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37"/>
  <workbookPr codeName="현재_통합_문서" defaultThemeVersion="124226"/>
  <mc:AlternateContent xmlns:mc="http://schemas.openxmlformats.org/markup-compatibility/2006">
    <mc:Choice Requires="x15">
      <x15ac:absPath xmlns:x15ac="http://schemas.microsoft.com/office/spreadsheetml/2010/11/ac" url="D:\※ 2023, 2024 계약업무\0. 2024년도\67. 12242-0887 한강홍수통제소_2024년 AI홍수예보를 위한 수문관측설비 구매·설치 사업\2. 최종규격\"/>
    </mc:Choice>
  </mc:AlternateContent>
  <xr:revisionPtr revIDLastSave="0" documentId="13_ncr:1_{E9CDDFEA-F78E-4014-A03E-C038E0A4C0BB}" xr6:coauthVersionLast="36" xr6:coauthVersionMax="47" xr10:uidLastSave="{00000000-0000-0000-0000-000000000000}"/>
  <bookViews>
    <workbookView xWindow="450" yWindow="225" windowWidth="19920" windowHeight="15240" tabRatio="887" activeTab="3" xr2:uid="{00000000-000D-0000-FFFF-FFFF00000000}"/>
  </bookViews>
  <sheets>
    <sheet name="표지" sheetId="71" r:id="rId1"/>
    <sheet name="목차-1" sheetId="56" r:id="rId2"/>
    <sheet name="간지-1" sheetId="57" r:id="rId3"/>
    <sheet name="가. 공사원가계산서" sheetId="68" r:id="rId4"/>
    <sheet name="나. 예산내역서(총괄)" sheetId="38" r:id="rId5"/>
    <sheet name="다. 예비품구매비" sheetId="53" r:id="rId6"/>
    <sheet name="라. 지급수수료" sheetId="55" r:id="rId7"/>
    <sheet name="라-1. 지급수수료근거" sheetId="54" r:id="rId8"/>
    <sheet name="마. 한전인입비" sheetId="70" r:id="rId9"/>
    <sheet name="간지-2" sheetId="58" r:id="rId10"/>
    <sheet name="Sheet1" sheetId="64" state="hidden" r:id="rId11"/>
    <sheet name="Sheet2" sheetId="65" state="hidden" r:id="rId12"/>
    <sheet name="가. 수량산출서" sheetId="61" r:id="rId13"/>
    <sheet name="간지-3" sheetId="59" r:id="rId14"/>
    <sheet name="가. 일위대가(1. 목록표)" sheetId="27" r:id="rId15"/>
    <sheet name="나. 일위대가(2. 산출기초)" sheetId="29" r:id="rId16"/>
    <sheet name="간지-4" sheetId="60" r:id="rId17"/>
    <sheet name="가. 물품적용단가" sheetId="22" r:id="rId18"/>
    <sheet name="나. 정부노임단가" sheetId="69" r:id="rId19"/>
    <sheet name="다. 제비율표" sheetId="63" r:id="rId20"/>
    <sheet name="간지-5" sheetId="66" state="hidden" r:id="rId21"/>
  </sheets>
  <externalReferences>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s>
  <definedNames>
    <definedName name="_" hidden="1">#REF!</definedName>
    <definedName name="__________ju8" localSheetId="9" hidden="1">{"'광피스표'!$A$3:$N$54"}</definedName>
    <definedName name="__________ju8" localSheetId="13" hidden="1">{"'광피스표'!$A$3:$N$54"}</definedName>
    <definedName name="__________ju8" localSheetId="16" hidden="1">{"'광피스표'!$A$3:$N$54"}</definedName>
    <definedName name="__________ju8" localSheetId="20" hidden="1">{"'광피스표'!$A$3:$N$54"}</definedName>
    <definedName name="__________ju8" hidden="1">{"'광피스표'!$A$3:$N$54"}</definedName>
    <definedName name="_________ju8" localSheetId="9" hidden="1">{"'광피스표'!$A$3:$N$54"}</definedName>
    <definedName name="_________ju8" localSheetId="13" hidden="1">{"'광피스표'!$A$3:$N$54"}</definedName>
    <definedName name="_________ju8" localSheetId="16" hidden="1">{"'광피스표'!$A$3:$N$54"}</definedName>
    <definedName name="_________ju8" localSheetId="20" hidden="1">{"'광피스표'!$A$3:$N$54"}</definedName>
    <definedName name="_________ju8" hidden="1">{"'광피스표'!$A$3:$N$54"}</definedName>
    <definedName name="________ju8" localSheetId="9" hidden="1">{"'광피스표'!$A$3:$N$54"}</definedName>
    <definedName name="________ju8" localSheetId="13" hidden="1">{"'광피스표'!$A$3:$N$54"}</definedName>
    <definedName name="________ju8" localSheetId="16" hidden="1">{"'광피스표'!$A$3:$N$54"}</definedName>
    <definedName name="________ju8" localSheetId="20" hidden="1">{"'광피스표'!$A$3:$N$54"}</definedName>
    <definedName name="________ju8" hidden="1">{"'광피스표'!$A$3:$N$54"}</definedName>
    <definedName name="_______ju8" localSheetId="9" hidden="1">{"'광피스표'!$A$3:$N$54"}</definedName>
    <definedName name="_______ju8" localSheetId="13" hidden="1">{"'광피스표'!$A$3:$N$54"}</definedName>
    <definedName name="_______ju8" localSheetId="16" hidden="1">{"'광피스표'!$A$3:$N$54"}</definedName>
    <definedName name="_______ju8" localSheetId="20" hidden="1">{"'광피스표'!$A$3:$N$54"}</definedName>
    <definedName name="_______ju8" hidden="1">{"'광피스표'!$A$3:$N$54"}</definedName>
    <definedName name="______ju8" localSheetId="9" hidden="1">{"'광피스표'!$A$3:$N$54"}</definedName>
    <definedName name="______ju8" localSheetId="13" hidden="1">{"'광피스표'!$A$3:$N$54"}</definedName>
    <definedName name="______ju8" localSheetId="16" hidden="1">{"'광피스표'!$A$3:$N$54"}</definedName>
    <definedName name="______ju8" localSheetId="20" hidden="1">{"'광피스표'!$A$3:$N$54"}</definedName>
    <definedName name="______ju8" hidden="1">{"'광피스표'!$A$3:$N$54"}</definedName>
    <definedName name="_____ju8" localSheetId="9" hidden="1">{"'광피스표'!$A$3:$N$54"}</definedName>
    <definedName name="_____ju8" localSheetId="13" hidden="1">{"'광피스표'!$A$3:$N$54"}</definedName>
    <definedName name="_____ju8" localSheetId="16" hidden="1">{"'광피스표'!$A$3:$N$54"}</definedName>
    <definedName name="_____ju8" localSheetId="20" hidden="1">{"'광피스표'!$A$3:$N$54"}</definedName>
    <definedName name="_____ju8" hidden="1">{"'광피스표'!$A$3:$N$54"}</definedName>
    <definedName name="____ju8" localSheetId="9" hidden="1">{"'광피스표'!$A$3:$N$54"}</definedName>
    <definedName name="____ju8" localSheetId="13" hidden="1">{"'광피스표'!$A$3:$N$54"}</definedName>
    <definedName name="____ju8" localSheetId="16" hidden="1">{"'광피스표'!$A$3:$N$54"}</definedName>
    <definedName name="____ju8" localSheetId="20" hidden="1">{"'광피스표'!$A$3:$N$54"}</definedName>
    <definedName name="____ju8" hidden="1">{"'광피스표'!$A$3:$N$54"}</definedName>
    <definedName name="___ju8" localSheetId="9" hidden="1">{"'광피스표'!$A$3:$N$54"}</definedName>
    <definedName name="___ju8" localSheetId="13" hidden="1">{"'광피스표'!$A$3:$N$54"}</definedName>
    <definedName name="___ju8" localSheetId="16" hidden="1">{"'광피스표'!$A$3:$N$54"}</definedName>
    <definedName name="___ju8" localSheetId="20" hidden="1">{"'광피스표'!$A$3:$N$54"}</definedName>
    <definedName name="___ju8" hidden="1">{"'광피스표'!$A$3:$N$54"}</definedName>
    <definedName name="___SW2" localSheetId="9" hidden="1">{#N/A,#N/A,FALSE,"전력간선"}</definedName>
    <definedName name="___SW2" localSheetId="13" hidden="1">{#N/A,#N/A,FALSE,"전력간선"}</definedName>
    <definedName name="___SW2" localSheetId="16" hidden="1">{#N/A,#N/A,FALSE,"전력간선"}</definedName>
    <definedName name="___SW2" localSheetId="20" hidden="1">{#N/A,#N/A,FALSE,"전력간선"}</definedName>
    <definedName name="___SW2" hidden="1">{#N/A,#N/A,FALSE,"전력간선"}</definedName>
    <definedName name="__ju8" localSheetId="9" hidden="1">{"'광피스표'!$A$3:$N$54"}</definedName>
    <definedName name="__ju8" localSheetId="13" hidden="1">{"'광피스표'!$A$3:$N$54"}</definedName>
    <definedName name="__ju8" localSheetId="16" hidden="1">{"'광피스표'!$A$3:$N$54"}</definedName>
    <definedName name="__ju8" localSheetId="20" hidden="1">{"'광피스표'!$A$3:$N$54"}</definedName>
    <definedName name="__ju8" hidden="1">{"'광피스표'!$A$3:$N$54"}</definedName>
    <definedName name="__SW2" localSheetId="9" hidden="1">{#N/A,#N/A,FALSE,"전력간선"}</definedName>
    <definedName name="__SW2" localSheetId="13" hidden="1">{#N/A,#N/A,FALSE,"전력간선"}</definedName>
    <definedName name="__SW2" localSheetId="16" hidden="1">{#N/A,#N/A,FALSE,"전력간선"}</definedName>
    <definedName name="__SW2" localSheetId="20" hidden="1">{#N/A,#N/A,FALSE,"전력간선"}</definedName>
    <definedName name="__SW2" hidden="1">{#N/A,#N/A,FALSE,"전력간선"}</definedName>
    <definedName name="_1F" localSheetId="18" hidden="1">[1]사통!#REF!</definedName>
    <definedName name="_1F" hidden="1">[1]사통!#REF!</definedName>
    <definedName name="_2_0_F" hidden="1">[1]사통!#REF!</definedName>
    <definedName name="_3_2___Parse" hidden="1">[1]사통!#REF!</definedName>
    <definedName name="_4_2_0_Parse" hidden="1">[1]사통!#REF!</definedName>
    <definedName name="_Dist_Bin" hidden="1">#REF!</definedName>
    <definedName name="_Dist_Values" hidden="1">#REF!</definedName>
    <definedName name="_Fill" localSheetId="18" hidden="1">#REF!</definedName>
    <definedName name="_Fill" localSheetId="19" hidden="1">#REF!</definedName>
    <definedName name="_Fill" hidden="1">#REF!</definedName>
    <definedName name="_xlnm._FilterDatabase" localSheetId="11" hidden="1">Sheet2!$B$1:$D$1</definedName>
    <definedName name="_xlnm._FilterDatabase" localSheetId="9" hidden="1">#REF!</definedName>
    <definedName name="_xlnm._FilterDatabase" localSheetId="13" hidden="1">#REF!</definedName>
    <definedName name="_xlnm._FilterDatabase" localSheetId="16" hidden="1">#REF!</definedName>
    <definedName name="_xlnm._FilterDatabase" localSheetId="20" hidden="1">#REF!</definedName>
    <definedName name="_xlnm._FilterDatabase" localSheetId="18" hidden="1">#REF!</definedName>
    <definedName name="_xlnm._FilterDatabase" localSheetId="19" hidden="1">#REF!</definedName>
    <definedName name="_xlnm._FilterDatabase" localSheetId="1" hidden="1">#REF!</definedName>
    <definedName name="_xlnm._FilterDatabase" hidden="1">#REF!</definedName>
    <definedName name="_ju8" localSheetId="9" hidden="1">{"'광피스표'!$A$3:$N$54"}</definedName>
    <definedName name="_ju8" localSheetId="13" hidden="1">{"'광피스표'!$A$3:$N$54"}</definedName>
    <definedName name="_ju8" localSheetId="16" hidden="1">{"'광피스표'!$A$3:$N$54"}</definedName>
    <definedName name="_ju8" localSheetId="20" hidden="1">{"'광피스표'!$A$3:$N$54"}</definedName>
    <definedName name="_ju8" hidden="1">{"'광피스표'!$A$3:$N$54"}</definedName>
    <definedName name="_Key1" hidden="1">#REF!</definedName>
    <definedName name="_Key2" hidden="1">#REF!</definedName>
    <definedName name="_Key3" hidden="1">#REF!</definedName>
    <definedName name="_LGT2" localSheetId="9" hidden="1">{#N/A,#N/A,FALSE,"3가";#N/A,#N/A,FALSE,"3나";#N/A,#N/A,FALSE,"3다"}</definedName>
    <definedName name="_LGT2" localSheetId="13" hidden="1">{#N/A,#N/A,FALSE,"3가";#N/A,#N/A,FALSE,"3나";#N/A,#N/A,FALSE,"3다"}</definedName>
    <definedName name="_LGT2" localSheetId="16" hidden="1">{#N/A,#N/A,FALSE,"3가";#N/A,#N/A,FALSE,"3나";#N/A,#N/A,FALSE,"3다"}</definedName>
    <definedName name="_LGT2" localSheetId="20" hidden="1">{#N/A,#N/A,FALSE,"3가";#N/A,#N/A,FALSE,"3나";#N/A,#N/A,FALSE,"3다"}</definedName>
    <definedName name="_LGT2" hidden="1">{#N/A,#N/A,FALSE,"3가";#N/A,#N/A,FALSE,"3나";#N/A,#N/A,FALSE,"3다"}</definedName>
    <definedName name="_MatMult_A" localSheetId="18" hidden="1">[2]S1!#REF!</definedName>
    <definedName name="_MatMult_A" localSheetId="19" hidden="1">[2]S1!#REF!</definedName>
    <definedName name="_MatMult_A" hidden="1">[3]S1!#REF!</definedName>
    <definedName name="_MatMult_AxB" localSheetId="18" hidden="1">[2]S1!#REF!</definedName>
    <definedName name="_MatMult_AxB" localSheetId="19" hidden="1">[2]S1!#REF!</definedName>
    <definedName name="_MatMult_AxB" hidden="1">[3]S1!#REF!</definedName>
    <definedName name="_MatMult_B" localSheetId="18" hidden="1">[2]S1!#REF!</definedName>
    <definedName name="_MatMult_B" localSheetId="19" hidden="1">[2]S1!#REF!</definedName>
    <definedName name="_MatMult_B" hidden="1">[3]S1!#REF!</definedName>
    <definedName name="_Order1" hidden="1">255</definedName>
    <definedName name="_Order2" hidden="1">255</definedName>
    <definedName name="_Parse_In" localSheetId="18" hidden="1">#REF!</definedName>
    <definedName name="_Parse_In" hidden="1">#REF!</definedName>
    <definedName name="_Parse_Out" hidden="1">#REF!</definedName>
    <definedName name="_Regression_Int" hidden="1">1</definedName>
    <definedName name="_Regression_Out" localSheetId="18" hidden="1">#REF!</definedName>
    <definedName name="_Regression_Out" localSheetId="19" hidden="1">#REF!</definedName>
    <definedName name="_Regression_Out" hidden="1">#REF!</definedName>
    <definedName name="_Regression_X" localSheetId="19" hidden="1">#REF!</definedName>
    <definedName name="_Regression_X" hidden="1">#REF!</definedName>
    <definedName name="_Regression_Y" localSheetId="19" hidden="1">#REF!</definedName>
    <definedName name="_Regression_Y" hidden="1">#REF!</definedName>
    <definedName name="_Sort" localSheetId="9" hidden="1">'[4]D-경비1'!#REF!</definedName>
    <definedName name="_Sort" localSheetId="13" hidden="1">'[4]D-경비1'!#REF!</definedName>
    <definedName name="_Sort" localSheetId="16" hidden="1">'[4]D-경비1'!#REF!</definedName>
    <definedName name="_Sort" localSheetId="20" hidden="1">'[4]D-경비1'!#REF!</definedName>
    <definedName name="_Sort" localSheetId="18" hidden="1">#REF!</definedName>
    <definedName name="_Sort" localSheetId="19" hidden="1">#REF!</definedName>
    <definedName name="_Sort" hidden="1">'[4]D-경비1'!#REF!</definedName>
    <definedName name="_SW2" localSheetId="9" hidden="1">{#N/A,#N/A,FALSE,"전력간선"}</definedName>
    <definedName name="_SW2" localSheetId="13" hidden="1">{#N/A,#N/A,FALSE,"전력간선"}</definedName>
    <definedName name="_SW2" localSheetId="16" hidden="1">{#N/A,#N/A,FALSE,"전력간선"}</definedName>
    <definedName name="_SW2" localSheetId="20" hidden="1">{#N/A,#N/A,FALSE,"전력간선"}</definedName>
    <definedName name="_SW2" hidden="1">{#N/A,#N/A,FALSE,"전력간선"}</definedName>
    <definedName name="_Table1_In1" hidden="1">#REF!</definedName>
    <definedName name="_Table1_Out" hidden="1">#REF!</definedName>
    <definedName name="A" localSheetId="18" hidden="1">#REF!</definedName>
    <definedName name="A" hidden="1">#REF!</definedName>
    <definedName name="A3비용">#REF!</definedName>
    <definedName name="A4비용">#REF!</definedName>
    <definedName name="abc" localSheetId="9" hidden="1">{"'자리배치도'!$AG$1:$CI$28"}</definedName>
    <definedName name="abc" localSheetId="13" hidden="1">{"'자리배치도'!$AG$1:$CI$28"}</definedName>
    <definedName name="abc" localSheetId="16" hidden="1">{"'자리배치도'!$AG$1:$CI$28"}</definedName>
    <definedName name="abc" localSheetId="20" hidden="1">{"'자리배치도'!$AG$1:$CI$28"}</definedName>
    <definedName name="abc" hidden="1">{"'자리배치도'!$AG$1:$CI$28"}</definedName>
    <definedName name="abcd" localSheetId="9" hidden="1">{"'자리배치도'!$AG$1:$CI$28"}</definedName>
    <definedName name="abcd" localSheetId="13" hidden="1">{"'자리배치도'!$AG$1:$CI$28"}</definedName>
    <definedName name="abcd" localSheetId="16" hidden="1">{"'자리배치도'!$AG$1:$CI$28"}</definedName>
    <definedName name="abcd" localSheetId="20" hidden="1">{"'자리배치도'!$AG$1:$CI$28"}</definedName>
    <definedName name="abcd" hidden="1">{"'자리배치도'!$AG$1:$CI$28"}</definedName>
    <definedName name="Access_Button" hidden="1">"KT과금거리_지역좌표_970827_거리계산표_List"</definedName>
    <definedName name="AccessDatabase" hidden="1">"E:\내 문서\요금\KT과금거리 지역좌표_970827.mdb"</definedName>
    <definedName name="afd" localSheetId="9" hidden="1">{"'용역비'!$A$4:$C$8"}</definedName>
    <definedName name="afd" localSheetId="13" hidden="1">{"'용역비'!$A$4:$C$8"}</definedName>
    <definedName name="afd" localSheetId="16" hidden="1">{"'용역비'!$A$4:$C$8"}</definedName>
    <definedName name="afd" localSheetId="20" hidden="1">{"'용역비'!$A$4:$C$8"}</definedName>
    <definedName name="afd" hidden="1">{"'용역비'!$A$4:$C$8"}</definedName>
    <definedName name="AJHD"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AJHD"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AJHD"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AJHD"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AJHD"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AKDJFK" hidden="1">#REF!</definedName>
    <definedName name="AKT" localSheetId="9" hidden="1">{#N/A,#N/A,FALSE,"3가";#N/A,#N/A,FALSE,"3나";#N/A,#N/A,FALSE,"3다"}</definedName>
    <definedName name="AKT" localSheetId="13" hidden="1">{#N/A,#N/A,FALSE,"3가";#N/A,#N/A,FALSE,"3나";#N/A,#N/A,FALSE,"3다"}</definedName>
    <definedName name="AKT" localSheetId="16" hidden="1">{#N/A,#N/A,FALSE,"3가";#N/A,#N/A,FALSE,"3나";#N/A,#N/A,FALSE,"3다"}</definedName>
    <definedName name="AKT" localSheetId="20" hidden="1">{#N/A,#N/A,FALSE,"3가";#N/A,#N/A,FALSE,"3나";#N/A,#N/A,FALSE,"3다"}</definedName>
    <definedName name="AKT" hidden="1">{#N/A,#N/A,FALSE,"3가";#N/A,#N/A,FALSE,"3나";#N/A,#N/A,FALSE,"3다"}</definedName>
    <definedName name="anscount" hidden="1">1</definedName>
    <definedName name="as" localSheetId="9" hidden="1">#REF!</definedName>
    <definedName name="as" localSheetId="13" hidden="1">#REF!</definedName>
    <definedName name="as" localSheetId="16" hidden="1">#REF!</definedName>
    <definedName name="as" localSheetId="20" hidden="1">#REF!</definedName>
    <definedName name="as" hidden="1">#REF!</definedName>
    <definedName name="ASDFASDF" localSheetId="9" hidden="1">{#N/A,#N/A,TRUE,"토적및재료집계";#N/A,#N/A,TRUE,"토적및재료집계";#N/A,#N/A,TRUE,"단위량"}</definedName>
    <definedName name="ASDFASDF" localSheetId="13" hidden="1">{#N/A,#N/A,TRUE,"토적및재료집계";#N/A,#N/A,TRUE,"토적및재료집계";#N/A,#N/A,TRUE,"단위량"}</definedName>
    <definedName name="ASDFASDF" localSheetId="16" hidden="1">{#N/A,#N/A,TRUE,"토적및재료집계";#N/A,#N/A,TRUE,"토적및재료집계";#N/A,#N/A,TRUE,"단위량"}</definedName>
    <definedName name="ASDFASDF" localSheetId="20" hidden="1">{#N/A,#N/A,TRUE,"토적및재료집계";#N/A,#N/A,TRUE,"토적및재료집계";#N/A,#N/A,TRUE,"단위량"}</definedName>
    <definedName name="ASDFASDF" hidden="1">{#N/A,#N/A,TRUE,"토적및재료집계";#N/A,#N/A,TRUE,"토적및재료집계";#N/A,#N/A,TRUE,"단위량"}</definedName>
    <definedName name="ASDFEVV" hidden="1">#REF!</definedName>
    <definedName name="BG" localSheetId="9" hidden="1">{"'광피스표'!$A$3:$N$54"}</definedName>
    <definedName name="BG" localSheetId="13" hidden="1">{"'광피스표'!$A$3:$N$54"}</definedName>
    <definedName name="BG" localSheetId="16" hidden="1">{"'광피스표'!$A$3:$N$54"}</definedName>
    <definedName name="BG" localSheetId="20" hidden="1">{"'광피스표'!$A$3:$N$54"}</definedName>
    <definedName name="BG" hidden="1">{"'광피스표'!$A$3:$N$54"}</definedName>
    <definedName name="CABLE">'[5]5.총괄'!$A$7:$CD$7</definedName>
    <definedName name="CCC"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CCC"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CCC"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CCC"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CCC"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CCT">#REF!</definedName>
    <definedName name="CCTV" localSheetId="9" hidden="1">{#N/A,#N/A,FALSE,"전력간선"}</definedName>
    <definedName name="CCTV" localSheetId="13" hidden="1">{#N/A,#N/A,FALSE,"전력간선"}</definedName>
    <definedName name="CCTV" localSheetId="16" hidden="1">{#N/A,#N/A,FALSE,"전력간선"}</definedName>
    <definedName name="CCTV" localSheetId="20" hidden="1">{#N/A,#N/A,FALSE,"전력간선"}</definedName>
    <definedName name="CCTV" hidden="1">{#N/A,#N/A,FALSE,"전력간선"}</definedName>
    <definedName name="cgmh" localSheetId="9" hidden="1">{"'용역비'!$A$4:$C$8"}</definedName>
    <definedName name="cgmh" localSheetId="13" hidden="1">{"'용역비'!$A$4:$C$8"}</definedName>
    <definedName name="cgmh" localSheetId="16" hidden="1">{"'용역비'!$A$4:$C$8"}</definedName>
    <definedName name="cgmh" localSheetId="20" hidden="1">{"'용역비'!$A$4:$C$8"}</definedName>
    <definedName name="cgmh" hidden="1">{"'용역비'!$A$4:$C$8"}</definedName>
    <definedName name="ch" localSheetId="9" hidden="1">{#N/A,#N/A,FALSE,"전력간선"}</definedName>
    <definedName name="ch" localSheetId="13" hidden="1">{#N/A,#N/A,FALSE,"전력간선"}</definedName>
    <definedName name="ch" localSheetId="16" hidden="1">{#N/A,#N/A,FALSE,"전력간선"}</definedName>
    <definedName name="ch" localSheetId="20" hidden="1">{#N/A,#N/A,FALSE,"전력간선"}</definedName>
    <definedName name="ch" hidden="1">{#N/A,#N/A,FALSE,"전력간선"}</definedName>
    <definedName name="cjdma" localSheetId="18" hidden="1">{"'Sheet1'!$A$9:$I$36"}</definedName>
    <definedName name="cjdma" localSheetId="19" hidden="1">{"'Sheet1'!$A$9:$I$36"}</definedName>
    <definedName name="cjdma" hidden="1">{"'Sheet1'!$A$9:$I$36"}</definedName>
    <definedName name="CTT">#REF!</definedName>
    <definedName name="CV" localSheetId="9" hidden="1">{"'광피스표'!$A$3:$N$54"}</definedName>
    <definedName name="CV" localSheetId="13" hidden="1">{"'광피스표'!$A$3:$N$54"}</definedName>
    <definedName name="CV" localSheetId="16" hidden="1">{"'광피스표'!$A$3:$N$54"}</definedName>
    <definedName name="CV" localSheetId="20" hidden="1">{"'광피스표'!$A$3:$N$54"}</definedName>
    <definedName name="CV" hidden="1">{"'광피스표'!$A$3:$N$54"}</definedName>
    <definedName name="D" localSheetId="9" hidden="1">{#N/A,#N/A,FALSE,"전력간선"}</definedName>
    <definedName name="D" localSheetId="13" hidden="1">{#N/A,#N/A,FALSE,"전력간선"}</definedName>
    <definedName name="D" localSheetId="16" hidden="1">{#N/A,#N/A,FALSE,"전력간선"}</definedName>
    <definedName name="D" localSheetId="20" hidden="1">{#N/A,#N/A,FALSE,"전력간선"}</definedName>
    <definedName name="D" hidden="1">{#N/A,#N/A,FALSE,"전력간선"}</definedName>
    <definedName name="Data_Func">[6]Macro상수!$B$143:$B$144</definedName>
    <definedName name="DCGRE" localSheetId="9" hidden="1">{#N/A,#N/A,TRUE,"토적및재료집계";#N/A,#N/A,TRUE,"토적및재료집계";#N/A,#N/A,TRUE,"단위량"}</definedName>
    <definedName name="DCGRE" localSheetId="13" hidden="1">{#N/A,#N/A,TRUE,"토적및재료집계";#N/A,#N/A,TRUE,"토적및재료집계";#N/A,#N/A,TRUE,"단위량"}</definedName>
    <definedName name="DCGRE" localSheetId="16" hidden="1">{#N/A,#N/A,TRUE,"토적및재료집계";#N/A,#N/A,TRUE,"토적및재료집계";#N/A,#N/A,TRUE,"단위량"}</definedName>
    <definedName name="DCGRE" localSheetId="20" hidden="1">{#N/A,#N/A,TRUE,"토적및재료집계";#N/A,#N/A,TRUE,"토적및재료집계";#N/A,#N/A,TRUE,"단위량"}</definedName>
    <definedName name="DCGRE" hidden="1">{#N/A,#N/A,TRUE,"토적및재료집계";#N/A,#N/A,TRUE,"토적및재료집계";#N/A,#N/A,TRUE,"단위량"}</definedName>
    <definedName name="ddd" localSheetId="18" hidden="1">#REF!</definedName>
    <definedName name="ddd" hidden="1">#REF!</definedName>
    <definedName name="dddd" localSheetId="9" hidden="1">{#N/A,#N/A,TRUE,"토적및재료집계";#N/A,#N/A,TRUE,"토적및재료집계";#N/A,#N/A,TRUE,"단위량"}</definedName>
    <definedName name="dddd" localSheetId="13" hidden="1">{#N/A,#N/A,TRUE,"토적및재료집계";#N/A,#N/A,TRUE,"토적및재료집계";#N/A,#N/A,TRUE,"단위량"}</definedName>
    <definedName name="dddd" localSheetId="16" hidden="1">{#N/A,#N/A,TRUE,"토적및재료집계";#N/A,#N/A,TRUE,"토적및재료집계";#N/A,#N/A,TRUE,"단위량"}</definedName>
    <definedName name="dddd" localSheetId="20" hidden="1">{#N/A,#N/A,TRUE,"토적및재료집계";#N/A,#N/A,TRUE,"토적및재료집계";#N/A,#N/A,TRUE,"단위량"}</definedName>
    <definedName name="dddd" hidden="1">{#N/A,#N/A,TRUE,"토적및재료집계";#N/A,#N/A,TRUE,"토적및재료집계";#N/A,#N/A,TRUE,"단위량"}</definedName>
    <definedName name="ddddd" localSheetId="9" hidden="1">#REF!</definedName>
    <definedName name="ddddd" localSheetId="13" hidden="1">#REF!</definedName>
    <definedName name="ddddd" localSheetId="16" hidden="1">#REF!</definedName>
    <definedName name="ddddd" localSheetId="20" hidden="1">#REF!</definedName>
    <definedName name="ddddd" hidden="1">#REF!</definedName>
    <definedName name="DDFRE"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DFRE"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DFRE"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DFRE"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DFRE"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f" localSheetId="9"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df" localSheetId="13"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df" localSheetId="16"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df" localSheetId="20"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df"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dfdf" hidden="1">#REF!</definedName>
    <definedName name="dfsdf" hidden="1">#REF!</definedName>
    <definedName name="DFSWE"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FSWE"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FSWE"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FSWE"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FSWE"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hj" localSheetId="9" hidden="1">{"'용역비'!$A$4:$C$8"}</definedName>
    <definedName name="dhj" localSheetId="13" hidden="1">{"'용역비'!$A$4:$C$8"}</definedName>
    <definedName name="dhj" localSheetId="16" hidden="1">{"'용역비'!$A$4:$C$8"}</definedName>
    <definedName name="dhj" localSheetId="20" hidden="1">{"'용역비'!$A$4:$C$8"}</definedName>
    <definedName name="dhj" hidden="1">{"'용역비'!$A$4:$C$8"}</definedName>
    <definedName name="dihdgkd" localSheetId="9" hidden="1">{#N/A,#N/A,TRUE,"토적및재료집계";#N/A,#N/A,TRUE,"토적및재료집계";#N/A,#N/A,TRUE,"단위량"}</definedName>
    <definedName name="dihdgkd" localSheetId="13" hidden="1">{#N/A,#N/A,TRUE,"토적및재료집계";#N/A,#N/A,TRUE,"토적및재료집계";#N/A,#N/A,TRUE,"단위량"}</definedName>
    <definedName name="dihdgkd" localSheetId="16" hidden="1">{#N/A,#N/A,TRUE,"토적및재료집계";#N/A,#N/A,TRUE,"토적및재료집계";#N/A,#N/A,TRUE,"단위량"}</definedName>
    <definedName name="dihdgkd" localSheetId="20" hidden="1">{#N/A,#N/A,TRUE,"토적및재료집계";#N/A,#N/A,TRUE,"토적및재료집계";#N/A,#N/A,TRUE,"단위량"}</definedName>
    <definedName name="dihdgkd" hidden="1">{#N/A,#N/A,TRUE,"토적및재료집계";#N/A,#N/A,TRUE,"토적및재료집계";#N/A,#N/A,TRUE,"단위량"}</definedName>
    <definedName name="dkdkdkdkd" localSheetId="9" hidden="1">{#N/A,#N/A,FALSE,"명세표"}</definedName>
    <definedName name="dkdkdkdkd" localSheetId="13" hidden="1">{#N/A,#N/A,FALSE,"명세표"}</definedName>
    <definedName name="dkdkdkdkd" localSheetId="16" hidden="1">{#N/A,#N/A,FALSE,"명세표"}</definedName>
    <definedName name="dkdkdkdkd" localSheetId="20" hidden="1">{#N/A,#N/A,FALSE,"명세표"}</definedName>
    <definedName name="dkdkdkdkd" hidden="1">{#N/A,#N/A,FALSE,"명세표"}</definedName>
    <definedName name="dns" localSheetId="18" hidden="1">{#N/A,#N/A,FALSE,"운반시간"}</definedName>
    <definedName name="dns" localSheetId="19" hidden="1">{#N/A,#N/A,FALSE,"운반시간"}</definedName>
    <definedName name="dns" hidden="1">{#N/A,#N/A,FALSE,"운반시간"}</definedName>
    <definedName name="dsfsd" localSheetId="9"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dsfsd" localSheetId="13"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dsfsd" localSheetId="16"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dsfsd" localSheetId="20"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dsfsd"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DW" localSheetId="9" hidden="1">{"'용역비'!$A$4:$C$8"}</definedName>
    <definedName name="DW" localSheetId="13" hidden="1">{"'용역비'!$A$4:$C$8"}</definedName>
    <definedName name="DW" localSheetId="16" hidden="1">{"'용역비'!$A$4:$C$8"}</definedName>
    <definedName name="DW" localSheetId="20" hidden="1">{"'용역비'!$A$4:$C$8"}</definedName>
    <definedName name="DW" hidden="1">{"'용역비'!$A$4:$C$8"}</definedName>
    <definedName name="DWD" localSheetId="9" hidden="1">{#N/A,#N/A,FALSE,"전력간선"}</definedName>
    <definedName name="DWD" localSheetId="13" hidden="1">{#N/A,#N/A,FALSE,"전력간선"}</definedName>
    <definedName name="DWD" localSheetId="16" hidden="1">{#N/A,#N/A,FALSE,"전력간선"}</definedName>
    <definedName name="DWD" localSheetId="20" hidden="1">{#N/A,#N/A,FALSE,"전력간선"}</definedName>
    <definedName name="DWD" localSheetId="18" hidden="1">{#N/A,#N/A,FALSE,"전력간선"}</definedName>
    <definedName name="DWD" localSheetId="19" hidden="1">{#N/A,#N/A,FALSE,"전력간선"}</definedName>
    <definedName name="DWD" hidden="1">{#N/A,#N/A,FALSE,"전력간선"}</definedName>
    <definedName name="ECT">#REF!</definedName>
    <definedName name="EEE"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EEE"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EEE"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EEE"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EEE"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eeeeeee" localSheetId="9" hidden="1">{"'자리배치도'!$AG$1:$CI$28"}</definedName>
    <definedName name="eeeeeee" localSheetId="13" hidden="1">{"'자리배치도'!$AG$1:$CI$28"}</definedName>
    <definedName name="eeeeeee" localSheetId="16" hidden="1">{"'자리배치도'!$AG$1:$CI$28"}</definedName>
    <definedName name="eeeeeee" localSheetId="20" hidden="1">{"'자리배치도'!$AG$1:$CI$28"}</definedName>
    <definedName name="eeeeeee" hidden="1">{"'자리배치도'!$AG$1:$CI$28"}</definedName>
    <definedName name="EFG" localSheetId="9" hidden="1">{"'용역비'!$A$4:$C$8"}</definedName>
    <definedName name="EFG" localSheetId="13" hidden="1">{"'용역비'!$A$4:$C$8"}</definedName>
    <definedName name="EFG" localSheetId="16" hidden="1">{"'용역비'!$A$4:$C$8"}</definedName>
    <definedName name="EFG" localSheetId="20" hidden="1">{"'용역비'!$A$4:$C$8"}</definedName>
    <definedName name="EFG" hidden="1">{"'용역비'!$A$4:$C$8"}</definedName>
    <definedName name="EGE" localSheetId="9" hidden="1">{"'용역비'!$A$4:$C$8"}</definedName>
    <definedName name="EGE" localSheetId="13" hidden="1">{"'용역비'!$A$4:$C$8"}</definedName>
    <definedName name="EGE" localSheetId="16" hidden="1">{"'용역비'!$A$4:$C$8"}</definedName>
    <definedName name="EGE" localSheetId="20" hidden="1">{"'용역비'!$A$4:$C$8"}</definedName>
    <definedName name="EGE" hidden="1">{"'용역비'!$A$4:$C$8"}</definedName>
    <definedName name="ej" localSheetId="9" hidden="1">{"'용역비'!$A$4:$C$8"}</definedName>
    <definedName name="ej" localSheetId="13" hidden="1">{"'용역비'!$A$4:$C$8"}</definedName>
    <definedName name="ej" localSheetId="16" hidden="1">{"'용역비'!$A$4:$C$8"}</definedName>
    <definedName name="ej" localSheetId="20" hidden="1">{"'용역비'!$A$4:$C$8"}</definedName>
    <definedName name="ej" hidden="1">{"'용역비'!$A$4:$C$8"}</definedName>
    <definedName name="ENJA"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ENJA"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ENJA"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ENJA"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ENJA"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ertret" hidden="1">#REF!</definedName>
    <definedName name="ertyertye" localSheetId="9" hidden="1">{"'용역비'!$A$4:$C$8"}</definedName>
    <definedName name="ertyertye" localSheetId="13" hidden="1">{"'용역비'!$A$4:$C$8"}</definedName>
    <definedName name="ertyertye" localSheetId="16" hidden="1">{"'용역비'!$A$4:$C$8"}</definedName>
    <definedName name="ertyertye" localSheetId="20" hidden="1">{"'용역비'!$A$4:$C$8"}</definedName>
    <definedName name="ertyertye" hidden="1">{"'용역비'!$A$4:$C$8"}</definedName>
    <definedName name="ETYETY" localSheetId="9" hidden="1">{"'용역비'!$A$4:$C$8"}</definedName>
    <definedName name="ETYETY" localSheetId="13" hidden="1">{"'용역비'!$A$4:$C$8"}</definedName>
    <definedName name="ETYETY" localSheetId="16" hidden="1">{"'용역비'!$A$4:$C$8"}</definedName>
    <definedName name="ETYETY" localSheetId="20" hidden="1">{"'용역비'!$A$4:$C$8"}</definedName>
    <definedName name="ETYETY" hidden="1">{"'용역비'!$A$4:$C$8"}</definedName>
    <definedName name="etyj" localSheetId="9" hidden="1">{"'용역비'!$A$4:$C$8"}</definedName>
    <definedName name="etyj" localSheetId="13" hidden="1">{"'용역비'!$A$4:$C$8"}</definedName>
    <definedName name="etyj" localSheetId="16" hidden="1">{"'용역비'!$A$4:$C$8"}</definedName>
    <definedName name="etyj" localSheetId="20" hidden="1">{"'용역비'!$A$4:$C$8"}</definedName>
    <definedName name="etyj" hidden="1">{"'용역비'!$A$4:$C$8"}</definedName>
    <definedName name="etyjj" localSheetId="9" hidden="1">{"'용역비'!$A$4:$C$8"}</definedName>
    <definedName name="etyjj" localSheetId="13" hidden="1">{"'용역비'!$A$4:$C$8"}</definedName>
    <definedName name="etyjj" localSheetId="16" hidden="1">{"'용역비'!$A$4:$C$8"}</definedName>
    <definedName name="etyjj" localSheetId="20" hidden="1">{"'용역비'!$A$4:$C$8"}</definedName>
    <definedName name="etyjj" hidden="1">{"'용역비'!$A$4:$C$8"}</definedName>
    <definedName name="ETYJTYJ" localSheetId="9" hidden="1">{"'용역비'!$A$4:$C$8"}</definedName>
    <definedName name="ETYJTYJ" localSheetId="13" hidden="1">{"'용역비'!$A$4:$C$8"}</definedName>
    <definedName name="ETYJTYJ" localSheetId="16" hidden="1">{"'용역비'!$A$4:$C$8"}</definedName>
    <definedName name="ETYJTYJ" localSheetId="20" hidden="1">{"'용역비'!$A$4:$C$8"}</definedName>
    <definedName name="ETYJTYJ" hidden="1">{"'용역비'!$A$4:$C$8"}</definedName>
    <definedName name="ewrertr4" localSheetId="9" hidden="1">{"'자리배치도'!$AG$1:$CI$28"}</definedName>
    <definedName name="ewrertr4" localSheetId="13" hidden="1">{"'자리배치도'!$AG$1:$CI$28"}</definedName>
    <definedName name="ewrertr4" localSheetId="16" hidden="1">{"'자리배치도'!$AG$1:$CI$28"}</definedName>
    <definedName name="ewrertr4" localSheetId="20" hidden="1">{"'자리배치도'!$AG$1:$CI$28"}</definedName>
    <definedName name="ewrertr4" hidden="1">{"'자리배치도'!$AG$1:$CI$28"}</definedName>
    <definedName name="FFF" localSheetId="9" hidden="1">{#N/A,#N/A,TRUE,"토적및재료집계";#N/A,#N/A,TRUE,"토적및재료집계";#N/A,#N/A,TRUE,"단위량"}</definedName>
    <definedName name="FFF" localSheetId="13" hidden="1">{#N/A,#N/A,TRUE,"토적및재료집계";#N/A,#N/A,TRUE,"토적및재료집계";#N/A,#N/A,TRUE,"단위량"}</definedName>
    <definedName name="FFF" localSheetId="16" hidden="1">{#N/A,#N/A,TRUE,"토적및재료집계";#N/A,#N/A,TRUE,"토적및재료집계";#N/A,#N/A,TRUE,"단위량"}</definedName>
    <definedName name="FFF" localSheetId="20" hidden="1">{#N/A,#N/A,TRUE,"토적및재료집계";#N/A,#N/A,TRUE,"토적및재료집계";#N/A,#N/A,TRUE,"단위량"}</definedName>
    <definedName name="FFF" hidden="1">{#N/A,#N/A,TRUE,"토적및재료집계";#N/A,#N/A,TRUE,"토적및재료집계";#N/A,#N/A,TRUE,"단위량"}</definedName>
    <definedName name="ffff" localSheetId="18" hidden="1">{"'용역비'!$A$4:$C$8"}</definedName>
    <definedName name="ffff" localSheetId="19" hidden="1">{"'용역비'!$A$4:$C$8"}</definedName>
    <definedName name="ffff" hidden="1">{"'용역비'!$A$4:$C$8"}</definedName>
    <definedName name="fffff" hidden="1">#REF!</definedName>
    <definedName name="ffffffffff" hidden="1">#REF!</definedName>
    <definedName name="ffk" hidden="1">#REF!</definedName>
    <definedName name="fg" localSheetId="9" hidden="1">{"'광피스표'!$A$3:$N$54"}</definedName>
    <definedName name="fg" localSheetId="13" hidden="1">{"'광피스표'!$A$3:$N$54"}</definedName>
    <definedName name="fg" localSheetId="16" hidden="1">{"'광피스표'!$A$3:$N$54"}</definedName>
    <definedName name="fg" localSheetId="20" hidden="1">{"'광피스표'!$A$3:$N$54"}</definedName>
    <definedName name="fg" hidden="1">{"'광피스표'!$A$3:$N$54"}</definedName>
    <definedName name="FHFH" hidden="1">[7]수량산출!$A$1:$A$8561</definedName>
    <definedName name="FHFK" hidden="1">[7]수량산출!#REF!</definedName>
    <definedName name="FK" localSheetId="9" hidden="1">{"'용역비'!$A$4:$C$8"}</definedName>
    <definedName name="FK" localSheetId="13" hidden="1">{"'용역비'!$A$4:$C$8"}</definedName>
    <definedName name="FK" localSheetId="16" hidden="1">{"'용역비'!$A$4:$C$8"}</definedName>
    <definedName name="FK" localSheetId="20" hidden="1">{"'용역비'!$A$4:$C$8"}</definedName>
    <definedName name="FK" localSheetId="18" hidden="1">{"'용역비'!$A$4:$C$8"}</definedName>
    <definedName name="FK" localSheetId="19" hidden="1">{"'용역비'!$A$4:$C$8"}</definedName>
    <definedName name="FK" hidden="1">{"'용역비'!$A$4:$C$8"}</definedName>
    <definedName name="fv" localSheetId="9" hidden="1">{#N/A,#N/A,FALSE,"전력간선"}</definedName>
    <definedName name="fv" localSheetId="13" hidden="1">{#N/A,#N/A,FALSE,"전력간선"}</definedName>
    <definedName name="fv" localSheetId="16" hidden="1">{#N/A,#N/A,FALSE,"전력간선"}</definedName>
    <definedName name="fv" localSheetId="20" hidden="1">{#N/A,#N/A,FALSE,"전력간선"}</definedName>
    <definedName name="fv" localSheetId="18" hidden="1">{#N/A,#N/A,FALSE,"전력간선"}</definedName>
    <definedName name="fv" localSheetId="19" hidden="1">{#N/A,#N/A,FALSE,"전력간선"}</definedName>
    <definedName name="fv" hidden="1">{#N/A,#N/A,FALSE,"전력간선"}</definedName>
    <definedName name="GEMCO" hidden="1">#REF!</definedName>
    <definedName name="GGG"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GG"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GG"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GG"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GG"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GGTR"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GGTR"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GGTR"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GGTR"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GGTR"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GTREW"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GTREW"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GTREW"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GTREW"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GTREW"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GY" localSheetId="9" hidden="1">{#N/A,#N/A,TRUE,"토적및재료집계";#N/A,#N/A,TRUE,"토적및재료집계";#N/A,#N/A,TRUE,"단위량"}</definedName>
    <definedName name="GGY" localSheetId="13" hidden="1">{#N/A,#N/A,TRUE,"토적및재료집계";#N/A,#N/A,TRUE,"토적및재료집계";#N/A,#N/A,TRUE,"단위량"}</definedName>
    <definedName name="GGY" localSheetId="16" hidden="1">{#N/A,#N/A,TRUE,"토적및재료집계";#N/A,#N/A,TRUE,"토적및재료집계";#N/A,#N/A,TRUE,"단위량"}</definedName>
    <definedName name="GGY" localSheetId="20" hidden="1">{#N/A,#N/A,TRUE,"토적및재료집계";#N/A,#N/A,TRUE,"토적및재료집계";#N/A,#N/A,TRUE,"단위량"}</definedName>
    <definedName name="GGY" hidden="1">{#N/A,#N/A,TRUE,"토적및재료집계";#N/A,#N/A,TRUE,"토적및재료집계";#N/A,#N/A,TRUE,"단위량"}</definedName>
    <definedName name="GHJJ" localSheetId="9" hidden="1">{"'광피스표'!$A$3:$N$54"}</definedName>
    <definedName name="GHJJ" localSheetId="13" hidden="1">{"'광피스표'!$A$3:$N$54"}</definedName>
    <definedName name="GHJJ" localSheetId="16" hidden="1">{"'광피스표'!$A$3:$N$54"}</definedName>
    <definedName name="GHJJ" localSheetId="20" hidden="1">{"'광피스표'!$A$3:$N$54"}</definedName>
    <definedName name="GHJJ" hidden="1">{"'광피스표'!$A$3:$N$54"}</definedName>
    <definedName name="ghtjs" localSheetId="9" hidden="1">{"'자리배치도'!$AG$1:$CI$28"}</definedName>
    <definedName name="ghtjs" localSheetId="13" hidden="1">{"'자리배치도'!$AG$1:$CI$28"}</definedName>
    <definedName name="ghtjs" localSheetId="16" hidden="1">{"'자리배치도'!$AG$1:$CI$28"}</definedName>
    <definedName name="ghtjs" localSheetId="20" hidden="1">{"'자리배치도'!$AG$1:$CI$28"}</definedName>
    <definedName name="ghtjs" hidden="1">{"'자리배치도'!$AG$1:$CI$28"}</definedName>
    <definedName name="grew" localSheetId="18" hidden="1">#REF!</definedName>
    <definedName name="grew" localSheetId="19" hidden="1">#REF!</definedName>
    <definedName name="grew" hidden="1">#REF!</definedName>
    <definedName name="GRT" hidden="1">#REF!</definedName>
    <definedName name="han" hidden="1">#REF!</definedName>
    <definedName name="hardwar" hidden="1">#REF!</definedName>
    <definedName name="HGHV" localSheetId="9" hidden="1">{#N/A,#N/A,TRUE,"토적및재료집계";#N/A,#N/A,TRUE,"토적및재료집계";#N/A,#N/A,TRUE,"단위량"}</definedName>
    <definedName name="HGHV" localSheetId="13" hidden="1">{#N/A,#N/A,TRUE,"토적및재료집계";#N/A,#N/A,TRUE,"토적및재료집계";#N/A,#N/A,TRUE,"단위량"}</definedName>
    <definedName name="HGHV" localSheetId="16" hidden="1">{#N/A,#N/A,TRUE,"토적및재료집계";#N/A,#N/A,TRUE,"토적및재료집계";#N/A,#N/A,TRUE,"단위량"}</definedName>
    <definedName name="HGHV" localSheetId="20" hidden="1">{#N/A,#N/A,TRUE,"토적및재료집계";#N/A,#N/A,TRUE,"토적및재료집계";#N/A,#N/A,TRUE,"단위량"}</definedName>
    <definedName name="HGHV" hidden="1">{#N/A,#N/A,TRUE,"토적및재료집계";#N/A,#N/A,TRUE,"토적및재료집계";#N/A,#N/A,TRUE,"단위량"}</definedName>
    <definedName name="HHH" hidden="1">#REF!</definedName>
    <definedName name="HHHH" localSheetId="9" hidden="1">#REF!</definedName>
    <definedName name="HHHH" localSheetId="13" hidden="1">#REF!</definedName>
    <definedName name="HHHH" localSheetId="16" hidden="1">#REF!</definedName>
    <definedName name="HHHH" localSheetId="20" hidden="1">#REF!</definedName>
    <definedName name="HHHH" hidden="1">#REF!</definedName>
    <definedName name="HSR" localSheetId="9" hidden="1">{"'용역비'!$A$4:$C$8"}</definedName>
    <definedName name="HSR" localSheetId="13" hidden="1">{"'용역비'!$A$4:$C$8"}</definedName>
    <definedName name="HSR" localSheetId="16" hidden="1">{"'용역비'!$A$4:$C$8"}</definedName>
    <definedName name="HSR" localSheetId="20" hidden="1">{"'용역비'!$A$4:$C$8"}</definedName>
    <definedName name="HSR" hidden="1">{"'용역비'!$A$4:$C$8"}</definedName>
    <definedName name="HTML_CodePage" hidden="1">949</definedName>
    <definedName name="HTML_Control" localSheetId="9" hidden="1">{"'자리배치도'!$AG$1:$CI$28"}</definedName>
    <definedName name="HTML_Control" localSheetId="13" hidden="1">{"'자리배치도'!$AG$1:$CI$28"}</definedName>
    <definedName name="HTML_Control" localSheetId="16" hidden="1">{"'자리배치도'!$AG$1:$CI$28"}</definedName>
    <definedName name="HTML_Control" localSheetId="20" hidden="1">{"'자리배치도'!$AG$1:$CI$28"}</definedName>
    <definedName name="HTML_Control" localSheetId="18" hidden="1">{"'5국공정'!$A$1:$E$128"}</definedName>
    <definedName name="HTML_Control" localSheetId="19" hidden="1">{"'5국공정'!$A$1:$E$128"}</definedName>
    <definedName name="HTML_Control" hidden="1">{"'자리배치도'!$AG$1:$CI$28"}</definedName>
    <definedName name="HTML_Description" hidden="1">""</definedName>
    <definedName name="HTML_Email" localSheetId="18" hidden="1">"jaemins@netian.co.kr"</definedName>
    <definedName name="HTML_Email" localSheetId="19" hidden="1">"jaemins@netian.co.kr"</definedName>
    <definedName name="HTML_Email" hidden="1">""</definedName>
    <definedName name="HTML_Header" localSheetId="18" hidden="1">""</definedName>
    <definedName name="HTML_Header" localSheetId="19" hidden="1">""</definedName>
    <definedName name="HTML_Header" hidden="1">"자리배치도"</definedName>
    <definedName name="HTML_LastUpdate" localSheetId="18" hidden="1">"99-01-11"</definedName>
    <definedName name="HTML_LastUpdate" localSheetId="19" hidden="1">"99-01-11"</definedName>
    <definedName name="HTML_LastUpdate" hidden="1">"98-04-21"</definedName>
    <definedName name="HTML_LineAfter" hidden="1">FALSE</definedName>
    <definedName name="HTML_LineBefore" localSheetId="18" hidden="1">TRUE</definedName>
    <definedName name="HTML_LineBefore" localSheetId="19" hidden="1">TRUE</definedName>
    <definedName name="HTML_LineBefore" hidden="1">FALSE</definedName>
    <definedName name="HTML_Name" localSheetId="18" hidden="1">"김재민"</definedName>
    <definedName name="HTML_Name" localSheetId="19" hidden="1">"김재민"</definedName>
    <definedName name="HTML_Name" hidden="1">"김회진"</definedName>
    <definedName name="HTML_OBDlg2" hidden="1">TRUE</definedName>
    <definedName name="HTML_OBDlg4" hidden="1">TRUE</definedName>
    <definedName name="HTML_OS" hidden="1">0</definedName>
    <definedName name="HTML_PathFile" localSheetId="18" hidden="1">"C:\홈페이지\일위대가.htm"</definedName>
    <definedName name="HTML_PathFile" localSheetId="19" hidden="1">"C:\홈페이지\일위대가.htm"</definedName>
    <definedName name="HTML_PathFile" hidden="1">"E:\업무분장\DESK.htm"</definedName>
    <definedName name="HTML_Title" localSheetId="18" hidden="1">"직접노무비"</definedName>
    <definedName name="HTML_Title" localSheetId="19" hidden="1">"직접노무비"</definedName>
    <definedName name="HTML_Title" hidden="1">"좌석배치"</definedName>
    <definedName name="HTML1_1" hidden="1">"'[엑셀95-따라하기 문제.xls]인터넷 어시스턴트'!$A$1:$J$18"</definedName>
    <definedName name="HTML1_10" hidden="1">"Marihan@hitel.kol.co.kr"</definedName>
    <definedName name="HTML1_11" hidden="1">1</definedName>
    <definedName name="HTML1_12" hidden="1">"C:\김종완\원고\[작업중] 한빛-엑셀70\CD-ROM문제\따라하기 문제&amp;그림\MyHTML01.htm"</definedName>
    <definedName name="HTML1_2" hidden="1">1</definedName>
    <definedName name="HTML1_3" hidden="1">"엑셀 프로젝트"</definedName>
    <definedName name="HTML1_4" hidden="1">"인터넷 어시스턴트"</definedName>
    <definedName name="HTML1_5" hidden="1">"엑셀 워크시트를 HTML문서로 변환한다. 이 적업은 &lt;한빛 미디어&gt; 책에서만 가능하며, [어린왕자]만의 독특한 아이디어 이다."</definedName>
    <definedName name="HTML1_6" hidden="1">1</definedName>
    <definedName name="HTML1_7" hidden="1">1</definedName>
    <definedName name="HTML1_8" hidden="1">"97-10-09"</definedName>
    <definedName name="HTML1_9" hidden="1">"김종완/어린왕자"</definedName>
    <definedName name="HTMLCount" hidden="1">1</definedName>
    <definedName name="II" localSheetId="9" hidden="1">{"'용역비'!$A$4:$C$8"}</definedName>
    <definedName name="II" localSheetId="13" hidden="1">{"'용역비'!$A$4:$C$8"}</definedName>
    <definedName name="II" localSheetId="16" hidden="1">{"'용역비'!$A$4:$C$8"}</definedName>
    <definedName name="II" localSheetId="20" hidden="1">{"'용역비'!$A$4:$C$8"}</definedName>
    <definedName name="II" hidden="1">{"'용역비'!$A$4:$C$8"}</definedName>
    <definedName name="IIII" localSheetId="9" hidden="1">{"'용역비'!$A$4:$C$8"}</definedName>
    <definedName name="IIII" localSheetId="13" hidden="1">{"'용역비'!$A$4:$C$8"}</definedName>
    <definedName name="IIII" localSheetId="16" hidden="1">{"'용역비'!$A$4:$C$8"}</definedName>
    <definedName name="IIII" localSheetId="20" hidden="1">{"'용역비'!$A$4:$C$8"}</definedName>
    <definedName name="IIII" hidden="1">{"'용역비'!$A$4:$C$8"}</definedName>
    <definedName name="IIIII" localSheetId="9" hidden="1">{"'용역비'!$A$4:$C$8"}</definedName>
    <definedName name="IIIII" localSheetId="13" hidden="1">{"'용역비'!$A$4:$C$8"}</definedName>
    <definedName name="IIIII" localSheetId="16" hidden="1">{"'용역비'!$A$4:$C$8"}</definedName>
    <definedName name="IIIII" localSheetId="20" hidden="1">{"'용역비'!$A$4:$C$8"}</definedName>
    <definedName name="IIIII" hidden="1">{"'용역비'!$A$4:$C$8"}</definedName>
    <definedName name="IIJELLSS"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IIJELLSS"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IIJELLSS"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IIJELLSS"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IIJELLSS"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IJ" localSheetId="9" hidden="1">{"'광피스표'!$A$3:$N$54"}</definedName>
    <definedName name="IJ" localSheetId="13" hidden="1">{"'광피스표'!$A$3:$N$54"}</definedName>
    <definedName name="IJ" localSheetId="16" hidden="1">{"'광피스표'!$A$3:$N$54"}</definedName>
    <definedName name="IJ" localSheetId="20" hidden="1">{"'광피스표'!$A$3:$N$54"}</definedName>
    <definedName name="IJ" hidden="1">{"'광피스표'!$A$3:$N$54"}</definedName>
    <definedName name="IOI" localSheetId="9" hidden="1">{"'용역비'!$A$4:$C$8"}</definedName>
    <definedName name="IOI" localSheetId="13" hidden="1">{"'용역비'!$A$4:$C$8"}</definedName>
    <definedName name="IOI" localSheetId="16" hidden="1">{"'용역비'!$A$4:$C$8"}</definedName>
    <definedName name="IOI" localSheetId="20" hidden="1">{"'용역비'!$A$4:$C$8"}</definedName>
    <definedName name="IOI" hidden="1">{"'용역비'!$A$4:$C$8"}</definedName>
    <definedName name="J" localSheetId="18" hidden="1">{"'용역비'!$A$4:$C$8"}</definedName>
    <definedName name="J" localSheetId="19" hidden="1">{"'용역비'!$A$4:$C$8"}</definedName>
    <definedName name="J" hidden="1">{"'용역비'!$A$4:$C$8"}</definedName>
    <definedName name="JH" localSheetId="9" hidden="1">{"'광피스표'!$A$3:$N$54"}</definedName>
    <definedName name="JH" localSheetId="13" hidden="1">{"'광피스표'!$A$3:$N$54"}</definedName>
    <definedName name="JH" localSheetId="16" hidden="1">{"'광피스표'!$A$3:$N$54"}</definedName>
    <definedName name="JH" localSheetId="20" hidden="1">{"'광피스표'!$A$3:$N$54"}</definedName>
    <definedName name="JH" hidden="1">{"'광피스표'!$A$3:$N$54"}</definedName>
    <definedName name="jhewjopf" localSheetId="9" hidden="1">{#N/A,#N/A,TRUE,"토적및재료집계";#N/A,#N/A,TRUE,"토적및재료집계";#N/A,#N/A,TRUE,"단위량"}</definedName>
    <definedName name="jhewjopf" localSheetId="13" hidden="1">{#N/A,#N/A,TRUE,"토적및재료집계";#N/A,#N/A,TRUE,"토적및재료집계";#N/A,#N/A,TRUE,"단위량"}</definedName>
    <definedName name="jhewjopf" localSheetId="16" hidden="1">{#N/A,#N/A,TRUE,"토적및재료집계";#N/A,#N/A,TRUE,"토적및재료집계";#N/A,#N/A,TRUE,"단위량"}</definedName>
    <definedName name="jhewjopf" localSheetId="20" hidden="1">{#N/A,#N/A,TRUE,"토적및재료집계";#N/A,#N/A,TRUE,"토적및재료집계";#N/A,#N/A,TRUE,"단위량"}</definedName>
    <definedName name="jhewjopf" hidden="1">{#N/A,#N/A,TRUE,"토적및재료집계";#N/A,#N/A,TRUE,"토적및재료집계";#N/A,#N/A,TRUE,"단위량"}</definedName>
    <definedName name="JJFORS"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JFORS"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JFORS"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JFORS"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JFORS"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JHSHHA"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JHSHHA"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JHSHHA"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JHSHHA"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JHSHHA"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JJ" hidden="1">#REF!</definedName>
    <definedName name="JJJJ"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JJJ"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JJJ"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JJJ"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JJJ"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JSUWE"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JSUWE"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JSUWE"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JSUWE"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JSUWE"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kghjgk" hidden="1">#REF!</definedName>
    <definedName name="JSHS"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SHS"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SHS"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SHS"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SHS"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uy" localSheetId="9" hidden="1">{"'광피스표'!$A$3:$N$54"}</definedName>
    <definedName name="juy" localSheetId="13" hidden="1">{"'광피스표'!$A$3:$N$54"}</definedName>
    <definedName name="juy" localSheetId="16" hidden="1">{"'광피스표'!$A$3:$N$54"}</definedName>
    <definedName name="juy" localSheetId="20" hidden="1">{"'광피스표'!$A$3:$N$54"}</definedName>
    <definedName name="juy" hidden="1">{"'광피스표'!$A$3:$N$54"}</definedName>
    <definedName name="k" localSheetId="9" hidden="1">{"'광피스표'!$A$3:$N$54"}</definedName>
    <definedName name="k" localSheetId="13" hidden="1">{"'광피스표'!$A$3:$N$54"}</definedName>
    <definedName name="k" localSheetId="16" hidden="1">{"'광피스표'!$A$3:$N$54"}</definedName>
    <definedName name="k" localSheetId="20" hidden="1">{"'광피스표'!$A$3:$N$54"}</definedName>
    <definedName name="k" hidden="1">{"'광피스표'!$A$3:$N$54"}</definedName>
    <definedName name="KB" localSheetId="9" hidden="1">{"'광피스표'!$A$3:$N$54"}</definedName>
    <definedName name="KB" localSheetId="13" hidden="1">{"'광피스표'!$A$3:$N$54"}</definedName>
    <definedName name="KB" localSheetId="16" hidden="1">{"'광피스표'!$A$3:$N$54"}</definedName>
    <definedName name="KB" localSheetId="20" hidden="1">{"'광피스표'!$A$3:$N$54"}</definedName>
    <definedName name="KB" hidden="1">{"'광피스표'!$A$3:$N$54"}</definedName>
    <definedName name="KKA"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A"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A"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A"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A"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DAW"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DAW"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DAW"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DAW"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DAW"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DIE"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DIE"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DIE"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DIE"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DIE"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DUEKS"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DUEKS"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DUEKS"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DUEKS"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DUEKS"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ISJJD"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ISJJD"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ISJJD"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ISJJD"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ISJJD"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K" localSheetId="9" hidden="1">#REF!</definedName>
    <definedName name="KKK" localSheetId="13" hidden="1">#REF!</definedName>
    <definedName name="KKK" localSheetId="16" hidden="1">#REF!</definedName>
    <definedName name="KKK" localSheetId="20" hidden="1">#REF!</definedName>
    <definedName name="KKK" hidden="1">#REF!</definedName>
    <definedName name="KKKD"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KD"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KD"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KD"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KD"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KDJJS"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KDJJS"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KDJJS"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KDJJS"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KDJJS"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KEEP"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KEEP"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KEEP"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KEEP"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KEEP"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KSJS"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KSJS"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KSJS"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KSJS"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KSJS"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KSSL"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KSSL"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KSSL"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KSSL"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KSSL"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SIIEJD"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SIIEJD"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SIIEJD"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SIIEJD"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SIIEJD"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SJJWUJD"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SJJWUJD"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SJJWUJD"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SJJWUJD"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SJJWUJD"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SJWEI"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SJWEI"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SJWEI"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SJWEI"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KSJWEI"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AK"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AK"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AK"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AK"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AK"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i" localSheetId="9" hidden="1">{"'용역비'!$A$4:$C$8"}</definedName>
    <definedName name="li" localSheetId="13" hidden="1">{"'용역비'!$A$4:$C$8"}</definedName>
    <definedName name="li" localSheetId="16" hidden="1">{"'용역비'!$A$4:$C$8"}</definedName>
    <definedName name="li" localSheetId="20" hidden="1">{"'용역비'!$A$4:$C$8"}</definedName>
    <definedName name="li" localSheetId="18" hidden="1">{"'용역비'!$A$4:$C$8"}</definedName>
    <definedName name="li" localSheetId="19" hidden="1">{"'용역비'!$A$4:$C$8"}</definedName>
    <definedName name="li" hidden="1">{"'용역비'!$A$4:$C$8"}</definedName>
    <definedName name="LLDIEKKS"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LDIEKKS"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LDIEKKS"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LDIEKKS"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LDIEKKS"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LKD"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LKD"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LKD"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LKD"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LKD"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ll" localSheetId="9" hidden="1">#REF!</definedName>
    <definedName name="lll" localSheetId="13" hidden="1">#REF!</definedName>
    <definedName name="lll" localSheetId="16" hidden="1">#REF!</definedName>
    <definedName name="lll" localSheetId="20" hidden="1">#REF!</definedName>
    <definedName name="lll" hidden="1">#REF!</definedName>
    <definedName name="LLLS"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LLS"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LLS"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LLS"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LLS"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LLSE"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LLSE"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LLSE"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LLSE"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LLSE"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LSIEKDKD"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LSIEKDKD"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LSIEKDKD"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LSIEKDKD"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LSIEKDKD"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LSKEIE"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LSKEIE"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LSKEIE"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LSKEIE"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LSKEIE"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lo" localSheetId="9" hidden="1">{"'광피스표'!$A$3:$N$54"}</definedName>
    <definedName name="lo" localSheetId="13" hidden="1">{"'광피스표'!$A$3:$N$54"}</definedName>
    <definedName name="lo" localSheetId="16" hidden="1">{"'광피스표'!$A$3:$N$54"}</definedName>
    <definedName name="lo" localSheetId="20" hidden="1">{"'광피스표'!$A$3:$N$54"}</definedName>
    <definedName name="lo" hidden="1">{"'광피스표'!$A$3:$N$54"}</definedName>
    <definedName name="m" hidden="1">#REF!</definedName>
    <definedName name="MAT">[5]자재!$A$4:$U$293</definedName>
    <definedName name="MGF" hidden="1">#REF!</definedName>
    <definedName name="mm" localSheetId="9" hidden="1">{#N/A,#N/A,TRUE,"토적및재료집계";#N/A,#N/A,TRUE,"토적및재료집계";#N/A,#N/A,TRUE,"단위량"}</definedName>
    <definedName name="mm" localSheetId="13" hidden="1">{#N/A,#N/A,TRUE,"토적및재료집계";#N/A,#N/A,TRUE,"토적및재료집계";#N/A,#N/A,TRUE,"단위량"}</definedName>
    <definedName name="mm" localSheetId="16" hidden="1">{#N/A,#N/A,TRUE,"토적및재료집계";#N/A,#N/A,TRUE,"토적및재료집계";#N/A,#N/A,TRUE,"단위량"}</definedName>
    <definedName name="mm" localSheetId="20" hidden="1">{#N/A,#N/A,TRUE,"토적및재료집계";#N/A,#N/A,TRUE,"토적및재료집계";#N/A,#N/A,TRUE,"단위량"}</definedName>
    <definedName name="mm" hidden="1">{#N/A,#N/A,TRUE,"토적및재료집계";#N/A,#N/A,TRUE,"토적및재료집계";#N/A,#N/A,TRUE,"단위량"}</definedName>
    <definedName name="MMM"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MMM"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MMM"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MMM"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MMM"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nego검토"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nego검토"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nego검토"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nego검토"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nego검토"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OIL" localSheetId="9" hidden="1">{"'용역비'!$A$4:$C$8"}</definedName>
    <definedName name="OIL" localSheetId="13" hidden="1">{"'용역비'!$A$4:$C$8"}</definedName>
    <definedName name="OIL" localSheetId="16" hidden="1">{"'용역비'!$A$4:$C$8"}</definedName>
    <definedName name="OIL" localSheetId="20" hidden="1">{"'용역비'!$A$4:$C$8"}</definedName>
    <definedName name="OIL" localSheetId="18" hidden="1">{"'용역비'!$A$4:$C$8"}</definedName>
    <definedName name="OIL" localSheetId="19" hidden="1">{"'용역비'!$A$4:$C$8"}</definedName>
    <definedName name="OIL" hidden="1">{"'용역비'!$A$4:$C$8"}</definedName>
    <definedName name="OOO" hidden="1">#REF!</definedName>
    <definedName name="oooooo" localSheetId="9" hidden="1">{"'자리배치도'!$AG$1:$CI$28"}</definedName>
    <definedName name="oooooo" localSheetId="13" hidden="1">{"'자리배치도'!$AG$1:$CI$28"}</definedName>
    <definedName name="oooooo" localSheetId="16" hidden="1">{"'자리배치도'!$AG$1:$CI$28"}</definedName>
    <definedName name="oooooo" localSheetId="20" hidden="1">{"'자리배치도'!$AG$1:$CI$28"}</definedName>
    <definedName name="oooooo" hidden="1">{"'자리배치도'!$AG$1:$CI$28"}</definedName>
    <definedName name="OPP" hidden="1">#REF!</definedName>
    <definedName name="OVERLAY" localSheetId="18" hidden="1">{#N/A,#N/A,FALSE,"2~8번"}</definedName>
    <definedName name="OVERLAY" localSheetId="19" hidden="1">{#N/A,#N/A,FALSE,"2~8번"}</definedName>
    <definedName name="OVERLAY" hidden="1">{#N/A,#N/A,FALSE,"2~8번"}</definedName>
    <definedName name="PAY">[5]노임!$A$3:$B$127</definedName>
    <definedName name="pico검토" localSheetId="9" hidden="1">{#N/A,#N/A,FALSE,"3가";#N/A,#N/A,FALSE,"3나";#N/A,#N/A,FALSE,"3다"}</definedName>
    <definedName name="pico검토" localSheetId="13" hidden="1">{#N/A,#N/A,FALSE,"3가";#N/A,#N/A,FALSE,"3나";#N/A,#N/A,FALSE,"3다"}</definedName>
    <definedName name="pico검토" localSheetId="16" hidden="1">{#N/A,#N/A,FALSE,"3가";#N/A,#N/A,FALSE,"3나";#N/A,#N/A,FALSE,"3다"}</definedName>
    <definedName name="pico검토" localSheetId="20" hidden="1">{#N/A,#N/A,FALSE,"3가";#N/A,#N/A,FALSE,"3나";#N/A,#N/A,FALSE,"3다"}</definedName>
    <definedName name="pico검토" hidden="1">{#N/A,#N/A,FALSE,"3가";#N/A,#N/A,FALSE,"3나";#N/A,#N/A,FALSE,"3다"}</definedName>
    <definedName name="PP" localSheetId="9" hidden="1">{#N/A,#N/A,TRUE,"토적및재료집계";#N/A,#N/A,TRUE,"토적및재료집계";#N/A,#N/A,TRUE,"단위량"}</definedName>
    <definedName name="PP" localSheetId="13" hidden="1">{#N/A,#N/A,TRUE,"토적및재료집계";#N/A,#N/A,TRUE,"토적및재료집계";#N/A,#N/A,TRUE,"단위량"}</definedName>
    <definedName name="PP" localSheetId="16" hidden="1">{#N/A,#N/A,TRUE,"토적및재료집계";#N/A,#N/A,TRUE,"토적및재료집계";#N/A,#N/A,TRUE,"단위량"}</definedName>
    <definedName name="PP" localSheetId="20" hidden="1">{#N/A,#N/A,TRUE,"토적및재료집계";#N/A,#N/A,TRUE,"토적및재료집계";#N/A,#N/A,TRUE,"단위량"}</definedName>
    <definedName name="PP" hidden="1">{#N/A,#N/A,TRUE,"토적및재료집계";#N/A,#N/A,TRUE,"토적및재료집계";#N/A,#N/A,TRUE,"단위량"}</definedName>
    <definedName name="PPP" hidden="1">#REF!</definedName>
    <definedName name="ppppp" localSheetId="9" hidden="1">{"'자리배치도'!$AG$1:$CI$28"}</definedName>
    <definedName name="ppppp" localSheetId="13" hidden="1">{"'자리배치도'!$AG$1:$CI$28"}</definedName>
    <definedName name="ppppp" localSheetId="16" hidden="1">{"'자리배치도'!$AG$1:$CI$28"}</definedName>
    <definedName name="ppppp" localSheetId="20" hidden="1">{"'자리배치도'!$AG$1:$CI$28"}</definedName>
    <definedName name="ppppp" hidden="1">{"'자리배치도'!$AG$1:$CI$28"}</definedName>
    <definedName name="_xlnm.Print_Area" localSheetId="3">'가. 공사원가계산서'!$B$2:$F$28</definedName>
    <definedName name="_xlnm.Print_Area" localSheetId="17">'가. 물품적용단가'!$B$1:$P$159</definedName>
    <definedName name="_xlnm.Print_Area" localSheetId="12">'가. 수량산출서'!$B$1:$JA$199</definedName>
    <definedName name="_xlnm.Print_Area" localSheetId="14">'가. 일위대가(1. 목록표)'!$B$1:$O$229</definedName>
    <definedName name="_xlnm.Print_Area" localSheetId="2">'간지-1'!$A$1:$A$12</definedName>
    <definedName name="_xlnm.Print_Area" localSheetId="9">'간지-2'!$A$1:$A$12</definedName>
    <definedName name="_xlnm.Print_Area" localSheetId="13">'간지-3'!$A$1:$A$12</definedName>
    <definedName name="_xlnm.Print_Area" localSheetId="16">'간지-4'!$A$1:$A$12</definedName>
    <definedName name="_xlnm.Print_Area" localSheetId="20">'간지-5'!$A$1:$A$12</definedName>
    <definedName name="_xlnm.Print_Area" localSheetId="4">'나. 예산내역서(총괄)'!$B$1:$O$189</definedName>
    <definedName name="_xlnm.Print_Area" localSheetId="15">'나. 일위대가(2. 산출기초)'!$B$1:$M$1159</definedName>
    <definedName name="_xlnm.Print_Area" localSheetId="18">'나. 정부노임단가'!$A$1:$L$33</definedName>
    <definedName name="_xlnm.Print_Area" localSheetId="5">'다. 예비품구매비'!$B$2:$O$31</definedName>
    <definedName name="_xlnm.Print_Area" localSheetId="19">'다. 제비율표'!$A$1:$L$33</definedName>
    <definedName name="_xlnm.Print_Area" localSheetId="6">'라. 지급수수료'!$B$2:$H$31</definedName>
    <definedName name="_xlnm.Print_Area" localSheetId="7">'라-1. 지급수수료근거'!$B$1:$L$32</definedName>
    <definedName name="_xlnm.Print_Area" localSheetId="8">'마. 한전인입비'!$B$1:$H$30</definedName>
    <definedName name="_xlnm.Print_Area" localSheetId="1">'목차-1'!$A$1:$K$21</definedName>
    <definedName name="_xlnm.Print_Area" localSheetId="0">표지!$B$2:$N$16</definedName>
    <definedName name="_xlnm.Print_Titles" localSheetId="17">'가. 물품적용단가'!$1:$3</definedName>
    <definedName name="_xlnm.Print_Titles" localSheetId="12">'가. 수량산출서'!$B:$F,'가. 수량산출서'!$1:$3</definedName>
    <definedName name="_xlnm.Print_Titles" localSheetId="14">'가. 일위대가(1. 목록표)'!$1:$4</definedName>
    <definedName name="_xlnm.Print_Titles" localSheetId="4">'나. 예산내역서(총괄)'!$1:$3</definedName>
    <definedName name="_xlnm.Print_Titles" localSheetId="15">'나. 일위대가(2. 산출기초)'!$1:$3</definedName>
    <definedName name="_xlnm.Print_Titles" localSheetId="5">'다. 예비품구매비'!$2:$4</definedName>
    <definedName name="Q" localSheetId="9" hidden="1">{#N/A,#N/A,TRUE,"토적및재료집계";#N/A,#N/A,TRUE,"토적및재료집계";#N/A,#N/A,TRUE,"단위량"}</definedName>
    <definedName name="Q" localSheetId="13" hidden="1">{#N/A,#N/A,TRUE,"토적및재료집계";#N/A,#N/A,TRUE,"토적및재료집계";#N/A,#N/A,TRUE,"단위량"}</definedName>
    <definedName name="Q" localSheetId="16" hidden="1">{#N/A,#N/A,TRUE,"토적및재료집계";#N/A,#N/A,TRUE,"토적및재료집계";#N/A,#N/A,TRUE,"단위량"}</definedName>
    <definedName name="Q" localSheetId="20" hidden="1">{#N/A,#N/A,TRUE,"토적및재료집계";#N/A,#N/A,TRUE,"토적및재료집계";#N/A,#N/A,TRUE,"단위량"}</definedName>
    <definedName name="Q" hidden="1">{#N/A,#N/A,TRUE,"토적및재료집계";#N/A,#N/A,TRUE,"토적및재료집계";#N/A,#N/A,TRUE,"단위량"}</definedName>
    <definedName name="q234562456" localSheetId="9" hidden="1">{"'용역비'!$A$4:$C$8"}</definedName>
    <definedName name="q234562456" localSheetId="13" hidden="1">{"'용역비'!$A$4:$C$8"}</definedName>
    <definedName name="q234562456" localSheetId="16" hidden="1">{"'용역비'!$A$4:$C$8"}</definedName>
    <definedName name="q234562456" localSheetId="20" hidden="1">{"'용역비'!$A$4:$C$8"}</definedName>
    <definedName name="q234562456" hidden="1">{"'용역비'!$A$4:$C$8"}</definedName>
    <definedName name="QFQF" hidden="1">#REF!</definedName>
    <definedName name="qk" localSheetId="9" hidden="1">{"'자리배치도'!$AG$1:$CI$28"}</definedName>
    <definedName name="qk" localSheetId="13" hidden="1">{"'자리배치도'!$AG$1:$CI$28"}</definedName>
    <definedName name="qk" localSheetId="16" hidden="1">{"'자리배치도'!$AG$1:$CI$28"}</definedName>
    <definedName name="qk" localSheetId="20" hidden="1">{"'자리배치도'!$AG$1:$CI$28"}</definedName>
    <definedName name="qk" hidden="1">{"'자리배치도'!$AG$1:$CI$28"}</definedName>
    <definedName name="qkqh1" localSheetId="9" hidden="1">{#N/A,#N/A,FALSE,"명세표"}</definedName>
    <definedName name="qkqh1" localSheetId="13" hidden="1">{#N/A,#N/A,FALSE,"명세표"}</definedName>
    <definedName name="qkqh1" localSheetId="16" hidden="1">{#N/A,#N/A,FALSE,"명세표"}</definedName>
    <definedName name="qkqh1" localSheetId="20" hidden="1">{#N/A,#N/A,FALSE,"명세표"}</definedName>
    <definedName name="qkqh1" hidden="1">{#N/A,#N/A,FALSE,"명세표"}</definedName>
    <definedName name="qw" localSheetId="18" hidden="1">{#N/A,#N/A,FALSE,"2~8번"}</definedName>
    <definedName name="qw" localSheetId="19" hidden="1">{#N/A,#N/A,FALSE,"2~8번"}</definedName>
    <definedName name="qw" hidden="1">{#N/A,#N/A,FALSE,"2~8번"}</definedName>
    <definedName name="QWE" hidden="1">#REF!</definedName>
    <definedName name="qwreq" hidden="1">#REF!</definedName>
    <definedName name="QWS" localSheetId="9" hidden="1">#REF!</definedName>
    <definedName name="QWS" localSheetId="13" hidden="1">#REF!</definedName>
    <definedName name="QWS" localSheetId="16" hidden="1">#REF!</definedName>
    <definedName name="QWS" localSheetId="20" hidden="1">#REF!</definedName>
    <definedName name="QWS" localSheetId="18" hidden="1">#REF!</definedName>
    <definedName name="QWS" localSheetId="19" hidden="1">#REF!</definedName>
    <definedName name="QWS" hidden="1">#REF!</definedName>
    <definedName name="qyk" localSheetId="9" hidden="1">{"'용역비'!$A$4:$C$8"}</definedName>
    <definedName name="qyk" localSheetId="13" hidden="1">{"'용역비'!$A$4:$C$8"}</definedName>
    <definedName name="qyk" localSheetId="16" hidden="1">{"'용역비'!$A$4:$C$8"}</definedName>
    <definedName name="qyk" localSheetId="20" hidden="1">{"'용역비'!$A$4:$C$8"}</definedName>
    <definedName name="qyk" localSheetId="18" hidden="1">{"'용역비'!$A$4:$C$8"}</definedName>
    <definedName name="qyk" localSheetId="19" hidden="1">{"'용역비'!$A$4:$C$8"}</definedName>
    <definedName name="qyk" hidden="1">{"'용역비'!$A$4:$C$8"}</definedName>
    <definedName name="RH" localSheetId="9" hidden="1">{"'용역비'!$A$4:$C$8"}</definedName>
    <definedName name="RH" localSheetId="13" hidden="1">{"'용역비'!$A$4:$C$8"}</definedName>
    <definedName name="RH" localSheetId="16" hidden="1">{"'용역비'!$A$4:$C$8"}</definedName>
    <definedName name="RH" localSheetId="20" hidden="1">{"'용역비'!$A$4:$C$8"}</definedName>
    <definedName name="RH" localSheetId="18" hidden="1">{"'용역비'!$A$4:$C$8"}</definedName>
    <definedName name="RH" localSheetId="19" hidden="1">{"'용역비'!$A$4:$C$8"}</definedName>
    <definedName name="RH" hidden="1">{"'용역비'!$A$4:$C$8"}</definedName>
    <definedName name="RK" hidden="1">[7]수량산출!#REF!</definedName>
    <definedName name="RRR"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RRR"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RRR"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RRR"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RRR"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rrrrrr" localSheetId="9" hidden="1">{"'자리배치도'!$AG$1:$CI$28"}</definedName>
    <definedName name="rrrrrr" localSheetId="13" hidden="1">{"'자리배치도'!$AG$1:$CI$28"}</definedName>
    <definedName name="rrrrrr" localSheetId="16" hidden="1">{"'자리배치도'!$AG$1:$CI$28"}</definedName>
    <definedName name="rrrrrr" localSheetId="20" hidden="1">{"'자리배치도'!$AG$1:$CI$28"}</definedName>
    <definedName name="rrrrrr" hidden="1">{"'자리배치도'!$AG$1:$CI$28"}</definedName>
    <definedName name="rrtty" hidden="1">#REF!</definedName>
    <definedName name="RTGH" localSheetId="9" hidden="1">{"'용역비'!$A$4:$C$8"}</definedName>
    <definedName name="RTGH" localSheetId="13" hidden="1">{"'용역비'!$A$4:$C$8"}</definedName>
    <definedName name="RTGH" localSheetId="16" hidden="1">{"'용역비'!$A$4:$C$8"}</definedName>
    <definedName name="RTGH" localSheetId="20" hidden="1">{"'용역비'!$A$4:$C$8"}</definedName>
    <definedName name="RTGH" hidden="1">{"'용역비'!$A$4:$C$8"}</definedName>
    <definedName name="rth" localSheetId="9" hidden="1">{"'용역비'!$A$4:$C$8"}</definedName>
    <definedName name="rth" localSheetId="13" hidden="1">{"'용역비'!$A$4:$C$8"}</definedName>
    <definedName name="rth" localSheetId="16" hidden="1">{"'용역비'!$A$4:$C$8"}</definedName>
    <definedName name="rth" localSheetId="20" hidden="1">{"'용역비'!$A$4:$C$8"}</definedName>
    <definedName name="rth" localSheetId="18" hidden="1">{"'용역비'!$A$4:$C$8"}</definedName>
    <definedName name="rth" localSheetId="19" hidden="1">{"'용역비'!$A$4:$C$8"}</definedName>
    <definedName name="rth" hidden="1">{"'용역비'!$A$4:$C$8"}</definedName>
    <definedName name="rty" localSheetId="9" hidden="1">{"'용역비'!$A$4:$C$8"}</definedName>
    <definedName name="rty" localSheetId="13" hidden="1">{"'용역비'!$A$4:$C$8"}</definedName>
    <definedName name="rty" localSheetId="16" hidden="1">{"'용역비'!$A$4:$C$8"}</definedName>
    <definedName name="rty" localSheetId="20" hidden="1">{"'용역비'!$A$4:$C$8"}</definedName>
    <definedName name="rty" hidden="1">{"'용역비'!$A$4:$C$8"}</definedName>
    <definedName name="RYUIRYU" localSheetId="9" hidden="1">{"'용역비'!$A$4:$C$8"}</definedName>
    <definedName name="RYUIRYU" localSheetId="13" hidden="1">{"'용역비'!$A$4:$C$8"}</definedName>
    <definedName name="RYUIRYU" localSheetId="16" hidden="1">{"'용역비'!$A$4:$C$8"}</definedName>
    <definedName name="RYUIRYU" localSheetId="20" hidden="1">{"'용역비'!$A$4:$C$8"}</definedName>
    <definedName name="RYUIRYU" hidden="1">{"'용역비'!$A$4:$C$8"}</definedName>
    <definedName name="ryuk" localSheetId="9" hidden="1">{"'용역비'!$A$4:$C$8"}</definedName>
    <definedName name="ryuk" localSheetId="13" hidden="1">{"'용역비'!$A$4:$C$8"}</definedName>
    <definedName name="ryuk" localSheetId="16" hidden="1">{"'용역비'!$A$4:$C$8"}</definedName>
    <definedName name="ryuk" localSheetId="20" hidden="1">{"'용역비'!$A$4:$C$8"}</definedName>
    <definedName name="ryuk" hidden="1">{"'용역비'!$A$4:$C$8"}</definedName>
    <definedName name="SD" localSheetId="9" hidden="1">{"'용역비'!$A$4:$C$8"}</definedName>
    <definedName name="SD" localSheetId="13" hidden="1">{"'용역비'!$A$4:$C$8"}</definedName>
    <definedName name="SD" localSheetId="16" hidden="1">{"'용역비'!$A$4:$C$8"}</definedName>
    <definedName name="SD" localSheetId="20" hidden="1">{"'용역비'!$A$4:$C$8"}</definedName>
    <definedName name="SD" hidden="1">{"'용역비'!$A$4:$C$8"}</definedName>
    <definedName name="SDA" localSheetId="9" hidden="1">{"'광피스표'!$A$3:$N$54"}</definedName>
    <definedName name="SDA" localSheetId="13" hidden="1">{"'광피스표'!$A$3:$N$54"}</definedName>
    <definedName name="SDA" localSheetId="16" hidden="1">{"'광피스표'!$A$3:$N$54"}</definedName>
    <definedName name="SDA" localSheetId="20" hidden="1">{"'광피스표'!$A$3:$N$54"}</definedName>
    <definedName name="SDA" hidden="1">{"'광피스표'!$A$3:$N$54"}</definedName>
    <definedName name="sdg" hidden="1">#REF!</definedName>
    <definedName name="sdryhj" localSheetId="9" hidden="1">{"'용역비'!$A$4:$C$8"}</definedName>
    <definedName name="sdryhj" localSheetId="13" hidden="1">{"'용역비'!$A$4:$C$8"}</definedName>
    <definedName name="sdryhj" localSheetId="16" hidden="1">{"'용역비'!$A$4:$C$8"}</definedName>
    <definedName name="sdryhj" localSheetId="20" hidden="1">{"'용역비'!$A$4:$C$8"}</definedName>
    <definedName name="sdryhj" hidden="1">{"'용역비'!$A$4:$C$8"}</definedName>
    <definedName name="sds" hidden="1">#REF!</definedName>
    <definedName name="sdsd" localSheetId="9" hidden="1">{#N/A,#N/A,FALSE,"일반적사항";#N/A,#N/A,FALSE,"주요재무자료";#N/A,#N/A,FALSE,"표지";#N/A,#N/A,FALSE,"총괄표";#N/A,#N/A,FALSE,"1호 과표세액";#N/A,#N/A,FALSE,"1-2호 농어촌과표";#N/A,#N/A,FALSE,"2호 서식";#N/A,#N/A,FALSE,"2호부표 최저한세";#N/A,#N/A,FALSE,"3(1)부7 기업합리";#N/A,#N/A,FALSE,"3(3)호(갑) 원천납부";#N/A,#N/A,FALSE,"5호 농어촌";#N/A,#N/A,FALSE,"5호2 농감면(갑)";#N/A,#N/A,FALSE,"6호 소득금액";#N/A,#N/A,FALSE,"6호 첨부(익)";#N/A,#N/A,FALSE,"6호 첨부(손)";#N/A,#N/A,FALSE,"6-1호 수입금액";#N/A,#N/A,FALSE,"6-3호 퇴충";#N/A,#N/A,FALSE,"6-3(3)호 단퇴";#N/A,#N/A,FALSE,"6-3(4)호 대손";#N/A,#N/A,FALSE,"6-4호 접대(갑)";#N/A,#N/A,FALSE,"6-4호 접대(을)";#N/A,#N/A,FALSE,"6-5호 외화(갑)";#N/A,#N/A,FALSE,"6-5호 외화(을)";#N/A,#N/A,FALSE,"감가총괄";#N/A,#N/A,FALSE,"6-6(3)호 감가(정액)";#N/A,#N/A,FALSE,"6-6호(부표)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자본금(을)";#N/A,#N/A,FALSE,"10(2)호 소득공제";#N/A,#N/A,FALSE,"10(3)호 주요계정";#N/A,#N/A,FALSE,"10(3)호 부표";#N/A,#N/A,FALSE,"10(4)호 조정수입";#N/A,#N/A,FALSE,"14(1)호 갑 주식";#N/A,#N/A,FALSE,"59호 해외특수";#N/A,#N/A,FALSE,"요약 BS";#N/A,#N/A,FALSE,"요약 PL";#N/A,#N/A,FALSE,"요약RE"}</definedName>
    <definedName name="sdsd" localSheetId="13" hidden="1">{#N/A,#N/A,FALSE,"일반적사항";#N/A,#N/A,FALSE,"주요재무자료";#N/A,#N/A,FALSE,"표지";#N/A,#N/A,FALSE,"총괄표";#N/A,#N/A,FALSE,"1호 과표세액";#N/A,#N/A,FALSE,"1-2호 농어촌과표";#N/A,#N/A,FALSE,"2호 서식";#N/A,#N/A,FALSE,"2호부표 최저한세";#N/A,#N/A,FALSE,"3(1)부7 기업합리";#N/A,#N/A,FALSE,"3(3)호(갑) 원천납부";#N/A,#N/A,FALSE,"5호 농어촌";#N/A,#N/A,FALSE,"5호2 농감면(갑)";#N/A,#N/A,FALSE,"6호 소득금액";#N/A,#N/A,FALSE,"6호 첨부(익)";#N/A,#N/A,FALSE,"6호 첨부(손)";#N/A,#N/A,FALSE,"6-1호 수입금액";#N/A,#N/A,FALSE,"6-3호 퇴충";#N/A,#N/A,FALSE,"6-3(3)호 단퇴";#N/A,#N/A,FALSE,"6-3(4)호 대손";#N/A,#N/A,FALSE,"6-4호 접대(갑)";#N/A,#N/A,FALSE,"6-4호 접대(을)";#N/A,#N/A,FALSE,"6-5호 외화(갑)";#N/A,#N/A,FALSE,"6-5호 외화(을)";#N/A,#N/A,FALSE,"감가총괄";#N/A,#N/A,FALSE,"6-6(3)호 감가(정액)";#N/A,#N/A,FALSE,"6-6호(부표)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자본금(을)";#N/A,#N/A,FALSE,"10(2)호 소득공제";#N/A,#N/A,FALSE,"10(3)호 주요계정";#N/A,#N/A,FALSE,"10(3)호 부표";#N/A,#N/A,FALSE,"10(4)호 조정수입";#N/A,#N/A,FALSE,"14(1)호 갑 주식";#N/A,#N/A,FALSE,"59호 해외특수";#N/A,#N/A,FALSE,"요약 BS";#N/A,#N/A,FALSE,"요약 PL";#N/A,#N/A,FALSE,"요약RE"}</definedName>
    <definedName name="sdsd" localSheetId="16" hidden="1">{#N/A,#N/A,FALSE,"일반적사항";#N/A,#N/A,FALSE,"주요재무자료";#N/A,#N/A,FALSE,"표지";#N/A,#N/A,FALSE,"총괄표";#N/A,#N/A,FALSE,"1호 과표세액";#N/A,#N/A,FALSE,"1-2호 농어촌과표";#N/A,#N/A,FALSE,"2호 서식";#N/A,#N/A,FALSE,"2호부표 최저한세";#N/A,#N/A,FALSE,"3(1)부7 기업합리";#N/A,#N/A,FALSE,"3(3)호(갑) 원천납부";#N/A,#N/A,FALSE,"5호 농어촌";#N/A,#N/A,FALSE,"5호2 농감면(갑)";#N/A,#N/A,FALSE,"6호 소득금액";#N/A,#N/A,FALSE,"6호 첨부(익)";#N/A,#N/A,FALSE,"6호 첨부(손)";#N/A,#N/A,FALSE,"6-1호 수입금액";#N/A,#N/A,FALSE,"6-3호 퇴충";#N/A,#N/A,FALSE,"6-3(3)호 단퇴";#N/A,#N/A,FALSE,"6-3(4)호 대손";#N/A,#N/A,FALSE,"6-4호 접대(갑)";#N/A,#N/A,FALSE,"6-4호 접대(을)";#N/A,#N/A,FALSE,"6-5호 외화(갑)";#N/A,#N/A,FALSE,"6-5호 외화(을)";#N/A,#N/A,FALSE,"감가총괄";#N/A,#N/A,FALSE,"6-6(3)호 감가(정액)";#N/A,#N/A,FALSE,"6-6호(부표)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자본금(을)";#N/A,#N/A,FALSE,"10(2)호 소득공제";#N/A,#N/A,FALSE,"10(3)호 주요계정";#N/A,#N/A,FALSE,"10(3)호 부표";#N/A,#N/A,FALSE,"10(4)호 조정수입";#N/A,#N/A,FALSE,"14(1)호 갑 주식";#N/A,#N/A,FALSE,"59호 해외특수";#N/A,#N/A,FALSE,"요약 BS";#N/A,#N/A,FALSE,"요약 PL";#N/A,#N/A,FALSE,"요약RE"}</definedName>
    <definedName name="sdsd" localSheetId="20" hidden="1">{#N/A,#N/A,FALSE,"일반적사항";#N/A,#N/A,FALSE,"주요재무자료";#N/A,#N/A,FALSE,"표지";#N/A,#N/A,FALSE,"총괄표";#N/A,#N/A,FALSE,"1호 과표세액";#N/A,#N/A,FALSE,"1-2호 농어촌과표";#N/A,#N/A,FALSE,"2호 서식";#N/A,#N/A,FALSE,"2호부표 최저한세";#N/A,#N/A,FALSE,"3(1)부7 기업합리";#N/A,#N/A,FALSE,"3(3)호(갑) 원천납부";#N/A,#N/A,FALSE,"5호 농어촌";#N/A,#N/A,FALSE,"5호2 농감면(갑)";#N/A,#N/A,FALSE,"6호 소득금액";#N/A,#N/A,FALSE,"6호 첨부(익)";#N/A,#N/A,FALSE,"6호 첨부(손)";#N/A,#N/A,FALSE,"6-1호 수입금액";#N/A,#N/A,FALSE,"6-3호 퇴충";#N/A,#N/A,FALSE,"6-3(3)호 단퇴";#N/A,#N/A,FALSE,"6-3(4)호 대손";#N/A,#N/A,FALSE,"6-4호 접대(갑)";#N/A,#N/A,FALSE,"6-4호 접대(을)";#N/A,#N/A,FALSE,"6-5호 외화(갑)";#N/A,#N/A,FALSE,"6-5호 외화(을)";#N/A,#N/A,FALSE,"감가총괄";#N/A,#N/A,FALSE,"6-6(3)호 감가(정액)";#N/A,#N/A,FALSE,"6-6호(부표)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자본금(을)";#N/A,#N/A,FALSE,"10(2)호 소득공제";#N/A,#N/A,FALSE,"10(3)호 주요계정";#N/A,#N/A,FALSE,"10(3)호 부표";#N/A,#N/A,FALSE,"10(4)호 조정수입";#N/A,#N/A,FALSE,"14(1)호 갑 주식";#N/A,#N/A,FALSE,"59호 해외특수";#N/A,#N/A,FALSE,"요약 BS";#N/A,#N/A,FALSE,"요약 PL";#N/A,#N/A,FALSE,"요약RE"}</definedName>
    <definedName name="sdsd" hidden="1">{#N/A,#N/A,FALSE,"일반적사항";#N/A,#N/A,FALSE,"주요재무자료";#N/A,#N/A,FALSE,"표지";#N/A,#N/A,FALSE,"총괄표";#N/A,#N/A,FALSE,"1호 과표세액";#N/A,#N/A,FALSE,"1-2호 농어촌과표";#N/A,#N/A,FALSE,"2호 서식";#N/A,#N/A,FALSE,"2호부표 최저한세";#N/A,#N/A,FALSE,"3(1)부7 기업합리";#N/A,#N/A,FALSE,"3(3)호(갑) 원천납부";#N/A,#N/A,FALSE,"5호 농어촌";#N/A,#N/A,FALSE,"5호2 농감면(갑)";#N/A,#N/A,FALSE,"6호 소득금액";#N/A,#N/A,FALSE,"6호 첨부(익)";#N/A,#N/A,FALSE,"6호 첨부(손)";#N/A,#N/A,FALSE,"6-1호 수입금액";#N/A,#N/A,FALSE,"6-3호 퇴충";#N/A,#N/A,FALSE,"6-3(3)호 단퇴";#N/A,#N/A,FALSE,"6-3(4)호 대손";#N/A,#N/A,FALSE,"6-4호 접대(갑)";#N/A,#N/A,FALSE,"6-4호 접대(을)";#N/A,#N/A,FALSE,"6-5호 외화(갑)";#N/A,#N/A,FALSE,"6-5호 외화(을)";#N/A,#N/A,FALSE,"감가총괄";#N/A,#N/A,FALSE,"6-6(3)호 감가(정액)";#N/A,#N/A,FALSE,"6-6호(부표)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자본금(을)";#N/A,#N/A,FALSE,"10(2)호 소득공제";#N/A,#N/A,FALSE,"10(3)호 주요계정";#N/A,#N/A,FALSE,"10(3)호 부표";#N/A,#N/A,FALSE,"10(4)호 조정수입";#N/A,#N/A,FALSE,"14(1)호 갑 주식";#N/A,#N/A,FALSE,"59호 해외특수";#N/A,#N/A,FALSE,"요약 BS";#N/A,#N/A,FALSE,"요약 PL";#N/A,#N/A,FALSE,"요약RE"}</definedName>
    <definedName name="SE" localSheetId="9" hidden="1">{"'용역비'!$A$4:$C$8"}</definedName>
    <definedName name="SE" localSheetId="13" hidden="1">{"'용역비'!$A$4:$C$8"}</definedName>
    <definedName name="SE" localSheetId="16" hidden="1">{"'용역비'!$A$4:$C$8"}</definedName>
    <definedName name="SE" localSheetId="20" hidden="1">{"'용역비'!$A$4:$C$8"}</definedName>
    <definedName name="SE" localSheetId="18" hidden="1">{"'용역비'!$A$4:$C$8"}</definedName>
    <definedName name="SE" localSheetId="19" hidden="1">{"'용역비'!$A$4:$C$8"}</definedName>
    <definedName name="SE" hidden="1">{"'용역비'!$A$4:$C$8"}</definedName>
    <definedName name="sfdgsd" hidden="1">#REF!</definedName>
    <definedName name="sfdhsfs"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sfdhsfs"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sfdhsfs"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sfdhsfs"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sfdhsfs"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sfgsdfd" hidden="1">#REF!</definedName>
    <definedName name="SGARETER" hidden="1">#REF!</definedName>
    <definedName name="SIL" localSheetId="9" hidden="1">{#N/A,#N/A,TRUE,"토적및재료집계";#N/A,#N/A,TRUE,"토적및재료집계";#N/A,#N/A,TRUE,"단위량"}</definedName>
    <definedName name="SIL" localSheetId="13" hidden="1">{#N/A,#N/A,TRUE,"토적및재료집계";#N/A,#N/A,TRUE,"토적및재료집계";#N/A,#N/A,TRUE,"단위량"}</definedName>
    <definedName name="SIL" localSheetId="16" hidden="1">{#N/A,#N/A,TRUE,"토적및재료집계";#N/A,#N/A,TRUE,"토적및재료집계";#N/A,#N/A,TRUE,"단위량"}</definedName>
    <definedName name="SIL" localSheetId="20" hidden="1">{#N/A,#N/A,TRUE,"토적및재료집계";#N/A,#N/A,TRUE,"토적및재료집계";#N/A,#N/A,TRUE,"단위량"}</definedName>
    <definedName name="SIL" hidden="1">{#N/A,#N/A,TRUE,"토적및재료집계";#N/A,#N/A,TRUE,"토적및재료집계";#N/A,#N/A,TRUE,"단위량"}</definedName>
    <definedName name="SKT" localSheetId="9" hidden="1">{#N/A,#N/A,FALSE,"3가";#N/A,#N/A,FALSE,"3나";#N/A,#N/A,FALSE,"3다"}</definedName>
    <definedName name="SKT" localSheetId="13" hidden="1">{#N/A,#N/A,FALSE,"3가";#N/A,#N/A,FALSE,"3나";#N/A,#N/A,FALSE,"3다"}</definedName>
    <definedName name="SKT" localSheetId="16" hidden="1">{#N/A,#N/A,FALSE,"3가";#N/A,#N/A,FALSE,"3나";#N/A,#N/A,FALSE,"3다"}</definedName>
    <definedName name="SKT" localSheetId="20" hidden="1">{#N/A,#N/A,FALSE,"3가";#N/A,#N/A,FALSE,"3나";#N/A,#N/A,FALSE,"3다"}</definedName>
    <definedName name="SKT" hidden="1">{#N/A,#N/A,FALSE,"3가";#N/A,#N/A,FALSE,"3나";#N/A,#N/A,FALSE,"3다"}</definedName>
    <definedName name="soc투자" localSheetId="9"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soc투자" localSheetId="13"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soc투자" localSheetId="16"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soc투자" localSheetId="20"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soc투자"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solver_adj" localSheetId="18" hidden="1">#REF!,#REF!</definedName>
    <definedName name="solver_adj" hidden="1">#REF!,#REF!</definedName>
    <definedName name="solver_drv" hidden="1">1</definedName>
    <definedName name="solver_est" hidden="1">1</definedName>
    <definedName name="solver_itr" hidden="1">100</definedName>
    <definedName name="solver_lin" hidden="1">0</definedName>
    <definedName name="solver_num" hidden="1">0</definedName>
    <definedName name="solver_nwt" hidden="1">1</definedName>
    <definedName name="solver_opt" localSheetId="18" hidden="1">#REF!</definedName>
    <definedName name="solver_opt" hidden="1">#REF!</definedName>
    <definedName name="solver_pre" hidden="1">0.000001</definedName>
    <definedName name="solver_scl" hidden="1">0</definedName>
    <definedName name="solver_sho" hidden="1">0</definedName>
    <definedName name="solver_tim" hidden="1">100</definedName>
    <definedName name="solver_tmp" localSheetId="18" hidden="1">#REF!,#REF!</definedName>
    <definedName name="solver_tmp" hidden="1">#REF!,#REF!</definedName>
    <definedName name="solver_tol" hidden="1">0.05</definedName>
    <definedName name="solver_typ" hidden="1">1</definedName>
    <definedName name="solver_val" hidden="1">0</definedName>
    <definedName name="srth" localSheetId="9" hidden="1">{"'용역비'!$A$4:$C$8"}</definedName>
    <definedName name="srth" localSheetId="13" hidden="1">{"'용역비'!$A$4:$C$8"}</definedName>
    <definedName name="srth" localSheetId="16" hidden="1">{"'용역비'!$A$4:$C$8"}</definedName>
    <definedName name="srth" localSheetId="20" hidden="1">{"'용역비'!$A$4:$C$8"}</definedName>
    <definedName name="srth" localSheetId="18" hidden="1">{"'용역비'!$A$4:$C$8"}</definedName>
    <definedName name="srth" localSheetId="19" hidden="1">{"'용역비'!$A$4:$C$8"}</definedName>
    <definedName name="srth" hidden="1">{"'용역비'!$A$4:$C$8"}</definedName>
    <definedName name="sss" localSheetId="9" hidden="1">{#N/A,#N/A,FALSE,"전력간선"}</definedName>
    <definedName name="sss" localSheetId="13" hidden="1">{#N/A,#N/A,FALSE,"전력간선"}</definedName>
    <definedName name="sss" localSheetId="16" hidden="1">{#N/A,#N/A,FALSE,"전력간선"}</definedName>
    <definedName name="sss" localSheetId="20" hidden="1">{#N/A,#N/A,FALSE,"전력간선"}</definedName>
    <definedName name="sss" hidden="1">{#N/A,#N/A,FALSE,"전력간선"}</definedName>
    <definedName name="SSSS" localSheetId="9" hidden="1">{#N/A,#N/A,FALSE,"전력간선"}</definedName>
    <definedName name="SSSS" localSheetId="13" hidden="1">{#N/A,#N/A,FALSE,"전력간선"}</definedName>
    <definedName name="SSSS" localSheetId="16" hidden="1">{#N/A,#N/A,FALSE,"전력간선"}</definedName>
    <definedName name="SSSS" localSheetId="20" hidden="1">{#N/A,#N/A,FALSE,"전력간선"}</definedName>
    <definedName name="SSSS" localSheetId="18" hidden="1">{#N/A,#N/A,FALSE,"전력간선"}</definedName>
    <definedName name="SSSS" localSheetId="19" hidden="1">{#N/A,#N/A,FALSE,"전력간선"}</definedName>
    <definedName name="SSSS" hidden="1">{#N/A,#N/A,FALSE,"전력간선"}</definedName>
    <definedName name="STS" localSheetId="9" hidden="1">{"'용역비'!$A$4:$C$8"}</definedName>
    <definedName name="STS" localSheetId="13" hidden="1">{"'용역비'!$A$4:$C$8"}</definedName>
    <definedName name="STS" localSheetId="16" hidden="1">{"'용역비'!$A$4:$C$8"}</definedName>
    <definedName name="STS" localSheetId="20" hidden="1">{"'용역비'!$A$4:$C$8"}</definedName>
    <definedName name="STS" localSheetId="18" hidden="1">{"'용역비'!$A$4:$C$8"}</definedName>
    <definedName name="STS" localSheetId="19" hidden="1">{"'용역비'!$A$4:$C$8"}</definedName>
    <definedName name="STS" hidden="1">{"'용역비'!$A$4:$C$8"}</definedName>
    <definedName name="STT">#REF!</definedName>
    <definedName name="SW비용">#REF!</definedName>
    <definedName name="TEYJ" localSheetId="9" hidden="1">{"'용역비'!$A$4:$C$8"}</definedName>
    <definedName name="TEYJ" localSheetId="13" hidden="1">{"'용역비'!$A$4:$C$8"}</definedName>
    <definedName name="TEYJ" localSheetId="16" hidden="1">{"'용역비'!$A$4:$C$8"}</definedName>
    <definedName name="TEYJ" localSheetId="20" hidden="1">{"'용역비'!$A$4:$C$8"}</definedName>
    <definedName name="TEYJ" hidden="1">{"'용역비'!$A$4:$C$8"}</definedName>
    <definedName name="TFUI" localSheetId="9" hidden="1">{"'용역비'!$A$4:$C$8"}</definedName>
    <definedName name="TFUI" localSheetId="13" hidden="1">{"'용역비'!$A$4:$C$8"}</definedName>
    <definedName name="TFUI" localSheetId="16" hidden="1">{"'용역비'!$A$4:$C$8"}</definedName>
    <definedName name="TFUI" localSheetId="20" hidden="1">{"'용역비'!$A$4:$C$8"}</definedName>
    <definedName name="TFUI" localSheetId="18" hidden="1">{"'용역비'!$A$4:$C$8"}</definedName>
    <definedName name="TFUI" localSheetId="19" hidden="1">{"'용역비'!$A$4:$C$8"}</definedName>
    <definedName name="TFUI" hidden="1">{"'용역비'!$A$4:$C$8"}</definedName>
    <definedName name="TOTAL">'[5]5.1케이블'!$A$1:$CD$27</definedName>
    <definedName name="tr" localSheetId="18" hidden="1">#REF!</definedName>
    <definedName name="tr" localSheetId="19" hidden="1">#REF!</definedName>
    <definedName name="tr" hidden="1">#REF!</definedName>
    <definedName name="Trans_Func">[8]Macro상수!$B$147:$B$149</definedName>
    <definedName name="TREV" localSheetId="9" hidden="1">{#N/A,#N/A,TRUE,"토적및재료집계";#N/A,#N/A,TRUE,"토적및재료집계";#N/A,#N/A,TRUE,"단위량"}</definedName>
    <definedName name="TREV" localSheetId="13" hidden="1">{#N/A,#N/A,TRUE,"토적및재료집계";#N/A,#N/A,TRUE,"토적및재료집계";#N/A,#N/A,TRUE,"단위량"}</definedName>
    <definedName name="TREV" localSheetId="16" hidden="1">{#N/A,#N/A,TRUE,"토적및재료집계";#N/A,#N/A,TRUE,"토적및재료집계";#N/A,#N/A,TRUE,"단위량"}</definedName>
    <definedName name="TREV" localSheetId="20" hidden="1">{#N/A,#N/A,TRUE,"토적및재료집계";#N/A,#N/A,TRUE,"토적및재료집계";#N/A,#N/A,TRUE,"단위량"}</definedName>
    <definedName name="TREV" hidden="1">{#N/A,#N/A,TRUE,"토적및재료집계";#N/A,#N/A,TRUE,"토적및재료집계";#N/A,#N/A,TRUE,"단위량"}</definedName>
    <definedName name="tt" localSheetId="9" hidden="1">{#N/A,#N/A,FALSE,"전력간선"}</definedName>
    <definedName name="tt" localSheetId="13" hidden="1">{#N/A,#N/A,FALSE,"전력간선"}</definedName>
    <definedName name="tt" localSheetId="16" hidden="1">{#N/A,#N/A,FALSE,"전력간선"}</definedName>
    <definedName name="tt" localSheetId="20" hidden="1">{#N/A,#N/A,FALSE,"전력간선"}</definedName>
    <definedName name="tt" hidden="1">{#N/A,#N/A,FALSE,"전력간선"}</definedName>
    <definedName name="TTTT" hidden="1">#REF!</definedName>
    <definedName name="tttttt" localSheetId="9" hidden="1">{"'자리배치도'!$AG$1:$CI$28"}</definedName>
    <definedName name="tttttt" localSheetId="13" hidden="1">{"'자리배치도'!$AG$1:$CI$28"}</definedName>
    <definedName name="tttttt" localSheetId="16" hidden="1">{"'자리배치도'!$AG$1:$CI$28"}</definedName>
    <definedName name="tttttt" localSheetId="20" hidden="1">{"'자리배치도'!$AG$1:$CI$28"}</definedName>
    <definedName name="tttttt" hidden="1">{"'자리배치도'!$AG$1:$CI$28"}</definedName>
    <definedName name="tu" localSheetId="9" hidden="1">{"'용역비'!$A$4:$C$8"}</definedName>
    <definedName name="tu" localSheetId="13" hidden="1">{"'용역비'!$A$4:$C$8"}</definedName>
    <definedName name="tu" localSheetId="16" hidden="1">{"'용역비'!$A$4:$C$8"}</definedName>
    <definedName name="tu" localSheetId="20" hidden="1">{"'용역비'!$A$4:$C$8"}</definedName>
    <definedName name="tu" hidden="1">{"'용역비'!$A$4:$C$8"}</definedName>
    <definedName name="tuilol" localSheetId="9" hidden="1">{"'용역비'!$A$4:$C$8"}</definedName>
    <definedName name="tuilol" localSheetId="13" hidden="1">{"'용역비'!$A$4:$C$8"}</definedName>
    <definedName name="tuilol" localSheetId="16" hidden="1">{"'용역비'!$A$4:$C$8"}</definedName>
    <definedName name="tuilol" localSheetId="20" hidden="1">{"'용역비'!$A$4:$C$8"}</definedName>
    <definedName name="tuilol" hidden="1">{"'용역비'!$A$4:$C$8"}</definedName>
    <definedName name="TUIO" localSheetId="9" hidden="1">{"'용역비'!$A$4:$C$8"}</definedName>
    <definedName name="TUIO" localSheetId="13" hidden="1">{"'용역비'!$A$4:$C$8"}</definedName>
    <definedName name="TUIO" localSheetId="16" hidden="1">{"'용역비'!$A$4:$C$8"}</definedName>
    <definedName name="TUIO" localSheetId="20" hidden="1">{"'용역비'!$A$4:$C$8"}</definedName>
    <definedName name="TUIO" hidden="1">{"'용역비'!$A$4:$C$8"}</definedName>
    <definedName name="TUIO.L" localSheetId="9" hidden="1">{"'용역비'!$A$4:$C$8"}</definedName>
    <definedName name="TUIO.L" localSheetId="13" hidden="1">{"'용역비'!$A$4:$C$8"}</definedName>
    <definedName name="TUIO.L" localSheetId="16" hidden="1">{"'용역비'!$A$4:$C$8"}</definedName>
    <definedName name="TUIO.L" localSheetId="20" hidden="1">{"'용역비'!$A$4:$C$8"}</definedName>
    <definedName name="TUIO.L" hidden="1">{"'용역비'!$A$4:$C$8"}</definedName>
    <definedName name="TUIOTUI" localSheetId="9" hidden="1">{"'용역비'!$A$4:$C$8"}</definedName>
    <definedName name="TUIOTUI" localSheetId="13" hidden="1">{"'용역비'!$A$4:$C$8"}</definedName>
    <definedName name="TUIOTUI" localSheetId="16" hidden="1">{"'용역비'!$A$4:$C$8"}</definedName>
    <definedName name="TUIOTUI" localSheetId="20" hidden="1">{"'용역비'!$A$4:$C$8"}</definedName>
    <definedName name="TUIOTUI" hidden="1">{"'용역비'!$A$4:$C$8"}</definedName>
    <definedName name="tye" hidden="1">#REF!</definedName>
    <definedName name="TYJ" localSheetId="9" hidden="1">{"'용역비'!$A$4:$C$8"}</definedName>
    <definedName name="TYJ" localSheetId="13" hidden="1">{"'용역비'!$A$4:$C$8"}</definedName>
    <definedName name="TYJ" localSheetId="16" hidden="1">{"'용역비'!$A$4:$C$8"}</definedName>
    <definedName name="TYJ" localSheetId="20" hidden="1">{"'용역비'!$A$4:$C$8"}</definedName>
    <definedName name="TYJ" localSheetId="18" hidden="1">{"'용역비'!$A$4:$C$8"}</definedName>
    <definedName name="TYJ" localSheetId="19" hidden="1">{"'용역비'!$A$4:$C$8"}</definedName>
    <definedName name="TYJ" hidden="1">{"'용역비'!$A$4:$C$8"}</definedName>
    <definedName name="tyje" localSheetId="9" hidden="1">{"'용역비'!$A$4:$C$8"}</definedName>
    <definedName name="tyje" localSheetId="13" hidden="1">{"'용역비'!$A$4:$C$8"}</definedName>
    <definedName name="tyje" localSheetId="16" hidden="1">{"'용역비'!$A$4:$C$8"}</definedName>
    <definedName name="tyje" localSheetId="20" hidden="1">{"'용역비'!$A$4:$C$8"}</definedName>
    <definedName name="tyje" localSheetId="18" hidden="1">{"'용역비'!$A$4:$C$8"}</definedName>
    <definedName name="tyje" localSheetId="19" hidden="1">{"'용역비'!$A$4:$C$8"}</definedName>
    <definedName name="tyje" hidden="1">{"'용역비'!$A$4:$C$8"}</definedName>
    <definedName name="tyjet" localSheetId="9" hidden="1">{"'용역비'!$A$4:$C$8"}</definedName>
    <definedName name="tyjet" localSheetId="13" hidden="1">{"'용역비'!$A$4:$C$8"}</definedName>
    <definedName name="tyjet" localSheetId="16" hidden="1">{"'용역비'!$A$4:$C$8"}</definedName>
    <definedName name="tyjet" localSheetId="20" hidden="1">{"'용역비'!$A$4:$C$8"}</definedName>
    <definedName name="tyjet" localSheetId="18" hidden="1">{"'용역비'!$A$4:$C$8"}</definedName>
    <definedName name="tyjet" localSheetId="19" hidden="1">{"'용역비'!$A$4:$C$8"}</definedName>
    <definedName name="tyjet" hidden="1">{"'용역비'!$A$4:$C$8"}</definedName>
    <definedName name="tyu" localSheetId="9" hidden="1">{"'용역비'!$A$4:$C$8"}</definedName>
    <definedName name="tyu" localSheetId="13" hidden="1">{"'용역비'!$A$4:$C$8"}</definedName>
    <definedName name="tyu" localSheetId="16" hidden="1">{"'용역비'!$A$4:$C$8"}</definedName>
    <definedName name="tyu" localSheetId="20" hidden="1">{"'용역비'!$A$4:$C$8"}</definedName>
    <definedName name="tyu" hidden="1">{"'용역비'!$A$4:$C$8"}</definedName>
    <definedName name="U" localSheetId="18" hidden="1">{"'용역비'!$A$4:$C$8"}</definedName>
    <definedName name="U" localSheetId="19" hidden="1">{"'용역비'!$A$4:$C$8"}</definedName>
    <definedName name="U" hidden="1">{"'용역비'!$A$4:$C$8"}</definedName>
    <definedName name="ulo" localSheetId="9" hidden="1">{"'용역비'!$A$4:$C$8"}</definedName>
    <definedName name="ulo" localSheetId="13" hidden="1">{"'용역비'!$A$4:$C$8"}</definedName>
    <definedName name="ulo" localSheetId="16" hidden="1">{"'용역비'!$A$4:$C$8"}</definedName>
    <definedName name="ulo" localSheetId="20" hidden="1">{"'용역비'!$A$4:$C$8"}</definedName>
    <definedName name="ulo" hidden="1">{"'용역비'!$A$4:$C$8"}</definedName>
    <definedName name="UTI" localSheetId="9" hidden="1">{"'용역비'!$A$4:$C$8"}</definedName>
    <definedName name="UTI" localSheetId="13" hidden="1">{"'용역비'!$A$4:$C$8"}</definedName>
    <definedName name="UTI" localSheetId="16" hidden="1">{"'용역비'!$A$4:$C$8"}</definedName>
    <definedName name="UTI" localSheetId="20" hidden="1">{"'용역비'!$A$4:$C$8"}</definedName>
    <definedName name="UTI" hidden="1">{"'용역비'!$A$4:$C$8"}</definedName>
    <definedName name="UTIOL" localSheetId="9" hidden="1">{"'용역비'!$A$4:$C$8"}</definedName>
    <definedName name="UTIOL" localSheetId="13" hidden="1">{"'용역비'!$A$4:$C$8"}</definedName>
    <definedName name="UTIOL" localSheetId="16" hidden="1">{"'용역비'!$A$4:$C$8"}</definedName>
    <definedName name="UTIOL" localSheetId="20" hidden="1">{"'용역비'!$A$4:$C$8"}</definedName>
    <definedName name="UTIOL" hidden="1">{"'용역비'!$A$4:$C$8"}</definedName>
    <definedName name="uu" localSheetId="9" hidden="1">{"'용역비'!$A$4:$C$8"}</definedName>
    <definedName name="uu" localSheetId="13" hidden="1">{"'용역비'!$A$4:$C$8"}</definedName>
    <definedName name="uu" localSheetId="16" hidden="1">{"'용역비'!$A$4:$C$8"}</definedName>
    <definedName name="uu" localSheetId="20" hidden="1">{"'용역비'!$A$4:$C$8"}</definedName>
    <definedName name="uu" hidden="1">{"'용역비'!$A$4:$C$8"}</definedName>
    <definedName name="uuuuuu" localSheetId="9" hidden="1">{"'자리배치도'!$AG$1:$CI$28"}</definedName>
    <definedName name="uuuuuu" localSheetId="13" hidden="1">{"'자리배치도'!$AG$1:$CI$28"}</definedName>
    <definedName name="uuuuuu" localSheetId="16" hidden="1">{"'자리배치도'!$AG$1:$CI$28"}</definedName>
    <definedName name="uuuuuu" localSheetId="20" hidden="1">{"'자리배치도'!$AG$1:$CI$28"}</definedName>
    <definedName name="uuuuuu" hidden="1">{"'자리배치도'!$AG$1:$CI$28"}</definedName>
    <definedName name="vbvcxnvxn" hidden="1">#REF!</definedName>
    <definedName name="VDT">#REF!</definedName>
    <definedName name="VV" localSheetId="9" hidden="1">{"'자리배치도'!$AG$1:$CI$28"}</definedName>
    <definedName name="VV" localSheetId="13" hidden="1">{"'자리배치도'!$AG$1:$CI$28"}</definedName>
    <definedName name="VV" localSheetId="16" hidden="1">{"'자리배치도'!$AG$1:$CI$28"}</definedName>
    <definedName name="VV" localSheetId="20" hidden="1">{"'자리배치도'!$AG$1:$CI$28"}</definedName>
    <definedName name="VV" hidden="1">{"'자리배치도'!$AG$1:$CI$28"}</definedName>
    <definedName name="W" localSheetId="9" hidden="1">{#N/A,#N/A,TRUE,"토적및재료집계";#N/A,#N/A,TRUE,"토적및재료집계";#N/A,#N/A,TRUE,"단위량"}</definedName>
    <definedName name="W" localSheetId="13" hidden="1">{#N/A,#N/A,TRUE,"토적및재료집계";#N/A,#N/A,TRUE,"토적및재료집계";#N/A,#N/A,TRUE,"단위량"}</definedName>
    <definedName name="W" localSheetId="16" hidden="1">{#N/A,#N/A,TRUE,"토적및재료집계";#N/A,#N/A,TRUE,"토적및재료집계";#N/A,#N/A,TRUE,"단위량"}</definedName>
    <definedName name="W" localSheetId="20" hidden="1">{#N/A,#N/A,TRUE,"토적및재료집계";#N/A,#N/A,TRUE,"토적및재료집계";#N/A,#N/A,TRUE,"단위량"}</definedName>
    <definedName name="W" hidden="1">{#N/A,#N/A,TRUE,"토적및재료집계";#N/A,#N/A,TRUE,"토적및재료집계";#N/A,#N/A,TRUE,"단위량"}</definedName>
    <definedName name="w2e3" localSheetId="9" hidden="1">{"'광피스표'!$A$3:$N$54"}</definedName>
    <definedName name="w2e3" localSheetId="13" hidden="1">{"'광피스표'!$A$3:$N$54"}</definedName>
    <definedName name="w2e3" localSheetId="16" hidden="1">{"'광피스표'!$A$3:$N$54"}</definedName>
    <definedName name="w2e3" localSheetId="20" hidden="1">{"'광피스표'!$A$3:$N$54"}</definedName>
    <definedName name="w2e3" hidden="1">{"'광피스표'!$A$3:$N$54"}</definedName>
    <definedName name="WER" localSheetId="9" hidden="1">{"'광피스표'!$A$3:$N$54"}</definedName>
    <definedName name="WER" localSheetId="13" hidden="1">{"'광피스표'!$A$3:$N$54"}</definedName>
    <definedName name="WER" localSheetId="16" hidden="1">{"'광피스표'!$A$3:$N$54"}</definedName>
    <definedName name="WER" localSheetId="20" hidden="1">{"'광피스표'!$A$3:$N$54"}</definedName>
    <definedName name="WER" hidden="1">{"'광피스표'!$A$3:$N$54"}</definedName>
    <definedName name="WIS단가비교" localSheetId="9" hidden="1">{#N/A,#N/A,TRUE,"토적및재료집계";#N/A,#N/A,TRUE,"토적및재료집계";#N/A,#N/A,TRUE,"단위량"}</definedName>
    <definedName name="WIS단가비교" localSheetId="13" hidden="1">{#N/A,#N/A,TRUE,"토적및재료집계";#N/A,#N/A,TRUE,"토적및재료집계";#N/A,#N/A,TRUE,"단위량"}</definedName>
    <definedName name="WIS단가비교" localSheetId="16" hidden="1">{#N/A,#N/A,TRUE,"토적및재료집계";#N/A,#N/A,TRUE,"토적및재료집계";#N/A,#N/A,TRUE,"단위량"}</definedName>
    <definedName name="WIS단가비교" localSheetId="20" hidden="1">{#N/A,#N/A,TRUE,"토적및재료집계";#N/A,#N/A,TRUE,"토적및재료집계";#N/A,#N/A,TRUE,"단위량"}</definedName>
    <definedName name="WIS단가비교" hidden="1">{#N/A,#N/A,TRUE,"토적및재료집계";#N/A,#N/A,TRUE,"토적및재료집계";#N/A,#N/A,TRUE,"단위량"}</definedName>
    <definedName name="WLQ" localSheetId="9" hidden="1">{#N/A,#N/A,FALSE,"명세표"}</definedName>
    <definedName name="WLQ" localSheetId="13" hidden="1">{#N/A,#N/A,FALSE,"명세표"}</definedName>
    <definedName name="WLQ" localSheetId="16" hidden="1">{#N/A,#N/A,FALSE,"명세표"}</definedName>
    <definedName name="WLQ" localSheetId="20" hidden="1">{#N/A,#N/A,FALSE,"명세표"}</definedName>
    <definedName name="WLQ" hidden="1">{#N/A,#N/A,FALSE,"명세표"}</definedName>
    <definedName name="wrn.2번." localSheetId="18" hidden="1">{#N/A,#N/A,FALSE,"2~8번"}</definedName>
    <definedName name="wrn.2번." localSheetId="19" hidden="1">{#N/A,#N/A,FALSE,"2~8번"}</definedName>
    <definedName name="wrn.2번." hidden="1">{#N/A,#N/A,FALSE,"2~8번"}</definedName>
    <definedName name="wrn.COSA94TAXRETURN." localSheetId="9" hidden="1">{#N/A,#N/A,FALSE,"일반적사항";#N/A,#N/A,FALSE,"주요재무자료";#N/A,#N/A,FALSE,"표지";#N/A,#N/A,FALSE,"총괄표";#N/A,#N/A,FALSE,"1호 과표세액";#N/A,#N/A,FALSE,"1-2호 농어촌과표";#N/A,#N/A,FALSE,"2호 서식";#N/A,#N/A,FALSE,"2호부표 최저한세";#N/A,#N/A,FALSE,"3(1)부7 기업합리";#N/A,#N/A,FALSE,"3(3)호(갑) 원천납부";#N/A,#N/A,FALSE,"5호 농어촌";#N/A,#N/A,FALSE,"5호2 농감면(갑)";#N/A,#N/A,FALSE,"6호 소득금액";#N/A,#N/A,FALSE,"6호 첨부(익)";#N/A,#N/A,FALSE,"6호 첨부(손)";#N/A,#N/A,FALSE,"6-1호 수입금액";#N/A,#N/A,FALSE,"6-3호 퇴충";#N/A,#N/A,FALSE,"6-3(3)호 단퇴";#N/A,#N/A,FALSE,"6-3(4)호 대손";#N/A,#N/A,FALSE,"6-4호 접대(갑)";#N/A,#N/A,FALSE,"6-4호 접대(을)";#N/A,#N/A,FALSE,"6-5호 외화(갑)";#N/A,#N/A,FALSE,"6-5호 외화(을)";#N/A,#N/A,FALSE,"감가총괄";#N/A,#N/A,FALSE,"6-6(3)호 감가(정액)";#N/A,#N/A,FALSE,"6-6호(부표)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자본금(을)";#N/A,#N/A,FALSE,"10(2)호 소득공제";#N/A,#N/A,FALSE,"10(3)호 주요계정";#N/A,#N/A,FALSE,"10(3)호 부표";#N/A,#N/A,FALSE,"10(4)호 조정수입";#N/A,#N/A,FALSE,"14(1)호 갑 주식";#N/A,#N/A,FALSE,"59호 해외특수";#N/A,#N/A,FALSE,"요약 BS";#N/A,#N/A,FALSE,"요약 PL";#N/A,#N/A,FALSE,"요약RE"}</definedName>
    <definedName name="wrn.COSA94TAXRETURN." localSheetId="13" hidden="1">{#N/A,#N/A,FALSE,"일반적사항";#N/A,#N/A,FALSE,"주요재무자료";#N/A,#N/A,FALSE,"표지";#N/A,#N/A,FALSE,"총괄표";#N/A,#N/A,FALSE,"1호 과표세액";#N/A,#N/A,FALSE,"1-2호 농어촌과표";#N/A,#N/A,FALSE,"2호 서식";#N/A,#N/A,FALSE,"2호부표 최저한세";#N/A,#N/A,FALSE,"3(1)부7 기업합리";#N/A,#N/A,FALSE,"3(3)호(갑) 원천납부";#N/A,#N/A,FALSE,"5호 농어촌";#N/A,#N/A,FALSE,"5호2 농감면(갑)";#N/A,#N/A,FALSE,"6호 소득금액";#N/A,#N/A,FALSE,"6호 첨부(익)";#N/A,#N/A,FALSE,"6호 첨부(손)";#N/A,#N/A,FALSE,"6-1호 수입금액";#N/A,#N/A,FALSE,"6-3호 퇴충";#N/A,#N/A,FALSE,"6-3(3)호 단퇴";#N/A,#N/A,FALSE,"6-3(4)호 대손";#N/A,#N/A,FALSE,"6-4호 접대(갑)";#N/A,#N/A,FALSE,"6-4호 접대(을)";#N/A,#N/A,FALSE,"6-5호 외화(갑)";#N/A,#N/A,FALSE,"6-5호 외화(을)";#N/A,#N/A,FALSE,"감가총괄";#N/A,#N/A,FALSE,"6-6(3)호 감가(정액)";#N/A,#N/A,FALSE,"6-6호(부표)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자본금(을)";#N/A,#N/A,FALSE,"10(2)호 소득공제";#N/A,#N/A,FALSE,"10(3)호 주요계정";#N/A,#N/A,FALSE,"10(3)호 부표";#N/A,#N/A,FALSE,"10(4)호 조정수입";#N/A,#N/A,FALSE,"14(1)호 갑 주식";#N/A,#N/A,FALSE,"59호 해외특수";#N/A,#N/A,FALSE,"요약 BS";#N/A,#N/A,FALSE,"요약 PL";#N/A,#N/A,FALSE,"요약RE"}</definedName>
    <definedName name="wrn.COSA94TAXRETURN." localSheetId="16" hidden="1">{#N/A,#N/A,FALSE,"일반적사항";#N/A,#N/A,FALSE,"주요재무자료";#N/A,#N/A,FALSE,"표지";#N/A,#N/A,FALSE,"총괄표";#N/A,#N/A,FALSE,"1호 과표세액";#N/A,#N/A,FALSE,"1-2호 농어촌과표";#N/A,#N/A,FALSE,"2호 서식";#N/A,#N/A,FALSE,"2호부표 최저한세";#N/A,#N/A,FALSE,"3(1)부7 기업합리";#N/A,#N/A,FALSE,"3(3)호(갑) 원천납부";#N/A,#N/A,FALSE,"5호 농어촌";#N/A,#N/A,FALSE,"5호2 농감면(갑)";#N/A,#N/A,FALSE,"6호 소득금액";#N/A,#N/A,FALSE,"6호 첨부(익)";#N/A,#N/A,FALSE,"6호 첨부(손)";#N/A,#N/A,FALSE,"6-1호 수입금액";#N/A,#N/A,FALSE,"6-3호 퇴충";#N/A,#N/A,FALSE,"6-3(3)호 단퇴";#N/A,#N/A,FALSE,"6-3(4)호 대손";#N/A,#N/A,FALSE,"6-4호 접대(갑)";#N/A,#N/A,FALSE,"6-4호 접대(을)";#N/A,#N/A,FALSE,"6-5호 외화(갑)";#N/A,#N/A,FALSE,"6-5호 외화(을)";#N/A,#N/A,FALSE,"감가총괄";#N/A,#N/A,FALSE,"6-6(3)호 감가(정액)";#N/A,#N/A,FALSE,"6-6호(부표)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자본금(을)";#N/A,#N/A,FALSE,"10(2)호 소득공제";#N/A,#N/A,FALSE,"10(3)호 주요계정";#N/A,#N/A,FALSE,"10(3)호 부표";#N/A,#N/A,FALSE,"10(4)호 조정수입";#N/A,#N/A,FALSE,"14(1)호 갑 주식";#N/A,#N/A,FALSE,"59호 해외특수";#N/A,#N/A,FALSE,"요약 BS";#N/A,#N/A,FALSE,"요약 PL";#N/A,#N/A,FALSE,"요약RE"}</definedName>
    <definedName name="wrn.COSA94TAXRETURN." localSheetId="20" hidden="1">{#N/A,#N/A,FALSE,"일반적사항";#N/A,#N/A,FALSE,"주요재무자료";#N/A,#N/A,FALSE,"표지";#N/A,#N/A,FALSE,"총괄표";#N/A,#N/A,FALSE,"1호 과표세액";#N/A,#N/A,FALSE,"1-2호 농어촌과표";#N/A,#N/A,FALSE,"2호 서식";#N/A,#N/A,FALSE,"2호부표 최저한세";#N/A,#N/A,FALSE,"3(1)부7 기업합리";#N/A,#N/A,FALSE,"3(3)호(갑) 원천납부";#N/A,#N/A,FALSE,"5호 농어촌";#N/A,#N/A,FALSE,"5호2 농감면(갑)";#N/A,#N/A,FALSE,"6호 소득금액";#N/A,#N/A,FALSE,"6호 첨부(익)";#N/A,#N/A,FALSE,"6호 첨부(손)";#N/A,#N/A,FALSE,"6-1호 수입금액";#N/A,#N/A,FALSE,"6-3호 퇴충";#N/A,#N/A,FALSE,"6-3(3)호 단퇴";#N/A,#N/A,FALSE,"6-3(4)호 대손";#N/A,#N/A,FALSE,"6-4호 접대(갑)";#N/A,#N/A,FALSE,"6-4호 접대(을)";#N/A,#N/A,FALSE,"6-5호 외화(갑)";#N/A,#N/A,FALSE,"6-5호 외화(을)";#N/A,#N/A,FALSE,"감가총괄";#N/A,#N/A,FALSE,"6-6(3)호 감가(정액)";#N/A,#N/A,FALSE,"6-6호(부표)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자본금(을)";#N/A,#N/A,FALSE,"10(2)호 소득공제";#N/A,#N/A,FALSE,"10(3)호 주요계정";#N/A,#N/A,FALSE,"10(3)호 부표";#N/A,#N/A,FALSE,"10(4)호 조정수입";#N/A,#N/A,FALSE,"14(1)호 갑 주식";#N/A,#N/A,FALSE,"59호 해외특수";#N/A,#N/A,FALSE,"요약 BS";#N/A,#N/A,FALSE,"요약 PL";#N/A,#N/A,FALSE,"요약RE"}</definedName>
    <definedName name="wrn.COSA94TAXRETURN." hidden="1">{#N/A,#N/A,FALSE,"일반적사항";#N/A,#N/A,FALSE,"주요재무자료";#N/A,#N/A,FALSE,"표지";#N/A,#N/A,FALSE,"총괄표";#N/A,#N/A,FALSE,"1호 과표세액";#N/A,#N/A,FALSE,"1-2호 농어촌과표";#N/A,#N/A,FALSE,"2호 서식";#N/A,#N/A,FALSE,"2호부표 최저한세";#N/A,#N/A,FALSE,"3(1)부7 기업합리";#N/A,#N/A,FALSE,"3(3)호(갑) 원천납부";#N/A,#N/A,FALSE,"5호 농어촌";#N/A,#N/A,FALSE,"5호2 농감면(갑)";#N/A,#N/A,FALSE,"6호 소득금액";#N/A,#N/A,FALSE,"6호 첨부(익)";#N/A,#N/A,FALSE,"6호 첨부(손)";#N/A,#N/A,FALSE,"6-1호 수입금액";#N/A,#N/A,FALSE,"6-3호 퇴충";#N/A,#N/A,FALSE,"6-3(3)호 단퇴";#N/A,#N/A,FALSE,"6-3(4)호 대손";#N/A,#N/A,FALSE,"6-4호 접대(갑)";#N/A,#N/A,FALSE,"6-4호 접대(을)";#N/A,#N/A,FALSE,"6-5호 외화(갑)";#N/A,#N/A,FALSE,"6-5호 외화(을)";#N/A,#N/A,FALSE,"감가총괄";#N/A,#N/A,FALSE,"6-6(3)호 감가(정액)";#N/A,#N/A,FALSE,"6-6호(부표)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자본금(을)";#N/A,#N/A,FALSE,"10(2)호 소득공제";#N/A,#N/A,FALSE,"10(3)호 주요계정";#N/A,#N/A,FALSE,"10(3)호 부표";#N/A,#N/A,FALSE,"10(4)호 조정수입";#N/A,#N/A,FALSE,"14(1)호 갑 주식";#N/A,#N/A,FALSE,"59호 해외특수";#N/A,#N/A,FALSE,"요약 BS";#N/A,#N/A,FALSE,"요약 PL";#N/A,#N/A,FALSE,"요약RE"}</definedName>
    <definedName name="wrn.TEST." localSheetId="9" hidden="1">{#N/A,#N/A,FALSE,"3가";#N/A,#N/A,FALSE,"3나";#N/A,#N/A,FALSE,"3다"}</definedName>
    <definedName name="wrn.TEST." localSheetId="13" hidden="1">{#N/A,#N/A,FALSE,"3가";#N/A,#N/A,FALSE,"3나";#N/A,#N/A,FALSE,"3다"}</definedName>
    <definedName name="wrn.TEST." localSheetId="16" hidden="1">{#N/A,#N/A,FALSE,"3가";#N/A,#N/A,FALSE,"3나";#N/A,#N/A,FALSE,"3다"}</definedName>
    <definedName name="wrn.TEST." localSheetId="20" hidden="1">{#N/A,#N/A,FALSE,"3가";#N/A,#N/A,FALSE,"3나";#N/A,#N/A,FALSE,"3다"}</definedName>
    <definedName name="wrn.TEST." hidden="1">{#N/A,#N/A,FALSE,"3가";#N/A,#N/A,FALSE,"3나";#N/A,#N/A,FALSE,"3다"}</definedName>
    <definedName name="wrn.test1." localSheetId="9" hidden="1">{#N/A,#N/A,FALSE,"명세표"}</definedName>
    <definedName name="wrn.test1." localSheetId="13" hidden="1">{#N/A,#N/A,FALSE,"명세표"}</definedName>
    <definedName name="wrn.test1." localSheetId="16" hidden="1">{#N/A,#N/A,FALSE,"명세표"}</definedName>
    <definedName name="wrn.test1." localSheetId="20" hidden="1">{#N/A,#N/A,FALSE,"명세표"}</definedName>
    <definedName name="wrn.test1." hidden="1">{#N/A,#N/A,FALSE,"명세표"}</definedName>
    <definedName name="wrn.간단한세무조정계산서." localSheetId="9"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wrn.간단한세무조정계산서." localSheetId="13"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wrn.간단한세무조정계산서." localSheetId="16"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wrn.간단한세무조정계산서." localSheetId="20"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wrn.간단한세무조정계산서."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wrn.골재소요량." localSheetId="18" hidden="1">{#N/A,#N/A,FALSE,"골재소요량";#N/A,#N/A,FALSE,"골재소요량"}</definedName>
    <definedName name="wrn.골재소요량." localSheetId="19" hidden="1">{#N/A,#N/A,FALSE,"골재소요량";#N/A,#N/A,FALSE,"골재소요량"}</definedName>
    <definedName name="wrn.골재소요량." hidden="1">{#N/A,#N/A,FALSE,"골재소요량";#N/A,#N/A,FALSE,"골재소요량"}</definedName>
    <definedName name="wrn.교육청." localSheetId="9" hidden="1">{#N/A,#N/A,FALSE,"전력간선"}</definedName>
    <definedName name="wrn.교육청." localSheetId="13" hidden="1">{#N/A,#N/A,FALSE,"전력간선"}</definedName>
    <definedName name="wrn.교육청." localSheetId="16" hidden="1">{#N/A,#N/A,FALSE,"전력간선"}</definedName>
    <definedName name="wrn.교육청." localSheetId="20" hidden="1">{#N/A,#N/A,FALSE,"전력간선"}</definedName>
    <definedName name="wrn.교육청." localSheetId="18" hidden="1">{#N/A,#N/A,FALSE,"전력간선"}</definedName>
    <definedName name="wrn.교육청." localSheetId="19" hidden="1">{#N/A,#N/A,FALSE,"전력간선"}</definedName>
    <definedName name="wrn.교육청." hidden="1">{#N/A,#N/A,FALSE,"전력간선"}</definedName>
    <definedName name="wrn.구조2." localSheetId="9" hidden="1">{#N/A,#N/A,FALSE,"구조2"}</definedName>
    <definedName name="wrn.구조2." localSheetId="13" hidden="1">{#N/A,#N/A,FALSE,"구조2"}</definedName>
    <definedName name="wrn.구조2." localSheetId="16" hidden="1">{#N/A,#N/A,FALSE,"구조2"}</definedName>
    <definedName name="wrn.구조2." localSheetId="20" hidden="1">{#N/A,#N/A,FALSE,"구조2"}</definedName>
    <definedName name="wrn.구조2." localSheetId="18" hidden="1">{#N/A,#N/A,FALSE,"구조2"}</definedName>
    <definedName name="wrn.구조2." localSheetId="19" hidden="1">{#N/A,#N/A,FALSE,"구조2"}</definedName>
    <definedName name="wrn.구조2." hidden="1">{#N/A,#N/A,FALSE,"구조2"}</definedName>
    <definedName name="wrn.단가표지." localSheetId="18" hidden="1">{#N/A,#N/A,FALSE,"단가표지"}</definedName>
    <definedName name="wrn.단가표지." localSheetId="19" hidden="1">{#N/A,#N/A,FALSE,"단가표지"}</definedName>
    <definedName name="wrn.단가표지." hidden="1">{#N/A,#N/A,FALSE,"단가표지"}</definedName>
    <definedName name="wrn.배수1." localSheetId="9" hidden="1">{#N/A,#N/A,FALSE,"배수1"}</definedName>
    <definedName name="wrn.배수1." localSheetId="13" hidden="1">{#N/A,#N/A,FALSE,"배수1"}</definedName>
    <definedName name="wrn.배수1." localSheetId="16" hidden="1">{#N/A,#N/A,FALSE,"배수1"}</definedName>
    <definedName name="wrn.배수1." localSheetId="20" hidden="1">{#N/A,#N/A,FALSE,"배수1"}</definedName>
    <definedName name="wrn.배수1." localSheetId="18" hidden="1">{#N/A,#N/A,FALSE,"배수1"}</definedName>
    <definedName name="wrn.배수1." localSheetId="19" hidden="1">{#N/A,#N/A,FALSE,"배수1"}</definedName>
    <definedName name="wrn.배수1." hidden="1">{#N/A,#N/A,FALSE,"배수1"}</definedName>
    <definedName name="wrn.배수2." localSheetId="9" hidden="1">{#N/A,#N/A,FALSE,"배수2"}</definedName>
    <definedName name="wrn.배수2." localSheetId="13" hidden="1">{#N/A,#N/A,FALSE,"배수2"}</definedName>
    <definedName name="wrn.배수2." localSheetId="16" hidden="1">{#N/A,#N/A,FALSE,"배수2"}</definedName>
    <definedName name="wrn.배수2." localSheetId="20" hidden="1">{#N/A,#N/A,FALSE,"배수2"}</definedName>
    <definedName name="wrn.배수2." localSheetId="18" hidden="1">{#N/A,#N/A,FALSE,"배수2"}</definedName>
    <definedName name="wrn.배수2." localSheetId="19" hidden="1">{#N/A,#N/A,FALSE,"배수2"}</definedName>
    <definedName name="wrn.배수2." hidden="1">{#N/A,#N/A,FALSE,"배수2"}</definedName>
    <definedName name="wrn.부대1." localSheetId="9" hidden="1">{#N/A,#N/A,FALSE,"부대1"}</definedName>
    <definedName name="wrn.부대1." localSheetId="13" hidden="1">{#N/A,#N/A,FALSE,"부대1"}</definedName>
    <definedName name="wrn.부대1." localSheetId="16" hidden="1">{#N/A,#N/A,FALSE,"부대1"}</definedName>
    <definedName name="wrn.부대1." localSheetId="20" hidden="1">{#N/A,#N/A,FALSE,"부대1"}</definedName>
    <definedName name="wrn.부대1." localSheetId="18" hidden="1">{#N/A,#N/A,FALSE,"부대1"}</definedName>
    <definedName name="wrn.부대1." localSheetId="19" hidden="1">{#N/A,#N/A,FALSE,"부대1"}</definedName>
    <definedName name="wrn.부대1." hidden="1">{#N/A,#N/A,FALSE,"부대1"}</definedName>
    <definedName name="wrn.부대2." localSheetId="9" hidden="1">{#N/A,#N/A,FALSE,"부대2"}</definedName>
    <definedName name="wrn.부대2." localSheetId="13" hidden="1">{#N/A,#N/A,FALSE,"부대2"}</definedName>
    <definedName name="wrn.부대2." localSheetId="16" hidden="1">{#N/A,#N/A,FALSE,"부대2"}</definedName>
    <definedName name="wrn.부대2." localSheetId="20" hidden="1">{#N/A,#N/A,FALSE,"부대2"}</definedName>
    <definedName name="wrn.부대2." localSheetId="18" hidden="1">{#N/A,#N/A,FALSE,"부대2"}</definedName>
    <definedName name="wrn.부대2." localSheetId="19" hidden="1">{#N/A,#N/A,FALSE,"부대2"}</definedName>
    <definedName name="wrn.부대2." hidden="1">{#N/A,#N/A,FALSE,"부대2"}</definedName>
    <definedName name="wrn.부산주경기장."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wrn.부산주경기장."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wrn.부산주경기장."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wrn.부산주경기장."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wrn.부산주경기장."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wrn.세무조정계산서." localSheetId="9"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wrn.세무조정계산서." localSheetId="13"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wrn.세무조정계산서." localSheetId="16"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wrn.세무조정계산서." localSheetId="20"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wrn.세무조정계산서."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wrn.세무조정모든양식." localSheetId="9"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wrn.세무조정모든양식." localSheetId="13"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wrn.세무조정모든양식." localSheetId="16"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wrn.세무조정모든양식." localSheetId="20"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wrn.세무조정모든양식."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wrn.속도." localSheetId="9" hidden="1">{#N/A,#N/A,FALSE,"속도"}</definedName>
    <definedName name="wrn.속도." localSheetId="13" hidden="1">{#N/A,#N/A,FALSE,"속도"}</definedName>
    <definedName name="wrn.속도." localSheetId="16" hidden="1">{#N/A,#N/A,FALSE,"속도"}</definedName>
    <definedName name="wrn.속도." localSheetId="20" hidden="1">{#N/A,#N/A,FALSE,"속도"}</definedName>
    <definedName name="wrn.속도." localSheetId="18" hidden="1">{#N/A,#N/A,FALSE,"속도"}</definedName>
    <definedName name="wrn.속도." localSheetId="19" hidden="1">{#N/A,#N/A,FALSE,"속도"}</definedName>
    <definedName name="wrn.속도." hidden="1">{#N/A,#N/A,FALSE,"속도"}</definedName>
    <definedName name="wrn.송변전공종단가." localSheetId="9" hidden="1">{#N/A,#N/A,TRUE,"공종단가";#N/A,#N/A,TRUE,"Mtr단가";#N/A,#N/A,TRUE,"170GIS단가";#N/A,#N/A,TRUE,"258GIS단가";#N/A,#N/A,TRUE,"잡단가A";#N/A,#N/A,TRUE,"잡단가B";#N/A,#N/A,TRUE,"잡단가C";#N/A,#N/A,TRUE,"토목방재단가";#N/A,#N/A,TRUE,"MTR품";#N/A,#N/A,TRUE,"170GIS품";#N/A,#N/A,TRUE,"25.8GIS품";#N/A,#N/A,TRUE,"잡설비품";#N/A,#N/A,TRUE,"토목방재";#N/A,#N/A,TRUE,"시중노임"}</definedName>
    <definedName name="wrn.송변전공종단가." localSheetId="13" hidden="1">{#N/A,#N/A,TRUE,"공종단가";#N/A,#N/A,TRUE,"Mtr단가";#N/A,#N/A,TRUE,"170GIS단가";#N/A,#N/A,TRUE,"258GIS단가";#N/A,#N/A,TRUE,"잡단가A";#N/A,#N/A,TRUE,"잡단가B";#N/A,#N/A,TRUE,"잡단가C";#N/A,#N/A,TRUE,"토목방재단가";#N/A,#N/A,TRUE,"MTR품";#N/A,#N/A,TRUE,"170GIS품";#N/A,#N/A,TRUE,"25.8GIS품";#N/A,#N/A,TRUE,"잡설비품";#N/A,#N/A,TRUE,"토목방재";#N/A,#N/A,TRUE,"시중노임"}</definedName>
    <definedName name="wrn.송변전공종단가." localSheetId="16" hidden="1">{#N/A,#N/A,TRUE,"공종단가";#N/A,#N/A,TRUE,"Mtr단가";#N/A,#N/A,TRUE,"170GIS단가";#N/A,#N/A,TRUE,"258GIS단가";#N/A,#N/A,TRUE,"잡단가A";#N/A,#N/A,TRUE,"잡단가B";#N/A,#N/A,TRUE,"잡단가C";#N/A,#N/A,TRUE,"토목방재단가";#N/A,#N/A,TRUE,"MTR품";#N/A,#N/A,TRUE,"170GIS품";#N/A,#N/A,TRUE,"25.8GIS품";#N/A,#N/A,TRUE,"잡설비품";#N/A,#N/A,TRUE,"토목방재";#N/A,#N/A,TRUE,"시중노임"}</definedName>
    <definedName name="wrn.송변전공종단가." localSheetId="20" hidden="1">{#N/A,#N/A,TRUE,"공종단가";#N/A,#N/A,TRUE,"Mtr단가";#N/A,#N/A,TRUE,"170GIS단가";#N/A,#N/A,TRUE,"258GIS단가";#N/A,#N/A,TRUE,"잡단가A";#N/A,#N/A,TRUE,"잡단가B";#N/A,#N/A,TRUE,"잡단가C";#N/A,#N/A,TRUE,"토목방재단가";#N/A,#N/A,TRUE,"MTR품";#N/A,#N/A,TRUE,"170GIS품";#N/A,#N/A,TRUE,"25.8GIS품";#N/A,#N/A,TRUE,"잡설비품";#N/A,#N/A,TRUE,"토목방재";#N/A,#N/A,TRUE,"시중노임"}</definedName>
    <definedName name="wrn.송변전공종단가." localSheetId="18" hidden="1">{#N/A,#N/A,TRUE,"공종단가";#N/A,#N/A,TRUE,"Mtr단가";#N/A,#N/A,TRUE,"170GIS단가";#N/A,#N/A,TRUE,"258GIS단가";#N/A,#N/A,TRUE,"잡단가A";#N/A,#N/A,TRUE,"잡단가B";#N/A,#N/A,TRUE,"잡단가C";#N/A,#N/A,TRUE,"토목방재단가";#N/A,#N/A,TRUE,"MTR품";#N/A,#N/A,TRUE,"170GIS품";#N/A,#N/A,TRUE,"25.8GIS품";#N/A,#N/A,TRUE,"잡설비품";#N/A,#N/A,TRUE,"토목방재";#N/A,#N/A,TRUE,"시중노임"}</definedName>
    <definedName name="wrn.송변전공종단가." localSheetId="19" hidden="1">{#N/A,#N/A,TRUE,"공종단가";#N/A,#N/A,TRUE,"Mtr단가";#N/A,#N/A,TRUE,"170GIS단가";#N/A,#N/A,TRUE,"258GIS단가";#N/A,#N/A,TRUE,"잡단가A";#N/A,#N/A,TRUE,"잡단가B";#N/A,#N/A,TRUE,"잡단가C";#N/A,#N/A,TRUE,"토목방재단가";#N/A,#N/A,TRUE,"MTR품";#N/A,#N/A,TRUE,"170GIS품";#N/A,#N/A,TRUE,"25.8GIS품";#N/A,#N/A,TRUE,"잡설비품";#N/A,#N/A,TRUE,"토목방재";#N/A,#N/A,TRUE,"시중노임"}</definedName>
    <definedName name="wrn.송변전공종단가." hidden="1">{#N/A,#N/A,TRUE,"공종단가";#N/A,#N/A,TRUE,"Mtr단가";#N/A,#N/A,TRUE,"170GIS단가";#N/A,#N/A,TRUE,"258GIS단가";#N/A,#N/A,TRUE,"잡단가A";#N/A,#N/A,TRUE,"잡단가B";#N/A,#N/A,TRUE,"잡단가C";#N/A,#N/A,TRUE,"토목방재단가";#N/A,#N/A,TRUE,"MTR품";#N/A,#N/A,TRUE,"170GIS품";#N/A,#N/A,TRUE,"25.8GIS품";#N/A,#N/A,TRUE,"잡설비품";#N/A,#N/A,TRUE,"토목방재";#N/A,#N/A,TRUE,"시중노임"}</definedName>
    <definedName name="wrn.수." localSheetId="9" hidden="1">{#N/A,"수불부",FALSE,"사급자재수불서";#N/A,"수불부",FALSE,"사급자재수불서"}</definedName>
    <definedName name="wrn.수." localSheetId="13" hidden="1">{#N/A,"수불부",FALSE,"사급자재수불서";#N/A,"수불부",FALSE,"사급자재수불서"}</definedName>
    <definedName name="wrn.수." localSheetId="16" hidden="1">{#N/A,"수불부",FALSE,"사급자재수불서";#N/A,"수불부",FALSE,"사급자재수불서"}</definedName>
    <definedName name="wrn.수." localSheetId="20" hidden="1">{#N/A,"수불부",FALSE,"사급자재수불서";#N/A,"수불부",FALSE,"사급자재수불서"}</definedName>
    <definedName name="wrn.수." hidden="1">{#N/A,"수불부",FALSE,"사급자재수불서";#N/A,"수불부",FALSE,"사급자재수불서"}</definedName>
    <definedName name="wrn.신용찬." localSheetId="9" hidden="1">{#N/A,#N/A,TRUE,"토적및재료집계";#N/A,#N/A,TRUE,"토적및재료집계";#N/A,#N/A,TRUE,"단위량"}</definedName>
    <definedName name="wrn.신용찬." localSheetId="13" hidden="1">{#N/A,#N/A,TRUE,"토적및재료집계";#N/A,#N/A,TRUE,"토적및재료집계";#N/A,#N/A,TRUE,"단위량"}</definedName>
    <definedName name="wrn.신용찬." localSheetId="16" hidden="1">{#N/A,#N/A,TRUE,"토적및재료집계";#N/A,#N/A,TRUE,"토적및재료집계";#N/A,#N/A,TRUE,"단위량"}</definedName>
    <definedName name="wrn.신용찬." localSheetId="20" hidden="1">{#N/A,#N/A,TRUE,"토적및재료집계";#N/A,#N/A,TRUE,"토적및재료집계";#N/A,#N/A,TRUE,"단위량"}</definedName>
    <definedName name="wrn.신용찬." hidden="1">{#N/A,#N/A,TRUE,"토적및재료집계";#N/A,#N/A,TRUE,"토적및재료집계";#N/A,#N/A,TRUE,"단위량"}</definedName>
    <definedName name="wrn.운반시간." localSheetId="18" hidden="1">{#N/A,#N/A,FALSE,"운반시간"}</definedName>
    <definedName name="wrn.운반시간." localSheetId="19" hidden="1">{#N/A,#N/A,FALSE,"운반시간"}</definedName>
    <definedName name="wrn.운반시간." hidden="1">{#N/A,#N/A,FALSE,"운반시간"}</definedName>
    <definedName name="wrn.이정표." localSheetId="9" hidden="1">{#N/A,#N/A,FALSE,"이정표"}</definedName>
    <definedName name="wrn.이정표." localSheetId="13" hidden="1">{#N/A,#N/A,FALSE,"이정표"}</definedName>
    <definedName name="wrn.이정표." localSheetId="16" hidden="1">{#N/A,#N/A,FALSE,"이정표"}</definedName>
    <definedName name="wrn.이정표." localSheetId="20" hidden="1">{#N/A,#N/A,FALSE,"이정표"}</definedName>
    <definedName name="wrn.이정표." localSheetId="18" hidden="1">{#N/A,#N/A,FALSE,"이정표"}</definedName>
    <definedName name="wrn.이정표." localSheetId="19" hidden="1">{#N/A,#N/A,FALSE,"이정표"}</definedName>
    <definedName name="wrn.이정표." hidden="1">{#N/A,#N/A,FALSE,"이정표"}</definedName>
    <definedName name="wrn.전열선출서." localSheetId="9" hidden="1">{#N/A,#N/A,FALSE,"전열산출서"}</definedName>
    <definedName name="wrn.전열선출서." localSheetId="13" hidden="1">{#N/A,#N/A,FALSE,"전열산출서"}</definedName>
    <definedName name="wrn.전열선출서." localSheetId="16" hidden="1">{#N/A,#N/A,FALSE,"전열산출서"}</definedName>
    <definedName name="wrn.전열선출서." localSheetId="20" hidden="1">{#N/A,#N/A,FALSE,"전열산출서"}</definedName>
    <definedName name="wrn.전열선출서." hidden="1">{#N/A,#N/A,FALSE,"전열산출서"}</definedName>
    <definedName name="wrn.조골재." localSheetId="18" hidden="1">{#N/A,#N/A,FALSE,"조골재"}</definedName>
    <definedName name="wrn.조골재." localSheetId="19" hidden="1">{#N/A,#N/A,FALSE,"조골재"}</definedName>
    <definedName name="wrn.조골재." hidden="1">{#N/A,#N/A,FALSE,"조골재"}</definedName>
    <definedName name="wrn.토공1." localSheetId="9" hidden="1">{#N/A,#N/A,FALSE,"구조1"}</definedName>
    <definedName name="wrn.토공1." localSheetId="13" hidden="1">{#N/A,#N/A,FALSE,"구조1"}</definedName>
    <definedName name="wrn.토공1." localSheetId="16" hidden="1">{#N/A,#N/A,FALSE,"구조1"}</definedName>
    <definedName name="wrn.토공1." localSheetId="20" hidden="1">{#N/A,#N/A,FALSE,"구조1"}</definedName>
    <definedName name="wrn.토공1." localSheetId="18" hidden="1">{#N/A,#N/A,FALSE,"구조1"}</definedName>
    <definedName name="wrn.토공1." localSheetId="19" hidden="1">{#N/A,#N/A,FALSE,"구조1"}</definedName>
    <definedName name="wrn.토공1." hidden="1">{#N/A,#N/A,FALSE,"구조1"}</definedName>
    <definedName name="wrn.토공2." localSheetId="9" hidden="1">{#N/A,#N/A,FALSE,"토공2"}</definedName>
    <definedName name="wrn.토공2." localSheetId="13" hidden="1">{#N/A,#N/A,FALSE,"토공2"}</definedName>
    <definedName name="wrn.토공2." localSheetId="16" hidden="1">{#N/A,#N/A,FALSE,"토공2"}</definedName>
    <definedName name="wrn.토공2." localSheetId="20" hidden="1">{#N/A,#N/A,FALSE,"토공2"}</definedName>
    <definedName name="wrn.토공2." localSheetId="18" hidden="1">{#N/A,#N/A,FALSE,"토공2"}</definedName>
    <definedName name="wrn.토공2." localSheetId="19" hidden="1">{#N/A,#N/A,FALSE,"토공2"}</definedName>
    <definedName name="wrn.토공2." hidden="1">{#N/A,#N/A,FALSE,"토공2"}</definedName>
    <definedName name="wrn.포장1." localSheetId="9" hidden="1">{#N/A,#N/A,FALSE,"포장1";#N/A,#N/A,FALSE,"포장1"}</definedName>
    <definedName name="wrn.포장1." localSheetId="13" hidden="1">{#N/A,#N/A,FALSE,"포장1";#N/A,#N/A,FALSE,"포장1"}</definedName>
    <definedName name="wrn.포장1." localSheetId="16" hidden="1">{#N/A,#N/A,FALSE,"포장1";#N/A,#N/A,FALSE,"포장1"}</definedName>
    <definedName name="wrn.포장1." localSheetId="20" hidden="1">{#N/A,#N/A,FALSE,"포장1";#N/A,#N/A,FALSE,"포장1"}</definedName>
    <definedName name="wrn.포장1." localSheetId="18" hidden="1">{#N/A,#N/A,FALSE,"포장1";#N/A,#N/A,FALSE,"포장1"}</definedName>
    <definedName name="wrn.포장1." localSheetId="19" hidden="1">{#N/A,#N/A,FALSE,"포장1";#N/A,#N/A,FALSE,"포장1"}</definedName>
    <definedName name="wrn.포장1." hidden="1">{#N/A,#N/A,FALSE,"포장1";#N/A,#N/A,FALSE,"포장1"}</definedName>
    <definedName name="wrn.포장2." localSheetId="9" hidden="1">{#N/A,#N/A,FALSE,"포장2"}</definedName>
    <definedName name="wrn.포장2." localSheetId="13" hidden="1">{#N/A,#N/A,FALSE,"포장2"}</definedName>
    <definedName name="wrn.포장2." localSheetId="16" hidden="1">{#N/A,#N/A,FALSE,"포장2"}</definedName>
    <definedName name="wrn.포장2." localSheetId="20" hidden="1">{#N/A,#N/A,FALSE,"포장2"}</definedName>
    <definedName name="wrn.포장2." localSheetId="18" hidden="1">{#N/A,#N/A,FALSE,"포장2"}</definedName>
    <definedName name="wrn.포장2." localSheetId="19" hidden="1">{#N/A,#N/A,FALSE,"포장2"}</definedName>
    <definedName name="wrn.포장2." hidden="1">{#N/A,#N/A,FALSE,"포장2"}</definedName>
    <definedName name="wrn.표준공종단가." localSheetId="9" hidden="1">{"stand",#N/A,TRUE,"공종단가";"mtrvl",#N/A,TRUE,"단가산출";"gis170vl",#N/A,TRUE,"단가산출";"gis23vl",#N/A,TRUE,"단가산출";"cpdlavl",#N/A,TRUE,"단가산출";"BUSVL",#N/A,TRUE,"단가산출";"CABLE",#N/A,TRUE,"단가산출";"MTRST",#N/A,TRUE,"MTR품";"GIS170ST",#N/A,TRUE,"170GIS품";"GIS23ST",#N/A,TRUE,"25.8GIS품";"GITAST",#N/A,TRUE,"잡설비품";"STST",#N/A,TRUE,"표준공종"}</definedName>
    <definedName name="wrn.표준공종단가." localSheetId="13" hidden="1">{"stand",#N/A,TRUE,"공종단가";"mtrvl",#N/A,TRUE,"단가산출";"gis170vl",#N/A,TRUE,"단가산출";"gis23vl",#N/A,TRUE,"단가산출";"cpdlavl",#N/A,TRUE,"단가산출";"BUSVL",#N/A,TRUE,"단가산출";"CABLE",#N/A,TRUE,"단가산출";"MTRST",#N/A,TRUE,"MTR품";"GIS170ST",#N/A,TRUE,"170GIS품";"GIS23ST",#N/A,TRUE,"25.8GIS품";"GITAST",#N/A,TRUE,"잡설비품";"STST",#N/A,TRUE,"표준공종"}</definedName>
    <definedName name="wrn.표준공종단가." localSheetId="16" hidden="1">{"stand",#N/A,TRUE,"공종단가";"mtrvl",#N/A,TRUE,"단가산출";"gis170vl",#N/A,TRUE,"단가산출";"gis23vl",#N/A,TRUE,"단가산출";"cpdlavl",#N/A,TRUE,"단가산출";"BUSVL",#N/A,TRUE,"단가산출";"CABLE",#N/A,TRUE,"단가산출";"MTRST",#N/A,TRUE,"MTR품";"GIS170ST",#N/A,TRUE,"170GIS품";"GIS23ST",#N/A,TRUE,"25.8GIS품";"GITAST",#N/A,TRUE,"잡설비품";"STST",#N/A,TRUE,"표준공종"}</definedName>
    <definedName name="wrn.표준공종단가." localSheetId="20" hidden="1">{"stand",#N/A,TRUE,"공종단가";"mtrvl",#N/A,TRUE,"단가산출";"gis170vl",#N/A,TRUE,"단가산출";"gis23vl",#N/A,TRUE,"단가산출";"cpdlavl",#N/A,TRUE,"단가산출";"BUSVL",#N/A,TRUE,"단가산출";"CABLE",#N/A,TRUE,"단가산출";"MTRST",#N/A,TRUE,"MTR품";"GIS170ST",#N/A,TRUE,"170GIS품";"GIS23ST",#N/A,TRUE,"25.8GIS품";"GITAST",#N/A,TRUE,"잡설비품";"STST",#N/A,TRUE,"표준공종"}</definedName>
    <definedName name="wrn.표준공종단가." localSheetId="18" hidden="1">{"stand",#N/A,TRUE,"공종단가";"mtrvl",#N/A,TRUE,"단가산출";"gis170vl",#N/A,TRUE,"단가산출";"gis23vl",#N/A,TRUE,"단가산출";"cpdlavl",#N/A,TRUE,"단가산출";"BUSVL",#N/A,TRUE,"단가산출";"CABLE",#N/A,TRUE,"단가산출";"MTRST",#N/A,TRUE,"MTR품";"GIS170ST",#N/A,TRUE,"170GIS품";"GIS23ST",#N/A,TRUE,"25.8GIS품";"GITAST",#N/A,TRUE,"잡설비품";"STST",#N/A,TRUE,"표준공종"}</definedName>
    <definedName name="wrn.표준공종단가." localSheetId="19" hidden="1">{"stand",#N/A,TRUE,"공종단가";"mtrvl",#N/A,TRUE,"단가산출";"gis170vl",#N/A,TRUE,"단가산출";"gis23vl",#N/A,TRUE,"단가산출";"cpdlavl",#N/A,TRUE,"단가산출";"BUSVL",#N/A,TRUE,"단가산출";"CABLE",#N/A,TRUE,"단가산출";"MTRST",#N/A,TRUE,"MTR품";"GIS170ST",#N/A,TRUE,"170GIS품";"GIS23ST",#N/A,TRUE,"25.8GIS품";"GITAST",#N/A,TRUE,"잡설비품";"STST",#N/A,TRUE,"표준공종"}</definedName>
    <definedName name="wrn.표준공종단가." hidden="1">{"stand",#N/A,TRUE,"공종단가";"mtrvl",#N/A,TRUE,"단가산출";"gis170vl",#N/A,TRUE,"단가산출";"gis23vl",#N/A,TRUE,"단가산출";"cpdlavl",#N/A,TRUE,"단가산출";"BUSVL",#N/A,TRUE,"단가산출";"CABLE",#N/A,TRUE,"단가산출";"MTRST",#N/A,TRUE,"MTR품";"GIS170ST",#N/A,TRUE,"170GIS품";"GIS23ST",#N/A,TRUE,"25.8GIS품";"GITAST",#N/A,TRUE,"잡설비품";"STST",#N/A,TRUE,"표준공종"}</definedName>
    <definedName name="wrn.표지목차." localSheetId="18" hidden="1">{#N/A,#N/A,FALSE,"표지목차"}</definedName>
    <definedName name="wrn.표지목차." localSheetId="19" hidden="1">{#N/A,#N/A,FALSE,"표지목차"}</definedName>
    <definedName name="wrn.표지목차." hidden="1">{#N/A,#N/A,FALSE,"표지목차"}</definedName>
    <definedName name="wrn.혼합골재." localSheetId="18" hidden="1">{#N/A,#N/A,FALSE,"혼합골재"}</definedName>
    <definedName name="wrn.혼합골재." localSheetId="19" hidden="1">{#N/A,#N/A,FALSE,"혼합골재"}</definedName>
    <definedName name="wrn.혼합골재." hidden="1">{#N/A,#N/A,FALSE,"혼합골재"}</definedName>
    <definedName name="wrn.회선임차현황." localSheetId="9" hidden="1">{#N/A,#N/A,FALSE,"회선임차현황"}</definedName>
    <definedName name="wrn.회선임차현황." localSheetId="13" hidden="1">{#N/A,#N/A,FALSE,"회선임차현황"}</definedName>
    <definedName name="wrn.회선임차현황." localSheetId="16" hidden="1">{#N/A,#N/A,FALSE,"회선임차현황"}</definedName>
    <definedName name="wrn.회선임차현황." localSheetId="20" hidden="1">{#N/A,#N/A,FALSE,"회선임차현황"}</definedName>
    <definedName name="wrn.회선임차현황." hidden="1">{#N/A,#N/A,FALSE,"회선임차현황"}</definedName>
    <definedName name="wrty" localSheetId="9" hidden="1">{"'용역비'!$A$4:$C$8"}</definedName>
    <definedName name="wrty" localSheetId="13" hidden="1">{"'용역비'!$A$4:$C$8"}</definedName>
    <definedName name="wrty" localSheetId="16" hidden="1">{"'용역비'!$A$4:$C$8"}</definedName>
    <definedName name="wrty" localSheetId="20" hidden="1">{"'용역비'!$A$4:$C$8"}</definedName>
    <definedName name="wrty" hidden="1">{"'용역비'!$A$4:$C$8"}</definedName>
    <definedName name="wrtyrtyrt" localSheetId="9" hidden="1">{"'용역비'!$A$4:$C$8"}</definedName>
    <definedName name="wrtyrtyrt" localSheetId="13" hidden="1">{"'용역비'!$A$4:$C$8"}</definedName>
    <definedName name="wrtyrtyrt" localSheetId="16" hidden="1">{"'용역비'!$A$4:$C$8"}</definedName>
    <definedName name="wrtyrtyrt" localSheetId="20" hidden="1">{"'용역비'!$A$4:$C$8"}</definedName>
    <definedName name="wrtyrtyrt" hidden="1">{"'용역비'!$A$4:$C$8"}</definedName>
    <definedName name="wrtywrtywr" localSheetId="9" hidden="1">{"'용역비'!$A$4:$C$8"}</definedName>
    <definedName name="wrtywrtywr" localSheetId="13" hidden="1">{"'용역비'!$A$4:$C$8"}</definedName>
    <definedName name="wrtywrtywr" localSheetId="16" hidden="1">{"'용역비'!$A$4:$C$8"}</definedName>
    <definedName name="wrtywrtywr" localSheetId="20" hidden="1">{"'용역비'!$A$4:$C$8"}</definedName>
    <definedName name="wrtywrtywr" hidden="1">{"'용역비'!$A$4:$C$8"}</definedName>
    <definedName name="wuy" localSheetId="9" hidden="1">{"'용역비'!$A$4:$C$8"}</definedName>
    <definedName name="wuy" localSheetId="13" hidden="1">{"'용역비'!$A$4:$C$8"}</definedName>
    <definedName name="wuy" localSheetId="16" hidden="1">{"'용역비'!$A$4:$C$8"}</definedName>
    <definedName name="wuy" localSheetId="20" hidden="1">{"'용역비'!$A$4:$C$8"}</definedName>
    <definedName name="wuy" hidden="1">{"'용역비'!$A$4:$C$8"}</definedName>
    <definedName name="WW" localSheetId="9" hidden="1">{#N/A,#N/A,FALSE,"전력간선"}</definedName>
    <definedName name="WW" localSheetId="13" hidden="1">{#N/A,#N/A,FALSE,"전력간선"}</definedName>
    <definedName name="WW" localSheetId="16" hidden="1">{#N/A,#N/A,FALSE,"전력간선"}</definedName>
    <definedName name="WW" localSheetId="20" hidden="1">{#N/A,#N/A,FALSE,"전력간선"}</definedName>
    <definedName name="WW" hidden="1">{#N/A,#N/A,FALSE,"전력간선"}</definedName>
    <definedName name="wwwww"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wwwww"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wwwww"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wwwww"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wwwww"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wwwwww" localSheetId="9" hidden="1">{"'자리배치도'!$AG$1:$CI$28"}</definedName>
    <definedName name="wwwwww" localSheetId="13" hidden="1">{"'자리배치도'!$AG$1:$CI$28"}</definedName>
    <definedName name="wwwwww" localSheetId="16" hidden="1">{"'자리배치도'!$AG$1:$CI$28"}</definedName>
    <definedName name="wwwwww" localSheetId="20" hidden="1">{"'자리배치도'!$AG$1:$CI$28"}</definedName>
    <definedName name="wwwwww" hidden="1">{"'자리배치도'!$AG$1:$CI$28"}</definedName>
    <definedName name="x"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x"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x"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x"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x" localSheetId="18" hidden="1">{#N/A,#N/A,FALSE,"운반시간"}</definedName>
    <definedName name="x" localSheetId="19" hidden="1">{#N/A,#N/A,FALSE,"운반시간"}</definedName>
    <definedName name="x"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XC" localSheetId="9" hidden="1">{"'광피스표'!$A$3:$N$54"}</definedName>
    <definedName name="XC" localSheetId="13" hidden="1">{"'광피스표'!$A$3:$N$54"}</definedName>
    <definedName name="XC" localSheetId="16" hidden="1">{"'광피스표'!$A$3:$N$54"}</definedName>
    <definedName name="XC" localSheetId="20" hidden="1">{"'광피스표'!$A$3:$N$54"}</definedName>
    <definedName name="XC" hidden="1">{"'광피스표'!$A$3:$N$54"}</definedName>
    <definedName name="XCCFD" localSheetId="9" hidden="1">{"'광피스표'!$A$3:$N$54"}</definedName>
    <definedName name="XCCFD" localSheetId="13" hidden="1">{"'광피스표'!$A$3:$N$54"}</definedName>
    <definedName name="XCCFD" localSheetId="16" hidden="1">{"'광피스표'!$A$3:$N$54"}</definedName>
    <definedName name="XCCFD" localSheetId="20" hidden="1">{"'광피스표'!$A$3:$N$54"}</definedName>
    <definedName name="XCCFD" hidden="1">{"'광피스표'!$A$3:$N$54"}</definedName>
    <definedName name="xx" localSheetId="18" hidden="1">#REF!</definedName>
    <definedName name="xx" localSheetId="19" hidden="1">#REF!</definedName>
    <definedName name="xx" hidden="1">#REF!</definedName>
    <definedName name="xxx" hidden="1">#REF!</definedName>
    <definedName name="XXXXXX" localSheetId="9" hidden="1">{"'공사부문'!$A$6:$A$32"}</definedName>
    <definedName name="XXXXXX" localSheetId="13" hidden="1">{"'공사부문'!$A$6:$A$32"}</definedName>
    <definedName name="XXXXXX" localSheetId="16" hidden="1">{"'공사부문'!$A$6:$A$32"}</definedName>
    <definedName name="XXXXXX" localSheetId="20" hidden="1">{"'공사부문'!$A$6:$A$32"}</definedName>
    <definedName name="XXXXXX" hidden="1">{"'공사부문'!$A$6:$A$32"}</definedName>
    <definedName name="YERYGE" localSheetId="9" hidden="1">{#N/A,#N/A,FALSE,"명세표"}</definedName>
    <definedName name="YERYGE" localSheetId="13" hidden="1">{#N/A,#N/A,FALSE,"명세표"}</definedName>
    <definedName name="YERYGE" localSheetId="16" hidden="1">{#N/A,#N/A,FALSE,"명세표"}</definedName>
    <definedName name="YERYGE" localSheetId="20" hidden="1">{#N/A,#N/A,FALSE,"명세표"}</definedName>
    <definedName name="YERYGE" hidden="1">{#N/A,#N/A,FALSE,"명세표"}</definedName>
    <definedName name="YFU" localSheetId="9" hidden="1">{"'용역비'!$A$4:$C$8"}</definedName>
    <definedName name="YFU" localSheetId="13" hidden="1">{"'용역비'!$A$4:$C$8"}</definedName>
    <definedName name="YFU" localSheetId="16" hidden="1">{"'용역비'!$A$4:$C$8"}</definedName>
    <definedName name="YFU" localSheetId="20" hidden="1">{"'용역비'!$A$4:$C$8"}</definedName>
    <definedName name="YFU" localSheetId="18" hidden="1">{"'용역비'!$A$4:$C$8"}</definedName>
    <definedName name="YFU" localSheetId="19" hidden="1">{"'용역비'!$A$4:$C$8"}</definedName>
    <definedName name="YFU" hidden="1">{"'용역비'!$A$4:$C$8"}</definedName>
    <definedName name="YL" localSheetId="9" hidden="1">{"'용역비'!$A$4:$C$8"}</definedName>
    <definedName name="YL" localSheetId="13" hidden="1">{"'용역비'!$A$4:$C$8"}</definedName>
    <definedName name="YL" localSheetId="16" hidden="1">{"'용역비'!$A$4:$C$8"}</definedName>
    <definedName name="YL" localSheetId="20" hidden="1">{"'용역비'!$A$4:$C$8"}</definedName>
    <definedName name="YL" localSheetId="18" hidden="1">{"'용역비'!$A$4:$C$8"}</definedName>
    <definedName name="YL" localSheetId="19" hidden="1">{"'용역비'!$A$4:$C$8"}</definedName>
    <definedName name="YL" hidden="1">{"'용역비'!$A$4:$C$8"}</definedName>
    <definedName name="yu" localSheetId="9" hidden="1">{"'용역비'!$A$4:$C$8"}</definedName>
    <definedName name="yu" localSheetId="13" hidden="1">{"'용역비'!$A$4:$C$8"}</definedName>
    <definedName name="yu" localSheetId="16" hidden="1">{"'용역비'!$A$4:$C$8"}</definedName>
    <definedName name="yu" localSheetId="20" hidden="1">{"'용역비'!$A$4:$C$8"}</definedName>
    <definedName name="yu" hidden="1">{"'용역비'!$A$4:$C$8"}</definedName>
    <definedName name="YUK" localSheetId="9" hidden="1">{"'용역비'!$A$4:$C$8"}</definedName>
    <definedName name="YUK" localSheetId="13" hidden="1">{"'용역비'!$A$4:$C$8"}</definedName>
    <definedName name="YUK" localSheetId="16" hidden="1">{"'용역비'!$A$4:$C$8"}</definedName>
    <definedName name="YUK" localSheetId="20" hidden="1">{"'용역비'!$A$4:$C$8"}</definedName>
    <definedName name="YUK" localSheetId="18" hidden="1">{"'용역비'!$A$4:$C$8"}</definedName>
    <definedName name="YUK" localSheetId="19" hidden="1">{"'용역비'!$A$4:$C$8"}</definedName>
    <definedName name="YUK" hidden="1">{"'용역비'!$A$4:$C$8"}</definedName>
    <definedName name="YUKOI" localSheetId="9" hidden="1">{"'용역비'!$A$4:$C$8"}</definedName>
    <definedName name="YUKOI" localSheetId="13" hidden="1">{"'용역비'!$A$4:$C$8"}</definedName>
    <definedName name="YUKOI" localSheetId="16" hidden="1">{"'용역비'!$A$4:$C$8"}</definedName>
    <definedName name="YUKOI" localSheetId="20" hidden="1">{"'용역비'!$A$4:$C$8"}</definedName>
    <definedName name="YUKOI" hidden="1">{"'용역비'!$A$4:$C$8"}</definedName>
    <definedName name="yyy" hidden="1">[9]수량산출!$A$1:$A$8561</definedName>
    <definedName name="yyyyyy" localSheetId="9" hidden="1">{"'자리배치도'!$AG$1:$CI$28"}</definedName>
    <definedName name="yyyyyy" localSheetId="13" hidden="1">{"'자리배치도'!$AG$1:$CI$28"}</definedName>
    <definedName name="yyyyyy" localSheetId="16" hidden="1">{"'자리배치도'!$AG$1:$CI$28"}</definedName>
    <definedName name="yyyyyy" localSheetId="20" hidden="1">{"'자리배치도'!$AG$1:$CI$28"}</definedName>
    <definedName name="yyyyyy" hidden="1">{"'자리배치도'!$AG$1:$CI$28"}</definedName>
    <definedName name="ZA" localSheetId="9" hidden="1">{"'광피스표'!$A$3:$N$54"}</definedName>
    <definedName name="ZA" localSheetId="13" hidden="1">{"'광피스표'!$A$3:$N$54"}</definedName>
    <definedName name="ZA" localSheetId="16" hidden="1">{"'광피스표'!$A$3:$N$54"}</definedName>
    <definedName name="ZA" localSheetId="20" hidden="1">{"'광피스표'!$A$3:$N$54"}</definedName>
    <definedName name="ZA" hidden="1">{"'광피스표'!$A$3:$N$54"}</definedName>
    <definedName name="zx" hidden="1">[1]사통!#REF!</definedName>
    <definedName name="ZZZ"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ZZZ"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ZZZ"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ZZZ"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ZZZ"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ㄱ" localSheetId="9" hidden="1">{#N/A,#N/A,FALSE,"전력간선"}</definedName>
    <definedName name="ㄱ" localSheetId="13" hidden="1">{#N/A,#N/A,FALSE,"전력간선"}</definedName>
    <definedName name="ㄱ" localSheetId="16" hidden="1">{#N/A,#N/A,FALSE,"전력간선"}</definedName>
    <definedName name="ㄱ" localSheetId="20" hidden="1">{#N/A,#N/A,FALSE,"전력간선"}</definedName>
    <definedName name="ㄱ" hidden="1">{#N/A,#N/A,FALSE,"전력간선"}</definedName>
    <definedName name="ㄱㄱ" localSheetId="9" hidden="1">{"'용역비'!$A$4:$C$8"}</definedName>
    <definedName name="ㄱㄱ" localSheetId="13" hidden="1">{"'용역비'!$A$4:$C$8"}</definedName>
    <definedName name="ㄱㄱ" localSheetId="16" hidden="1">{"'용역비'!$A$4:$C$8"}</definedName>
    <definedName name="ㄱㄱ" localSheetId="20" hidden="1">{"'용역비'!$A$4:$C$8"}</definedName>
    <definedName name="ㄱㄱ" hidden="1">{"'용역비'!$A$4:$C$8"}</definedName>
    <definedName name="ㄱㄱㄱㄱㄱ" localSheetId="9" hidden="1">{"'용역비'!$A$4:$C$8"}</definedName>
    <definedName name="ㄱㄱㄱㄱㄱ" localSheetId="13" hidden="1">{"'용역비'!$A$4:$C$8"}</definedName>
    <definedName name="ㄱㄱㄱㄱㄱ" localSheetId="16" hidden="1">{"'용역비'!$A$4:$C$8"}</definedName>
    <definedName name="ㄱㄱㄱㄱㄱ" localSheetId="20" hidden="1">{"'용역비'!$A$4:$C$8"}</definedName>
    <definedName name="ㄱㄱㄱㄱㄱ" hidden="1">{"'용역비'!$A$4:$C$8"}</definedName>
    <definedName name="ㄱㄱㄱㄱㄱㄱ" localSheetId="9" hidden="1">{"'용역비'!$A$4:$C$8"}</definedName>
    <definedName name="ㄱㄱㄱㄱㄱㄱ" localSheetId="13" hidden="1">{"'용역비'!$A$4:$C$8"}</definedName>
    <definedName name="ㄱㄱㄱㄱㄱㄱ" localSheetId="16" hidden="1">{"'용역비'!$A$4:$C$8"}</definedName>
    <definedName name="ㄱㄱㄱㄱㄱㄱ" localSheetId="20" hidden="1">{"'용역비'!$A$4:$C$8"}</definedName>
    <definedName name="ㄱㄱㄱㄱㄱㄱ" hidden="1">{"'용역비'!$A$4:$C$8"}</definedName>
    <definedName name="ㄱㄷ쇼" hidden="1">#REF!</definedName>
    <definedName name="ㄱㄷㅇ" hidden="1">#REF!</definedName>
    <definedName name="ㄱㄷㅈㅄㄷ" hidden="1">#REF!</definedName>
    <definedName name="ㄱㄷ죠" hidden="1">#REF!</definedName>
    <definedName name="ㄱ됵ㄷ" hidden="1">#REF!</definedName>
    <definedName name="ㄱ둊" hidden="1">#REF!</definedName>
    <definedName name="ㄱㅈㅎ" hidden="1">#REF!</definedName>
    <definedName name="가" localSheetId="9" hidden="1">{#N/A,#N/A,FALSE,"전력간선"}</definedName>
    <definedName name="가" localSheetId="13" hidden="1">{#N/A,#N/A,FALSE,"전력간선"}</definedName>
    <definedName name="가" localSheetId="16" hidden="1">{#N/A,#N/A,FALSE,"전력간선"}</definedName>
    <definedName name="가" localSheetId="20" hidden="1">{#N/A,#N/A,FALSE,"전력간선"}</definedName>
    <definedName name="가" hidden="1">{#N/A,#N/A,FALSE,"전력간선"}</definedName>
    <definedName name="가나다" hidden="1">#REF!</definedName>
    <definedName name="가도" localSheetId="18" hidden="1">#REF!</definedName>
    <definedName name="가도" hidden="1">#REF!</definedName>
    <definedName name="가아" hidden="1">[10]수량산출!#REF!</definedName>
    <definedName name="가입자광" localSheetId="9" hidden="1">{#N/A,#N/A,FALSE,"3가";#N/A,#N/A,FALSE,"3나";#N/A,#N/A,FALSE,"3다"}</definedName>
    <definedName name="가입자광" localSheetId="13" hidden="1">{#N/A,#N/A,FALSE,"3가";#N/A,#N/A,FALSE,"3나";#N/A,#N/A,FALSE,"3다"}</definedName>
    <definedName name="가입자광" localSheetId="16" hidden="1">{#N/A,#N/A,FALSE,"3가";#N/A,#N/A,FALSE,"3나";#N/A,#N/A,FALSE,"3다"}</definedName>
    <definedName name="가입자광" localSheetId="20" hidden="1">{#N/A,#N/A,FALSE,"3가";#N/A,#N/A,FALSE,"3나";#N/A,#N/A,FALSE,"3다"}</definedName>
    <definedName name="가입자광" hidden="1">{#N/A,#N/A,FALSE,"3가";#N/A,#N/A,FALSE,"3나";#N/A,#N/A,FALSE,"3다"}</definedName>
    <definedName name="감" localSheetId="9" hidden="1">{#N/A,#N/A,FALSE,"일반적사항";#N/A,#N/A,FALSE,"주요재무자료";#N/A,#N/A,FALSE,"표지";#N/A,#N/A,FALSE,"총괄표";#N/A,#N/A,FALSE,"1호 과표세액";#N/A,#N/A,FALSE,"1-2호 농어촌과표";#N/A,#N/A,FALSE,"2호 서식";#N/A,#N/A,FALSE,"2호부표 최저한세";#N/A,#N/A,FALSE,"3(1)부7 기업합리";#N/A,#N/A,FALSE,"3(3)호(갑) 원천납부";#N/A,#N/A,FALSE,"5호 농어촌";#N/A,#N/A,FALSE,"5호2 농감면(갑)";#N/A,#N/A,FALSE,"6호 소득금액";#N/A,#N/A,FALSE,"6호 첨부(익)";#N/A,#N/A,FALSE,"6호 첨부(손)";#N/A,#N/A,FALSE,"6-1호 수입금액";#N/A,#N/A,FALSE,"6-3호 퇴충";#N/A,#N/A,FALSE,"6-3(3)호 단퇴";#N/A,#N/A,FALSE,"6-3(4)호 대손";#N/A,#N/A,FALSE,"6-4호 접대(갑)";#N/A,#N/A,FALSE,"6-4호 접대(을)";#N/A,#N/A,FALSE,"6-5호 외화(갑)";#N/A,#N/A,FALSE,"6-5호 외화(을)";#N/A,#N/A,FALSE,"감가총괄";#N/A,#N/A,FALSE,"6-6(3)호 감가(정액)";#N/A,#N/A,FALSE,"6-6호(부표)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자본금(을)";#N/A,#N/A,FALSE,"10(2)호 소득공제";#N/A,#N/A,FALSE,"10(3)호 주요계정";#N/A,#N/A,FALSE,"10(3)호 부표";#N/A,#N/A,FALSE,"10(4)호 조정수입";#N/A,#N/A,FALSE,"14(1)호 갑 주식";#N/A,#N/A,FALSE,"59호 해외특수";#N/A,#N/A,FALSE,"요약 BS";#N/A,#N/A,FALSE,"요약 PL";#N/A,#N/A,FALSE,"요약RE"}</definedName>
    <definedName name="감" localSheetId="13" hidden="1">{#N/A,#N/A,FALSE,"일반적사항";#N/A,#N/A,FALSE,"주요재무자료";#N/A,#N/A,FALSE,"표지";#N/A,#N/A,FALSE,"총괄표";#N/A,#N/A,FALSE,"1호 과표세액";#N/A,#N/A,FALSE,"1-2호 농어촌과표";#N/A,#N/A,FALSE,"2호 서식";#N/A,#N/A,FALSE,"2호부표 최저한세";#N/A,#N/A,FALSE,"3(1)부7 기업합리";#N/A,#N/A,FALSE,"3(3)호(갑) 원천납부";#N/A,#N/A,FALSE,"5호 농어촌";#N/A,#N/A,FALSE,"5호2 농감면(갑)";#N/A,#N/A,FALSE,"6호 소득금액";#N/A,#N/A,FALSE,"6호 첨부(익)";#N/A,#N/A,FALSE,"6호 첨부(손)";#N/A,#N/A,FALSE,"6-1호 수입금액";#N/A,#N/A,FALSE,"6-3호 퇴충";#N/A,#N/A,FALSE,"6-3(3)호 단퇴";#N/A,#N/A,FALSE,"6-3(4)호 대손";#N/A,#N/A,FALSE,"6-4호 접대(갑)";#N/A,#N/A,FALSE,"6-4호 접대(을)";#N/A,#N/A,FALSE,"6-5호 외화(갑)";#N/A,#N/A,FALSE,"6-5호 외화(을)";#N/A,#N/A,FALSE,"감가총괄";#N/A,#N/A,FALSE,"6-6(3)호 감가(정액)";#N/A,#N/A,FALSE,"6-6호(부표)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자본금(을)";#N/A,#N/A,FALSE,"10(2)호 소득공제";#N/A,#N/A,FALSE,"10(3)호 주요계정";#N/A,#N/A,FALSE,"10(3)호 부표";#N/A,#N/A,FALSE,"10(4)호 조정수입";#N/A,#N/A,FALSE,"14(1)호 갑 주식";#N/A,#N/A,FALSE,"59호 해외특수";#N/A,#N/A,FALSE,"요약 BS";#N/A,#N/A,FALSE,"요약 PL";#N/A,#N/A,FALSE,"요약RE"}</definedName>
    <definedName name="감" localSheetId="16" hidden="1">{#N/A,#N/A,FALSE,"일반적사항";#N/A,#N/A,FALSE,"주요재무자료";#N/A,#N/A,FALSE,"표지";#N/A,#N/A,FALSE,"총괄표";#N/A,#N/A,FALSE,"1호 과표세액";#N/A,#N/A,FALSE,"1-2호 농어촌과표";#N/A,#N/A,FALSE,"2호 서식";#N/A,#N/A,FALSE,"2호부표 최저한세";#N/A,#N/A,FALSE,"3(1)부7 기업합리";#N/A,#N/A,FALSE,"3(3)호(갑) 원천납부";#N/A,#N/A,FALSE,"5호 농어촌";#N/A,#N/A,FALSE,"5호2 농감면(갑)";#N/A,#N/A,FALSE,"6호 소득금액";#N/A,#N/A,FALSE,"6호 첨부(익)";#N/A,#N/A,FALSE,"6호 첨부(손)";#N/A,#N/A,FALSE,"6-1호 수입금액";#N/A,#N/A,FALSE,"6-3호 퇴충";#N/A,#N/A,FALSE,"6-3(3)호 단퇴";#N/A,#N/A,FALSE,"6-3(4)호 대손";#N/A,#N/A,FALSE,"6-4호 접대(갑)";#N/A,#N/A,FALSE,"6-4호 접대(을)";#N/A,#N/A,FALSE,"6-5호 외화(갑)";#N/A,#N/A,FALSE,"6-5호 외화(을)";#N/A,#N/A,FALSE,"감가총괄";#N/A,#N/A,FALSE,"6-6(3)호 감가(정액)";#N/A,#N/A,FALSE,"6-6호(부표)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자본금(을)";#N/A,#N/A,FALSE,"10(2)호 소득공제";#N/A,#N/A,FALSE,"10(3)호 주요계정";#N/A,#N/A,FALSE,"10(3)호 부표";#N/A,#N/A,FALSE,"10(4)호 조정수입";#N/A,#N/A,FALSE,"14(1)호 갑 주식";#N/A,#N/A,FALSE,"59호 해외특수";#N/A,#N/A,FALSE,"요약 BS";#N/A,#N/A,FALSE,"요약 PL";#N/A,#N/A,FALSE,"요약RE"}</definedName>
    <definedName name="감" localSheetId="20" hidden="1">{#N/A,#N/A,FALSE,"일반적사항";#N/A,#N/A,FALSE,"주요재무자료";#N/A,#N/A,FALSE,"표지";#N/A,#N/A,FALSE,"총괄표";#N/A,#N/A,FALSE,"1호 과표세액";#N/A,#N/A,FALSE,"1-2호 농어촌과표";#N/A,#N/A,FALSE,"2호 서식";#N/A,#N/A,FALSE,"2호부표 최저한세";#N/A,#N/A,FALSE,"3(1)부7 기업합리";#N/A,#N/A,FALSE,"3(3)호(갑) 원천납부";#N/A,#N/A,FALSE,"5호 농어촌";#N/A,#N/A,FALSE,"5호2 농감면(갑)";#N/A,#N/A,FALSE,"6호 소득금액";#N/A,#N/A,FALSE,"6호 첨부(익)";#N/A,#N/A,FALSE,"6호 첨부(손)";#N/A,#N/A,FALSE,"6-1호 수입금액";#N/A,#N/A,FALSE,"6-3호 퇴충";#N/A,#N/A,FALSE,"6-3(3)호 단퇴";#N/A,#N/A,FALSE,"6-3(4)호 대손";#N/A,#N/A,FALSE,"6-4호 접대(갑)";#N/A,#N/A,FALSE,"6-4호 접대(을)";#N/A,#N/A,FALSE,"6-5호 외화(갑)";#N/A,#N/A,FALSE,"6-5호 외화(을)";#N/A,#N/A,FALSE,"감가총괄";#N/A,#N/A,FALSE,"6-6(3)호 감가(정액)";#N/A,#N/A,FALSE,"6-6호(부표)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자본금(을)";#N/A,#N/A,FALSE,"10(2)호 소득공제";#N/A,#N/A,FALSE,"10(3)호 주요계정";#N/A,#N/A,FALSE,"10(3)호 부표";#N/A,#N/A,FALSE,"10(4)호 조정수입";#N/A,#N/A,FALSE,"14(1)호 갑 주식";#N/A,#N/A,FALSE,"59호 해외특수";#N/A,#N/A,FALSE,"요약 BS";#N/A,#N/A,FALSE,"요약 PL";#N/A,#N/A,FALSE,"요약RE"}</definedName>
    <definedName name="감" hidden="1">{#N/A,#N/A,FALSE,"일반적사항";#N/A,#N/A,FALSE,"주요재무자료";#N/A,#N/A,FALSE,"표지";#N/A,#N/A,FALSE,"총괄표";#N/A,#N/A,FALSE,"1호 과표세액";#N/A,#N/A,FALSE,"1-2호 농어촌과표";#N/A,#N/A,FALSE,"2호 서식";#N/A,#N/A,FALSE,"2호부표 최저한세";#N/A,#N/A,FALSE,"3(1)부7 기업합리";#N/A,#N/A,FALSE,"3(3)호(갑) 원천납부";#N/A,#N/A,FALSE,"5호 농어촌";#N/A,#N/A,FALSE,"5호2 농감면(갑)";#N/A,#N/A,FALSE,"6호 소득금액";#N/A,#N/A,FALSE,"6호 첨부(익)";#N/A,#N/A,FALSE,"6호 첨부(손)";#N/A,#N/A,FALSE,"6-1호 수입금액";#N/A,#N/A,FALSE,"6-3호 퇴충";#N/A,#N/A,FALSE,"6-3(3)호 단퇴";#N/A,#N/A,FALSE,"6-3(4)호 대손";#N/A,#N/A,FALSE,"6-4호 접대(갑)";#N/A,#N/A,FALSE,"6-4호 접대(을)";#N/A,#N/A,FALSE,"6-5호 외화(갑)";#N/A,#N/A,FALSE,"6-5호 외화(을)";#N/A,#N/A,FALSE,"감가총괄";#N/A,#N/A,FALSE,"6-6(3)호 감가(정액)";#N/A,#N/A,FALSE,"6-6호(부표)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자본금(을)";#N/A,#N/A,FALSE,"10(2)호 소득공제";#N/A,#N/A,FALSE,"10(3)호 주요계정";#N/A,#N/A,FALSE,"10(3)호 부표";#N/A,#N/A,FALSE,"10(4)호 조정수입";#N/A,#N/A,FALSE,"14(1)호 갑 주식";#N/A,#N/A,FALSE,"59호 해외특수";#N/A,#N/A,FALSE,"요약 BS";#N/A,#N/A,FALSE,"요약 PL";#N/A,#N/A,FALSE,"요약RE"}</definedName>
    <definedName name="감암기계1" localSheetId="18" hidden="1">#REF!</definedName>
    <definedName name="감암기계1" hidden="1">#REF!</definedName>
    <definedName name="강아지" localSheetId="9" hidden="1">#REF!</definedName>
    <definedName name="강아지" localSheetId="13" hidden="1">#REF!</definedName>
    <definedName name="강아지" localSheetId="16" hidden="1">#REF!</definedName>
    <definedName name="강아지" localSheetId="20" hidden="1">#REF!</definedName>
    <definedName name="강아지" hidden="1">#REF!</definedName>
    <definedName name="강호" localSheetId="9" hidden="1">{#N/A,#N/A,TRUE,"토적및재료집계";#N/A,#N/A,TRUE,"토적및재료집계";#N/A,#N/A,TRUE,"단위량"}</definedName>
    <definedName name="강호" localSheetId="13" hidden="1">{#N/A,#N/A,TRUE,"토적및재료집계";#N/A,#N/A,TRUE,"토적및재료집계";#N/A,#N/A,TRUE,"단위량"}</definedName>
    <definedName name="강호" localSheetId="16" hidden="1">{#N/A,#N/A,TRUE,"토적및재료집계";#N/A,#N/A,TRUE,"토적및재료집계";#N/A,#N/A,TRUE,"단위량"}</definedName>
    <definedName name="강호" localSheetId="20" hidden="1">{#N/A,#N/A,TRUE,"토적및재료집계";#N/A,#N/A,TRUE,"토적및재료집계";#N/A,#N/A,TRUE,"단위량"}</definedName>
    <definedName name="강호" hidden="1">{#N/A,#N/A,TRUE,"토적및재료집계";#N/A,#N/A,TRUE,"토적및재료집계";#N/A,#N/A,TRUE,"단위량"}</definedName>
    <definedName name="거ㅏ" hidden="1">[11]수량산출!$A$3:$H$8539</definedName>
    <definedName name="건축원가" localSheetId="18" hidden="1">[12]전기!$B$4:$B$163</definedName>
    <definedName name="건축원가" localSheetId="19" hidden="1">[12]전기!$B$4:$B$163</definedName>
    <definedName name="건축원가" hidden="1">[13]전기!$B$4:$B$163</definedName>
    <definedName name="게" localSheetId="9" hidden="1">{#N/A,#N/A,TRUE,"토적및재료집계";#N/A,#N/A,TRUE,"토적및재료집계";#N/A,#N/A,TRUE,"단위량"}</definedName>
    <definedName name="게" localSheetId="13" hidden="1">{#N/A,#N/A,TRUE,"토적및재료집계";#N/A,#N/A,TRUE,"토적및재료집계";#N/A,#N/A,TRUE,"단위량"}</definedName>
    <definedName name="게" localSheetId="16" hidden="1">{#N/A,#N/A,TRUE,"토적및재료집계";#N/A,#N/A,TRUE,"토적및재료집계";#N/A,#N/A,TRUE,"단위량"}</definedName>
    <definedName name="게" localSheetId="20" hidden="1">{#N/A,#N/A,TRUE,"토적및재료집계";#N/A,#N/A,TRUE,"토적및재료집계";#N/A,#N/A,TRUE,"단위량"}</definedName>
    <definedName name="게" hidden="1">{#N/A,#N/A,TRUE,"토적및재료집계";#N/A,#N/A,TRUE,"토적및재료집계";#N/A,#N/A,TRUE,"단위량"}</definedName>
    <definedName name="겨" localSheetId="9" hidden="1">{"'용역비'!$A$4:$C$8"}</definedName>
    <definedName name="겨" localSheetId="13" hidden="1">{"'용역비'!$A$4:$C$8"}</definedName>
    <definedName name="겨" localSheetId="16" hidden="1">{"'용역비'!$A$4:$C$8"}</definedName>
    <definedName name="겨" localSheetId="20" hidden="1">{"'용역비'!$A$4:$C$8"}</definedName>
    <definedName name="겨" hidden="1">{"'용역비'!$A$4:$C$8"}</definedName>
    <definedName name="겨ㅏㅅ" localSheetId="9" hidden="1">{#N/A,#N/A,TRUE,"토적및재료집계";#N/A,#N/A,TRUE,"토적및재료집계";#N/A,#N/A,TRUE,"단위량"}</definedName>
    <definedName name="겨ㅏㅅ" localSheetId="13" hidden="1">{#N/A,#N/A,TRUE,"토적및재료집계";#N/A,#N/A,TRUE,"토적및재료집계";#N/A,#N/A,TRUE,"단위량"}</definedName>
    <definedName name="겨ㅏㅅ" localSheetId="16" hidden="1">{#N/A,#N/A,TRUE,"토적및재료집계";#N/A,#N/A,TRUE,"토적및재료집계";#N/A,#N/A,TRUE,"단위량"}</definedName>
    <definedName name="겨ㅏㅅ" localSheetId="20" hidden="1">{#N/A,#N/A,TRUE,"토적및재료집계";#N/A,#N/A,TRUE,"토적및재료집계";#N/A,#N/A,TRUE,"단위량"}</definedName>
    <definedName name="겨ㅏㅅ" hidden="1">{#N/A,#N/A,TRUE,"토적및재료집계";#N/A,#N/A,TRUE,"토적및재료집계";#N/A,#N/A,TRUE,"단위량"}</definedName>
    <definedName name="견적" hidden="1">'[14]내역서1999.8최종'!$A$1:$A$2438</definedName>
    <definedName name="경비집계" localSheetId="9" hidden="1">{"'용역비'!$A$4:$C$8"}</definedName>
    <definedName name="경비집계" localSheetId="13" hidden="1">{"'용역비'!$A$4:$C$8"}</definedName>
    <definedName name="경비집계" localSheetId="16" hidden="1">{"'용역비'!$A$4:$C$8"}</definedName>
    <definedName name="경비집계" localSheetId="20" hidden="1">{"'용역비'!$A$4:$C$8"}</definedName>
    <definedName name="경비집계" localSheetId="18" hidden="1">{"'용역비'!$A$4:$C$8"}</definedName>
    <definedName name="경비집계" localSheetId="19" hidden="1">{"'용역비'!$A$4:$C$8"}</definedName>
    <definedName name="경비집계" hidden="1">{"'용역비'!$A$4:$C$8"}</definedName>
    <definedName name="계약" localSheetId="18" hidden="1">{"'Sheet1'!$A$9:$I$36"}</definedName>
    <definedName name="계약" localSheetId="19" hidden="1">{"'Sheet1'!$A$9:$I$36"}</definedName>
    <definedName name="계약" hidden="1">{"'Sheet1'!$A$9:$I$36"}</definedName>
    <definedName name="계측기기"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계측기기"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계측기기"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계측기기"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계측기기"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고급기능사비용" localSheetId="18">#REF!</definedName>
    <definedName name="고급기능사비용">#REF!</definedName>
    <definedName name="고급기술자비용" localSheetId="18">#REF!</definedName>
    <definedName name="고급기술자비용">#REF!</definedName>
    <definedName name="고성2터널" localSheetId="9" hidden="1">{#N/A,#N/A,TRUE,"토적및재료집계";#N/A,#N/A,TRUE,"토적및재료집계";#N/A,#N/A,TRUE,"단위량"}</definedName>
    <definedName name="고성2터널" localSheetId="13" hidden="1">{#N/A,#N/A,TRUE,"토적및재료집계";#N/A,#N/A,TRUE,"토적및재료집계";#N/A,#N/A,TRUE,"단위량"}</definedName>
    <definedName name="고성2터널" localSheetId="16" hidden="1">{#N/A,#N/A,TRUE,"토적및재료집계";#N/A,#N/A,TRUE,"토적및재료집계";#N/A,#N/A,TRUE,"단위량"}</definedName>
    <definedName name="고성2터널" localSheetId="20" hidden="1">{#N/A,#N/A,TRUE,"토적및재료집계";#N/A,#N/A,TRUE,"토적및재료집계";#N/A,#N/A,TRUE,"단위량"}</definedName>
    <definedName name="고성2터널" hidden="1">{#N/A,#N/A,TRUE,"토적및재료집계";#N/A,#N/A,TRUE,"토적및재료집계";#N/A,#N/A,TRUE,"단위량"}</definedName>
    <definedName name="공가원가VMS\" localSheetId="9" hidden="1">{#N/A,#N/A,TRUE,"토적및재료집계";#N/A,#N/A,TRUE,"토적및재료집계";#N/A,#N/A,TRUE,"단위량"}</definedName>
    <definedName name="공가원가VMS\" localSheetId="13" hidden="1">{#N/A,#N/A,TRUE,"토적및재료집계";#N/A,#N/A,TRUE,"토적및재료집계";#N/A,#N/A,TRUE,"단위량"}</definedName>
    <definedName name="공가원가VMS\" localSheetId="16" hidden="1">{#N/A,#N/A,TRUE,"토적및재료집계";#N/A,#N/A,TRUE,"토적및재료집계";#N/A,#N/A,TRUE,"단위량"}</definedName>
    <definedName name="공가원가VMS\" localSheetId="20" hidden="1">{#N/A,#N/A,TRUE,"토적및재료집계";#N/A,#N/A,TRUE,"토적및재료집계";#N/A,#N/A,TRUE,"단위량"}</definedName>
    <definedName name="공가원가VMS\" hidden="1">{#N/A,#N/A,TRUE,"토적및재료집계";#N/A,#N/A,TRUE,"토적및재료집계";#N/A,#N/A,TRUE,"단위량"}</definedName>
    <definedName name="공공도서"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공도서"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공도서"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공도서"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공도서"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공도서1"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공도서1"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공도서1"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공도서1"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공도서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정산출근거" localSheetId="9" hidden="1">{#N/A,#N/A,TRUE,"토적및재료집계";#N/A,#N/A,TRUE,"토적및재료집계";#N/A,#N/A,TRUE,"단위량"}</definedName>
    <definedName name="공정산출근거" localSheetId="13" hidden="1">{#N/A,#N/A,TRUE,"토적및재료집계";#N/A,#N/A,TRUE,"토적및재료집계";#N/A,#N/A,TRUE,"단위량"}</definedName>
    <definedName name="공정산출근거" localSheetId="16" hidden="1">{#N/A,#N/A,TRUE,"토적및재료집계";#N/A,#N/A,TRUE,"토적및재료집계";#N/A,#N/A,TRUE,"단위량"}</definedName>
    <definedName name="공정산출근거" localSheetId="20" hidden="1">{#N/A,#N/A,TRUE,"토적및재료집계";#N/A,#N/A,TRUE,"토적및재료집계";#N/A,#N/A,TRUE,"단위량"}</definedName>
    <definedName name="공정산출근거" hidden="1">{#N/A,#N/A,TRUE,"토적및재료집계";#N/A,#N/A,TRUE,"토적및재료집계";#N/A,#N/A,TRUE,"단위량"}</definedName>
    <definedName name="관로" localSheetId="9" hidden="1">{#N/A,#N/A,TRUE,"토적및재료집계";#N/A,#N/A,TRUE,"토적및재료집계";#N/A,#N/A,TRUE,"단위량"}</definedName>
    <definedName name="관로" localSheetId="13" hidden="1">{#N/A,#N/A,TRUE,"토적및재료집계";#N/A,#N/A,TRUE,"토적및재료집계";#N/A,#N/A,TRUE,"단위량"}</definedName>
    <definedName name="관로" localSheetId="16" hidden="1">{#N/A,#N/A,TRUE,"토적및재료집계";#N/A,#N/A,TRUE,"토적및재료집계";#N/A,#N/A,TRUE,"단위량"}</definedName>
    <definedName name="관로" localSheetId="20" hidden="1">{#N/A,#N/A,TRUE,"토적및재료집계";#N/A,#N/A,TRUE,"토적및재료집계";#N/A,#N/A,TRUE,"단위량"}</definedName>
    <definedName name="관로" hidden="1">{#N/A,#N/A,TRUE,"토적및재료집계";#N/A,#N/A,TRUE,"토적및재료집계";#N/A,#N/A,TRUE,"단위량"}</definedName>
    <definedName name="관로공정집계표" localSheetId="9" hidden="1">{#N/A,#N/A,TRUE,"토적및재료집계";#N/A,#N/A,TRUE,"토적및재료집계";#N/A,#N/A,TRUE,"단위량"}</definedName>
    <definedName name="관로공정집계표" localSheetId="13" hidden="1">{#N/A,#N/A,TRUE,"토적및재료집계";#N/A,#N/A,TRUE,"토적및재료집계";#N/A,#N/A,TRUE,"단위량"}</definedName>
    <definedName name="관로공정집계표" localSheetId="16" hidden="1">{#N/A,#N/A,TRUE,"토적및재료집계";#N/A,#N/A,TRUE,"토적및재료집계";#N/A,#N/A,TRUE,"단위량"}</definedName>
    <definedName name="관로공정집계표" localSheetId="20" hidden="1">{#N/A,#N/A,TRUE,"토적및재료집계";#N/A,#N/A,TRUE,"토적및재료집계";#N/A,#N/A,TRUE,"단위량"}</definedName>
    <definedName name="관로공정집계표" hidden="1">{#N/A,#N/A,TRUE,"토적및재료집계";#N/A,#N/A,TRUE,"토적및재료집계";#N/A,#N/A,TRUE,"단위량"}</definedName>
    <definedName name="관산" localSheetId="9" hidden="1">{"'광피스표'!$A$3:$N$54"}</definedName>
    <definedName name="관산" localSheetId="13" hidden="1">{"'광피스표'!$A$3:$N$54"}</definedName>
    <definedName name="관산" localSheetId="16" hidden="1">{"'광피스표'!$A$3:$N$54"}</definedName>
    <definedName name="관산" localSheetId="20" hidden="1">{"'광피스표'!$A$3:$N$54"}</definedName>
    <definedName name="관산" hidden="1">{"'광피스표'!$A$3:$N$54"}</definedName>
    <definedName name="광" localSheetId="9" hidden="1">{#N/A,#N/A,TRUE,"토적및재료집계";#N/A,#N/A,TRUE,"토적및재료집계";#N/A,#N/A,TRUE,"단위량"}</definedName>
    <definedName name="광" localSheetId="13" hidden="1">{#N/A,#N/A,TRUE,"토적및재료집계";#N/A,#N/A,TRUE,"토적및재료집계";#N/A,#N/A,TRUE,"단위량"}</definedName>
    <definedName name="광" localSheetId="16" hidden="1">{#N/A,#N/A,TRUE,"토적및재료집계";#N/A,#N/A,TRUE,"토적및재료집계";#N/A,#N/A,TRUE,"단위량"}</definedName>
    <definedName name="광" localSheetId="20" hidden="1">{#N/A,#N/A,TRUE,"토적및재료집계";#N/A,#N/A,TRUE,"토적및재료집계";#N/A,#N/A,TRUE,"단위량"}</definedName>
    <definedName name="광" hidden="1">{#N/A,#N/A,TRUE,"토적및재료집계";#N/A,#N/A,TRUE,"토적및재료집계";#N/A,#N/A,TRUE,"단위량"}</definedName>
    <definedName name="교ㅏㅕ" localSheetId="9" hidden="1">{#N/A,#N/A,TRUE,"토적및재료집계";#N/A,#N/A,TRUE,"토적및재료집계";#N/A,#N/A,TRUE,"단위량"}</definedName>
    <definedName name="교ㅏㅕ" localSheetId="13" hidden="1">{#N/A,#N/A,TRUE,"토적및재료집계";#N/A,#N/A,TRUE,"토적및재료집계";#N/A,#N/A,TRUE,"단위량"}</definedName>
    <definedName name="교ㅏㅕ" localSheetId="16" hidden="1">{#N/A,#N/A,TRUE,"토적및재료집계";#N/A,#N/A,TRUE,"토적및재료집계";#N/A,#N/A,TRUE,"단위량"}</definedName>
    <definedName name="교ㅏㅕ" localSheetId="20" hidden="1">{#N/A,#N/A,TRUE,"토적및재료집계";#N/A,#N/A,TRUE,"토적및재료집계";#N/A,#N/A,TRUE,"단위량"}</definedName>
    <definedName name="교ㅏㅕ" hidden="1">{#N/A,#N/A,TRUE,"토적및재료집계";#N/A,#N/A,TRUE,"토적및재료집계";#N/A,#N/A,TRUE,"단위량"}</definedName>
    <definedName name="구" localSheetId="9" hidden="1">{#N/A,#N/A,FALSE,"구조2"}</definedName>
    <definedName name="구" localSheetId="13" hidden="1">{#N/A,#N/A,FALSE,"구조2"}</definedName>
    <definedName name="구" localSheetId="16" hidden="1">{#N/A,#N/A,FALSE,"구조2"}</definedName>
    <definedName name="구" localSheetId="20" hidden="1">{#N/A,#N/A,FALSE,"구조2"}</definedName>
    <definedName name="구" hidden="1">{#N/A,#N/A,FALSE,"구조2"}</definedName>
    <definedName name="구매내역">'[15]2.1제조(VDS)'!$A$1:$J$76</definedName>
    <definedName name="구조물">#REF!</definedName>
    <definedName name="구조물공사" localSheetId="9" hidden="1">{#N/A,#N/A,TRUE,"토적및재료집계";#N/A,#N/A,TRUE,"토적및재료집계";#N/A,#N/A,TRUE,"단위량"}</definedName>
    <definedName name="구조물공사" localSheetId="13" hidden="1">{#N/A,#N/A,TRUE,"토적및재료집계";#N/A,#N/A,TRUE,"토적및재료집계";#N/A,#N/A,TRUE,"단위량"}</definedName>
    <definedName name="구조물공사" localSheetId="16" hidden="1">{#N/A,#N/A,TRUE,"토적및재료집계";#N/A,#N/A,TRUE,"토적및재료집계";#N/A,#N/A,TRUE,"단위량"}</definedName>
    <definedName name="구조물공사" localSheetId="20" hidden="1">{#N/A,#N/A,TRUE,"토적및재료집계";#N/A,#N/A,TRUE,"토적및재료집계";#N/A,#N/A,TRUE,"단위량"}</definedName>
    <definedName name="구조물공사" hidden="1">{#N/A,#N/A,TRUE,"토적및재료집계";#N/A,#N/A,TRUE,"토적및재료집계";#N/A,#N/A,TRUE,"단위량"}</definedName>
    <definedName name="국도06">#REF!</definedName>
    <definedName name="국도07">#REF!</definedName>
    <definedName name="국도31">#REF!</definedName>
    <definedName name="국도35">#REF!</definedName>
    <definedName name="국도38">'[5]5.2 38'!$A$1:$CD$1566</definedName>
    <definedName name="그림" localSheetId="9" hidden="1">{#N/A,#N/A,FALSE,"전력간선"}</definedName>
    <definedName name="그림" localSheetId="13" hidden="1">{#N/A,#N/A,FALSE,"전력간선"}</definedName>
    <definedName name="그림" localSheetId="16" hidden="1">{#N/A,#N/A,FALSE,"전력간선"}</definedName>
    <definedName name="그림" localSheetId="20" hidden="1">{#N/A,#N/A,FALSE,"전력간선"}</definedName>
    <definedName name="그림" localSheetId="18" hidden="1">{#N/A,#N/A,FALSE,"전력간선"}</definedName>
    <definedName name="그림" localSheetId="19" hidden="1">{#N/A,#N/A,FALSE,"전력간선"}</definedName>
    <definedName name="그림" hidden="1">{#N/A,#N/A,FALSE,"전력간선"}</definedName>
    <definedName name="근거"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근거"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근거"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근거"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근거"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금오관"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금오관"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금오관"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금오관"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금오관"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기본2" hidden="1">#REF!</definedName>
    <definedName name="기술사비용" localSheetId="18">#REF!</definedName>
    <definedName name="기술사비용">#REF!</definedName>
    <definedName name="기입" localSheetId="9" hidden="1">{#N/A,#N/A,FALSE,"3가";#N/A,#N/A,FALSE,"3나";#N/A,#N/A,FALSE,"3다"}</definedName>
    <definedName name="기입" localSheetId="13" hidden="1">{#N/A,#N/A,FALSE,"3가";#N/A,#N/A,FALSE,"3나";#N/A,#N/A,FALSE,"3다"}</definedName>
    <definedName name="기입" localSheetId="16" hidden="1">{#N/A,#N/A,FALSE,"3가";#N/A,#N/A,FALSE,"3나";#N/A,#N/A,FALSE,"3다"}</definedName>
    <definedName name="기입" localSheetId="20" hidden="1">{#N/A,#N/A,FALSE,"3가";#N/A,#N/A,FALSE,"3나";#N/A,#N/A,FALSE,"3다"}</definedName>
    <definedName name="기입" hidden="1">{#N/A,#N/A,FALSE,"3가";#N/A,#N/A,FALSE,"3나";#N/A,#N/A,FALSE,"3다"}</definedName>
    <definedName name="기전1" hidden="1">#REF!</definedName>
    <definedName name="기초">'[16]BOX-A(보)'!$AZ$3:$BI$10</definedName>
    <definedName name="기타경비" localSheetId="9" hidden="1">{#N/A,#N/A,TRUE,"토적및재료집계";#N/A,#N/A,TRUE,"토적및재료집계";#N/A,#N/A,TRUE,"단위량"}</definedName>
    <definedName name="기타경비" localSheetId="13" hidden="1">{#N/A,#N/A,TRUE,"토적및재료집계";#N/A,#N/A,TRUE,"토적및재료집계";#N/A,#N/A,TRUE,"단위량"}</definedName>
    <definedName name="기타경비" localSheetId="16" hidden="1">{#N/A,#N/A,TRUE,"토적및재료집계";#N/A,#N/A,TRUE,"토적및재료집계";#N/A,#N/A,TRUE,"단위량"}</definedName>
    <definedName name="기타경비" localSheetId="20" hidden="1">{#N/A,#N/A,TRUE,"토적및재료집계";#N/A,#N/A,TRUE,"토적및재료집계";#N/A,#N/A,TRUE,"단위량"}</definedName>
    <definedName name="기타경비" hidden="1">{#N/A,#N/A,TRUE,"토적및재료집계";#N/A,#N/A,TRUE,"토적및재료집계";#N/A,#N/A,TRUE,"단위량"}</definedName>
    <definedName name="기타경비." localSheetId="9" hidden="1">{#N/A,#N/A,TRUE,"토적및재료집계";#N/A,#N/A,TRUE,"토적및재료집계";#N/A,#N/A,TRUE,"단위량"}</definedName>
    <definedName name="기타경비." localSheetId="13" hidden="1">{#N/A,#N/A,TRUE,"토적및재료집계";#N/A,#N/A,TRUE,"토적및재료집계";#N/A,#N/A,TRUE,"단위량"}</definedName>
    <definedName name="기타경비." localSheetId="16" hidden="1">{#N/A,#N/A,TRUE,"토적및재료집계";#N/A,#N/A,TRUE,"토적및재료집계";#N/A,#N/A,TRUE,"단위량"}</definedName>
    <definedName name="기타경비." localSheetId="20" hidden="1">{#N/A,#N/A,TRUE,"토적및재료집계";#N/A,#N/A,TRUE,"토적및재료집계";#N/A,#N/A,TRUE,"단위량"}</definedName>
    <definedName name="기타경비." hidden="1">{#N/A,#N/A,TRUE,"토적및재료집계";#N/A,#N/A,TRUE,"토적및재료집계";#N/A,#N/A,TRUE,"단위량"}</definedName>
    <definedName name="긴급공사"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긴급공사"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긴급공사"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긴급공사"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긴급공사"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긴급전화" localSheetId="9" hidden="1">{#N/A,#N/A,TRUE,"토적및재료집계";#N/A,#N/A,TRUE,"토적및재료집계";#N/A,#N/A,TRUE,"단위량"}</definedName>
    <definedName name="긴급전화" localSheetId="13" hidden="1">{#N/A,#N/A,TRUE,"토적및재료집계";#N/A,#N/A,TRUE,"토적및재료집계";#N/A,#N/A,TRUE,"단위량"}</definedName>
    <definedName name="긴급전화" localSheetId="16" hidden="1">{#N/A,#N/A,TRUE,"토적및재료집계";#N/A,#N/A,TRUE,"토적및재료집계";#N/A,#N/A,TRUE,"단위량"}</definedName>
    <definedName name="긴급전화" localSheetId="20" hidden="1">{#N/A,#N/A,TRUE,"토적및재료집계";#N/A,#N/A,TRUE,"토적및재료집계";#N/A,#N/A,TRUE,"단위량"}</definedName>
    <definedName name="긴급전화" hidden="1">{#N/A,#N/A,TRUE,"토적및재료집계";#N/A,#N/A,TRUE,"토적및재료집계";#N/A,#N/A,TRUE,"단위량"}</definedName>
    <definedName name="김" hidden="1">#REF!</definedName>
    <definedName name="김1" localSheetId="9" hidden="1">{"'Firr(선)'!$AS$1:$AY$62","'Firr(사)'!$AS$1:$AY$62","'Firr(회)'!$AS$1:$AY$62","'Firr(선)'!$L$1:$V$62","'Firr(사)'!$L$1:$V$62","'Firr(회)'!$L$1:$V$62"}</definedName>
    <definedName name="김1" localSheetId="13" hidden="1">{"'Firr(선)'!$AS$1:$AY$62","'Firr(사)'!$AS$1:$AY$62","'Firr(회)'!$AS$1:$AY$62","'Firr(선)'!$L$1:$V$62","'Firr(사)'!$L$1:$V$62","'Firr(회)'!$L$1:$V$62"}</definedName>
    <definedName name="김1" localSheetId="16" hidden="1">{"'Firr(선)'!$AS$1:$AY$62","'Firr(사)'!$AS$1:$AY$62","'Firr(회)'!$AS$1:$AY$62","'Firr(선)'!$L$1:$V$62","'Firr(사)'!$L$1:$V$62","'Firr(회)'!$L$1:$V$62"}</definedName>
    <definedName name="김1" localSheetId="20" hidden="1">{"'Firr(선)'!$AS$1:$AY$62","'Firr(사)'!$AS$1:$AY$62","'Firr(회)'!$AS$1:$AY$62","'Firr(선)'!$L$1:$V$62","'Firr(사)'!$L$1:$V$62","'Firr(회)'!$L$1:$V$62"}</definedName>
    <definedName name="김1" hidden="1">{"'Firr(선)'!$AS$1:$AY$62","'Firr(사)'!$AS$1:$AY$62","'Firr(회)'!$AS$1:$AY$62","'Firr(선)'!$L$1:$V$62","'Firr(사)'!$L$1:$V$62","'Firr(회)'!$L$1:$V$62"}</definedName>
    <definedName name="ㄳㄳㄳㄳ" localSheetId="9" hidden="1">{"'용역비'!$A$4:$C$8"}</definedName>
    <definedName name="ㄳㄳㄳㄳ" localSheetId="13" hidden="1">{"'용역비'!$A$4:$C$8"}</definedName>
    <definedName name="ㄳㄳㄳㄳ" localSheetId="16" hidden="1">{"'용역비'!$A$4:$C$8"}</definedName>
    <definedName name="ㄳㄳㄳㄳ" localSheetId="20" hidden="1">{"'용역비'!$A$4:$C$8"}</definedName>
    <definedName name="ㄳㄳㄳㄳ" localSheetId="18" hidden="1">{"'용역비'!$A$4:$C$8"}</definedName>
    <definedName name="ㄳㄳㄳㄳ" localSheetId="19" hidden="1">{"'용역비'!$A$4:$C$8"}</definedName>
    <definedName name="ㄳㄳㄳㄳ" hidden="1">{"'용역비'!$A$4:$C$8"}</definedName>
    <definedName name="ㄴ" localSheetId="9" hidden="1">#REF!</definedName>
    <definedName name="ㄴ" localSheetId="13" hidden="1">#REF!</definedName>
    <definedName name="ㄴ" localSheetId="16" hidden="1">#REF!</definedName>
    <definedName name="ㄴ" localSheetId="20" hidden="1">#REF!</definedName>
    <definedName name="ㄴ" hidden="1">#REF!</definedName>
    <definedName name="ㄴㄱㄹ" hidden="1">#REF!</definedName>
    <definedName name="ㄴㄴ" hidden="1">[7]수량산출!#REF!</definedName>
    <definedName name="ㄴㄴㄴ" localSheetId="9" hidden="1">#REF!</definedName>
    <definedName name="ㄴㄴㄴ" localSheetId="13" hidden="1">#REF!</definedName>
    <definedName name="ㄴㄴㄴ" localSheetId="16" hidden="1">#REF!</definedName>
    <definedName name="ㄴㄴㄴ" localSheetId="20" hidden="1">#REF!</definedName>
    <definedName name="ㄴㄴㄴ" hidden="1">#REF!</definedName>
    <definedName name="ㄴㄴㄴㄴ" localSheetId="9" hidden="1">#REF!</definedName>
    <definedName name="ㄴㄴㄴㄴ" localSheetId="13" hidden="1">#REF!</definedName>
    <definedName name="ㄴㄴㄴㄴ" localSheetId="16" hidden="1">#REF!</definedName>
    <definedName name="ㄴㄴㄴㄴ" localSheetId="20" hidden="1">#REF!</definedName>
    <definedName name="ㄴㄴㄴㄴ" hidden="1">#REF!</definedName>
    <definedName name="ㄴㄴㄴㄴㄴ" localSheetId="9" hidden="1">#REF!</definedName>
    <definedName name="ㄴㄴㄴㄴㄴ" localSheetId="13" hidden="1">#REF!</definedName>
    <definedName name="ㄴㄴㄴㄴㄴ" localSheetId="16" hidden="1">#REF!</definedName>
    <definedName name="ㄴㄴㄴㄴㄴ" localSheetId="20" hidden="1">#REF!</definedName>
    <definedName name="ㄴㄴㄴㄴㄴ" hidden="1">#REF!</definedName>
    <definedName name="ㄴㄴㄴㄴㄴㄴㄴㄴㄴ" localSheetId="9" hidden="1">{#N/A,#N/A,TRUE,"토적및재료집계";#N/A,#N/A,TRUE,"토적및재료집계";#N/A,#N/A,TRUE,"단위량"}</definedName>
    <definedName name="ㄴㄴㄴㄴㄴㄴㄴㄴㄴ" localSheetId="13" hidden="1">{#N/A,#N/A,TRUE,"토적및재료집계";#N/A,#N/A,TRUE,"토적및재료집계";#N/A,#N/A,TRUE,"단위량"}</definedName>
    <definedName name="ㄴㄴㄴㄴㄴㄴㄴㄴㄴ" localSheetId="16" hidden="1">{#N/A,#N/A,TRUE,"토적및재료집계";#N/A,#N/A,TRUE,"토적및재료집계";#N/A,#N/A,TRUE,"단위량"}</definedName>
    <definedName name="ㄴㄴㄴㄴㄴㄴㄴㄴㄴ" localSheetId="20" hidden="1">{#N/A,#N/A,TRUE,"토적및재료집계";#N/A,#N/A,TRUE,"토적및재료집계";#N/A,#N/A,TRUE,"단위량"}</definedName>
    <definedName name="ㄴㄴㄴㄴㄴㄴㄴㄴㄴ" hidden="1">{#N/A,#N/A,TRUE,"토적및재료집계";#N/A,#N/A,TRUE,"토적및재료집계";#N/A,#N/A,TRUE,"단위량"}</definedName>
    <definedName name="ㄴㄴㄴㄴㄴㅁ" hidden="1">#REF!</definedName>
    <definedName name="ㄴㅁ" localSheetId="18" hidden="1">#REF!</definedName>
    <definedName name="ㄴㅁ" localSheetId="19" hidden="1">#REF!</definedName>
    <definedName name="ㄴㅁ" hidden="1">#REF!</definedName>
    <definedName name="ㄴㅁㄴㄴㅁ" hidden="1">#REF!</definedName>
    <definedName name="ㄴㅁㄴㅁㄴㅁㄴㅁㄴㅁㄴㅁㄴㅁㄴㅁㄴㅁㄴㅁㄴㅁㄴㅁㄴㅁㄴㅁㄴㅁㄴㅁㄴㅁ" hidden="1">#REF!</definedName>
    <definedName name="ㄴㅁㄴㅁㄴㅁㄴㅁㄴㅁㄴㅁㄴㅁㄴㅁㄴㅁㄴㅁㄴㅁㄴㅁㄴㅁㄴㅁㄴㅁㄴㅁㄴㅁㄴㅁㄴㅁㄴㅁㄴㅁ" hidden="1">#REF!</definedName>
    <definedName name="ㄴㅁㅁ" hidden="1">#REF!</definedName>
    <definedName name="ㄴㅁㅁㅁㅁㅁㅁㅁ" hidden="1">#REF!</definedName>
    <definedName name="ㄴㅁㅁㅁㅁㅁㅁㅁㅁㅁㅁㅁ" hidden="1">#REF!</definedName>
    <definedName name="ㄴㅁㅁㅁㅁㅁㅁㅁㅁㅁㅁㅁㅁ" hidden="1">'[4]D-경비1'!#REF!</definedName>
    <definedName name="ㄴㅁㅁㅁㅁㅁㅁㅁㅁㅁㅁㅁㅁㅁㅁㅁ" localSheetId="9" hidden="1">#REF!</definedName>
    <definedName name="ㄴㅁㅁㅁㅁㅁㅁㅁㅁㅁㅁㅁㅁㅁㅁㅁ" localSheetId="13" hidden="1">#REF!</definedName>
    <definedName name="ㄴㅁㅁㅁㅁㅁㅁㅁㅁㅁㅁㅁㅁㅁㅁㅁ" localSheetId="16" hidden="1">#REF!</definedName>
    <definedName name="ㄴㅁㅁㅁㅁㅁㅁㅁㅁㅁㅁㅁㅁㅁㅁㅁ" localSheetId="20" hidden="1">#REF!</definedName>
    <definedName name="ㄴㅁㅁㅁㅁㅁㅁㅁㅁㅁㅁㅁㅁㅁㅁㅁ" hidden="1">#REF!</definedName>
    <definedName name="ㄴㅁㅁㅁㅁㅁㅁㅁㅁㅁㅁㅁㅁㅁㅁㅁㅁ" localSheetId="9" hidden="1">#REF!</definedName>
    <definedName name="ㄴㅁㅁㅁㅁㅁㅁㅁㅁㅁㅁㅁㅁㅁㅁㅁㅁ" localSheetId="13" hidden="1">#REF!</definedName>
    <definedName name="ㄴㅁㅁㅁㅁㅁㅁㅁㅁㅁㅁㅁㅁㅁㅁㅁㅁ" localSheetId="16" hidden="1">#REF!</definedName>
    <definedName name="ㄴㅁㅁㅁㅁㅁㅁㅁㅁㅁㅁㅁㅁㅁㅁㅁㅁ" localSheetId="20" hidden="1">#REF!</definedName>
    <definedName name="ㄴㅁㅁㅁㅁㅁㅁㅁㅁㅁㅁㅁㅁㅁㅁㅁㅁ" hidden="1">#REF!</definedName>
    <definedName name="ㄴㅁㅁㅁㅁㅁㅁㅁㅁㅁㅁㅁㅁㅁㅁㅁㅁㅁ" localSheetId="9" hidden="1">[7]수량산출!#REF!</definedName>
    <definedName name="ㄴㅁㅁㅁㅁㅁㅁㅁㅁㅁㅁㅁㅁㅁㅁㅁㅁㅁ" localSheetId="13" hidden="1">[7]수량산출!#REF!</definedName>
    <definedName name="ㄴㅁㅁㅁㅁㅁㅁㅁㅁㅁㅁㅁㅁㅁㅁㅁㅁㅁ" localSheetId="16" hidden="1">[7]수량산출!#REF!</definedName>
    <definedName name="ㄴㅁㅁㅁㅁㅁㅁㅁㅁㅁㅁㅁㅁㅁㅁㅁㅁㅁ" localSheetId="20" hidden="1">[7]수량산출!#REF!</definedName>
    <definedName name="ㄴㅁㅁㅁㅁㅁㅁㅁㅁㅁㅁㅁㅁㅁㅁㅁㅁㅁ" hidden="1">[7]수량산출!#REF!</definedName>
    <definedName name="ㄴㅁㅁㅁㅁㅁㅁㅁㅁㅁㅁㅈㅂ" localSheetId="9" hidden="1">#REF!</definedName>
    <definedName name="ㄴㅁㅁㅁㅁㅁㅁㅁㅁㅁㅁㅈㅂ" localSheetId="13" hidden="1">#REF!</definedName>
    <definedName name="ㄴㅁㅁㅁㅁㅁㅁㅁㅁㅁㅁㅈㅂ" localSheetId="16" hidden="1">#REF!</definedName>
    <definedName name="ㄴㅁㅁㅁㅁㅁㅁㅁㅁㅁㅁㅈㅂ" localSheetId="20" hidden="1">#REF!</definedName>
    <definedName name="ㄴㅁㅁㅁㅁㅁㅁㅁㅁㅁㅁㅈㅂ" hidden="1">#REF!</definedName>
    <definedName name="ㄴㅁㅇㅁㄴ" hidden="1">#REF!</definedName>
    <definedName name="ㄴㅇㄴㅇㄴㅇㄴㅇㄴㅇㄴㅇㄴㅇㄴㅇㄴㅇㄴㅇㄴㅇㄴㅇㄴㅇㄴㅇㄴㅇㄴㅇㄴㅇㄴㅇㄴㅇㄴㅇㄴㅇㄴㅇㄴㅇ" localSheetId="9" hidden="1">#REF!</definedName>
    <definedName name="ㄴㅇㄴㅇㄴㅇㄴㅇㄴㅇㄴㅇㄴㅇㄴㅇㄴㅇㄴㅇㄴㅇㄴㅇㄴㅇㄴㅇㄴㅇㄴㅇㄴㅇㄴㅇㄴㅇㄴㅇㄴㅇㄴㅇㄴㅇ" localSheetId="13" hidden="1">#REF!</definedName>
    <definedName name="ㄴㅇㄴㅇㄴㅇㄴㅇㄴㅇㄴㅇㄴㅇㄴㅇㄴㅇㄴㅇㄴㅇㄴㅇㄴㅇㄴㅇㄴㅇㄴㅇㄴㅇㄴㅇㄴㅇㄴㅇㄴㅇㄴㅇㄴㅇ" localSheetId="16" hidden="1">#REF!</definedName>
    <definedName name="ㄴㅇㄴㅇㄴㅇㄴㅇㄴㅇㄴㅇㄴㅇㄴㅇㄴㅇㄴㅇㄴㅇㄴㅇㄴㅇㄴㅇㄴㅇㄴㅇㄴㅇㄴㅇㄴㅇㄴㅇㄴㅇㄴㅇㄴㅇ" localSheetId="20" hidden="1">#REF!</definedName>
    <definedName name="ㄴㅇㄴㅇㄴㅇㄴㅇㄴㅇㄴㅇㄴㅇㄴㅇㄴㅇㄴㅇㄴㅇㄴㅇㄴㅇㄴㅇㄴㅇㄴㅇㄴㅇㄴㅇㄴㅇㄴㅇㄴㅇㄴㅇㄴㅇ" hidden="1">#REF!</definedName>
    <definedName name="ㄴㅇㄹ" localSheetId="9"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ㄴㅇㄹ" localSheetId="13"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ㄴㅇㄹ" localSheetId="16"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ㄴㅇㄹ" localSheetId="20"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ㄴㅇㄹ"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ㄴㅇㄹㅇㄴㄹㅇㄴㄹ" localSheetId="9" hidden="1">{"'용역비'!$A$4:$C$8"}</definedName>
    <definedName name="ㄴㅇㄹㅇㄴㄹㅇㄴㄹ" localSheetId="13" hidden="1">{"'용역비'!$A$4:$C$8"}</definedName>
    <definedName name="ㄴㅇㄹㅇㄴㄹㅇㄴㄹ" localSheetId="16" hidden="1">{"'용역비'!$A$4:$C$8"}</definedName>
    <definedName name="ㄴㅇㄹㅇㄴㄹㅇㄴㄹ" localSheetId="20" hidden="1">{"'용역비'!$A$4:$C$8"}</definedName>
    <definedName name="ㄴㅇㄹㅇㄴㄹㅇㄴㄹ" hidden="1">{"'용역비'!$A$4:$C$8"}</definedName>
    <definedName name="ㄴㅇㄻㄴㅇㄹ" localSheetId="9" hidden="1">{"'용역비'!$A$4:$C$8"}</definedName>
    <definedName name="ㄴㅇㄻㄴㅇㄹ" localSheetId="13" hidden="1">{"'용역비'!$A$4:$C$8"}</definedName>
    <definedName name="ㄴㅇㄻㄴㅇㄹ" localSheetId="16" hidden="1">{"'용역비'!$A$4:$C$8"}</definedName>
    <definedName name="ㄴㅇㄻㄴㅇㄹ" localSheetId="20" hidden="1">{"'용역비'!$A$4:$C$8"}</definedName>
    <definedName name="ㄴㅇㄻㄴㅇㄹ" localSheetId="18" hidden="1">{"'용역비'!$A$4:$C$8"}</definedName>
    <definedName name="ㄴㅇㄻㄴㅇㄹ" localSheetId="19" hidden="1">{"'용역비'!$A$4:$C$8"}</definedName>
    <definedName name="ㄴㅇㄻㄴㅇㄹ" hidden="1">{"'용역비'!$A$4:$C$8"}</definedName>
    <definedName name="ㄴㅇㅎㄴㅇ" hidden="1">#REF!</definedName>
    <definedName name="나" localSheetId="9" hidden="1">{"'자리배치도'!$AG$1:$CI$28"}</definedName>
    <definedName name="나" localSheetId="13" hidden="1">{"'자리배치도'!$AG$1:$CI$28"}</definedName>
    <definedName name="나" localSheetId="16" hidden="1">{"'자리배치도'!$AG$1:$CI$28"}</definedName>
    <definedName name="나" localSheetId="20" hidden="1">{"'자리배치도'!$AG$1:$CI$28"}</definedName>
    <definedName name="나" hidden="1">{"'자리배치도'!$AG$1:$CI$28"}</definedName>
    <definedName name="나다가" localSheetId="9" hidden="1">{#N/A,#N/A,FALSE,"3가";#N/A,#N/A,FALSE,"3나";#N/A,#N/A,FALSE,"3다"}</definedName>
    <definedName name="나다가" localSheetId="13" hidden="1">{#N/A,#N/A,FALSE,"3가";#N/A,#N/A,FALSE,"3나";#N/A,#N/A,FALSE,"3다"}</definedName>
    <definedName name="나다가" localSheetId="16" hidden="1">{#N/A,#N/A,FALSE,"3가";#N/A,#N/A,FALSE,"3나";#N/A,#N/A,FALSE,"3다"}</definedName>
    <definedName name="나다가" localSheetId="20" hidden="1">{#N/A,#N/A,FALSE,"3가";#N/A,#N/A,FALSE,"3나";#N/A,#N/A,FALSE,"3다"}</definedName>
    <definedName name="나다가" hidden="1">{#N/A,#N/A,FALSE,"3가";#N/A,#N/A,FALSE,"3나";#N/A,#N/A,FALSE,"3다"}</definedName>
    <definedName name="나ㅏㅓㄹ"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나ㅏㅓㄹ"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나ㅏㅓㄹ"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나ㅏㅓㄹ"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나ㅏㅓㄹ"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남남" hidden="1">#REF!</definedName>
    <definedName name="남윤" localSheetId="9" hidden="1">{"'용역비'!$A$4:$C$8"}</definedName>
    <definedName name="남윤" localSheetId="13" hidden="1">{"'용역비'!$A$4:$C$8"}</definedName>
    <definedName name="남윤" localSheetId="16" hidden="1">{"'용역비'!$A$4:$C$8"}</definedName>
    <definedName name="남윤" localSheetId="20" hidden="1">{"'용역비'!$A$4:$C$8"}</definedName>
    <definedName name="남윤" hidden="1">{"'용역비'!$A$4:$C$8"}</definedName>
    <definedName name="내역구조">#REF!</definedName>
    <definedName name="내역서" localSheetId="9" hidden="1">{#N/A,#N/A,FALSE,"전력간선"}</definedName>
    <definedName name="내역서" localSheetId="13" hidden="1">{#N/A,#N/A,FALSE,"전력간선"}</definedName>
    <definedName name="내역서" localSheetId="16" hidden="1">{#N/A,#N/A,FALSE,"전력간선"}</definedName>
    <definedName name="내역서" localSheetId="20" hidden="1">{#N/A,#N/A,FALSE,"전력간선"}</definedName>
    <definedName name="내역서" hidden="1">{#N/A,#N/A,FALSE,"전력간선"}</definedName>
    <definedName name="내역설치">#REF!</definedName>
    <definedName name="내역전기">#REF!</definedName>
    <definedName name="내역총괄">'[5]3.자가망'!$A:$N</definedName>
    <definedName name="내역평가">#REF!</definedName>
    <definedName name="내장"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내장"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내장"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내장"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내장"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1"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1"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1"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1"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임_15년상반기">#REF!</definedName>
    <definedName name="노임_15년하반기">#REF!</definedName>
    <definedName name="노임_16년상반기">#REF!</definedName>
    <definedName name="노임_직종명">#REF!</definedName>
    <definedName name="농경지복구" localSheetId="18" hidden="1">{"'Sheet1'!$A$9:$I$36"}</definedName>
    <definedName name="농경지복구" localSheetId="19" hidden="1">{"'Sheet1'!$A$9:$I$36"}</definedName>
    <definedName name="농경지복구" hidden="1">{"'Sheet1'!$A$9:$I$36"}</definedName>
    <definedName name="농경지복구계획" localSheetId="18" hidden="1">{"'Sheet1'!$A$9:$I$36"}</definedName>
    <definedName name="농경지복구계획" localSheetId="19" hidden="1">{"'Sheet1'!$A$9:$I$36"}</definedName>
    <definedName name="농경지복구계획" hidden="1">{"'Sheet1'!$A$9:$I$36"}</definedName>
    <definedName name="ㄵ" localSheetId="9" hidden="1">#REF!</definedName>
    <definedName name="ㄵ" localSheetId="13" hidden="1">#REF!</definedName>
    <definedName name="ㄵ" localSheetId="16" hidden="1">#REF!</definedName>
    <definedName name="ㄵ" localSheetId="20" hidden="1">#REF!</definedName>
    <definedName name="ㄵ" hidden="1">#REF!</definedName>
    <definedName name="ㄶㄴㄷ" hidden="1">#REF!</definedName>
    <definedName name="ㄷ" localSheetId="9" hidden="1">{#N/A,#N/A,TRUE,"토적및재료집계";#N/A,#N/A,TRUE,"토적및재료집계";#N/A,#N/A,TRUE,"단위량"}</definedName>
    <definedName name="ㄷ" localSheetId="13" hidden="1">{#N/A,#N/A,TRUE,"토적및재료집계";#N/A,#N/A,TRUE,"토적및재료집계";#N/A,#N/A,TRUE,"단위량"}</definedName>
    <definedName name="ㄷ" localSheetId="16" hidden="1">{#N/A,#N/A,TRUE,"토적및재료집계";#N/A,#N/A,TRUE,"토적및재료집계";#N/A,#N/A,TRUE,"단위량"}</definedName>
    <definedName name="ㄷ" localSheetId="20" hidden="1">{#N/A,#N/A,TRUE,"토적및재료집계";#N/A,#N/A,TRUE,"토적및재료집계";#N/A,#N/A,TRUE,"단위량"}</definedName>
    <definedName name="ㄷ" hidden="1">{#N/A,#N/A,TRUE,"토적및재료집계";#N/A,#N/A,TRUE,"토적및재료집계";#N/A,#N/A,TRUE,"단위량"}</definedName>
    <definedName name="ㄷ6ㅓ" localSheetId="9" hidden="1">{"'용역비'!$A$4:$C$8"}</definedName>
    <definedName name="ㄷ6ㅓ" localSheetId="13" hidden="1">{"'용역비'!$A$4:$C$8"}</definedName>
    <definedName name="ㄷ6ㅓ" localSheetId="16" hidden="1">{"'용역비'!$A$4:$C$8"}</definedName>
    <definedName name="ㄷ6ㅓ" localSheetId="20" hidden="1">{"'용역비'!$A$4:$C$8"}</definedName>
    <definedName name="ㄷ6ㅓ" localSheetId="18" hidden="1">{"'용역비'!$A$4:$C$8"}</definedName>
    <definedName name="ㄷ6ㅓ" localSheetId="19" hidden="1">{"'용역비'!$A$4:$C$8"}</definedName>
    <definedName name="ㄷ6ㅓ" hidden="1">{"'용역비'!$A$4:$C$8"}</definedName>
    <definedName name="ㄷㄱㄷ" localSheetId="9" hidden="1">{#N/A,#N/A,FALSE,"전력간선"}</definedName>
    <definedName name="ㄷㄱㄷ" localSheetId="13" hidden="1">{#N/A,#N/A,FALSE,"전력간선"}</definedName>
    <definedName name="ㄷㄱㄷ" localSheetId="16" hidden="1">{#N/A,#N/A,FALSE,"전력간선"}</definedName>
    <definedName name="ㄷㄱㄷ" localSheetId="20" hidden="1">{#N/A,#N/A,FALSE,"전력간선"}</definedName>
    <definedName name="ㄷㄱㄷ" localSheetId="18" hidden="1">{#N/A,#N/A,FALSE,"전력간선"}</definedName>
    <definedName name="ㄷㄱㄷ" localSheetId="19" hidden="1">{#N/A,#N/A,FALSE,"전력간선"}</definedName>
    <definedName name="ㄷㄱㄷ" hidden="1">{#N/A,#N/A,FALSE,"전력간선"}</definedName>
    <definedName name="ㄷㄱㄷㄱㄷㄱ" localSheetId="9" hidden="1">{"'용역비'!$A$4:$C$8"}</definedName>
    <definedName name="ㄷㄱㄷㄱㄷㄱ" localSheetId="13" hidden="1">{"'용역비'!$A$4:$C$8"}</definedName>
    <definedName name="ㄷㄱㄷㄱㄷㄱ" localSheetId="16" hidden="1">{"'용역비'!$A$4:$C$8"}</definedName>
    <definedName name="ㄷㄱㄷㄱㄷㄱ" localSheetId="20" hidden="1">{"'용역비'!$A$4:$C$8"}</definedName>
    <definedName name="ㄷㄱㄷㄱㄷㄱ" hidden="1">{"'용역비'!$A$4:$C$8"}</definedName>
    <definedName name="ㄷㄷ" localSheetId="9" hidden="1">#REF!</definedName>
    <definedName name="ㄷㄷ" localSheetId="13" hidden="1">#REF!</definedName>
    <definedName name="ㄷㄷ" localSheetId="16" hidden="1">#REF!</definedName>
    <definedName name="ㄷㄷ" localSheetId="20" hidden="1">#REF!</definedName>
    <definedName name="ㄷㄷ" hidden="1">#REF!</definedName>
    <definedName name="ㄷㄷㄱㄱ" localSheetId="9" hidden="1">{"'용역비'!$A$4:$C$8"}</definedName>
    <definedName name="ㄷㄷㄱㄱ" localSheetId="13" hidden="1">{"'용역비'!$A$4:$C$8"}</definedName>
    <definedName name="ㄷㄷㄱㄱ" localSheetId="16" hidden="1">{"'용역비'!$A$4:$C$8"}</definedName>
    <definedName name="ㄷㄷㄱㄱ" localSheetId="20" hidden="1">{"'용역비'!$A$4:$C$8"}</definedName>
    <definedName name="ㄷㄷㄱㄱ" hidden="1">{"'용역비'!$A$4:$C$8"}</definedName>
    <definedName name="ㄷㅂㅈㄷㅂㅈㄷ" localSheetId="18" hidden="1">#REF!</definedName>
    <definedName name="ㄷㅂㅈㄷㅂㅈㄷ" hidden="1">#REF!</definedName>
    <definedName name="ㄷㅅㅈㄷ" hidden="1">#REF!</definedName>
    <definedName name="ㄷ숃ㄱ" hidden="1">#REF!</definedName>
    <definedName name="ㄷㅈㅅㅈㄷㄱ" hidden="1">#REF!</definedName>
    <definedName name="ㄷㅍㅂ" localSheetId="9" hidden="1">{"'용역비'!$A$4:$C$8"}</definedName>
    <definedName name="ㄷㅍㅂ" localSheetId="13" hidden="1">{"'용역비'!$A$4:$C$8"}</definedName>
    <definedName name="ㄷㅍㅂ" localSheetId="16" hidden="1">{"'용역비'!$A$4:$C$8"}</definedName>
    <definedName name="ㄷㅍㅂ" localSheetId="20" hidden="1">{"'용역비'!$A$4:$C$8"}</definedName>
    <definedName name="ㄷㅍㅂ" localSheetId="18" hidden="1">{"'용역비'!$A$4:$C$8"}</definedName>
    <definedName name="ㄷㅍㅂ" localSheetId="19" hidden="1">{"'용역비'!$A$4:$C$8"}</definedName>
    <definedName name="ㄷㅍㅂ" hidden="1">{"'용역비'!$A$4:$C$8"}</definedName>
    <definedName name="다" localSheetId="9" hidden="1">{"'자리배치도'!$AG$1:$CI$28"}</definedName>
    <definedName name="다" localSheetId="13" hidden="1">{"'자리배치도'!$AG$1:$CI$28"}</definedName>
    <definedName name="다" localSheetId="16" hidden="1">{"'자리배치도'!$AG$1:$CI$28"}</definedName>
    <definedName name="다" localSheetId="20" hidden="1">{"'자리배치도'!$AG$1:$CI$28"}</definedName>
    <definedName name="다" hidden="1">{"'자리배치도'!$AG$1:$CI$28"}</definedName>
    <definedName name="다나와" localSheetId="9" hidden="1">{#N/A,#N/A,TRUE,"토적및재료집계";#N/A,#N/A,TRUE,"토적및재료집계";#N/A,#N/A,TRUE,"단위량"}</definedName>
    <definedName name="다나와" localSheetId="13" hidden="1">{#N/A,#N/A,TRUE,"토적및재료집계";#N/A,#N/A,TRUE,"토적및재료집계";#N/A,#N/A,TRUE,"단위량"}</definedName>
    <definedName name="다나와" localSheetId="16" hidden="1">{#N/A,#N/A,TRUE,"토적및재료집계";#N/A,#N/A,TRUE,"토적및재료집계";#N/A,#N/A,TRUE,"단위량"}</definedName>
    <definedName name="다나와" localSheetId="20" hidden="1">{#N/A,#N/A,TRUE,"토적및재료집계";#N/A,#N/A,TRUE,"토적및재료집계";#N/A,#N/A,TRUE,"단위량"}</definedName>
    <definedName name="다나와" hidden="1">{#N/A,#N/A,TRUE,"토적및재료집계";#N/A,#N/A,TRUE,"토적및재료집계";#N/A,#N/A,TRUE,"단위량"}</definedName>
    <definedName name="단가조사자료"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단가조사자료"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단가조사자료"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단가조사자료"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단가조사자료"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대구공항"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대구공항"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대구공항"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대구공항"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대구공항"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대상" localSheetId="9" hidden="1">{"'용역비'!$A$4:$C$8"}</definedName>
    <definedName name="대상" localSheetId="13" hidden="1">{"'용역비'!$A$4:$C$8"}</definedName>
    <definedName name="대상" localSheetId="16" hidden="1">{"'용역비'!$A$4:$C$8"}</definedName>
    <definedName name="대상" localSheetId="20" hidden="1">{"'용역비'!$A$4:$C$8"}</definedName>
    <definedName name="대상" hidden="1">{"'용역비'!$A$4:$C$8"}</definedName>
    <definedName name="더" localSheetId="9" hidden="1">{"'자리배치도'!$AG$1:$CI$28"}</definedName>
    <definedName name="더" localSheetId="13" hidden="1">{"'자리배치도'!$AG$1:$CI$28"}</definedName>
    <definedName name="더" localSheetId="16" hidden="1">{"'자리배치도'!$AG$1:$CI$28"}</definedName>
    <definedName name="더" localSheetId="20" hidden="1">{"'자리배치도'!$AG$1:$CI$28"}</definedName>
    <definedName name="더" hidden="1">{"'자리배치도'!$AG$1:$CI$28"}</definedName>
    <definedName name="도사"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도사"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도사"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도사"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도사"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동" localSheetId="18" hidden="1">{"'용역비'!$A$4:$C$8"}</definedName>
    <definedName name="동" localSheetId="19" hidden="1">{"'용역비'!$A$4:$C$8"}</definedName>
    <definedName name="동" hidden="1">{"'용역비'!$A$4:$C$8"}</definedName>
    <definedName name="동두천" localSheetId="18" hidden="1">{"'용역비'!$A$4:$C$8"}</definedName>
    <definedName name="동두천" localSheetId="19" hidden="1">{"'용역비'!$A$4:$C$8"}</definedName>
    <definedName name="동두천" hidden="1">{"'용역비'!$A$4:$C$8"}</definedName>
    <definedName name="ㄹ" localSheetId="9" hidden="1">{#N/A,#N/A,TRUE,"토적및재료집계";#N/A,#N/A,TRUE,"토적및재료집계";#N/A,#N/A,TRUE,"단위량"}</definedName>
    <definedName name="ㄹ" localSheetId="13" hidden="1">{#N/A,#N/A,TRUE,"토적및재료집계";#N/A,#N/A,TRUE,"토적및재료집계";#N/A,#N/A,TRUE,"단위량"}</definedName>
    <definedName name="ㄹ" localSheetId="16" hidden="1">{#N/A,#N/A,TRUE,"토적및재료집계";#N/A,#N/A,TRUE,"토적및재료집계";#N/A,#N/A,TRUE,"단위량"}</definedName>
    <definedName name="ㄹ" localSheetId="20" hidden="1">{#N/A,#N/A,TRUE,"토적및재료집계";#N/A,#N/A,TRUE,"토적및재료집계";#N/A,#N/A,TRUE,"단위량"}</definedName>
    <definedName name="ㄹ" hidden="1">{#N/A,#N/A,TRUE,"토적및재료집계";#N/A,#N/A,TRUE,"토적및재료집계";#N/A,#N/A,TRUE,"단위량"}</definedName>
    <definedName name="ㄹㄹ" localSheetId="9" hidden="1">#REF!</definedName>
    <definedName name="ㄹㄹ" localSheetId="13" hidden="1">#REF!</definedName>
    <definedName name="ㄹㄹ" localSheetId="16" hidden="1">#REF!</definedName>
    <definedName name="ㄹㄹ" localSheetId="20" hidden="1">#REF!</definedName>
    <definedName name="ㄹㄹ" hidden="1">#REF!</definedName>
    <definedName name="ㄹㄹㄹ"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ㄹㄹㄹ"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ㄹㄹㄹ"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ㄹㄹㄹ"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ㄹㄹㄹ"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ㄹㄹㅇㄴㄴ"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ㄹㄹㅇㄴㄴ"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ㄹㄹㅇㄴㄴ"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ㄹㄹㅇㄴㄴ"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ㄹㄹㅇㄴㄴ"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ㄹㅇㄴ"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ㄹㅇㄴ"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ㄹㅇㄴ"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ㄹㅇㄴ"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ㄹㅇㄴ"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ㄹㅇㄶ" localSheetId="9" hidden="1">#REF!</definedName>
    <definedName name="ㄹㅇㄶ" localSheetId="13" hidden="1">#REF!</definedName>
    <definedName name="ㄹㅇㄶ" localSheetId="16" hidden="1">#REF!</definedName>
    <definedName name="ㄹㅇㄶ" localSheetId="20" hidden="1">#REF!</definedName>
    <definedName name="ㄹㅇㄶ" hidden="1">#REF!</definedName>
    <definedName name="ㄹㅇㄶ옿" hidden="1">'[17]N賃率-職'!$I$5:$I$30</definedName>
    <definedName name="ㄹㅇㄹㅇ" localSheetId="9" hidden="1">#REF!</definedName>
    <definedName name="ㄹㅇㄹㅇ" localSheetId="13" hidden="1">#REF!</definedName>
    <definedName name="ㄹㅇㄹㅇ" localSheetId="16" hidden="1">#REF!</definedName>
    <definedName name="ㄹㅇㄹㅇ" localSheetId="20" hidden="1">#REF!</definedName>
    <definedName name="ㄹㅇㄹㅇ" hidden="1">#REF!</definedName>
    <definedName name="ㄹㅇㅎㄹㅇ" hidden="1">#REF!</definedName>
    <definedName name="ㄹㅇ홀옹ㅎㄹ" hidden="1">#REF!</definedName>
    <definedName name="ㄹ헝ㄹ" hidden="1">#REF!</definedName>
    <definedName name="ㄹ호" hidden="1">#REF!</definedName>
    <definedName name="라"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라"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라"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라"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라"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라먄" localSheetId="18" hidden="1">{"'용역비'!$A$4:$C$8"}</definedName>
    <definedName name="라먄" localSheetId="19" hidden="1">{"'용역비'!$A$4:$C$8"}</definedName>
    <definedName name="라먄" hidden="1">{"'용역비'!$A$4:$C$8"}</definedName>
    <definedName name="라ㅓㅇ"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라ㅓㅇ"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라ㅓㅇ"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라ㅓㅇ"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라ㅓㅇ"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러" localSheetId="9" hidden="1">{"'자리배치도'!$AG$1:$CI$28"}</definedName>
    <definedName name="러" localSheetId="13" hidden="1">{"'자리배치도'!$AG$1:$CI$28"}</definedName>
    <definedName name="러" localSheetId="16" hidden="1">{"'자리배치도'!$AG$1:$CI$28"}</definedName>
    <definedName name="러" localSheetId="20" hidden="1">{"'자리배치도'!$AG$1:$CI$28"}</definedName>
    <definedName name="러" hidden="1">{"'자리배치도'!$AG$1:$CI$28"}</definedName>
    <definedName name="려ㅛㄹ"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려ㅛㄹ"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려ㅛㄹ"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려ㅛㄹ"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려ㅛㄹ"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롬ㄴ" hidden="1">#REF!</definedName>
    <definedName name="료" localSheetId="9" hidden="1">{"'용역비'!$A$4:$C$8"}</definedName>
    <definedName name="료" localSheetId="13" hidden="1">{"'용역비'!$A$4:$C$8"}</definedName>
    <definedName name="료" localSheetId="16" hidden="1">{"'용역비'!$A$4:$C$8"}</definedName>
    <definedName name="료" localSheetId="20" hidden="1">{"'용역비'!$A$4:$C$8"}</definedName>
    <definedName name="료" hidden="1">{"'용역비'!$A$4:$C$8"}</definedName>
    <definedName name="ㅁ" localSheetId="9" hidden="1">#REF!</definedName>
    <definedName name="ㅁ" localSheetId="13" hidden="1">#REF!</definedName>
    <definedName name="ㅁ" localSheetId="16" hidden="1">#REF!</definedName>
    <definedName name="ㅁ" localSheetId="20" hidden="1">#REF!</definedName>
    <definedName name="ㅁ" hidden="1">#REF!</definedName>
    <definedName name="ㅁ1" hidden="1">#REF!</definedName>
    <definedName name="ㅁㄴ" hidden="1">#REF!</definedName>
    <definedName name="ㅁㄴㅁㄴㅁㄴㅁㄴㅁㄴㅁㄴㅁㄴㅁㄴㅁㄴㅁㄴ" localSheetId="9" hidden="1">#REF!</definedName>
    <definedName name="ㅁㄴㅁㄴㅁㄴㅁㄴㅁㄴㅁㄴㅁㄴㅁㄴㅁㄴㅁㄴ" localSheetId="13" hidden="1">#REF!</definedName>
    <definedName name="ㅁㄴㅁㄴㅁㄴㅁㄴㅁㄴㅁㄴㅁㄴㅁㄴㅁㄴㅁㄴ" localSheetId="16" hidden="1">#REF!</definedName>
    <definedName name="ㅁㄴㅁㄴㅁㄴㅁㄴㅁㄴㅁㄴㅁㄴㅁㄴㅁㄴㅁㄴ" localSheetId="20" hidden="1">#REF!</definedName>
    <definedName name="ㅁㄴㅁㄴㅁㄴㅁㄴㅁㄴㅁㄴㅁㄴㅁㄴㅁㄴㅁㄴ" hidden="1">#REF!</definedName>
    <definedName name="ㅁㄴㅁㄴㅁㄴㅁㄴㅁㄴㅁㄴㅁㄴㅁㄴㅁㄴㅁㄴㅁㄴㅁㄴㅁㄴㅁㄴㅁㄴㅁㄴㅁㄴㅁㄴㅁㄴㅁㄴㅁㄴㅁㄴ" hidden="1">#REF!</definedName>
    <definedName name="ㅁㄴㅁㄴㅁㄴㅁㄴㅁㄴㅁㄴㅁㄴㅁㄴㅁㄴㅁㄴㅁㄴㅁㄴㅁㄴㅁㄴㅁㄴㅁㄴㅁㄴㅁㄴㅁㄴㅁㄴㅁㄴㅁㄴㅁㄴㅁㄴㅁㄴㅁㄴ" hidden="1">#REF!</definedName>
    <definedName name="ㅁㄴㅁㄴㅁㄴㅁㄴㅁㄴㅁㄴㅁㄴㅁㄴㅁㄴㅁㄴㅁㄴㅁㄴㅁㄴㅁㄴㅁㄴㅁㄴㅁㄴㅁㄴㅁㄴㅁㄴㅁㄴㅁㄴㅁㄴㅁㄴㅁㄴㅁㄴㅁㄴㅁㄴㅁㄴㅁㄴㅁㄴㅁㄴㅁㄴㅁㄴㅁㄴㅁㄴㅁㄴㅁㄴㅁㄴㅁㄴ" hidden="1">#REF!</definedName>
    <definedName name="ㅁㄴㅇㄹ" hidden="1">#REF!</definedName>
    <definedName name="ㅁㄴㅇㄻㄴㅇㄹㄴㅁㅎㄴㅇㅎ" localSheetId="9" hidden="1">{"'용역비'!$A$4:$C$8"}</definedName>
    <definedName name="ㅁㄴㅇㄻㄴㅇㄹㄴㅁㅎㄴㅇㅎ" localSheetId="13" hidden="1">{"'용역비'!$A$4:$C$8"}</definedName>
    <definedName name="ㅁㄴㅇㄻㄴㅇㄹㄴㅁㅎㄴㅇㅎ" localSheetId="16" hidden="1">{"'용역비'!$A$4:$C$8"}</definedName>
    <definedName name="ㅁㄴㅇㄻㄴㅇㄹㄴㅁㅎㄴㅇㅎ" localSheetId="20" hidden="1">{"'용역비'!$A$4:$C$8"}</definedName>
    <definedName name="ㅁㄴㅇㄻㄴㅇㄹㄴㅁㅎㄴㅇㅎ" localSheetId="18" hidden="1">{"'용역비'!$A$4:$C$8"}</definedName>
    <definedName name="ㅁㄴㅇㄻㄴㅇㄹㄴㅁㅎㄴㅇㅎ" localSheetId="19" hidden="1">{"'용역비'!$A$4:$C$8"}</definedName>
    <definedName name="ㅁㄴㅇㄻㄴㅇㄹㄴㅁㅎㄴㅇㅎ" hidden="1">{"'용역비'!$A$4:$C$8"}</definedName>
    <definedName name="ㅁㄴㅇㅁㄴㅇ" hidden="1">#REF!</definedName>
    <definedName name="ㅁㄴㅌㄴ" localSheetId="9" hidden="1">{"'자리배치도'!$AG$1:$CI$28"}</definedName>
    <definedName name="ㅁㄴㅌㄴ" localSheetId="13" hidden="1">{"'자리배치도'!$AG$1:$CI$28"}</definedName>
    <definedName name="ㅁㄴㅌㄴ" localSheetId="16" hidden="1">{"'자리배치도'!$AG$1:$CI$28"}</definedName>
    <definedName name="ㅁㄴㅌㄴ" localSheetId="20" hidden="1">{"'자리배치도'!$AG$1:$CI$28"}</definedName>
    <definedName name="ㅁㄴㅌㄴ" hidden="1">{"'자리배치도'!$AG$1:$CI$28"}</definedName>
    <definedName name="ㅁㄶㅁㄴ" hidden="1">#REF!</definedName>
    <definedName name="ㅁㅀㅁㄴ" hidden="1">#REF!</definedName>
    <definedName name="ㅁㅁ" hidden="1">#REF!</definedName>
    <definedName name="ㅁㅁㅁㅁ" localSheetId="9" hidden="1">{"'용역비'!$A$4:$C$8"}</definedName>
    <definedName name="ㅁㅁㅁㅁ" localSheetId="13" hidden="1">{"'용역비'!$A$4:$C$8"}</definedName>
    <definedName name="ㅁㅁㅁㅁ" localSheetId="16" hidden="1">{"'용역비'!$A$4:$C$8"}</definedName>
    <definedName name="ㅁㅁㅁㅁ" localSheetId="20" hidden="1">{"'용역비'!$A$4:$C$8"}</definedName>
    <definedName name="ㅁㅁㅁㅁ" hidden="1">{"'용역비'!$A$4:$C$8"}</definedName>
    <definedName name="ㅁㅁㅁㅁㅁ" localSheetId="9" hidden="1">{"'용역비'!$A$4:$C$8"}</definedName>
    <definedName name="ㅁㅁㅁㅁㅁ" localSheetId="13" hidden="1">{"'용역비'!$A$4:$C$8"}</definedName>
    <definedName name="ㅁㅁㅁㅁㅁ" localSheetId="16" hidden="1">{"'용역비'!$A$4:$C$8"}</definedName>
    <definedName name="ㅁㅁㅁㅁㅁ" localSheetId="20" hidden="1">{"'용역비'!$A$4:$C$8"}</definedName>
    <definedName name="ㅁㅁㅁㅁㅁ" hidden="1">{"'용역비'!$A$4:$C$8"}</definedName>
    <definedName name="ㅁㅁㅁㅁㅁㅁ" hidden="1">#REF!</definedName>
    <definedName name="ㅁㅁㅁㅂ" localSheetId="9" hidden="1">{"'용역비'!$A$4:$C$8"}</definedName>
    <definedName name="ㅁㅁㅁㅂ" localSheetId="13" hidden="1">{"'용역비'!$A$4:$C$8"}</definedName>
    <definedName name="ㅁㅁㅁㅂ" localSheetId="16" hidden="1">{"'용역비'!$A$4:$C$8"}</definedName>
    <definedName name="ㅁㅁㅁㅂ" localSheetId="20" hidden="1">{"'용역비'!$A$4:$C$8"}</definedName>
    <definedName name="ㅁㅁㅁㅂ" hidden="1">{"'용역비'!$A$4:$C$8"}</definedName>
    <definedName name="ㅁㅅㅅㅁㄱㅈ"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ㅁㅅㅅㅁㄱㅈ"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ㅁㅅㅅㅁㄱㅈ"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ㅁㅅㅅㅁㄱㅈ"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ㅁㅅㅅㅁㄱㅈ"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ㅁㅇ" localSheetId="9" hidden="1">{"'용역비'!$A$4:$C$8"}</definedName>
    <definedName name="ㅁㅇ" localSheetId="13" hidden="1">{"'용역비'!$A$4:$C$8"}</definedName>
    <definedName name="ㅁㅇ" localSheetId="16" hidden="1">{"'용역비'!$A$4:$C$8"}</definedName>
    <definedName name="ㅁㅇ" localSheetId="20" hidden="1">{"'용역비'!$A$4:$C$8"}</definedName>
    <definedName name="ㅁㅇ" hidden="1">{"'용역비'!$A$4:$C$8"}</definedName>
    <definedName name="ㅁㅇㅁㄴㅇ" localSheetId="9" hidden="1">{"'용역비'!$A$4:$C$8"}</definedName>
    <definedName name="ㅁㅇㅁㄴㅇ" localSheetId="13" hidden="1">{"'용역비'!$A$4:$C$8"}</definedName>
    <definedName name="ㅁㅇㅁㄴㅇ" localSheetId="16" hidden="1">{"'용역비'!$A$4:$C$8"}</definedName>
    <definedName name="ㅁㅇㅁㄴㅇ" localSheetId="20" hidden="1">{"'용역비'!$A$4:$C$8"}</definedName>
    <definedName name="ㅁㅇㅁㄴㅇ" hidden="1">{"'용역비'!$A$4:$C$8"}</definedName>
    <definedName name="ㅁㅇㅁㄻㅇ" localSheetId="9" hidden="1">{"'공사부문'!$A$6:$A$32"}</definedName>
    <definedName name="ㅁㅇㅁㄻㅇ" localSheetId="13" hidden="1">{"'공사부문'!$A$6:$A$32"}</definedName>
    <definedName name="ㅁㅇㅁㄻㅇ" localSheetId="16" hidden="1">{"'공사부문'!$A$6:$A$32"}</definedName>
    <definedName name="ㅁㅇㅁㄻㅇ" localSheetId="20" hidden="1">{"'공사부문'!$A$6:$A$32"}</definedName>
    <definedName name="ㅁㅇㅁㄻㅇ" hidden="1">{"'공사부문'!$A$6:$A$32"}</definedName>
    <definedName name="만" localSheetId="9" hidden="1">{"'자리배치도'!$AG$1:$CI$28"}</definedName>
    <definedName name="만" localSheetId="13" hidden="1">{"'자리배치도'!$AG$1:$CI$28"}</definedName>
    <definedName name="만" localSheetId="16" hidden="1">{"'자리배치도'!$AG$1:$CI$28"}</definedName>
    <definedName name="만" localSheetId="20" hidden="1">{"'자리배치도'!$AG$1:$CI$28"}</definedName>
    <definedName name="만" hidden="1">{"'자리배치도'!$AG$1:$CI$28"}</definedName>
    <definedName name="망루" localSheetId="9" hidden="1">{#N/A,#N/A,TRUE,"공종단가";#N/A,#N/A,TRUE,"Mtr단가";#N/A,#N/A,TRUE,"170GIS단가";#N/A,#N/A,TRUE,"258GIS단가";#N/A,#N/A,TRUE,"잡단가A";#N/A,#N/A,TRUE,"잡단가B";#N/A,#N/A,TRUE,"잡단가C";#N/A,#N/A,TRUE,"토목방재단가";#N/A,#N/A,TRUE,"MTR품";#N/A,#N/A,TRUE,"170GIS품";#N/A,#N/A,TRUE,"25.8GIS품";#N/A,#N/A,TRUE,"잡설비품";#N/A,#N/A,TRUE,"토목방재";#N/A,#N/A,TRUE,"시중노임"}</definedName>
    <definedName name="망루" localSheetId="13" hidden="1">{#N/A,#N/A,TRUE,"공종단가";#N/A,#N/A,TRUE,"Mtr단가";#N/A,#N/A,TRUE,"170GIS단가";#N/A,#N/A,TRUE,"258GIS단가";#N/A,#N/A,TRUE,"잡단가A";#N/A,#N/A,TRUE,"잡단가B";#N/A,#N/A,TRUE,"잡단가C";#N/A,#N/A,TRUE,"토목방재단가";#N/A,#N/A,TRUE,"MTR품";#N/A,#N/A,TRUE,"170GIS품";#N/A,#N/A,TRUE,"25.8GIS품";#N/A,#N/A,TRUE,"잡설비품";#N/A,#N/A,TRUE,"토목방재";#N/A,#N/A,TRUE,"시중노임"}</definedName>
    <definedName name="망루" localSheetId="16" hidden="1">{#N/A,#N/A,TRUE,"공종단가";#N/A,#N/A,TRUE,"Mtr단가";#N/A,#N/A,TRUE,"170GIS단가";#N/A,#N/A,TRUE,"258GIS단가";#N/A,#N/A,TRUE,"잡단가A";#N/A,#N/A,TRUE,"잡단가B";#N/A,#N/A,TRUE,"잡단가C";#N/A,#N/A,TRUE,"토목방재단가";#N/A,#N/A,TRUE,"MTR품";#N/A,#N/A,TRUE,"170GIS품";#N/A,#N/A,TRUE,"25.8GIS품";#N/A,#N/A,TRUE,"잡설비품";#N/A,#N/A,TRUE,"토목방재";#N/A,#N/A,TRUE,"시중노임"}</definedName>
    <definedName name="망루" localSheetId="20" hidden="1">{#N/A,#N/A,TRUE,"공종단가";#N/A,#N/A,TRUE,"Mtr단가";#N/A,#N/A,TRUE,"170GIS단가";#N/A,#N/A,TRUE,"258GIS단가";#N/A,#N/A,TRUE,"잡단가A";#N/A,#N/A,TRUE,"잡단가B";#N/A,#N/A,TRUE,"잡단가C";#N/A,#N/A,TRUE,"토목방재단가";#N/A,#N/A,TRUE,"MTR품";#N/A,#N/A,TRUE,"170GIS품";#N/A,#N/A,TRUE,"25.8GIS품";#N/A,#N/A,TRUE,"잡설비품";#N/A,#N/A,TRUE,"토목방재";#N/A,#N/A,TRUE,"시중노임"}</definedName>
    <definedName name="망루" localSheetId="18" hidden="1">{#N/A,#N/A,TRUE,"공종단가";#N/A,#N/A,TRUE,"Mtr단가";#N/A,#N/A,TRUE,"170GIS단가";#N/A,#N/A,TRUE,"258GIS단가";#N/A,#N/A,TRUE,"잡단가A";#N/A,#N/A,TRUE,"잡단가B";#N/A,#N/A,TRUE,"잡단가C";#N/A,#N/A,TRUE,"토목방재단가";#N/A,#N/A,TRUE,"MTR품";#N/A,#N/A,TRUE,"170GIS품";#N/A,#N/A,TRUE,"25.8GIS품";#N/A,#N/A,TRUE,"잡설비품";#N/A,#N/A,TRUE,"토목방재";#N/A,#N/A,TRUE,"시중노임"}</definedName>
    <definedName name="망루" localSheetId="19" hidden="1">{#N/A,#N/A,TRUE,"공종단가";#N/A,#N/A,TRUE,"Mtr단가";#N/A,#N/A,TRUE,"170GIS단가";#N/A,#N/A,TRUE,"258GIS단가";#N/A,#N/A,TRUE,"잡단가A";#N/A,#N/A,TRUE,"잡단가B";#N/A,#N/A,TRUE,"잡단가C";#N/A,#N/A,TRUE,"토목방재단가";#N/A,#N/A,TRUE,"MTR품";#N/A,#N/A,TRUE,"170GIS품";#N/A,#N/A,TRUE,"25.8GIS품";#N/A,#N/A,TRUE,"잡설비품";#N/A,#N/A,TRUE,"토목방재";#N/A,#N/A,TRUE,"시중노임"}</definedName>
    <definedName name="망루" hidden="1">{#N/A,#N/A,TRUE,"공종단가";#N/A,#N/A,TRUE,"Mtr단가";#N/A,#N/A,TRUE,"170GIS단가";#N/A,#N/A,TRUE,"258GIS단가";#N/A,#N/A,TRUE,"잡단가A";#N/A,#N/A,TRUE,"잡단가B";#N/A,#N/A,TRUE,"잡단가C";#N/A,#N/A,TRUE,"토목방재단가";#N/A,#N/A,TRUE,"MTR품";#N/A,#N/A,TRUE,"170GIS품";#N/A,#N/A,TRUE,"25.8GIS품";#N/A,#N/A,TRUE,"잡설비품";#N/A,#N/A,TRUE,"토목방재";#N/A,#N/A,TRUE,"시중노임"}</definedName>
    <definedName name="머" localSheetId="9" hidden="1">{#N/A,#N/A,FALSE,"명세표"}</definedName>
    <definedName name="머" localSheetId="13" hidden="1">{#N/A,#N/A,FALSE,"명세표"}</definedName>
    <definedName name="머" localSheetId="16" hidden="1">{#N/A,#N/A,FALSE,"명세표"}</definedName>
    <definedName name="머" localSheetId="20" hidden="1">{#N/A,#N/A,FALSE,"명세표"}</definedName>
    <definedName name="머" hidden="1">{#N/A,#N/A,FALSE,"명세표"}</definedName>
    <definedName name="물가변동내역서"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물가변동내역서"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물가변동내역서"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물가변동내역서"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물가변동내역서"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뮻" localSheetId="9" hidden="1">{"'자리배치도'!$AG$1:$CI$28"}</definedName>
    <definedName name="뮻" localSheetId="13" hidden="1">{"'자리배치도'!$AG$1:$CI$28"}</definedName>
    <definedName name="뮻" localSheetId="16" hidden="1">{"'자리배치도'!$AG$1:$CI$28"}</definedName>
    <definedName name="뮻" localSheetId="20" hidden="1">{"'자리배치도'!$AG$1:$CI$28"}</definedName>
    <definedName name="뮻" hidden="1">{"'자리배치도'!$AG$1:$CI$28"}</definedName>
    <definedName name="미"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미"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미"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미"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미"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ㅂ" localSheetId="9" hidden="1">{#N/A,#N/A,TRUE,"토적및재료집계";#N/A,#N/A,TRUE,"토적및재료집계";#N/A,#N/A,TRUE,"단위량"}</definedName>
    <definedName name="ㅂ" localSheetId="13" hidden="1">{#N/A,#N/A,TRUE,"토적및재료집계";#N/A,#N/A,TRUE,"토적및재료집계";#N/A,#N/A,TRUE,"단위량"}</definedName>
    <definedName name="ㅂ" localSheetId="16" hidden="1">{#N/A,#N/A,TRUE,"토적및재료집계";#N/A,#N/A,TRUE,"토적및재료집계";#N/A,#N/A,TRUE,"단위량"}</definedName>
    <definedName name="ㅂ" localSheetId="20" hidden="1">{#N/A,#N/A,TRUE,"토적및재료집계";#N/A,#N/A,TRUE,"토적및재료집계";#N/A,#N/A,TRUE,"단위량"}</definedName>
    <definedName name="ㅂ" hidden="1">{#N/A,#N/A,TRUE,"토적및재료집계";#N/A,#N/A,TRUE,"토적및재료집계";#N/A,#N/A,TRUE,"단위량"}</definedName>
    <definedName name="ㅂㄱㄹㄷㅈㅅㄷ4ㅈ" hidden="1">#REF!</definedName>
    <definedName name="ㅂㅂ" localSheetId="9" hidden="1">{#N/A,#N/A,TRUE,"토적및재료집계";#N/A,#N/A,TRUE,"토적및재료집계";#N/A,#N/A,TRUE,"단위량"}</definedName>
    <definedName name="ㅂㅂ" localSheetId="13" hidden="1">{#N/A,#N/A,TRUE,"토적및재료집계";#N/A,#N/A,TRUE,"토적및재료집계";#N/A,#N/A,TRUE,"단위량"}</definedName>
    <definedName name="ㅂㅂ" localSheetId="16" hidden="1">{#N/A,#N/A,TRUE,"토적및재료집계";#N/A,#N/A,TRUE,"토적및재료집계";#N/A,#N/A,TRUE,"단위량"}</definedName>
    <definedName name="ㅂㅂ" localSheetId="20" hidden="1">{#N/A,#N/A,TRUE,"토적및재료집계";#N/A,#N/A,TRUE,"토적및재료집계";#N/A,#N/A,TRUE,"단위량"}</definedName>
    <definedName name="ㅂㅂ" hidden="1">{#N/A,#N/A,TRUE,"토적및재료집계";#N/A,#N/A,TRUE,"토적및재료집계";#N/A,#N/A,TRUE,"단위량"}</definedName>
    <definedName name="ㅂㅂㅂ" localSheetId="9" hidden="1">{#N/A,#N/A,TRUE,"토적및재료집계";#N/A,#N/A,TRUE,"토적및재료집계";#N/A,#N/A,TRUE,"단위량"}</definedName>
    <definedName name="ㅂㅂㅂ" localSheetId="13" hidden="1">{#N/A,#N/A,TRUE,"토적및재료집계";#N/A,#N/A,TRUE,"토적및재료집계";#N/A,#N/A,TRUE,"단위량"}</definedName>
    <definedName name="ㅂㅂㅂ" localSheetId="16" hidden="1">{#N/A,#N/A,TRUE,"토적및재료집계";#N/A,#N/A,TRUE,"토적및재료집계";#N/A,#N/A,TRUE,"단위량"}</definedName>
    <definedName name="ㅂㅂㅂ" localSheetId="20" hidden="1">{#N/A,#N/A,TRUE,"토적및재료집계";#N/A,#N/A,TRUE,"토적및재료집계";#N/A,#N/A,TRUE,"단위량"}</definedName>
    <definedName name="ㅂㅂㅂ" localSheetId="18" hidden="1">{"'용역비'!$A$4:$C$8"}</definedName>
    <definedName name="ㅂㅂㅂ" localSheetId="19" hidden="1">{"'용역비'!$A$4:$C$8"}</definedName>
    <definedName name="ㅂㅂㅂ" hidden="1">{#N/A,#N/A,TRUE,"토적및재료집계";#N/A,#N/A,TRUE,"토적및재료집계";#N/A,#N/A,TRUE,"단위량"}</definedName>
    <definedName name="ㅂㅂㅂㅂ" localSheetId="9" hidden="1">{#N/A,#N/A,FALSE,"명세표"}</definedName>
    <definedName name="ㅂㅂㅂㅂ" localSheetId="13" hidden="1">{#N/A,#N/A,FALSE,"명세표"}</definedName>
    <definedName name="ㅂㅂㅂㅂ" localSheetId="16" hidden="1">{#N/A,#N/A,FALSE,"명세표"}</definedName>
    <definedName name="ㅂㅂㅂㅂ" localSheetId="20" hidden="1">{#N/A,#N/A,FALSE,"명세표"}</definedName>
    <definedName name="ㅂㅂㅂㅂ" hidden="1">{#N/A,#N/A,FALSE,"명세표"}</definedName>
    <definedName name="ㅂㅂㅂㅂㅂㅂ" localSheetId="9" hidden="1">{"'용역비'!$A$4:$C$8"}</definedName>
    <definedName name="ㅂㅂㅂㅂㅂㅂ" localSheetId="13" hidden="1">{"'용역비'!$A$4:$C$8"}</definedName>
    <definedName name="ㅂㅂㅂㅂㅂㅂ" localSheetId="16" hidden="1">{"'용역비'!$A$4:$C$8"}</definedName>
    <definedName name="ㅂㅂㅂㅂㅂㅂ" localSheetId="20" hidden="1">{"'용역비'!$A$4:$C$8"}</definedName>
    <definedName name="ㅂㅂㅂㅂㅂㅂ" localSheetId="18" hidden="1">{"'용역비'!$A$4:$C$8"}</definedName>
    <definedName name="ㅂㅂㅂㅂㅂㅂ" localSheetId="19" hidden="1">{"'용역비'!$A$4:$C$8"}</definedName>
    <definedName name="ㅂㅂㅂㅂㅂㅂ" hidden="1">{"'용역비'!$A$4:$C$8"}</definedName>
    <definedName name="ㅂㅂㅂㅂㅂㅂㅂ" localSheetId="9" hidden="1">{#N/A,#N/A,FALSE,"명세표"}</definedName>
    <definedName name="ㅂㅂㅂㅂㅂㅂㅂ" localSheetId="13" hidden="1">{#N/A,#N/A,FALSE,"명세표"}</definedName>
    <definedName name="ㅂㅂㅂㅂㅂㅂㅂ" localSheetId="16" hidden="1">{#N/A,#N/A,FALSE,"명세표"}</definedName>
    <definedName name="ㅂㅂㅂㅂㅂㅂㅂ" localSheetId="20" hidden="1">{#N/A,#N/A,FALSE,"명세표"}</definedName>
    <definedName name="ㅂㅂㅂㅂㅂㅂㅂ" hidden="1">{#N/A,#N/A,FALSE,"명세표"}</definedName>
    <definedName name="ㅂㅈㄷㄱㅈㅂ" hidden="1">#REF!</definedName>
    <definedName name="ㅂㅈㄷㄴㄴ" localSheetId="18" hidden="1">{"'Sheet1'!$A$9:$I$36"}</definedName>
    <definedName name="ㅂㅈㄷㄴㄴ" localSheetId="19" hidden="1">{"'Sheet1'!$A$9:$I$36"}</definedName>
    <definedName name="ㅂㅈㄷㄴㄴ" hidden="1">{"'Sheet1'!$A$9:$I$36"}</definedName>
    <definedName name="ㅂㅈㅂㅈㅂㅈㅂㅈㅂㅈ" hidden="1">#REF!</definedName>
    <definedName name="ㅂㅈㅂㅈㅂㅈㅂㅈㅂㅈㅂㅈㅂㅈㅂㅈㅂㅈㅂㅈㅂㅈㅂㅈㅂㅈ" hidden="1">#REF!</definedName>
    <definedName name="ㅂㅈㅇㅂㅈㅇ" localSheetId="9" hidden="1">{"'공사부문'!$A$6:$A$32"}</definedName>
    <definedName name="ㅂㅈㅇㅂㅈㅇ" localSheetId="13" hidden="1">{"'공사부문'!$A$6:$A$32"}</definedName>
    <definedName name="ㅂㅈㅇㅂㅈㅇ" localSheetId="16" hidden="1">{"'공사부문'!$A$6:$A$32"}</definedName>
    <definedName name="ㅂㅈㅇㅂㅈㅇ" localSheetId="20" hidden="1">{"'공사부문'!$A$6:$A$32"}</definedName>
    <definedName name="ㅂㅈㅇㅂㅈㅇ" hidden="1">{"'공사부문'!$A$6:$A$32"}</definedName>
    <definedName name="ㅂㅈㅈㄷ" hidden="1">#REF!</definedName>
    <definedName name="바" localSheetId="9" hidden="1">{"'자리배치도'!$AG$1:$CI$28"}</definedName>
    <definedName name="바" localSheetId="13" hidden="1">{"'자리배치도'!$AG$1:$CI$28"}</definedName>
    <definedName name="바" localSheetId="16" hidden="1">{"'자리배치도'!$AG$1:$CI$28"}</definedName>
    <definedName name="바" localSheetId="20" hidden="1">{"'자리배치도'!$AG$1:$CI$28"}</definedName>
    <definedName name="바" hidden="1">{"'자리배치도'!$AG$1:$CI$28"}</definedName>
    <definedName name="바보" localSheetId="18" hidden="1">{"'용역비'!$A$4:$C$8"}</definedName>
    <definedName name="바보" localSheetId="19" hidden="1">{"'용역비'!$A$4:$C$8"}</definedName>
    <definedName name="바보" hidden="1">{"'용역비'!$A$4:$C$8"}</definedName>
    <definedName name="바부" localSheetId="9" hidden="1">{"'용역비'!$A$4:$C$8"}</definedName>
    <definedName name="바부" localSheetId="13" hidden="1">{"'용역비'!$A$4:$C$8"}</definedName>
    <definedName name="바부" localSheetId="16" hidden="1">{"'용역비'!$A$4:$C$8"}</definedName>
    <definedName name="바부" localSheetId="20" hidden="1">{"'용역비'!$A$4:$C$8"}</definedName>
    <definedName name="바부" hidden="1">{"'용역비'!$A$4:$C$8"}</definedName>
    <definedName name="반자동1기" localSheetId="9" hidden="1">{#N/A,#N/A,FALSE,"전력간선"}</definedName>
    <definedName name="반자동1기" localSheetId="13" hidden="1">{#N/A,#N/A,FALSE,"전력간선"}</definedName>
    <definedName name="반자동1기" localSheetId="16" hidden="1">{#N/A,#N/A,FALSE,"전력간선"}</definedName>
    <definedName name="반자동1기" localSheetId="20" hidden="1">{#N/A,#N/A,FALSE,"전력간선"}</definedName>
    <definedName name="반자동1기" hidden="1">{#N/A,#N/A,FALSE,"전력간선"}</definedName>
    <definedName name="배관공수율" localSheetId="9" hidden="1">'[18]N賃率-職'!$I$5:$I$30</definedName>
    <definedName name="배관공수율" localSheetId="13" hidden="1">'[18]N賃率-職'!$I$5:$I$30</definedName>
    <definedName name="배관공수율" localSheetId="16" hidden="1">'[18]N賃率-職'!$I$5:$I$30</definedName>
    <definedName name="배관공수율" localSheetId="20" hidden="1">'[18]N賃率-職'!$I$5:$I$30</definedName>
    <definedName name="배관공수율" hidden="1">'[19]N賃率-職'!$I$5:$I$30</definedName>
    <definedName name="배관및굴착" localSheetId="9" hidden="1">{"'자리배치도'!$AG$1:$CI$28"}</definedName>
    <definedName name="배관및굴착" localSheetId="13" hidden="1">{"'자리배치도'!$AG$1:$CI$28"}</definedName>
    <definedName name="배관및굴착" localSheetId="16" hidden="1">{"'자리배치도'!$AG$1:$CI$28"}</definedName>
    <definedName name="배관및굴착" localSheetId="20" hidden="1">{"'자리배치도'!$AG$1:$CI$28"}</definedName>
    <definedName name="배관및굴착" hidden="1">{"'자리배치도'!$AG$1:$CI$28"}</definedName>
    <definedName name="변경내역" localSheetId="9" hidden="1">{#N/A,#N/A,FALSE,"3가";#N/A,#N/A,FALSE,"3나";#N/A,#N/A,FALSE,"3다"}</definedName>
    <definedName name="변경내역" localSheetId="13" hidden="1">{#N/A,#N/A,FALSE,"3가";#N/A,#N/A,FALSE,"3나";#N/A,#N/A,FALSE,"3다"}</definedName>
    <definedName name="변경내역" localSheetId="16" hidden="1">{#N/A,#N/A,FALSE,"3가";#N/A,#N/A,FALSE,"3나";#N/A,#N/A,FALSE,"3다"}</definedName>
    <definedName name="변경내역" localSheetId="20" hidden="1">{#N/A,#N/A,FALSE,"3가";#N/A,#N/A,FALSE,"3나";#N/A,#N/A,FALSE,"3다"}</definedName>
    <definedName name="변경내역" hidden="1">{#N/A,#N/A,FALSE,"3가";#N/A,#N/A,FALSE,"3나";#N/A,#N/A,FALSE,"3다"}</definedName>
    <definedName name="보오링그라우팅"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보오링그라우팅"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보오링그라우팅"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보오링그라우팅"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보오링그라우팅"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보중" localSheetId="9" hidden="1">{#N/A,#N/A,FALSE,"전력간선"}</definedName>
    <definedName name="보중" localSheetId="13" hidden="1">{#N/A,#N/A,FALSE,"전력간선"}</definedName>
    <definedName name="보중" localSheetId="16" hidden="1">{#N/A,#N/A,FALSE,"전력간선"}</definedName>
    <definedName name="보중" localSheetId="20" hidden="1">{#N/A,#N/A,FALSE,"전력간선"}</definedName>
    <definedName name="보중" localSheetId="18" hidden="1">{#N/A,#N/A,FALSE,"전력간선"}</definedName>
    <definedName name="보중" localSheetId="19" hidden="1">{#N/A,#N/A,FALSE,"전력간선"}</definedName>
    <definedName name="보중" hidden="1">{#N/A,#N/A,FALSE,"전력간선"}</definedName>
    <definedName name="복구" localSheetId="18" hidden="1">{"'Sheet1'!$A$9:$I$36"}</definedName>
    <definedName name="복구" localSheetId="19" hidden="1">{"'Sheet1'!$A$9:$I$36"}</definedName>
    <definedName name="복구" hidden="1">{"'Sheet1'!$A$9:$I$36"}</definedName>
    <definedName name="본선부포장집계표" localSheetId="18" hidden="1">{#N/A,#N/A,FALSE,"2~8번"}</definedName>
    <definedName name="본선부포장집계표" localSheetId="19" hidden="1">{#N/A,#N/A,FALSE,"2~8번"}</definedName>
    <definedName name="본선부포장집계표" hidden="1">{#N/A,#N/A,FALSE,"2~8번"}</definedName>
    <definedName name="부대5" localSheetId="9" hidden="1">{#N/A,#N/A,FALSE,"부대2"}</definedName>
    <definedName name="부대5" localSheetId="13" hidden="1">{#N/A,#N/A,FALSE,"부대2"}</definedName>
    <definedName name="부대5" localSheetId="16" hidden="1">{#N/A,#N/A,FALSE,"부대2"}</definedName>
    <definedName name="부대5" localSheetId="20" hidden="1">{#N/A,#N/A,FALSE,"부대2"}</definedName>
    <definedName name="부대5" hidden="1">{#N/A,#N/A,FALSE,"부대2"}</definedName>
    <definedName name="부대공총괄수량집계" localSheetId="18" hidden="1">{#N/A,#N/A,FALSE,"2~8번"}</definedName>
    <definedName name="부대공총괄수량집계" localSheetId="19" hidden="1">{#N/A,#N/A,FALSE,"2~8번"}</definedName>
    <definedName name="부대공총괄수량집계" hidden="1">{#N/A,#N/A,FALSE,"2~8번"}</definedName>
    <definedName name="부대별약칭" localSheetId="9" hidden="1">{#N/A,#N/A,TRUE,"토적및재료집계";#N/A,#N/A,TRUE,"토적및재료집계";#N/A,#N/A,TRUE,"단위량"}</definedName>
    <definedName name="부대별약칭" localSheetId="13" hidden="1">{#N/A,#N/A,TRUE,"토적및재료집계";#N/A,#N/A,TRUE,"토적및재료집계";#N/A,#N/A,TRUE,"단위량"}</definedName>
    <definedName name="부대별약칭" localSheetId="16" hidden="1">{#N/A,#N/A,TRUE,"토적및재료집계";#N/A,#N/A,TRUE,"토적및재료집계";#N/A,#N/A,TRUE,"단위량"}</definedName>
    <definedName name="부대별약칭" localSheetId="20" hidden="1">{#N/A,#N/A,TRUE,"토적및재료집계";#N/A,#N/A,TRUE,"토적및재료집계";#N/A,#N/A,TRUE,"단위량"}</definedName>
    <definedName name="부대별약칭" hidden="1">{#N/A,#N/A,TRUE,"토적및재료집계";#N/A,#N/A,TRUE,"토적및재료집계";#N/A,#N/A,TRUE,"단위량"}</definedName>
    <definedName name="부산"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부산"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부산"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부산"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부산"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부산주경기장"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부산주경기장"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부산주경기장"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부산주경기장"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부산주경기장"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부산청" localSheetId="9" hidden="1">{"'자리배치도'!$AG$1:$CI$28"}</definedName>
    <definedName name="부산청" localSheetId="13" hidden="1">{"'자리배치도'!$AG$1:$CI$28"}</definedName>
    <definedName name="부산청" localSheetId="16" hidden="1">{"'자리배치도'!$AG$1:$CI$28"}</definedName>
    <definedName name="부산청" localSheetId="20" hidden="1">{"'자리배치도'!$AG$1:$CI$28"}</definedName>
    <definedName name="부산청" hidden="1">{"'자리배치도'!$AG$1:$CI$28"}</definedName>
    <definedName name="부실확정자산" localSheetId="9"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부실확정자산" localSheetId="13"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부실확정자산" localSheetId="16"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부실확정자산" localSheetId="20"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부실확정자산"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부전지" localSheetId="18" hidden="1">#REF!</definedName>
    <definedName name="부전지" hidden="1">#REF!</definedName>
    <definedName name="분기" localSheetId="18" hidden="1">#REF!</definedName>
    <definedName name="분기" hidden="1">#REF!</definedName>
    <definedName name="분야"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분야"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분야"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분야"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분야"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분야별"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분야별"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분야별"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분야별"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분야별"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분야별공사비"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분야별공사비"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분야별공사비"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분야별공사비"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분야별공사비"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분양별"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분양별"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분양별"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분양별"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분양별"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비용" localSheetId="18">#REF!</definedName>
    <definedName name="비용">#REF!</definedName>
    <definedName name="빔제작단가개정표준도적용" localSheetId="9" hidden="1">{"'자리배치도'!$AG$1:$CI$28"}</definedName>
    <definedName name="빔제작단가개정표준도적용" localSheetId="13" hidden="1">{"'자리배치도'!$AG$1:$CI$28"}</definedName>
    <definedName name="빔제작단가개정표준도적용" localSheetId="16" hidden="1">{"'자리배치도'!$AG$1:$CI$28"}</definedName>
    <definedName name="빔제작단가개정표준도적용" localSheetId="20" hidden="1">{"'자리배치도'!$AG$1:$CI$28"}</definedName>
    <definedName name="빔제작단가개정표준도적용" hidden="1">{"'자리배치도'!$AG$1:$CI$28"}</definedName>
    <definedName name="ㅅ" localSheetId="9" hidden="1">{#N/A,#N/A,FALSE,"전력간선"}</definedName>
    <definedName name="ㅅ" localSheetId="13" hidden="1">{#N/A,#N/A,FALSE,"전력간선"}</definedName>
    <definedName name="ㅅ" localSheetId="16" hidden="1">{#N/A,#N/A,FALSE,"전력간선"}</definedName>
    <definedName name="ㅅ" localSheetId="20" hidden="1">{#N/A,#N/A,FALSE,"전력간선"}</definedName>
    <definedName name="ㅅ" hidden="1">{#N/A,#N/A,FALSE,"전력간선"}</definedName>
    <definedName name="ㅅㄱㅈ" hidden="1">#REF!</definedName>
    <definedName name="ㅅㅅ" localSheetId="9" hidden="1">{#N/A,#N/A,FALSE,"전력간선"}</definedName>
    <definedName name="ㅅㅅ" localSheetId="13" hidden="1">{#N/A,#N/A,FALSE,"전력간선"}</definedName>
    <definedName name="ㅅㅅ" localSheetId="16" hidden="1">{#N/A,#N/A,FALSE,"전력간선"}</definedName>
    <definedName name="ㅅㅅ" localSheetId="20" hidden="1">{#N/A,#N/A,FALSE,"전력간선"}</definedName>
    <definedName name="ㅅㅅ" localSheetId="18" hidden="1">{#N/A,#N/A,FALSE,"전력간선"}</definedName>
    <definedName name="ㅅㅅ" localSheetId="19" hidden="1">{#N/A,#N/A,FALSE,"전력간선"}</definedName>
    <definedName name="ㅅㅅ" hidden="1">{#N/A,#N/A,FALSE,"전력간선"}</definedName>
    <definedName name="ㅅㅅㅅ" localSheetId="9" hidden="1">{#N/A,#N/A,FALSE,"전력간선"}</definedName>
    <definedName name="ㅅㅅㅅ" localSheetId="13" hidden="1">{#N/A,#N/A,FALSE,"전력간선"}</definedName>
    <definedName name="ㅅㅅㅅ" localSheetId="16" hidden="1">{#N/A,#N/A,FALSE,"전력간선"}</definedName>
    <definedName name="ㅅㅅㅅ" localSheetId="20" hidden="1">{#N/A,#N/A,FALSE,"전력간선"}</definedName>
    <definedName name="ㅅㅅㅅ" localSheetId="18" hidden="1">{#N/A,#N/A,FALSE,"전력간선"}</definedName>
    <definedName name="ㅅㅅㅅ" localSheetId="19" hidden="1">{#N/A,#N/A,FALSE,"전력간선"}</definedName>
    <definedName name="ㅅㅅㅅ" hidden="1">{#N/A,#N/A,FALSE,"전력간선"}</definedName>
    <definedName name="ㅅㅅㅅㅅ" hidden="1">#REF!</definedName>
    <definedName name="사" hidden="1">#REF!</definedName>
    <definedName name="사급자재사용량" hidden="1">#REF!</definedName>
    <definedName name="사업명" localSheetId="18">#REF!</definedName>
    <definedName name="사업명">'[20]1'!$A$4</definedName>
    <definedName name="산목">[5]산기목록!$B$3:$I$69</definedName>
    <definedName name="산출관로" localSheetId="9" hidden="1">{#N/A,#N/A,TRUE,"토적및재료집계";#N/A,#N/A,TRUE,"토적및재료집계";#N/A,#N/A,TRUE,"단위량"}</definedName>
    <definedName name="산출관로" localSheetId="13" hidden="1">{#N/A,#N/A,TRUE,"토적및재료집계";#N/A,#N/A,TRUE,"토적및재료집계";#N/A,#N/A,TRUE,"단위량"}</definedName>
    <definedName name="산출관로" localSheetId="16" hidden="1">{#N/A,#N/A,TRUE,"토적및재료집계";#N/A,#N/A,TRUE,"토적및재료집계";#N/A,#N/A,TRUE,"단위량"}</definedName>
    <definedName name="산출관로" localSheetId="20" hidden="1">{#N/A,#N/A,TRUE,"토적및재료집계";#N/A,#N/A,TRUE,"토적및재료집계";#N/A,#N/A,TRUE,"단위량"}</definedName>
    <definedName name="산출관로" hidden="1">{#N/A,#N/A,TRUE,"토적및재료집계";#N/A,#N/A,TRUE,"토적및재료집계";#N/A,#N/A,TRUE,"단위량"}</definedName>
    <definedName name="산출기초">[5]산기!$E:$I</definedName>
    <definedName name="산출내역집계">[21]산출내역집계!$B$3:$H$44</definedName>
    <definedName name="석항" localSheetId="9" hidden="1">{#N/A,#N/A,FALSE,"명세표"}</definedName>
    <definedName name="석항" localSheetId="13" hidden="1">{#N/A,#N/A,FALSE,"명세표"}</definedName>
    <definedName name="석항" localSheetId="16" hidden="1">{#N/A,#N/A,FALSE,"명세표"}</definedName>
    <definedName name="석항" localSheetId="20" hidden="1">{#N/A,#N/A,FALSE,"명세표"}</definedName>
    <definedName name="석항" hidden="1">{#N/A,#N/A,FALSE,"명세표"}</definedName>
    <definedName name="선로">[5]일목_선로!$A$2:$I$59</definedName>
    <definedName name="설비" localSheetId="9" hidden="1">{#N/A,#N/A,TRUE,"토적및재료집계";#N/A,#N/A,TRUE,"토적및재료집계";#N/A,#N/A,TRUE,"단위량"}</definedName>
    <definedName name="설비" localSheetId="13" hidden="1">{#N/A,#N/A,TRUE,"토적및재료집계";#N/A,#N/A,TRUE,"토적및재료집계";#N/A,#N/A,TRUE,"단위량"}</definedName>
    <definedName name="설비" localSheetId="16" hidden="1">{#N/A,#N/A,TRUE,"토적및재료집계";#N/A,#N/A,TRUE,"토적및재료집계";#N/A,#N/A,TRUE,"단위량"}</definedName>
    <definedName name="설비" localSheetId="20" hidden="1">{#N/A,#N/A,TRUE,"토적및재료집계";#N/A,#N/A,TRUE,"토적및재료집계";#N/A,#N/A,TRUE,"단위량"}</definedName>
    <definedName name="설비" hidden="1">{#N/A,#N/A,TRUE,"토적및재료집계";#N/A,#N/A,TRUE,"토적및재료집계";#N/A,#N/A,TRUE,"단위량"}</definedName>
    <definedName name="설치">#REF!</definedName>
    <definedName name="설치공사">#REF!</definedName>
    <definedName name="설치총괄">'[22]4.설치'!#REF!</definedName>
    <definedName name="세부내역서_박" localSheetId="9" hidden="1">{"'자리배치도'!$AG$1:$CI$28"}</definedName>
    <definedName name="세부내역서_박" localSheetId="13" hidden="1">{"'자리배치도'!$AG$1:$CI$28"}</definedName>
    <definedName name="세부내역서_박" localSheetId="16" hidden="1">{"'자리배치도'!$AG$1:$CI$28"}</definedName>
    <definedName name="세부내역서_박" localSheetId="20" hidden="1">{"'자리배치도'!$AG$1:$CI$28"}</definedName>
    <definedName name="세부내역서_박" hidden="1">{"'자리배치도'!$AG$1:$CI$28"}</definedName>
    <definedName name="센터">#REF!</definedName>
    <definedName name="손익신규" hidden="1">#REF!</definedName>
    <definedName name="손익신규2" hidden="1">#REF!</definedName>
    <definedName name="쇼ㅓ서쇼ㅓㅓㅛㅅ쇼" hidden="1">#REF!</definedName>
    <definedName name="수2" localSheetId="9" hidden="1">{#N/A,#N/A,TRUE,"토적및재료집계";#N/A,#N/A,TRUE,"토적및재료집계";#N/A,#N/A,TRUE,"단위량"}</definedName>
    <definedName name="수2" localSheetId="13" hidden="1">{#N/A,#N/A,TRUE,"토적및재료집계";#N/A,#N/A,TRUE,"토적및재료집계";#N/A,#N/A,TRUE,"단위량"}</definedName>
    <definedName name="수2" localSheetId="16" hidden="1">{#N/A,#N/A,TRUE,"토적및재료집계";#N/A,#N/A,TRUE,"토적및재료집계";#N/A,#N/A,TRUE,"단위량"}</definedName>
    <definedName name="수2" localSheetId="20" hidden="1">{#N/A,#N/A,TRUE,"토적및재료집계";#N/A,#N/A,TRUE,"토적및재료집계";#N/A,#N/A,TRUE,"단위량"}</definedName>
    <definedName name="수2" hidden="1">{#N/A,#N/A,TRUE,"토적및재료집계";#N/A,#N/A,TRUE,"토적및재료집계";#N/A,#N/A,TRUE,"단위량"}</definedName>
    <definedName name="수3" localSheetId="9" hidden="1">{#N/A,#N/A,TRUE,"토적및재료집계";#N/A,#N/A,TRUE,"토적및재료집계";#N/A,#N/A,TRUE,"단위량"}</definedName>
    <definedName name="수3" localSheetId="13" hidden="1">{#N/A,#N/A,TRUE,"토적및재료집계";#N/A,#N/A,TRUE,"토적및재료집계";#N/A,#N/A,TRUE,"단위량"}</definedName>
    <definedName name="수3" localSheetId="16" hidden="1">{#N/A,#N/A,TRUE,"토적및재료집계";#N/A,#N/A,TRUE,"토적및재료집계";#N/A,#N/A,TRUE,"단위량"}</definedName>
    <definedName name="수3" localSheetId="20" hidden="1">{#N/A,#N/A,TRUE,"토적및재료집계";#N/A,#N/A,TRUE,"토적및재료집계";#N/A,#N/A,TRUE,"단위량"}</definedName>
    <definedName name="수3" hidden="1">{#N/A,#N/A,TRUE,"토적및재료집계";#N/A,#N/A,TRUE,"토적및재료집계";#N/A,#N/A,TRUE,"단위량"}</definedName>
    <definedName name="수금" localSheetId="9"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수금" localSheetId="13"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수금" localSheetId="16"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수금" localSheetId="20"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수금"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수량구매">#REF!</definedName>
    <definedName name="수량구조">#REF!</definedName>
    <definedName name="수량설치">#REF!</definedName>
    <definedName name="수량전기">#REF!</definedName>
    <definedName name="수량총합" localSheetId="9" hidden="1">{#N/A,#N/A,TRUE,"토적및재료집계";#N/A,#N/A,TRUE,"토적및재료집계";#N/A,#N/A,TRUE,"단위량"}</definedName>
    <definedName name="수량총합" localSheetId="13" hidden="1">{#N/A,#N/A,TRUE,"토적및재료집계";#N/A,#N/A,TRUE,"토적및재료집계";#N/A,#N/A,TRUE,"단위량"}</definedName>
    <definedName name="수량총합" localSheetId="16" hidden="1">{#N/A,#N/A,TRUE,"토적및재료집계";#N/A,#N/A,TRUE,"토적및재료집계";#N/A,#N/A,TRUE,"단위량"}</definedName>
    <definedName name="수량총합" localSheetId="20" hidden="1">{#N/A,#N/A,TRUE,"토적및재료집계";#N/A,#N/A,TRUE,"토적및재료집계";#N/A,#N/A,TRUE,"단위량"}</definedName>
    <definedName name="수량총합" hidden="1">{#N/A,#N/A,TRUE,"토적및재료집계";#N/A,#N/A,TRUE,"토적및재료집계";#N/A,#N/A,TRUE,"단위량"}</definedName>
    <definedName name="수해농경지계획내제" localSheetId="18" hidden="1">{"'Sheet1'!$A$9:$I$36"}</definedName>
    <definedName name="수해농경지계획내제" localSheetId="19" hidden="1">{"'Sheet1'!$A$9:$I$36"}</definedName>
    <definedName name="수해농경지계획내제" hidden="1">{"'Sheet1'!$A$9:$I$36"}</definedName>
    <definedName name="순공사"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순공사"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순공사"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순공사"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순공사"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순공사비집"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순공사비집"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순공사비집"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순공사비집"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순공사비집"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스크린" localSheetId="18" hidden="1">{"'Sheet1'!$A$9:$I$36"}</definedName>
    <definedName name="스크린" localSheetId="19" hidden="1">{"'Sheet1'!$A$9:$I$36"}</definedName>
    <definedName name="스크린" hidden="1">{"'Sheet1'!$A$9:$I$36"}</definedName>
    <definedName name="스크린철거" localSheetId="18" hidden="1">{"'Sheet1'!$A$9:$I$36"}</definedName>
    <definedName name="스크린철거" localSheetId="19" hidden="1">{"'Sheet1'!$A$9:$I$36"}</definedName>
    <definedName name="스크린철거" hidden="1">{"'Sheet1'!$A$9:$I$36"}</definedName>
    <definedName name="시시싯" localSheetId="9" hidden="1">{#N/A,#N/A,TRUE,"토적및재료집계";#N/A,#N/A,TRUE,"토적및재료집계";#N/A,#N/A,TRUE,"단위량"}</definedName>
    <definedName name="시시싯" localSheetId="13" hidden="1">{#N/A,#N/A,TRUE,"토적및재료집계";#N/A,#N/A,TRUE,"토적및재료집계";#N/A,#N/A,TRUE,"단위량"}</definedName>
    <definedName name="시시싯" localSheetId="16" hidden="1">{#N/A,#N/A,TRUE,"토적및재료집계";#N/A,#N/A,TRUE,"토적및재료집계";#N/A,#N/A,TRUE,"단위량"}</definedName>
    <definedName name="시시싯" localSheetId="20" hidden="1">{#N/A,#N/A,TRUE,"토적및재료집계";#N/A,#N/A,TRUE,"토적및재료집계";#N/A,#N/A,TRUE,"단위량"}</definedName>
    <definedName name="시시싯" hidden="1">{#N/A,#N/A,TRUE,"토적및재료집계";#N/A,#N/A,TRUE,"토적및재료집계";#N/A,#N/A,TRUE,"단위량"}</definedName>
    <definedName name="시중노임11" localSheetId="9" hidden="1">{#N/A,#N/A,TRUE,"공종단가";#N/A,#N/A,TRUE,"Mtr단가";#N/A,#N/A,TRUE,"170GIS단가";#N/A,#N/A,TRUE,"258GIS단가";#N/A,#N/A,TRUE,"잡단가A";#N/A,#N/A,TRUE,"잡단가B";#N/A,#N/A,TRUE,"잡단가C";#N/A,#N/A,TRUE,"토목방재단가";#N/A,#N/A,TRUE,"MTR품";#N/A,#N/A,TRUE,"170GIS품";#N/A,#N/A,TRUE,"25.8GIS품";#N/A,#N/A,TRUE,"잡설비품";#N/A,#N/A,TRUE,"토목방재";#N/A,#N/A,TRUE,"시중노임"}</definedName>
    <definedName name="시중노임11" localSheetId="13" hidden="1">{#N/A,#N/A,TRUE,"공종단가";#N/A,#N/A,TRUE,"Mtr단가";#N/A,#N/A,TRUE,"170GIS단가";#N/A,#N/A,TRUE,"258GIS단가";#N/A,#N/A,TRUE,"잡단가A";#N/A,#N/A,TRUE,"잡단가B";#N/A,#N/A,TRUE,"잡단가C";#N/A,#N/A,TRUE,"토목방재단가";#N/A,#N/A,TRUE,"MTR품";#N/A,#N/A,TRUE,"170GIS품";#N/A,#N/A,TRUE,"25.8GIS품";#N/A,#N/A,TRUE,"잡설비품";#N/A,#N/A,TRUE,"토목방재";#N/A,#N/A,TRUE,"시중노임"}</definedName>
    <definedName name="시중노임11" localSheetId="16" hidden="1">{#N/A,#N/A,TRUE,"공종단가";#N/A,#N/A,TRUE,"Mtr단가";#N/A,#N/A,TRUE,"170GIS단가";#N/A,#N/A,TRUE,"258GIS단가";#N/A,#N/A,TRUE,"잡단가A";#N/A,#N/A,TRUE,"잡단가B";#N/A,#N/A,TRUE,"잡단가C";#N/A,#N/A,TRUE,"토목방재단가";#N/A,#N/A,TRUE,"MTR품";#N/A,#N/A,TRUE,"170GIS품";#N/A,#N/A,TRUE,"25.8GIS품";#N/A,#N/A,TRUE,"잡설비품";#N/A,#N/A,TRUE,"토목방재";#N/A,#N/A,TRUE,"시중노임"}</definedName>
    <definedName name="시중노임11" localSheetId="20" hidden="1">{#N/A,#N/A,TRUE,"공종단가";#N/A,#N/A,TRUE,"Mtr단가";#N/A,#N/A,TRUE,"170GIS단가";#N/A,#N/A,TRUE,"258GIS단가";#N/A,#N/A,TRUE,"잡단가A";#N/A,#N/A,TRUE,"잡단가B";#N/A,#N/A,TRUE,"잡단가C";#N/A,#N/A,TRUE,"토목방재단가";#N/A,#N/A,TRUE,"MTR품";#N/A,#N/A,TRUE,"170GIS품";#N/A,#N/A,TRUE,"25.8GIS품";#N/A,#N/A,TRUE,"잡설비품";#N/A,#N/A,TRUE,"토목방재";#N/A,#N/A,TRUE,"시중노임"}</definedName>
    <definedName name="시중노임11" localSheetId="18" hidden="1">{#N/A,#N/A,TRUE,"공종단가";#N/A,#N/A,TRUE,"Mtr단가";#N/A,#N/A,TRUE,"170GIS단가";#N/A,#N/A,TRUE,"258GIS단가";#N/A,#N/A,TRUE,"잡단가A";#N/A,#N/A,TRUE,"잡단가B";#N/A,#N/A,TRUE,"잡단가C";#N/A,#N/A,TRUE,"토목방재단가";#N/A,#N/A,TRUE,"MTR품";#N/A,#N/A,TRUE,"170GIS품";#N/A,#N/A,TRUE,"25.8GIS품";#N/A,#N/A,TRUE,"잡설비품";#N/A,#N/A,TRUE,"토목방재";#N/A,#N/A,TRUE,"시중노임"}</definedName>
    <definedName name="시중노임11" localSheetId="19" hidden="1">{#N/A,#N/A,TRUE,"공종단가";#N/A,#N/A,TRUE,"Mtr단가";#N/A,#N/A,TRUE,"170GIS단가";#N/A,#N/A,TRUE,"258GIS단가";#N/A,#N/A,TRUE,"잡단가A";#N/A,#N/A,TRUE,"잡단가B";#N/A,#N/A,TRUE,"잡단가C";#N/A,#N/A,TRUE,"토목방재단가";#N/A,#N/A,TRUE,"MTR품";#N/A,#N/A,TRUE,"170GIS품";#N/A,#N/A,TRUE,"25.8GIS품";#N/A,#N/A,TRUE,"잡설비품";#N/A,#N/A,TRUE,"토목방재";#N/A,#N/A,TRUE,"시중노임"}</definedName>
    <definedName name="시중노임11" hidden="1">{#N/A,#N/A,TRUE,"공종단가";#N/A,#N/A,TRUE,"Mtr단가";#N/A,#N/A,TRUE,"170GIS단가";#N/A,#N/A,TRUE,"258GIS단가";#N/A,#N/A,TRUE,"잡단가A";#N/A,#N/A,TRUE,"잡단가B";#N/A,#N/A,TRUE,"잡단가C";#N/A,#N/A,TRUE,"토목방재단가";#N/A,#N/A,TRUE,"MTR품";#N/A,#N/A,TRUE,"170GIS품";#N/A,#N/A,TRUE,"25.8GIS품";#N/A,#N/A,TRUE,"잡설비품";#N/A,#N/A,TRUE,"토목방재";#N/A,#N/A,TRUE,"시중노임"}</definedName>
    <definedName name="신규단가" localSheetId="18" hidden="1">#REF!</definedName>
    <definedName name="신규단가" hidden="1">#REF!</definedName>
    <definedName name="신설" localSheetId="9" hidden="1">{#N/A,#N/A,FALSE,"명세표"}</definedName>
    <definedName name="신설" localSheetId="13" hidden="1">{#N/A,#N/A,FALSE,"명세표"}</definedName>
    <definedName name="신설" localSheetId="16" hidden="1">{#N/A,#N/A,FALSE,"명세표"}</definedName>
    <definedName name="신설" localSheetId="20" hidden="1">{#N/A,#N/A,FALSE,"명세표"}</definedName>
    <definedName name="신설" hidden="1">{#N/A,#N/A,FALSE,"명세표"}</definedName>
    <definedName name="신설리스트" localSheetId="9" hidden="1">{#N/A,#N/A,FALSE,"3가";#N/A,#N/A,FALSE,"3나";#N/A,#N/A,FALSE,"3다"}</definedName>
    <definedName name="신설리스트" localSheetId="13" hidden="1">{#N/A,#N/A,FALSE,"3가";#N/A,#N/A,FALSE,"3나";#N/A,#N/A,FALSE,"3다"}</definedName>
    <definedName name="신설리스트" localSheetId="16" hidden="1">{#N/A,#N/A,FALSE,"3가";#N/A,#N/A,FALSE,"3나";#N/A,#N/A,FALSE,"3다"}</definedName>
    <definedName name="신설리스트" localSheetId="20" hidden="1">{#N/A,#N/A,FALSE,"3가";#N/A,#N/A,FALSE,"3나";#N/A,#N/A,FALSE,"3다"}</definedName>
    <definedName name="신설리스트" hidden="1">{#N/A,#N/A,FALSE,"3가";#N/A,#N/A,FALSE,"3나";#N/A,#N/A,FALSE,"3다"}</definedName>
    <definedName name="신설추가" localSheetId="9" hidden="1">{#N/A,#N/A,FALSE,"3가";#N/A,#N/A,FALSE,"3나";#N/A,#N/A,FALSE,"3다"}</definedName>
    <definedName name="신설추가" localSheetId="13" hidden="1">{#N/A,#N/A,FALSE,"3가";#N/A,#N/A,FALSE,"3나";#N/A,#N/A,FALSE,"3다"}</definedName>
    <definedName name="신설추가" localSheetId="16" hidden="1">{#N/A,#N/A,FALSE,"3가";#N/A,#N/A,FALSE,"3나";#N/A,#N/A,FALSE,"3다"}</definedName>
    <definedName name="신설추가" localSheetId="20" hidden="1">{#N/A,#N/A,FALSE,"3가";#N/A,#N/A,FALSE,"3나";#N/A,#N/A,FALSE,"3다"}</definedName>
    <definedName name="신설추가" hidden="1">{#N/A,#N/A,FALSE,"3가";#N/A,#N/A,FALSE,"3나";#N/A,#N/A,FALSE,"3다"}</definedName>
    <definedName name="실잔여분" localSheetId="18" hidden="1">#REF!</definedName>
    <definedName name="실잔여분" hidden="1">#REF!</definedName>
    <definedName name="실행2" hidden="1">#REF!</definedName>
    <definedName name="ㅇㄴㄴㄴㄴㄴㄴㄴㄴㄴㄴㄴㄴㄴㄴㄴㄴㄴㄴ" hidden="1">[10]수량산출!#REF!</definedName>
    <definedName name="ㅇㄴㄴㄴㄴㄴㄴㄴㄴㄴㄴㄴㄴㄴㄴㄴㄴㄴㄴㄴㄴㄴㄴㄴㄴ" localSheetId="9" hidden="1">#REF!</definedName>
    <definedName name="ㅇㄴㄴㄴㄴㄴㄴㄴㄴㄴㄴㄴㄴㄴㄴㄴㄴㄴㄴㄴㄴㄴㄴㄴㄴ" localSheetId="13" hidden="1">#REF!</definedName>
    <definedName name="ㅇㄴㄴㄴㄴㄴㄴㄴㄴㄴㄴㄴㄴㄴㄴㄴㄴㄴㄴㄴㄴㄴㄴㄴㄴ" localSheetId="16" hidden="1">#REF!</definedName>
    <definedName name="ㅇㄴㄴㄴㄴㄴㄴㄴㄴㄴㄴㄴㄴㄴㄴㄴㄴㄴㄴㄴㄴㄴㄴㄴㄴ" localSheetId="20" hidden="1">#REF!</definedName>
    <definedName name="ㅇㄴㄴㄴㄴㄴㄴㄴㄴㄴㄴㄴㄴㄴㄴㄴㄴㄴㄴㄴㄴㄴㄴㄴㄴ" hidden="1">#REF!</definedName>
    <definedName name="ㅇㄴㄴㄴㄴㄴㄴㄴㄴㄴㄴㄴㄴㄴㄴㄴㄴㄴㄴㄴㄴㄴㄴㄴㄴㄴ" localSheetId="9" hidden="1">#REF!</definedName>
    <definedName name="ㅇㄴㄴㄴㄴㄴㄴㄴㄴㄴㄴㄴㄴㄴㄴㄴㄴㄴㄴㄴㄴㄴㄴㄴㄴㄴ" localSheetId="13" hidden="1">#REF!</definedName>
    <definedName name="ㅇㄴㄴㄴㄴㄴㄴㄴㄴㄴㄴㄴㄴㄴㄴㄴㄴㄴㄴㄴㄴㄴㄴㄴㄴㄴ" localSheetId="16" hidden="1">#REF!</definedName>
    <definedName name="ㅇㄴㄴㄴㄴㄴㄴㄴㄴㄴㄴㄴㄴㄴㄴㄴㄴㄴㄴㄴㄴㄴㄴㄴㄴㄴ" localSheetId="20" hidden="1">#REF!</definedName>
    <definedName name="ㅇㄴㄴㄴㄴㄴㄴㄴㄴㄴㄴㄴㄴㄴㄴㄴㄴㄴㄴㄴㄴㄴㄴㄴㄴㄴ" hidden="1">#REF!</definedName>
    <definedName name="ㅇㄴㅁㅇㄹㄴㅁ" hidden="1">#REF!</definedName>
    <definedName name="ㅇㄴㅇ" localSheetId="9" hidden="1">{"'자리배치도'!$AG$1:$CI$28"}</definedName>
    <definedName name="ㅇㄴㅇ" localSheetId="13" hidden="1">{"'자리배치도'!$AG$1:$CI$28"}</definedName>
    <definedName name="ㅇㄴㅇ" localSheetId="16" hidden="1">{"'자리배치도'!$AG$1:$CI$28"}</definedName>
    <definedName name="ㅇㄴㅇ" localSheetId="20" hidden="1">{"'자리배치도'!$AG$1:$CI$28"}</definedName>
    <definedName name="ㅇㄴㅇ" hidden="1">{"'자리배치도'!$AG$1:$CI$28"}</definedName>
    <definedName name="ㅇㄹㄹ" hidden="1">'[23]N賃率-職'!$I$5:$I$30</definedName>
    <definedName name="ㅇㄹㅇㄴ" localSheetId="9" hidden="1">{#N/A,#N/A,FALSE,"3가";#N/A,#N/A,FALSE,"3나";#N/A,#N/A,FALSE,"3다"}</definedName>
    <definedName name="ㅇㄹㅇㄴ" localSheetId="13" hidden="1">{#N/A,#N/A,FALSE,"3가";#N/A,#N/A,FALSE,"3나";#N/A,#N/A,FALSE,"3다"}</definedName>
    <definedName name="ㅇㄹㅇㄴ" localSheetId="16" hidden="1">{#N/A,#N/A,FALSE,"3가";#N/A,#N/A,FALSE,"3나";#N/A,#N/A,FALSE,"3다"}</definedName>
    <definedName name="ㅇㄹㅇㄴ" localSheetId="20" hidden="1">{#N/A,#N/A,FALSE,"3가";#N/A,#N/A,FALSE,"3나";#N/A,#N/A,FALSE,"3다"}</definedName>
    <definedName name="ㅇㄹㅇㄴ" hidden="1">{#N/A,#N/A,FALSE,"3가";#N/A,#N/A,FALSE,"3나";#N/A,#N/A,FALSE,"3다"}</definedName>
    <definedName name="ㅇㄹㅇㄹ" localSheetId="9" hidden="1">#REF!</definedName>
    <definedName name="ㅇㄹㅇㄹ" localSheetId="13" hidden="1">#REF!</definedName>
    <definedName name="ㅇㄹㅇㄹ" localSheetId="16" hidden="1">#REF!</definedName>
    <definedName name="ㅇㄹㅇㄹ" localSheetId="20" hidden="1">#REF!</definedName>
    <definedName name="ㅇㄹㅇㄹ" hidden="1">#REF!</definedName>
    <definedName name="ㅇ라ㅓㅏㅗㄹ"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ㅇ라ㅓㅏㅗㄹ"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ㅇ라ㅓㅏㅗㄹ"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ㅇ라ㅓㅏㅗㄹ"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ㅇ라ㅓㅏㅗㄹ"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ㅇㄻㅁㅁㅁ" localSheetId="18" hidden="1">{#N/A,#N/A,FALSE,"이정표"}</definedName>
    <definedName name="ㅇㄻㅁㅁㅁ" localSheetId="19" hidden="1">{#N/A,#N/A,FALSE,"이정표"}</definedName>
    <definedName name="ㅇㄻㅁㅁㅁ" hidden="1">{#N/A,#N/A,FALSE,"이정표"}</definedName>
    <definedName name="ㅇㅀㅇㅁㄹ" localSheetId="9" hidden="1">{#N/A,#N/A,FALSE,"3가";#N/A,#N/A,FALSE,"3나";#N/A,#N/A,FALSE,"3다"}</definedName>
    <definedName name="ㅇㅀㅇㅁㄹ" localSheetId="13" hidden="1">{#N/A,#N/A,FALSE,"3가";#N/A,#N/A,FALSE,"3나";#N/A,#N/A,FALSE,"3다"}</definedName>
    <definedName name="ㅇㅀㅇㅁㄹ" localSheetId="16" hidden="1">{#N/A,#N/A,FALSE,"3가";#N/A,#N/A,FALSE,"3나";#N/A,#N/A,FALSE,"3다"}</definedName>
    <definedName name="ㅇㅀㅇㅁㄹ" localSheetId="20" hidden="1">{#N/A,#N/A,FALSE,"3가";#N/A,#N/A,FALSE,"3나";#N/A,#N/A,FALSE,"3다"}</definedName>
    <definedName name="ㅇㅀㅇㅁㄹ" hidden="1">{#N/A,#N/A,FALSE,"3가";#N/A,#N/A,FALSE,"3나";#N/A,#N/A,FALSE,"3다"}</definedName>
    <definedName name="ㅇㅁ" localSheetId="9" hidden="1">{"'용역비'!$A$4:$C$8"}</definedName>
    <definedName name="ㅇㅁ" localSheetId="13" hidden="1">{"'용역비'!$A$4:$C$8"}</definedName>
    <definedName name="ㅇㅁ" localSheetId="16" hidden="1">{"'용역비'!$A$4:$C$8"}</definedName>
    <definedName name="ㅇㅁ" localSheetId="20" hidden="1">{"'용역비'!$A$4:$C$8"}</definedName>
    <definedName name="ㅇㅁ" localSheetId="18">'[24]1'!$A$4</definedName>
    <definedName name="ㅇㅁ" hidden="1">{"'용역비'!$A$4:$C$8"}</definedName>
    <definedName name="ㅇㅁㄴㄹ" localSheetId="9" hidden="1">{#N/A,#N/A,TRUE,"토적및재료집계";#N/A,#N/A,TRUE,"토적및재료집계";#N/A,#N/A,TRUE,"단위량"}</definedName>
    <definedName name="ㅇㅁㄴㄹ" localSheetId="13" hidden="1">{#N/A,#N/A,TRUE,"토적및재료집계";#N/A,#N/A,TRUE,"토적및재료집계";#N/A,#N/A,TRUE,"단위량"}</definedName>
    <definedName name="ㅇㅁㄴㄹ" localSheetId="16" hidden="1">{#N/A,#N/A,TRUE,"토적및재료집계";#N/A,#N/A,TRUE,"토적및재료집계";#N/A,#N/A,TRUE,"단위량"}</definedName>
    <definedName name="ㅇㅁㄴㄹ" localSheetId="20" hidden="1">{#N/A,#N/A,TRUE,"토적및재료집계";#N/A,#N/A,TRUE,"토적및재료집계";#N/A,#N/A,TRUE,"단위량"}</definedName>
    <definedName name="ㅇㅁㄴㄹ" hidden="1">{#N/A,#N/A,TRUE,"토적및재료집계";#N/A,#N/A,TRUE,"토적및재료집계";#N/A,#N/A,TRUE,"단위량"}</definedName>
    <definedName name="ㅇㅇㄹ" localSheetId="9" hidden="1">#REF!</definedName>
    <definedName name="ㅇㅇㄹ" localSheetId="13" hidden="1">#REF!</definedName>
    <definedName name="ㅇㅇㄹ" localSheetId="16" hidden="1">#REF!</definedName>
    <definedName name="ㅇㅇㄹ" localSheetId="20" hidden="1">#REF!</definedName>
    <definedName name="ㅇㅇㄹ" hidden="1">#REF!</definedName>
    <definedName name="ㅇㅇㅇ" localSheetId="9" hidden="1">#REF!</definedName>
    <definedName name="ㅇㅇㅇ" localSheetId="13" hidden="1">#REF!</definedName>
    <definedName name="ㅇㅇㅇ" localSheetId="16" hidden="1">#REF!</definedName>
    <definedName name="ㅇㅇㅇ" localSheetId="20" hidden="1">#REF!</definedName>
    <definedName name="ㅇㅇㅇ" hidden="1">#REF!</definedName>
    <definedName name="ㅇㅇㅇㅂㅈㄷㄱ" localSheetId="9" hidden="1">{#N/A,#N/A,FALSE,"3가";#N/A,#N/A,FALSE,"3나";#N/A,#N/A,FALSE,"3다"}</definedName>
    <definedName name="ㅇㅇㅇㅂㅈㄷㄱ" localSheetId="13" hidden="1">{#N/A,#N/A,FALSE,"3가";#N/A,#N/A,FALSE,"3나";#N/A,#N/A,FALSE,"3다"}</definedName>
    <definedName name="ㅇㅇㅇㅂㅈㄷㄱ" localSheetId="16" hidden="1">{#N/A,#N/A,FALSE,"3가";#N/A,#N/A,FALSE,"3나";#N/A,#N/A,FALSE,"3다"}</definedName>
    <definedName name="ㅇㅇㅇㅂㅈㄷㄱ" localSheetId="20" hidden="1">{#N/A,#N/A,FALSE,"3가";#N/A,#N/A,FALSE,"3나";#N/A,#N/A,FALSE,"3다"}</definedName>
    <definedName name="ㅇㅇㅇㅂㅈㄷㄱ" hidden="1">{#N/A,#N/A,FALSE,"3가";#N/A,#N/A,FALSE,"3나";#N/A,#N/A,FALSE,"3다"}</definedName>
    <definedName name="ㅇㅇㅇㅇ" localSheetId="18" hidden="1">#REF!</definedName>
    <definedName name="ㅇㅇㅇㅇ" localSheetId="19" hidden="1">#REF!</definedName>
    <definedName name="ㅇㅇㅇㅇ" hidden="1">#REF!</definedName>
    <definedName name="ㅇㅎㅁㄴ" hidden="1">#REF!</definedName>
    <definedName name="ㅇㅎㅇㅎ" localSheetId="9" hidden="1">{"'용역비'!$A$4:$C$8"}</definedName>
    <definedName name="ㅇㅎㅇㅎ" localSheetId="13" hidden="1">{"'용역비'!$A$4:$C$8"}</definedName>
    <definedName name="ㅇㅎㅇㅎ" localSheetId="16" hidden="1">{"'용역비'!$A$4:$C$8"}</definedName>
    <definedName name="ㅇㅎㅇㅎ" localSheetId="20" hidden="1">{"'용역비'!$A$4:$C$8"}</definedName>
    <definedName name="ㅇㅎㅇㅎ" hidden="1">{"'용역비'!$A$4:$C$8"}</definedName>
    <definedName name="ㅇ호" localSheetId="9" hidden="1">{"'용역비'!$A$4:$C$8"}</definedName>
    <definedName name="ㅇ호" localSheetId="13" hidden="1">{"'용역비'!$A$4:$C$8"}</definedName>
    <definedName name="ㅇ호" localSheetId="16" hidden="1">{"'용역비'!$A$4:$C$8"}</definedName>
    <definedName name="ㅇ호" localSheetId="20" hidden="1">{"'용역비'!$A$4:$C$8"}</definedName>
    <definedName name="ㅇ호" hidden="1">{"'용역비'!$A$4:$C$8"}</definedName>
    <definedName name="ㅇ호ㅓ" localSheetId="9" hidden="1">{"'용역비'!$A$4:$C$8"}</definedName>
    <definedName name="ㅇ호ㅓ" localSheetId="13" hidden="1">{"'용역비'!$A$4:$C$8"}</definedName>
    <definedName name="ㅇ호ㅓ" localSheetId="16" hidden="1">{"'용역비'!$A$4:$C$8"}</definedName>
    <definedName name="ㅇ호ㅓ" localSheetId="20" hidden="1">{"'용역비'!$A$4:$C$8"}</definedName>
    <definedName name="ㅇ호ㅓ" hidden="1">{"'용역비'!$A$4:$C$8"}</definedName>
    <definedName name="ㅇ호ㅓㅇㅎ" localSheetId="9" hidden="1">{"'용역비'!$A$4:$C$8"}</definedName>
    <definedName name="ㅇ호ㅓㅇㅎ" localSheetId="13" hidden="1">{"'용역비'!$A$4:$C$8"}</definedName>
    <definedName name="ㅇ호ㅓㅇㅎ" localSheetId="16" hidden="1">{"'용역비'!$A$4:$C$8"}</definedName>
    <definedName name="ㅇ호ㅓㅇㅎ" localSheetId="20" hidden="1">{"'용역비'!$A$4:$C$8"}</definedName>
    <definedName name="ㅇ호ㅓㅇㅎ" hidden="1">{"'용역비'!$A$4:$C$8"}</definedName>
    <definedName name="ㅇ호ㅓㅇ호ㅓ" localSheetId="9" hidden="1">{"'용역비'!$A$4:$C$8"}</definedName>
    <definedName name="ㅇ호ㅓㅇ호ㅓ" localSheetId="13" hidden="1">{"'용역비'!$A$4:$C$8"}</definedName>
    <definedName name="ㅇ호ㅓㅇ호ㅓ" localSheetId="16" hidden="1">{"'용역비'!$A$4:$C$8"}</definedName>
    <definedName name="ㅇ호ㅓㅇ호ㅓ" localSheetId="20" hidden="1">{"'용역비'!$A$4:$C$8"}</definedName>
    <definedName name="ㅇ호ㅓㅇ호ㅓ" hidden="1">{"'용역비'!$A$4:$C$8"}</definedName>
    <definedName name="ㅇ호ㅓㅎ" localSheetId="9" hidden="1">{"'용역비'!$A$4:$C$8"}</definedName>
    <definedName name="ㅇ호ㅓㅎ" localSheetId="13" hidden="1">{"'용역비'!$A$4:$C$8"}</definedName>
    <definedName name="ㅇ호ㅓㅎ" localSheetId="16" hidden="1">{"'용역비'!$A$4:$C$8"}</definedName>
    <definedName name="ㅇ호ㅓㅎ" localSheetId="20" hidden="1">{"'용역비'!$A$4:$C$8"}</definedName>
    <definedName name="ㅇ호ㅓㅎ" hidden="1">{"'용역비'!$A$4:$C$8"}</definedName>
    <definedName name="ㅇ호ㅓ호ㅓ" localSheetId="9" hidden="1">{"'용역비'!$A$4:$C$8"}</definedName>
    <definedName name="ㅇ호ㅓ호ㅓ" localSheetId="13" hidden="1">{"'용역비'!$A$4:$C$8"}</definedName>
    <definedName name="ㅇ호ㅓ호ㅓ" localSheetId="16" hidden="1">{"'용역비'!$A$4:$C$8"}</definedName>
    <definedName name="ㅇ호ㅓ호ㅓ" localSheetId="20" hidden="1">{"'용역비'!$A$4:$C$8"}</definedName>
    <definedName name="ㅇ호ㅓ호ㅓ" hidden="1">{"'용역비'!$A$4:$C$8"}</definedName>
    <definedName name="아" localSheetId="9" hidden="1">{"'자리배치도'!$AG$1:$CI$28"}</definedName>
    <definedName name="아" localSheetId="13" hidden="1">{"'자리배치도'!$AG$1:$CI$28"}</definedName>
    <definedName name="아" localSheetId="16" hidden="1">{"'자리배치도'!$AG$1:$CI$28"}</definedName>
    <definedName name="아" localSheetId="20" hidden="1">{"'자리배치도'!$AG$1:$CI$28"}</definedName>
    <definedName name="아" hidden="1">{"'자리배치도'!$AG$1:$CI$28"}</definedName>
    <definedName name="아앙아" localSheetId="18" hidden="1">{#N/A,#N/A,FALSE,"전력간선"}</definedName>
    <definedName name="아앙아" localSheetId="19" hidden="1">{#N/A,#N/A,FALSE,"전력간선"}</definedName>
    <definedName name="아앙아" hidden="1">{#N/A,#N/A,FALSE,"전력간선"}</definedName>
    <definedName name="아ㅏㅓ랜"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아ㅏㅓ랜"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아ㅏㅓ랜"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아ㅏㅓ랜"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아ㅏㅓ랜"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아ㅏㅓㅗㄹ"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아ㅏㅓㅗㄹ"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아ㅏㅓㅗㄹ"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아ㅏㅓㅗㄹ"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아ㅏㅓㅗㄹ"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앙아앙ㅇ" localSheetId="9"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앙아앙ㅇ" localSheetId="13"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앙아앙ㅇ" localSheetId="16"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앙아앙ㅇ" localSheetId="20"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앙아앙ㅇ"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양식" localSheetId="9" hidden="1">{#N/A,#N/A,FALSE,"전력간선"}</definedName>
    <definedName name="양식" localSheetId="13" hidden="1">{#N/A,#N/A,FALSE,"전력간선"}</definedName>
    <definedName name="양식" localSheetId="16" hidden="1">{#N/A,#N/A,FALSE,"전력간선"}</definedName>
    <definedName name="양식" localSheetId="20" hidden="1">{#N/A,#N/A,FALSE,"전력간선"}</definedName>
    <definedName name="양식" hidden="1">{#N/A,#N/A,FALSE,"전력간선"}</definedName>
    <definedName name="어떤거죠" hidden="1">#REF!</definedName>
    <definedName name="어ㅓㅓㅇ"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어ㅓㅓㅇ"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어ㅓㅓㅇ"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어ㅓㅓㅇ"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어ㅓㅓㅇ"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어ㅘㄴ"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어ㅘㄴ"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어ㅘㄴ"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어ㅘㄴ"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어ㅘㄴ"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업체" localSheetId="18" hidden="1">#REF!</definedName>
    <definedName name="업체" hidden="1">#REF!</definedName>
    <definedName name="예비" localSheetId="9" hidden="1">{#N/A,#N/A,TRUE,"토적및재료집계";#N/A,#N/A,TRUE,"토적및재료집계";#N/A,#N/A,TRUE,"단위량"}</definedName>
    <definedName name="예비" localSheetId="13" hidden="1">{#N/A,#N/A,TRUE,"토적및재료집계";#N/A,#N/A,TRUE,"토적및재료집계";#N/A,#N/A,TRUE,"단위량"}</definedName>
    <definedName name="예비" localSheetId="16" hidden="1">{#N/A,#N/A,TRUE,"토적및재료집계";#N/A,#N/A,TRUE,"토적및재료집계";#N/A,#N/A,TRUE,"단위량"}</definedName>
    <definedName name="예비" localSheetId="20" hidden="1">{#N/A,#N/A,TRUE,"토적및재료집계";#N/A,#N/A,TRUE,"토적및재료집계";#N/A,#N/A,TRUE,"단위량"}</definedName>
    <definedName name="예비" hidden="1">{#N/A,#N/A,TRUE,"토적및재료집계";#N/A,#N/A,TRUE,"토적및재료집계";#N/A,#N/A,TRUE,"단위량"}</definedName>
    <definedName name="예산내역" localSheetId="9" hidden="1">{"'용역비'!$A$4:$C$8"}</definedName>
    <definedName name="예산내역" localSheetId="13" hidden="1">{"'용역비'!$A$4:$C$8"}</definedName>
    <definedName name="예산내역" localSheetId="16" hidden="1">{"'용역비'!$A$4:$C$8"}</definedName>
    <definedName name="예산내역" localSheetId="20" hidden="1">{"'용역비'!$A$4:$C$8"}</definedName>
    <definedName name="예산내역" hidden="1">{"'용역비'!$A$4:$C$8"}</definedName>
    <definedName name="옥"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옥"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옥"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옥"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옥"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옥천1" localSheetId="9" hidden="1">{#N/A,#N/A,TRUE,"토적및재료집계";#N/A,#N/A,TRUE,"토적및재료집계";#N/A,#N/A,TRUE,"단위량"}</definedName>
    <definedName name="옥천1" localSheetId="13" hidden="1">{#N/A,#N/A,TRUE,"토적및재료집계";#N/A,#N/A,TRUE,"토적및재료집계";#N/A,#N/A,TRUE,"단위량"}</definedName>
    <definedName name="옥천1" localSheetId="16" hidden="1">{#N/A,#N/A,TRUE,"토적및재료집계";#N/A,#N/A,TRUE,"토적및재료집계";#N/A,#N/A,TRUE,"단위량"}</definedName>
    <definedName name="옥천1" localSheetId="20" hidden="1">{#N/A,#N/A,TRUE,"토적및재료집계";#N/A,#N/A,TRUE,"토적및재료집계";#N/A,#N/A,TRUE,"단위량"}</definedName>
    <definedName name="옥천1" hidden="1">{#N/A,#N/A,TRUE,"토적및재료집계";#N/A,#N/A,TRUE,"토적및재료집계";#N/A,#N/A,TRUE,"단위량"}</definedName>
    <definedName name="옹벽공" localSheetId="18" hidden="1">#REF!</definedName>
    <definedName name="옹벽공" hidden="1">#REF!</definedName>
    <definedName name="옹벽내역" localSheetId="18" hidden="1">#REF!</definedName>
    <definedName name="옹벽내역" hidden="1">#REF!</definedName>
    <definedName name="완공3" localSheetId="9" hidden="1">#REF!</definedName>
    <definedName name="완공3" localSheetId="13" hidden="1">#REF!</definedName>
    <definedName name="완공3" localSheetId="16" hidden="1">#REF!</definedName>
    <definedName name="완공3" localSheetId="20" hidden="1">#REF!</definedName>
    <definedName name="완공3" hidden="1">#REF!</definedName>
    <definedName name="우리" localSheetId="9" hidden="1">{#N/A,#N/A,FALSE,"3가";#N/A,#N/A,FALSE,"3나";#N/A,#N/A,FALSE,"3다"}</definedName>
    <definedName name="우리" localSheetId="13" hidden="1">{#N/A,#N/A,FALSE,"3가";#N/A,#N/A,FALSE,"3나";#N/A,#N/A,FALSE,"3다"}</definedName>
    <definedName name="우리" localSheetId="16" hidden="1">{#N/A,#N/A,FALSE,"3가";#N/A,#N/A,FALSE,"3나";#N/A,#N/A,FALSE,"3다"}</definedName>
    <definedName name="우리" localSheetId="20" hidden="1">{#N/A,#N/A,FALSE,"3가";#N/A,#N/A,FALSE,"3나";#N/A,#N/A,FALSE,"3다"}</definedName>
    <definedName name="우리" hidden="1">{#N/A,#N/A,FALSE,"3가";#N/A,#N/A,FALSE,"3나";#N/A,#N/A,FALSE,"3다"}</definedName>
    <definedName name="원가계간"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원가계간"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원가계간"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원가계간"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원가계간"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원가계산19"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원가계산19"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원가계산19"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원가계산19"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원가계산1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원각"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원각"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원각"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원각"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원각"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원기기ㅣㅇ"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원기기ㅣㅇ"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원기기ㅣㅇ"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원기기ㅣㅇ"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원기기ㅣㅇ"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원원가" localSheetId="9" hidden="1">{"'공사부문'!$A$6:$A$32"}</definedName>
    <definedName name="원원가" localSheetId="13" hidden="1">{"'공사부문'!$A$6:$A$32"}</definedName>
    <definedName name="원원가" localSheetId="16" hidden="1">{"'공사부문'!$A$6:$A$32"}</definedName>
    <definedName name="원원가" localSheetId="20" hidden="1">{"'공사부문'!$A$6:$A$32"}</definedName>
    <definedName name="원원가" hidden="1">{"'공사부문'!$A$6:$A$32"}</definedName>
    <definedName name="유정협" localSheetId="9" hidden="1">{#N/A,#N/A,TRUE,"토적및재료집계";#N/A,#N/A,TRUE,"토적및재료집계";#N/A,#N/A,TRUE,"단위량"}</definedName>
    <definedName name="유정협" localSheetId="13" hidden="1">{#N/A,#N/A,TRUE,"토적및재료집계";#N/A,#N/A,TRUE,"토적및재료집계";#N/A,#N/A,TRUE,"단위량"}</definedName>
    <definedName name="유정협" localSheetId="16" hidden="1">{#N/A,#N/A,TRUE,"토적및재료집계";#N/A,#N/A,TRUE,"토적및재료집계";#N/A,#N/A,TRUE,"단위량"}</definedName>
    <definedName name="유정협" localSheetId="20" hidden="1">{#N/A,#N/A,TRUE,"토적및재료집계";#N/A,#N/A,TRUE,"토적및재료집계";#N/A,#N/A,TRUE,"단위량"}</definedName>
    <definedName name="유정협" hidden="1">{#N/A,#N/A,TRUE,"토적및재료집계";#N/A,#N/A,TRUE,"토적및재료집계";#N/A,#N/A,TRUE,"단위량"}</definedName>
    <definedName name="응용" localSheetId="9" hidden="1">{"'용역비'!$A$4:$C$8"}</definedName>
    <definedName name="응용" localSheetId="13" hidden="1">{"'용역비'!$A$4:$C$8"}</definedName>
    <definedName name="응용" localSheetId="16" hidden="1">{"'용역비'!$A$4:$C$8"}</definedName>
    <definedName name="응용" localSheetId="20" hidden="1">{"'용역비'!$A$4:$C$8"}</definedName>
    <definedName name="응용" hidden="1">{"'용역비'!$A$4:$C$8"}</definedName>
    <definedName name="의정부2" localSheetId="18" hidden="1">{"'용역비'!$A$4:$C$8"}</definedName>
    <definedName name="의정부2" localSheetId="19" hidden="1">{"'용역비'!$A$4:$C$8"}</definedName>
    <definedName name="의정부2" hidden="1">{"'용역비'!$A$4:$C$8"}</definedName>
    <definedName name="이" localSheetId="9" hidden="1">{#N/A,#N/A,TRUE,"토적및재료집계";#N/A,#N/A,TRUE,"토적및재료집계";#N/A,#N/A,TRUE,"단위량"}</definedName>
    <definedName name="이" localSheetId="13" hidden="1">{#N/A,#N/A,TRUE,"토적및재료집계";#N/A,#N/A,TRUE,"토적및재료집계";#N/A,#N/A,TRUE,"단위량"}</definedName>
    <definedName name="이" localSheetId="16" hidden="1">{#N/A,#N/A,TRUE,"토적및재료집계";#N/A,#N/A,TRUE,"토적및재료집계";#N/A,#N/A,TRUE,"단위량"}</definedName>
    <definedName name="이" localSheetId="20" hidden="1">{#N/A,#N/A,TRUE,"토적및재료집계";#N/A,#N/A,TRUE,"토적및재료집계";#N/A,#N/A,TRUE,"단위량"}</definedName>
    <definedName name="이" hidden="1">{#N/A,#N/A,TRUE,"토적및재료집계";#N/A,#N/A,TRUE,"토적및재료집계";#N/A,#N/A,TRUE,"단위량"}</definedName>
    <definedName name="이릉" localSheetId="18" hidden="1">#REF!</definedName>
    <definedName name="이릉" localSheetId="19" hidden="1">#REF!</definedName>
    <definedName name="이릉" hidden="1">#REF!</definedName>
    <definedName name="이종훈" localSheetId="18" hidden="1">[12]전기!$A$4:$A$163</definedName>
    <definedName name="이종훈" localSheetId="19" hidden="1">[12]전기!$A$4:$A$163</definedName>
    <definedName name="이종훈" hidden="1">[13]전기!$A$4:$A$163</definedName>
    <definedName name="이천순복음"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이천순복음"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이천순복음"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이천순복음"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이천순복음"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인천지검"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인천지검"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인천지검"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인천지검"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인천지검"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일" localSheetId="9" hidden="1">#REF!</definedName>
    <definedName name="일" localSheetId="13" hidden="1">#REF!</definedName>
    <definedName name="일" localSheetId="16" hidden="1">#REF!</definedName>
    <definedName name="일" localSheetId="20" hidden="1">#REF!</definedName>
    <definedName name="일" hidden="1">#REF!</definedName>
    <definedName name="일위대가_경비">#REF!</definedName>
    <definedName name="일위대가_규격">#REF!</definedName>
    <definedName name="일위대가_노무비">#REF!</definedName>
    <definedName name="일위대가_단위">#REF!</definedName>
    <definedName name="일위대가_재료비">#REF!</definedName>
    <definedName name="일위대가_품명">#REF!</definedName>
    <definedName name="일위대가_호표">#REF!</definedName>
    <definedName name="일위목록_경비">#REF!</definedName>
    <definedName name="일위목록_노무비">#REF!</definedName>
    <definedName name="일위목록_재료비">#REF!</definedName>
    <definedName name="일위목록_품명">#REF!</definedName>
    <definedName name="일위목록_호표">#REF!</definedName>
    <definedName name="일위선로">#REF!</definedName>
    <definedName name="일집" hidden="1">#REF!</definedName>
    <definedName name="임ㄴ" localSheetId="9" hidden="1">{"'공사부문'!$A$6:$A$32"}</definedName>
    <definedName name="임ㄴ" localSheetId="13" hidden="1">{"'공사부문'!$A$6:$A$32"}</definedName>
    <definedName name="임ㄴ" localSheetId="16" hidden="1">{"'공사부문'!$A$6:$A$32"}</definedName>
    <definedName name="임ㄴ" localSheetId="20" hidden="1">{"'공사부문'!$A$6:$A$32"}</definedName>
    <definedName name="임ㄴ" hidden="1">{"'공사부문'!$A$6:$A$32"}</definedName>
    <definedName name="ㅈ" localSheetId="9" hidden="1">{#N/A,#N/A,TRUE,"토적및재료집계";#N/A,#N/A,TRUE,"토적및재료집계";#N/A,#N/A,TRUE,"단위량"}</definedName>
    <definedName name="ㅈ" localSheetId="13" hidden="1">{#N/A,#N/A,TRUE,"토적및재료집계";#N/A,#N/A,TRUE,"토적및재료집계";#N/A,#N/A,TRUE,"단위량"}</definedName>
    <definedName name="ㅈ" localSheetId="16" hidden="1">{#N/A,#N/A,TRUE,"토적및재료집계";#N/A,#N/A,TRUE,"토적및재료집계";#N/A,#N/A,TRUE,"단위량"}</definedName>
    <definedName name="ㅈ" localSheetId="20" hidden="1">{#N/A,#N/A,TRUE,"토적및재료집계";#N/A,#N/A,TRUE,"토적및재료집계";#N/A,#N/A,TRUE,"단위량"}</definedName>
    <definedName name="ㅈ" hidden="1">{#N/A,#N/A,TRUE,"토적및재료집계";#N/A,#N/A,TRUE,"토적및재료집계";#N/A,#N/A,TRUE,"단위량"}</definedName>
    <definedName name="ㅈ56ㅕ" localSheetId="9" hidden="1">{"'용역비'!$A$4:$C$8"}</definedName>
    <definedName name="ㅈ56ㅕ" localSheetId="13" hidden="1">{"'용역비'!$A$4:$C$8"}</definedName>
    <definedName name="ㅈ56ㅕ" localSheetId="16" hidden="1">{"'용역비'!$A$4:$C$8"}</definedName>
    <definedName name="ㅈ56ㅕ" localSheetId="20" hidden="1">{"'용역비'!$A$4:$C$8"}</definedName>
    <definedName name="ㅈ56ㅕ" hidden="1">{"'용역비'!$A$4:$C$8"}</definedName>
    <definedName name="ㅈㄷㄱㄷㄱㄷ" localSheetId="9" hidden="1">{"'용역비'!$A$4:$C$8"}</definedName>
    <definedName name="ㅈㄷㄱㄷㄱㄷ" localSheetId="13" hidden="1">{"'용역비'!$A$4:$C$8"}</definedName>
    <definedName name="ㅈㄷㄱㄷㄱㄷ" localSheetId="16" hidden="1">{"'용역비'!$A$4:$C$8"}</definedName>
    <definedName name="ㅈㄷㄱㄷㄱㄷ" localSheetId="20" hidden="1">{"'용역비'!$A$4:$C$8"}</definedName>
    <definedName name="ㅈㄷㄱㄷㄱㄷ" localSheetId="18" hidden="1">{"'용역비'!$A$4:$C$8"}</definedName>
    <definedName name="ㅈㄷㄱㄷㄱㄷ" localSheetId="19" hidden="1">{"'용역비'!$A$4:$C$8"}</definedName>
    <definedName name="ㅈㄷㄱㄷㄱㄷ" hidden="1">{"'용역비'!$A$4:$C$8"}</definedName>
    <definedName name="ㅈㅂㅂㅂㅂㅂㅂㅂㅂㅂ" localSheetId="9" hidden="1">#REF!</definedName>
    <definedName name="ㅈㅂㅂㅂㅂㅂㅂㅂㅂㅂ" localSheetId="13" hidden="1">#REF!</definedName>
    <definedName name="ㅈㅂㅂㅂㅂㅂㅂㅂㅂㅂ" localSheetId="16" hidden="1">#REF!</definedName>
    <definedName name="ㅈㅂㅂㅂㅂㅂㅂㅂㅂㅂ" localSheetId="20" hidden="1">#REF!</definedName>
    <definedName name="ㅈㅂㅂㅂㅂㅂㅂㅂㅂㅂ" hidden="1">#REF!</definedName>
    <definedName name="ㅈㅂㅂㅂㅂㅂㅂㅂㅂㅂㅂ" hidden="1">#REF!</definedName>
    <definedName name="ㅈㅂㅈㅂㅂ" hidden="1">#REF!</definedName>
    <definedName name="ㅈㅂㅈㅂㅈㅂㅈㅂㅈㅂ" hidden="1">#REF!</definedName>
    <definedName name="ㅈㅂㅈㅂㅈㅂㅈㅂㅈㅂㅈㅂㅈㅂㅈㅂㅈㅂㅈㅂㅈㅂㅈㅂㅈㅂ" hidden="1">#REF!</definedName>
    <definedName name="ㅈㅇ" localSheetId="9" hidden="1">{"'용역비'!$A$4:$C$8"}</definedName>
    <definedName name="ㅈㅇ" localSheetId="13" hidden="1">{"'용역비'!$A$4:$C$8"}</definedName>
    <definedName name="ㅈㅇ" localSheetId="16" hidden="1">{"'용역비'!$A$4:$C$8"}</definedName>
    <definedName name="ㅈㅇ" localSheetId="20" hidden="1">{"'용역비'!$A$4:$C$8"}</definedName>
    <definedName name="ㅈㅇ" localSheetId="18" hidden="1">{"'용역비'!$A$4:$C$8"}</definedName>
    <definedName name="ㅈㅇ" localSheetId="19" hidden="1">{"'용역비'!$A$4:$C$8"}</definedName>
    <definedName name="ㅈㅇ" hidden="1">{"'용역비'!$A$4:$C$8"}</definedName>
    <definedName name="ㅈㅈㅈ" localSheetId="9" hidden="1">{#N/A,#N/A,TRUE,"토적및재료집계";#N/A,#N/A,TRUE,"토적및재료집계";#N/A,#N/A,TRUE,"단위량"}</definedName>
    <definedName name="ㅈㅈㅈ" localSheetId="13" hidden="1">{#N/A,#N/A,TRUE,"토적및재료집계";#N/A,#N/A,TRUE,"토적및재료집계";#N/A,#N/A,TRUE,"단위량"}</definedName>
    <definedName name="ㅈㅈㅈ" localSheetId="16" hidden="1">{#N/A,#N/A,TRUE,"토적및재료집계";#N/A,#N/A,TRUE,"토적및재료집계";#N/A,#N/A,TRUE,"단위량"}</definedName>
    <definedName name="ㅈㅈㅈ" localSheetId="20" hidden="1">{#N/A,#N/A,TRUE,"토적및재료집계";#N/A,#N/A,TRUE,"토적및재료집계";#N/A,#N/A,TRUE,"단위량"}</definedName>
    <definedName name="ㅈㅈㅈ" localSheetId="18" hidden="1">{"'용역비'!$A$4:$C$8"}</definedName>
    <definedName name="ㅈㅈㅈ" localSheetId="19" hidden="1">{"'용역비'!$A$4:$C$8"}</definedName>
    <definedName name="ㅈㅈㅈ" hidden="1">{#N/A,#N/A,TRUE,"토적및재료집계";#N/A,#N/A,TRUE,"토적및재료집계";#N/A,#N/A,TRUE,"단위량"}</definedName>
    <definedName name="ㅈㅈㅈㅈ" localSheetId="9" hidden="1">{#N/A,#N/A,FALSE,"명세표"}</definedName>
    <definedName name="ㅈㅈㅈㅈ" localSheetId="13" hidden="1">{#N/A,#N/A,FALSE,"명세표"}</definedName>
    <definedName name="ㅈㅈㅈㅈ" localSheetId="16" hidden="1">{#N/A,#N/A,FALSE,"명세표"}</definedName>
    <definedName name="ㅈㅈㅈㅈ" localSheetId="20" hidden="1">{#N/A,#N/A,FALSE,"명세표"}</definedName>
    <definedName name="ㅈㅈㅈㅈ" hidden="1">{#N/A,#N/A,FALSE,"명세표"}</definedName>
    <definedName name="ㅈㅈㅈㅈㅈㅈ" localSheetId="9" hidden="1">{"'용역비'!$A$4:$C$8"}</definedName>
    <definedName name="ㅈㅈㅈㅈㅈㅈ" localSheetId="13" hidden="1">{"'용역비'!$A$4:$C$8"}</definedName>
    <definedName name="ㅈㅈㅈㅈㅈㅈ" localSheetId="16" hidden="1">{"'용역비'!$A$4:$C$8"}</definedName>
    <definedName name="ㅈㅈㅈㅈㅈㅈ" localSheetId="20" hidden="1">{"'용역비'!$A$4:$C$8"}</definedName>
    <definedName name="ㅈㅈㅈㅈㅈㅈ" localSheetId="18" hidden="1">{"'용역비'!$A$4:$C$8"}</definedName>
    <definedName name="ㅈㅈㅈㅈㅈㅈ" localSheetId="19" hidden="1">{"'용역비'!$A$4:$C$8"}</definedName>
    <definedName name="ㅈㅈㅈㅈㅈㅈ" hidden="1">{"'용역비'!$A$4:$C$8"}</definedName>
    <definedName name="자" localSheetId="9" hidden="1">{"'용역비'!$A$4:$C$8"}</definedName>
    <definedName name="자" localSheetId="13" hidden="1">{"'용역비'!$A$4:$C$8"}</definedName>
    <definedName name="자" localSheetId="16" hidden="1">{"'용역비'!$A$4:$C$8"}</definedName>
    <definedName name="자" localSheetId="20" hidden="1">{"'용역비'!$A$4:$C$8"}</definedName>
    <definedName name="자" hidden="1">{"'용역비'!$A$4:$C$8"}</definedName>
    <definedName name="자동" localSheetId="9" hidden="1">{#N/A,#N/A,FALSE,"전력간선"}</definedName>
    <definedName name="자동" localSheetId="13" hidden="1">{#N/A,#N/A,FALSE,"전력간선"}</definedName>
    <definedName name="자동" localSheetId="16" hidden="1">{#N/A,#N/A,FALSE,"전력간선"}</definedName>
    <definedName name="자동" localSheetId="20" hidden="1">{#N/A,#N/A,FALSE,"전력간선"}</definedName>
    <definedName name="자동" hidden="1">{#N/A,#N/A,FALSE,"전력간선"}</definedName>
    <definedName name="자미" localSheetId="9" hidden="1">{#N/A,#N/A,FALSE,"명세표"}</definedName>
    <definedName name="자미" localSheetId="13" hidden="1">{#N/A,#N/A,FALSE,"명세표"}</definedName>
    <definedName name="자미" localSheetId="16" hidden="1">{#N/A,#N/A,FALSE,"명세표"}</definedName>
    <definedName name="자미" localSheetId="20" hidden="1">{#N/A,#N/A,FALSE,"명세표"}</definedName>
    <definedName name="자미" hidden="1">{#N/A,#N/A,FALSE,"명세표"}</definedName>
    <definedName name="자재단가근거" localSheetId="18" hidden="1">#REF!</definedName>
    <definedName name="자재단가근거" hidden="1">#REF!</definedName>
    <definedName name="자재단가비교표">[21]자재단가비교표!$B$2:$M$72</definedName>
    <definedName name="자재비" localSheetId="9" hidden="1">{"'용역비'!$A$4:$C$8"}</definedName>
    <definedName name="자재비" localSheetId="13" hidden="1">{"'용역비'!$A$4:$C$8"}</definedName>
    <definedName name="자재비" localSheetId="16" hidden="1">{"'용역비'!$A$4:$C$8"}</definedName>
    <definedName name="자재비" localSheetId="20" hidden="1">{"'용역비'!$A$4:$C$8"}</definedName>
    <definedName name="자재비" hidden="1">{"'용역비'!$A$4:$C$8"}</definedName>
    <definedName name="자재비산출" localSheetId="9" hidden="1">{#N/A,"수불부",FALSE,"사급자재수불서";#N/A,"수불부",FALSE,"사급자재수불서"}</definedName>
    <definedName name="자재비산출" localSheetId="13" hidden="1">{#N/A,"수불부",FALSE,"사급자재수불서";#N/A,"수불부",FALSE,"사급자재수불서"}</definedName>
    <definedName name="자재비산출" localSheetId="16" hidden="1">{#N/A,"수불부",FALSE,"사급자재수불서";#N/A,"수불부",FALSE,"사급자재수불서"}</definedName>
    <definedName name="자재비산출" localSheetId="20" hidden="1">{#N/A,"수불부",FALSE,"사급자재수불서";#N/A,"수불부",FALSE,"사급자재수불서"}</definedName>
    <definedName name="자재비산출" hidden="1">{#N/A,"수불부",FALSE,"사급자재수불서";#N/A,"수불부",FALSE,"사급자재수불서"}</definedName>
    <definedName name="장비계약" localSheetId="18" hidden="1">{"'Sheet1'!$A$9:$I$36"}</definedName>
    <definedName name="장비계약" localSheetId="19" hidden="1">{"'Sheet1'!$A$9:$I$36"}</definedName>
    <definedName name="장비계약" hidden="1">{"'Sheet1'!$A$9:$I$36"}</definedName>
    <definedName name="장용두" localSheetId="18" hidden="1">{"'Sheet1'!$A$9:$I$36"}</definedName>
    <definedName name="장용두" localSheetId="19" hidden="1">{"'Sheet1'!$A$9:$I$36"}</definedName>
    <definedName name="장용두" hidden="1">{"'Sheet1'!$A$9:$I$36"}</definedName>
    <definedName name="장집" localSheetId="9" hidden="1">{"'용역비'!$A$4:$C$8"}</definedName>
    <definedName name="장집" localSheetId="13" hidden="1">{"'용역비'!$A$4:$C$8"}</definedName>
    <definedName name="장집" localSheetId="16" hidden="1">{"'용역비'!$A$4:$C$8"}</definedName>
    <definedName name="장집" localSheetId="20" hidden="1">{"'용역비'!$A$4:$C$8"}</definedName>
    <definedName name="장집" hidden="1">{"'용역비'!$A$4:$C$8"}</definedName>
    <definedName name="재료계산서" hidden="1">#REF!</definedName>
    <definedName name="저장" localSheetId="18" hidden="1">{"'Sheet1'!$A$9:$I$36"}</definedName>
    <definedName name="저장" localSheetId="19" hidden="1">{"'Sheet1'!$A$9:$I$36"}</definedName>
    <definedName name="저장" hidden="1">{"'Sheet1'!$A$9:$I$36"}</definedName>
    <definedName name="전기">#REF!</definedName>
    <definedName name="전기접지">#REF!</definedName>
    <definedName name="전원" localSheetId="9" hidden="1">{#N/A,#N/A,TRUE,"토적및재료집계";#N/A,#N/A,TRUE,"토적및재료집계";#N/A,#N/A,TRUE,"단위량"}</definedName>
    <definedName name="전원" localSheetId="13" hidden="1">{#N/A,#N/A,TRUE,"토적및재료집계";#N/A,#N/A,TRUE,"토적및재료집계";#N/A,#N/A,TRUE,"단위량"}</definedName>
    <definedName name="전원" localSheetId="16" hidden="1">{#N/A,#N/A,TRUE,"토적및재료집계";#N/A,#N/A,TRUE,"토적및재료집계";#N/A,#N/A,TRUE,"단위량"}</definedName>
    <definedName name="전원" localSheetId="20" hidden="1">{#N/A,#N/A,TRUE,"토적및재료집계";#N/A,#N/A,TRUE,"토적및재료집계";#N/A,#N/A,TRUE,"단위량"}</definedName>
    <definedName name="전원" hidden="1">{#N/A,#N/A,TRUE,"토적및재료집계";#N/A,#N/A,TRUE,"토적및재료집계";#N/A,#N/A,TRUE,"단위량"}</definedName>
    <definedName name="전원케이블피스표" localSheetId="9" hidden="1">{#N/A,#N/A,TRUE,"토적및재료집계";#N/A,#N/A,TRUE,"토적및재료집계";#N/A,#N/A,TRUE,"단위량"}</definedName>
    <definedName name="전원케이블피스표" localSheetId="13" hidden="1">{#N/A,#N/A,TRUE,"토적및재료집계";#N/A,#N/A,TRUE,"토적및재료집계";#N/A,#N/A,TRUE,"단위량"}</definedName>
    <definedName name="전원케이블피스표" localSheetId="16" hidden="1">{#N/A,#N/A,TRUE,"토적및재료집계";#N/A,#N/A,TRUE,"토적및재료집계";#N/A,#N/A,TRUE,"단위량"}</definedName>
    <definedName name="전원케이블피스표" localSheetId="20" hidden="1">{#N/A,#N/A,TRUE,"토적및재료집계";#N/A,#N/A,TRUE,"토적및재료집계";#N/A,#N/A,TRUE,"단위량"}</definedName>
    <definedName name="전원케이블피스표" hidden="1">{#N/A,#N/A,TRUE,"토적및재료집계";#N/A,#N/A,TRUE,"토적및재료집계";#N/A,#N/A,TRUE,"단위량"}</definedName>
    <definedName name="정근호" localSheetId="9" hidden="1">{#N/A,#N/A,TRUE,"토적및재료집계";#N/A,#N/A,TRUE,"토적및재료집계";#N/A,#N/A,TRUE,"단위량"}</definedName>
    <definedName name="정근호" localSheetId="13" hidden="1">{#N/A,#N/A,TRUE,"토적및재료집계";#N/A,#N/A,TRUE,"토적및재료집계";#N/A,#N/A,TRUE,"단위량"}</definedName>
    <definedName name="정근호" localSheetId="16" hidden="1">{#N/A,#N/A,TRUE,"토적및재료집계";#N/A,#N/A,TRUE,"토적및재료집계";#N/A,#N/A,TRUE,"단위량"}</definedName>
    <definedName name="정근호" localSheetId="20" hidden="1">{#N/A,#N/A,TRUE,"토적및재료집계";#N/A,#N/A,TRUE,"토적및재료집계";#N/A,#N/A,TRUE,"단위량"}</definedName>
    <definedName name="정근호" hidden="1">{#N/A,#N/A,TRUE,"토적및재료집계";#N/A,#N/A,TRUE,"토적및재료집계";#N/A,#N/A,TRUE,"단위량"}</definedName>
    <definedName name="정산서" localSheetId="18" hidden="1">{"'Sheet1'!$A$9:$I$36"}</definedName>
    <definedName name="정산서" localSheetId="19" hidden="1">{"'Sheet1'!$A$9:$I$36"}</definedName>
    <definedName name="정산서" hidden="1">{"'Sheet1'!$A$9:$I$36"}</definedName>
    <definedName name="정웅하" localSheetId="9" hidden="1">{"'광피스표'!$A$3:$N$54"}</definedName>
    <definedName name="정웅하" localSheetId="13" hidden="1">{"'광피스표'!$A$3:$N$54"}</definedName>
    <definedName name="정웅하" localSheetId="16" hidden="1">{"'광피스표'!$A$3:$N$54"}</definedName>
    <definedName name="정웅하" localSheetId="20" hidden="1">{"'광피스표'!$A$3:$N$54"}</definedName>
    <definedName name="정웅하" hidden="1">{"'광피스표'!$A$3:$N$54"}</definedName>
    <definedName name="정협사랑" localSheetId="9" hidden="1">{#N/A,#N/A,TRUE,"토적및재료집계";#N/A,#N/A,TRUE,"토적및재료집계";#N/A,#N/A,TRUE,"단위량"}</definedName>
    <definedName name="정협사랑" localSheetId="13" hidden="1">{#N/A,#N/A,TRUE,"토적및재료집계";#N/A,#N/A,TRUE,"토적및재료집계";#N/A,#N/A,TRUE,"단위량"}</definedName>
    <definedName name="정협사랑" localSheetId="16" hidden="1">{#N/A,#N/A,TRUE,"토적및재료집계";#N/A,#N/A,TRUE,"토적및재료집계";#N/A,#N/A,TRUE,"단위량"}</definedName>
    <definedName name="정협사랑" localSheetId="20" hidden="1">{#N/A,#N/A,TRUE,"토적및재료집계";#N/A,#N/A,TRUE,"토적및재료집계";#N/A,#N/A,TRUE,"단위량"}</definedName>
    <definedName name="정협사랑" hidden="1">{#N/A,#N/A,TRUE,"토적및재료집계";#N/A,#N/A,TRUE,"토적및재료집계";#N/A,#N/A,TRUE,"단위량"}</definedName>
    <definedName name="제수추가" localSheetId="9" hidden="1">{"'용역비'!$A$4:$C$8"}</definedName>
    <definedName name="제수추가" localSheetId="13" hidden="1">{"'용역비'!$A$4:$C$8"}</definedName>
    <definedName name="제수추가" localSheetId="16" hidden="1">{"'용역비'!$A$4:$C$8"}</definedName>
    <definedName name="제수추가" localSheetId="20" hidden="1">{"'용역비'!$A$4:$C$8"}</definedName>
    <definedName name="제수추가" hidden="1">{"'용역비'!$A$4:$C$8"}</definedName>
    <definedName name="제조">#REF!</definedName>
    <definedName name="제조3"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제조3"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제조3"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제조3"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제조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제조구매수량">#REF!</definedName>
    <definedName name="제주추가종합수정안" localSheetId="9" hidden="1">{#N/A,#N/A,FALSE,"3가";#N/A,#N/A,FALSE,"3나";#N/A,#N/A,FALSE,"3다"}</definedName>
    <definedName name="제주추가종합수정안" localSheetId="13" hidden="1">{#N/A,#N/A,FALSE,"3가";#N/A,#N/A,FALSE,"3나";#N/A,#N/A,FALSE,"3다"}</definedName>
    <definedName name="제주추가종합수정안" localSheetId="16" hidden="1">{#N/A,#N/A,FALSE,"3가";#N/A,#N/A,FALSE,"3나";#N/A,#N/A,FALSE,"3다"}</definedName>
    <definedName name="제주추가종합수정안" localSheetId="20" hidden="1">{#N/A,#N/A,FALSE,"3가";#N/A,#N/A,FALSE,"3나";#N/A,#N/A,FALSE,"3다"}</definedName>
    <definedName name="제주추가종합수정안" hidden="1">{#N/A,#N/A,FALSE,"3가";#N/A,#N/A,FALSE,"3나";#N/A,#N/A,FALSE,"3다"}</definedName>
    <definedName name="조별유형" hidden="1">#REF!</definedName>
    <definedName name="조차장" localSheetId="9" hidden="1">{#N/A,#N/A,FALSE,"명세표"}</definedName>
    <definedName name="조차장" localSheetId="13" hidden="1">{#N/A,#N/A,FALSE,"명세표"}</definedName>
    <definedName name="조차장" localSheetId="16" hidden="1">{#N/A,#N/A,FALSE,"명세표"}</definedName>
    <definedName name="조차장" localSheetId="20" hidden="1">{#N/A,#N/A,FALSE,"명세표"}</definedName>
    <definedName name="조차장" hidden="1">{#N/A,#N/A,FALSE,"명세표"}</definedName>
    <definedName name="종합청사"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종합청사"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종합청사"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종합청사"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종합청사"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준설" localSheetId="18" hidden="1">{"'Sheet1'!$A$9:$I$36"}</definedName>
    <definedName name="준설" localSheetId="19" hidden="1">{"'Sheet1'!$A$9:$I$36"}</definedName>
    <definedName name="준설" hidden="1">{"'Sheet1'!$A$9:$I$36"}</definedName>
    <definedName name="중급기능사비용">#REF!</definedName>
    <definedName name="중급기술자비용">#REF!</definedName>
    <definedName name="지중" localSheetId="9" hidden="1">{#N/A,#N/A,FALSE,"명세표"}</definedName>
    <definedName name="지중" localSheetId="13" hidden="1">{#N/A,#N/A,FALSE,"명세표"}</definedName>
    <definedName name="지중" localSheetId="16" hidden="1">{#N/A,#N/A,FALSE,"명세표"}</definedName>
    <definedName name="지중" localSheetId="20" hidden="1">{#N/A,#N/A,FALSE,"명세표"}</definedName>
    <definedName name="지중" hidden="1">{#N/A,#N/A,FALSE,"명세표"}</definedName>
    <definedName name="직매54P" localSheetId="9" hidden="1">{#N/A,#N/A,TRUE,"토적및재료집계";#N/A,#N/A,TRUE,"토적및재료집계";#N/A,#N/A,TRUE,"단위량"}</definedName>
    <definedName name="직매54P" localSheetId="13" hidden="1">{#N/A,#N/A,TRUE,"토적및재료집계";#N/A,#N/A,TRUE,"토적및재료집계";#N/A,#N/A,TRUE,"단위량"}</definedName>
    <definedName name="직매54P" localSheetId="16" hidden="1">{#N/A,#N/A,TRUE,"토적및재료집계";#N/A,#N/A,TRUE,"토적및재료집계";#N/A,#N/A,TRUE,"단위량"}</definedName>
    <definedName name="직매54P" localSheetId="20" hidden="1">{#N/A,#N/A,TRUE,"토적및재료집계";#N/A,#N/A,TRUE,"토적및재료집계";#N/A,#N/A,TRUE,"단위량"}</definedName>
    <definedName name="직매54P" hidden="1">{#N/A,#N/A,TRUE,"토적및재료집계";#N/A,#N/A,TRUE,"토적및재료집계";#N/A,#N/A,TRUE,"단위량"}</definedName>
    <definedName name="직재_2" localSheetId="9" hidden="1">{"'용역비'!$A$4:$C$8"}</definedName>
    <definedName name="직재_2" localSheetId="13" hidden="1">{"'용역비'!$A$4:$C$8"}</definedName>
    <definedName name="직재_2" localSheetId="16" hidden="1">{"'용역비'!$A$4:$C$8"}</definedName>
    <definedName name="직재_2" localSheetId="20" hidden="1">{"'용역비'!$A$4:$C$8"}</definedName>
    <definedName name="직재_2" hidden="1">{"'용역비'!$A$4:$C$8"}</definedName>
    <definedName name="직접경비1" localSheetId="9" hidden="1">{"'용역비'!$A$4:$C$8"}</definedName>
    <definedName name="직접경비1" localSheetId="13" hidden="1">{"'용역비'!$A$4:$C$8"}</definedName>
    <definedName name="직접경비1" localSheetId="16" hidden="1">{"'용역비'!$A$4:$C$8"}</definedName>
    <definedName name="직접경비1" localSheetId="20" hidden="1">{"'용역비'!$A$4:$C$8"}</definedName>
    <definedName name="직접경비1" hidden="1">{"'용역비'!$A$4:$C$8"}</definedName>
    <definedName name="집계" localSheetId="9" hidden="1">{#N/A,#N/A,FALSE,"명세표"}</definedName>
    <definedName name="집계" localSheetId="13" hidden="1">{#N/A,#N/A,FALSE,"명세표"}</definedName>
    <definedName name="집계" localSheetId="16" hidden="1">{#N/A,#N/A,FALSE,"명세표"}</definedName>
    <definedName name="집계" localSheetId="20" hidden="1">{#N/A,#N/A,FALSE,"명세표"}</definedName>
    <definedName name="집계" hidden="1">{#N/A,#N/A,FALSE,"명세표"}</definedName>
    <definedName name="ㅊㅌ픂ㅊㅌ" hidden="1">#REF!</definedName>
    <definedName name="차" localSheetId="9" hidden="1">{"'자리배치도'!$AG$1:$CI$28"}</definedName>
    <definedName name="차" localSheetId="13" hidden="1">{"'자리배치도'!$AG$1:$CI$28"}</definedName>
    <definedName name="차" localSheetId="16" hidden="1">{"'자리배치도'!$AG$1:$CI$28"}</definedName>
    <definedName name="차" localSheetId="20" hidden="1">{"'자리배치도'!$AG$1:$CI$28"}</definedName>
    <definedName name="차" hidden="1">{"'자리배치도'!$AG$1:$CI$28"}</definedName>
    <definedName name="처음" localSheetId="18" hidden="1">{"'Sheet1'!$A$9:$I$36"}</definedName>
    <definedName name="처음" localSheetId="19" hidden="1">{"'Sheet1'!$A$9:$I$36"}</definedName>
    <definedName name="처음" hidden="1">{"'Sheet1'!$A$9:$I$36"}</definedName>
    <definedName name="천사" localSheetId="9" hidden="1">{"'용역비'!$A$4:$C$8"}</definedName>
    <definedName name="천사" localSheetId="13" hidden="1">{"'용역비'!$A$4:$C$8"}</definedName>
    <definedName name="천사" localSheetId="16" hidden="1">{"'용역비'!$A$4:$C$8"}</definedName>
    <definedName name="천사" localSheetId="20" hidden="1">{"'용역비'!$A$4:$C$8"}</definedName>
    <definedName name="천사" hidden="1">{"'용역비'!$A$4:$C$8"}</definedName>
    <definedName name="철근자료" hidden="1">#REF!</definedName>
    <definedName name="초급기능사비용">#REF!</definedName>
    <definedName name="초급기술자비용">#REF!</definedName>
    <definedName name="총괄" localSheetId="9" hidden="1">{#N/A,#N/A,FALSE,"전력간선"}</definedName>
    <definedName name="총괄" localSheetId="13" hidden="1">{#N/A,#N/A,FALSE,"전력간선"}</definedName>
    <definedName name="총괄" localSheetId="16" hidden="1">{#N/A,#N/A,FALSE,"전력간선"}</definedName>
    <definedName name="총괄" localSheetId="20" hidden="1">{#N/A,#N/A,FALSE,"전력간선"}</definedName>
    <definedName name="총괄" hidden="1">{#N/A,#N/A,FALSE,"전력간선"}</definedName>
    <definedName name="최선일" localSheetId="9" hidden="1">{#N/A,#N/A,TRUE,"토적및재료집계";#N/A,#N/A,TRUE,"토적및재료집계";#N/A,#N/A,TRUE,"단위량"}</definedName>
    <definedName name="최선일" localSheetId="13" hidden="1">{#N/A,#N/A,TRUE,"토적및재료집계";#N/A,#N/A,TRUE,"토적및재료집계";#N/A,#N/A,TRUE,"단위량"}</definedName>
    <definedName name="최선일" localSheetId="16" hidden="1">{#N/A,#N/A,TRUE,"토적및재료집계";#N/A,#N/A,TRUE,"토적및재료집계";#N/A,#N/A,TRUE,"단위량"}</definedName>
    <definedName name="최선일" localSheetId="20" hidden="1">{#N/A,#N/A,TRUE,"토적및재료집계";#N/A,#N/A,TRUE,"토적및재료집계";#N/A,#N/A,TRUE,"단위량"}</definedName>
    <definedName name="최선일" hidden="1">{#N/A,#N/A,TRUE,"토적및재료집계";#N/A,#N/A,TRUE,"토적및재료집계";#N/A,#N/A,TRUE,"단위량"}</definedName>
    <definedName name="추공내역서" hidden="1">#REF!</definedName>
    <definedName name="출구혼용"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출구혼용"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출구혼용"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출구혼용"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출구혼용"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ㅋ" localSheetId="9" hidden="1">{#N/A,#N/A,TRUE,"토적및재료집계";#N/A,#N/A,TRUE,"토적및재료집계";#N/A,#N/A,TRUE,"단위량"}</definedName>
    <definedName name="ㅋ" localSheetId="13" hidden="1">{#N/A,#N/A,TRUE,"토적및재료집계";#N/A,#N/A,TRUE,"토적및재료집계";#N/A,#N/A,TRUE,"단위량"}</definedName>
    <definedName name="ㅋ" localSheetId="16" hidden="1">{#N/A,#N/A,TRUE,"토적및재료집계";#N/A,#N/A,TRUE,"토적및재료집계";#N/A,#N/A,TRUE,"단위량"}</definedName>
    <definedName name="ㅋ" localSheetId="20" hidden="1">{#N/A,#N/A,TRUE,"토적및재료집계";#N/A,#N/A,TRUE,"토적및재료집계";#N/A,#N/A,TRUE,"단위량"}</definedName>
    <definedName name="ㅋ" hidden="1">{#N/A,#N/A,TRUE,"토적및재료집계";#N/A,#N/A,TRUE,"토적및재료집계";#N/A,#N/A,TRUE,"단위량"}</definedName>
    <definedName name="ㅋㅁ" localSheetId="9" hidden="1">{#N/A,#N/A,FALSE,"명세표"}</definedName>
    <definedName name="ㅋㅁ" localSheetId="13" hidden="1">{#N/A,#N/A,FALSE,"명세표"}</definedName>
    <definedName name="ㅋㅁ" localSheetId="16" hidden="1">{#N/A,#N/A,FALSE,"명세표"}</definedName>
    <definedName name="ㅋㅁ" localSheetId="20" hidden="1">{#N/A,#N/A,FALSE,"명세표"}</definedName>
    <definedName name="ㅋㅁ" hidden="1">{#N/A,#N/A,FALSE,"명세표"}</definedName>
    <definedName name="ㅋㅋ" localSheetId="9" hidden="1">{#N/A,#N/A,FALSE,"명세표"}</definedName>
    <definedName name="ㅋㅋ" localSheetId="13" hidden="1">{#N/A,#N/A,FALSE,"명세표"}</definedName>
    <definedName name="ㅋㅋ" localSheetId="16" hidden="1">{#N/A,#N/A,FALSE,"명세표"}</definedName>
    <definedName name="ㅋㅋ" localSheetId="20" hidden="1">{#N/A,#N/A,FALSE,"명세표"}</definedName>
    <definedName name="ㅋㅋ" hidden="1">{#N/A,#N/A,FALSE,"명세표"}</definedName>
    <definedName name="ㅋㅋㅋ" localSheetId="9" hidden="1">{#N/A,#N/A,FALSE,"명세표"}</definedName>
    <definedName name="ㅋㅋㅋ" localSheetId="13" hidden="1">{#N/A,#N/A,FALSE,"명세표"}</definedName>
    <definedName name="ㅋㅋㅋ" localSheetId="16" hidden="1">{#N/A,#N/A,FALSE,"명세표"}</definedName>
    <definedName name="ㅋㅋㅋ" localSheetId="20" hidden="1">{#N/A,#N/A,FALSE,"명세표"}</definedName>
    <definedName name="ㅋㅋㅋ" localSheetId="18" hidden="1">{"'용역비'!$A$4:$C$8"}</definedName>
    <definedName name="ㅋㅋㅋ" localSheetId="19" hidden="1">{"'용역비'!$A$4:$C$8"}</definedName>
    <definedName name="ㅋㅋㅋ" hidden="1">{#N/A,#N/A,FALSE,"명세표"}</definedName>
    <definedName name="ㅋㅌ" localSheetId="9" hidden="1">{"'용역비'!$A$4:$C$8"}</definedName>
    <definedName name="ㅋㅌ" localSheetId="13" hidden="1">{"'용역비'!$A$4:$C$8"}</definedName>
    <definedName name="ㅋㅌ" localSheetId="16" hidden="1">{"'용역비'!$A$4:$C$8"}</definedName>
    <definedName name="ㅋㅌ" localSheetId="20" hidden="1">{"'용역비'!$A$4:$C$8"}</definedName>
    <definedName name="ㅋㅌ" hidden="1">{"'용역비'!$A$4:$C$8"}</definedName>
    <definedName name="카" localSheetId="9" hidden="1">{"'자리배치도'!$AG$1:$CI$28"}</definedName>
    <definedName name="카" localSheetId="13" hidden="1">{"'자리배치도'!$AG$1:$CI$28"}</definedName>
    <definedName name="카" localSheetId="16" hidden="1">{"'자리배치도'!$AG$1:$CI$28"}</definedName>
    <definedName name="카" localSheetId="20" hidden="1">{"'자리배치도'!$AG$1:$CI$28"}</definedName>
    <definedName name="카" hidden="1">{"'자리배치도'!$AG$1:$CI$28"}</definedName>
    <definedName name="컬러사진비용">#REF!</definedName>
    <definedName name="케이블간지" localSheetId="9" hidden="1">{#N/A,#N/A,TRUE,"토적및재료집계";#N/A,#N/A,TRUE,"토적및재료집계";#N/A,#N/A,TRUE,"단위량"}</definedName>
    <definedName name="케이블간지" localSheetId="13" hidden="1">{#N/A,#N/A,TRUE,"토적및재료집계";#N/A,#N/A,TRUE,"토적및재료집계";#N/A,#N/A,TRUE,"단위량"}</definedName>
    <definedName name="케이블간지" localSheetId="16" hidden="1">{#N/A,#N/A,TRUE,"토적및재료집계";#N/A,#N/A,TRUE,"토적및재료집계";#N/A,#N/A,TRUE,"단위량"}</definedName>
    <definedName name="케이블간지" localSheetId="20" hidden="1">{#N/A,#N/A,TRUE,"토적및재료집계";#N/A,#N/A,TRUE,"토적및재료집계";#N/A,#N/A,TRUE,"단위량"}</definedName>
    <definedName name="케이블간지" hidden="1">{#N/A,#N/A,TRUE,"토적및재료집계";#N/A,#N/A,TRUE,"토적및재료집계";#N/A,#N/A,TRUE,"단위량"}</definedName>
    <definedName name="콘크리트2" localSheetId="18" hidden="1">#REF!</definedName>
    <definedName name="콘크리트2" localSheetId="19" hidden="1">#REF!</definedName>
    <definedName name="콘크리트2" hidden="1">#REF!</definedName>
    <definedName name="ㅌㅌ" localSheetId="18" hidden="1">{#N/A,#N/A,FALSE,"2~8번"}</definedName>
    <definedName name="ㅌㅌ" localSheetId="19" hidden="1">{#N/A,#N/A,FALSE,"2~8번"}</definedName>
    <definedName name="ㅌㅌ" hidden="1">{#N/A,#N/A,FALSE,"2~8번"}</definedName>
    <definedName name="타" localSheetId="9" hidden="1">{"'자리배치도'!$AG$1:$CI$28"}</definedName>
    <definedName name="타" localSheetId="13" hidden="1">{"'자리배치도'!$AG$1:$CI$28"}</definedName>
    <definedName name="타" localSheetId="16" hidden="1">{"'자리배치도'!$AG$1:$CI$28"}</definedName>
    <definedName name="타" localSheetId="20" hidden="1">{"'자리배치도'!$AG$1:$CI$28"}</definedName>
    <definedName name="타" hidden="1">{"'자리배치도'!$AG$1:$CI$28"}</definedName>
    <definedName name="타견적" localSheetId="18" hidden="1">{"'Sheet1'!$A$9:$I$36"}</definedName>
    <definedName name="타견적" localSheetId="19" hidden="1">{"'Sheet1'!$A$9:$I$36"}</definedName>
    <definedName name="타견적" hidden="1">{"'Sheet1'!$A$9:$I$36"}</definedName>
    <definedName name="타인" localSheetId="18" hidden="1">{"'Sheet1'!$A$9:$I$36"}</definedName>
    <definedName name="타인" localSheetId="19" hidden="1">{"'Sheet1'!$A$9:$I$36"}</definedName>
    <definedName name="타인" hidden="1">{"'Sheet1'!$A$9:$I$36"}</definedName>
    <definedName name="토" localSheetId="9" hidden="1">{#N/A,#N/A,TRUE,"토적및재료집계";#N/A,#N/A,TRUE,"토적및재료집계";#N/A,#N/A,TRUE,"단위량"}</definedName>
    <definedName name="토" localSheetId="13" hidden="1">{#N/A,#N/A,TRUE,"토적및재료집계";#N/A,#N/A,TRUE,"토적및재료집계";#N/A,#N/A,TRUE,"단위량"}</definedName>
    <definedName name="토" localSheetId="16" hidden="1">{#N/A,#N/A,TRUE,"토적및재료집계";#N/A,#N/A,TRUE,"토적및재료집계";#N/A,#N/A,TRUE,"단위량"}</definedName>
    <definedName name="토" localSheetId="20" hidden="1">{#N/A,#N/A,TRUE,"토적및재료집계";#N/A,#N/A,TRUE,"토적및재료집계";#N/A,#N/A,TRUE,"단위량"}</definedName>
    <definedName name="토" localSheetId="18" hidden="1">#REF!</definedName>
    <definedName name="토" localSheetId="19" hidden="1">#REF!</definedName>
    <definedName name="토" hidden="1">{#N/A,#N/A,TRUE,"토적및재료집계";#N/A,#N/A,TRUE,"토적및재료집계";#N/A,#N/A,TRUE,"단위량"}</definedName>
    <definedName name="토목">#REF!</definedName>
    <definedName name="토적" localSheetId="9" hidden="1">{#N/A,#N/A,TRUE,"토적및재료집계";#N/A,#N/A,TRUE,"토적및재료집계";#N/A,#N/A,TRUE,"단위량"}</definedName>
    <definedName name="토적" localSheetId="13" hidden="1">{#N/A,#N/A,TRUE,"토적및재료집계";#N/A,#N/A,TRUE,"토적및재료집계";#N/A,#N/A,TRUE,"단위량"}</definedName>
    <definedName name="토적" localSheetId="16" hidden="1">{#N/A,#N/A,TRUE,"토적및재료집계";#N/A,#N/A,TRUE,"토적및재료집계";#N/A,#N/A,TRUE,"단위량"}</definedName>
    <definedName name="토적" localSheetId="20" hidden="1">{#N/A,#N/A,TRUE,"토적및재료집계";#N/A,#N/A,TRUE,"토적및재료집계";#N/A,#N/A,TRUE,"단위량"}</definedName>
    <definedName name="토적" hidden="1">{#N/A,#N/A,TRUE,"토적및재료집계";#N/A,#N/A,TRUE,"토적및재료집계";#N/A,#N/A,TRUE,"단위량"}</definedName>
    <definedName name="토적집계1" localSheetId="9" hidden="1">{#N/A,#N/A,TRUE,"토적및재료집계";#N/A,#N/A,TRUE,"토적및재료집계";#N/A,#N/A,TRUE,"단위량"}</definedName>
    <definedName name="토적집계1" localSheetId="13" hidden="1">{#N/A,#N/A,TRUE,"토적및재료집계";#N/A,#N/A,TRUE,"토적및재료집계";#N/A,#N/A,TRUE,"단위량"}</definedName>
    <definedName name="토적집계1" localSheetId="16" hidden="1">{#N/A,#N/A,TRUE,"토적및재료집계";#N/A,#N/A,TRUE,"토적및재료집계";#N/A,#N/A,TRUE,"단위량"}</definedName>
    <definedName name="토적집계1" localSheetId="20" hidden="1">{#N/A,#N/A,TRUE,"토적및재료집계";#N/A,#N/A,TRUE,"토적및재료집계";#N/A,#N/A,TRUE,"단위량"}</definedName>
    <definedName name="토적집계1" hidden="1">{#N/A,#N/A,TRUE,"토적및재료집계";#N/A,#N/A,TRUE,"토적및재료집계";#N/A,#N/A,TRUE,"단위량"}</definedName>
    <definedName name="토적집계2" localSheetId="9" hidden="1">{#N/A,#N/A,TRUE,"토적및재료집계";#N/A,#N/A,TRUE,"토적및재료집계";#N/A,#N/A,TRUE,"단위량"}</definedName>
    <definedName name="토적집계2" localSheetId="13" hidden="1">{#N/A,#N/A,TRUE,"토적및재료집계";#N/A,#N/A,TRUE,"토적및재료집계";#N/A,#N/A,TRUE,"단위량"}</definedName>
    <definedName name="토적집계2" localSheetId="16" hidden="1">{#N/A,#N/A,TRUE,"토적및재료집계";#N/A,#N/A,TRUE,"토적및재료집계";#N/A,#N/A,TRUE,"단위량"}</definedName>
    <definedName name="토적집계2" localSheetId="20" hidden="1">{#N/A,#N/A,TRUE,"토적및재료집계";#N/A,#N/A,TRUE,"토적및재료집계";#N/A,#N/A,TRUE,"단위량"}</definedName>
    <definedName name="토적집계2" hidden="1">{#N/A,#N/A,TRUE,"토적및재료집계";#N/A,#N/A,TRUE,"토적및재료집계";#N/A,#N/A,TRUE,"단위량"}</definedName>
    <definedName name="통신">[5]일목_장비!$A$3:$I$25</definedName>
    <definedName name="통영2터널" localSheetId="9" hidden="1">{#N/A,#N/A,TRUE,"토적및재료집계";#N/A,#N/A,TRUE,"토적및재료집계";#N/A,#N/A,TRUE,"단위량"}</definedName>
    <definedName name="통영2터널" localSheetId="13" hidden="1">{#N/A,#N/A,TRUE,"토적및재료집계";#N/A,#N/A,TRUE,"토적및재료집계";#N/A,#N/A,TRUE,"단위량"}</definedName>
    <definedName name="통영2터널" localSheetId="16" hidden="1">{#N/A,#N/A,TRUE,"토적및재료집계";#N/A,#N/A,TRUE,"토적및재료집계";#N/A,#N/A,TRUE,"단위량"}</definedName>
    <definedName name="통영2터널" localSheetId="20" hidden="1">{#N/A,#N/A,TRUE,"토적및재료집계";#N/A,#N/A,TRUE,"토적및재료집계";#N/A,#N/A,TRUE,"단위량"}</definedName>
    <definedName name="통영2터널" hidden="1">{#N/A,#N/A,TRUE,"토적및재료집계";#N/A,#N/A,TRUE,"토적및재료집계";#N/A,#N/A,TRUE,"단위량"}</definedName>
    <definedName name="특급">[25]노임단가!$E$4</definedName>
    <definedName name="특급기술자비용" localSheetId="18">#REF!</definedName>
    <definedName name="특급기술자비용">#REF!</definedName>
    <definedName name="ㅍ" localSheetId="9" hidden="1">{#N/A,#N/A,FALSE,"명세표"}</definedName>
    <definedName name="ㅍ" localSheetId="13" hidden="1">{#N/A,#N/A,FALSE,"명세표"}</definedName>
    <definedName name="ㅍ" localSheetId="16" hidden="1">{#N/A,#N/A,FALSE,"명세표"}</definedName>
    <definedName name="ㅍ" localSheetId="20" hidden="1">{#N/A,#N/A,FALSE,"명세표"}</definedName>
    <definedName name="ㅍ" hidden="1">{#N/A,#N/A,FALSE,"명세표"}</definedName>
    <definedName name="ㅍ큪ㅊㅋ" hidden="1">#REF!</definedName>
    <definedName name="파일" localSheetId="18" hidden="1">#REF!</definedName>
    <definedName name="파일" localSheetId="19" hidden="1">#REF!</definedName>
    <definedName name="파일" hidden="1">#REF!</definedName>
    <definedName name="팔" hidden="1">#REF!</definedName>
    <definedName name="포크레인" localSheetId="18" hidden="1">{"'Sheet1'!$A$9:$I$36"}</definedName>
    <definedName name="포크레인" localSheetId="19" hidden="1">{"'Sheet1'!$A$9:$I$36"}</definedName>
    <definedName name="포크레인" hidden="1">{"'Sheet1'!$A$9:$I$36"}</definedName>
    <definedName name="포크레인계약" localSheetId="18" hidden="1">{"'Sheet1'!$A$9:$I$36"}</definedName>
    <definedName name="포크레인계약" localSheetId="19" hidden="1">{"'Sheet1'!$A$9:$I$36"}</definedName>
    <definedName name="포크레인계약" hidden="1">{"'Sheet1'!$A$9:$I$36"}</definedName>
    <definedName name="표지" localSheetId="9" hidden="1">{#N/A,#N/A,TRUE,"토적및재료집계";#N/A,#N/A,TRUE,"토적및재료집계";#N/A,#N/A,TRUE,"단위량"}</definedName>
    <definedName name="표지" localSheetId="13" hidden="1">{#N/A,#N/A,TRUE,"토적및재료집계";#N/A,#N/A,TRUE,"토적및재료집계";#N/A,#N/A,TRUE,"단위량"}</definedName>
    <definedName name="표지" localSheetId="16" hidden="1">{#N/A,#N/A,TRUE,"토적및재료집계";#N/A,#N/A,TRUE,"토적및재료집계";#N/A,#N/A,TRUE,"단위량"}</definedName>
    <definedName name="표지" localSheetId="20" hidden="1">{#N/A,#N/A,TRUE,"토적및재료집계";#N/A,#N/A,TRUE,"토적및재료집계";#N/A,#N/A,TRUE,"단위량"}</definedName>
    <definedName name="표지" hidden="1">{#N/A,#N/A,TRUE,"토적및재료집계";#N/A,#N/A,TRUE,"토적및재료집계";#N/A,#N/A,TRUE,"단위량"}</definedName>
    <definedName name="표지2" localSheetId="9" hidden="1">{#N/A,#N/A,TRUE,"토적및재료집계";#N/A,#N/A,TRUE,"토적및재료집계";#N/A,#N/A,TRUE,"단위량"}</definedName>
    <definedName name="표지2" localSheetId="13" hidden="1">{#N/A,#N/A,TRUE,"토적및재료집계";#N/A,#N/A,TRUE,"토적및재료집계";#N/A,#N/A,TRUE,"단위량"}</definedName>
    <definedName name="표지2" localSheetId="16" hidden="1">{#N/A,#N/A,TRUE,"토적및재료집계";#N/A,#N/A,TRUE,"토적및재료집계";#N/A,#N/A,TRUE,"단위량"}</definedName>
    <definedName name="표지2" localSheetId="20" hidden="1">{#N/A,#N/A,TRUE,"토적및재료집계";#N/A,#N/A,TRUE,"토적및재료집계";#N/A,#N/A,TRUE,"단위량"}</definedName>
    <definedName name="표지2" hidden="1">{#N/A,#N/A,TRUE,"토적및재료집계";#N/A,#N/A,TRUE,"토적및재료집계";#N/A,#N/A,TRUE,"단위량"}</definedName>
    <definedName name="피스표" localSheetId="9" hidden="1">{#N/A,#N/A,TRUE,"토적및재료집계";#N/A,#N/A,TRUE,"토적및재료집계";#N/A,#N/A,TRUE,"단위량"}</definedName>
    <definedName name="피스표" localSheetId="13" hidden="1">{#N/A,#N/A,TRUE,"토적및재료집계";#N/A,#N/A,TRUE,"토적및재료집계";#N/A,#N/A,TRUE,"단위량"}</definedName>
    <definedName name="피스표" localSheetId="16" hidden="1">{#N/A,#N/A,TRUE,"토적및재료집계";#N/A,#N/A,TRUE,"토적및재료집계";#N/A,#N/A,TRUE,"단위량"}</definedName>
    <definedName name="피스표" localSheetId="20" hidden="1">{#N/A,#N/A,TRUE,"토적및재료집계";#N/A,#N/A,TRUE,"토적및재료집계";#N/A,#N/A,TRUE,"단위량"}</definedName>
    <definedName name="피스표" hidden="1">{#N/A,#N/A,TRUE,"토적및재료집계";#N/A,#N/A,TRUE,"토적및재료집계";#N/A,#N/A,TRUE,"단위량"}</definedName>
    <definedName name="ㅎㄴ" hidden="1">'[17]N賃率-職'!$I$5:$I$30</definedName>
    <definedName name="ㅎㄹ" hidden="1">#REF!</definedName>
    <definedName name="ㅎㄹ오하ㅓ"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ㅎㄹ오하ㅓ"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ㅎㄹ오하ㅓ"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ㅎㄹ오하ㅓ"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ㅎㄹ오하ㅓ"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ㅎㅇ" localSheetId="9" hidden="1">{"'용역비'!$A$4:$C$8"}</definedName>
    <definedName name="ㅎㅇ" localSheetId="13" hidden="1">{"'용역비'!$A$4:$C$8"}</definedName>
    <definedName name="ㅎㅇ" localSheetId="16" hidden="1">{"'용역비'!$A$4:$C$8"}</definedName>
    <definedName name="ㅎㅇ" localSheetId="20" hidden="1">{"'용역비'!$A$4:$C$8"}</definedName>
    <definedName name="ㅎㅇ" hidden="1">{"'용역비'!$A$4:$C$8"}</definedName>
    <definedName name="ㅎㅇㄴㅁㅎ" hidden="1">#REF!</definedName>
    <definedName name="ㅎㅇㄶㄷㄱ" hidden="1">#REF!</definedName>
    <definedName name="ㅎ오" localSheetId="9" hidden="1">{"'용역비'!$A$4:$C$8"}</definedName>
    <definedName name="ㅎ오" localSheetId="13" hidden="1">{"'용역비'!$A$4:$C$8"}</definedName>
    <definedName name="ㅎ오" localSheetId="16" hidden="1">{"'용역비'!$A$4:$C$8"}</definedName>
    <definedName name="ㅎ오" localSheetId="20" hidden="1">{"'용역비'!$A$4:$C$8"}</definedName>
    <definedName name="ㅎ오" hidden="1">{"'용역비'!$A$4:$C$8"}</definedName>
    <definedName name="ㅎㅎㅎㅇ"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ㅎㅎㅎㅇ"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ㅎㅎㅎㅇ"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ㅎㅎㅎㅇ"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ㅎㅎㅎㅇ"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 localSheetId="9" hidden="1">{"'자리배치도'!$AG$1:$CI$28"}</definedName>
    <definedName name="하" localSheetId="13" hidden="1">{"'자리배치도'!$AG$1:$CI$28"}</definedName>
    <definedName name="하" localSheetId="16" hidden="1">{"'자리배치도'!$AG$1:$CI$28"}</definedName>
    <definedName name="하" localSheetId="20" hidden="1">{"'자리배치도'!$AG$1:$CI$28"}</definedName>
    <definedName name="하" hidden="1">{"'자리배치도'!$AG$1:$CI$28"}</definedName>
    <definedName name="하도사"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도사"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도사"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도사"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도사"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동사"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동사"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동사"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동사"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동사"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반기">[5]노임!$O$3:$P$127</definedName>
    <definedName name="하부수량">[26]산기_구조!#REF!</definedName>
    <definedName name="하수도2"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수도2"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수도2"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수도2"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수도2"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하하" localSheetId="9" hidden="1">{#N/A,#N/A,FALSE,"명세표"}</definedName>
    <definedName name="하하하" localSheetId="13" hidden="1">{#N/A,#N/A,FALSE,"명세표"}</definedName>
    <definedName name="하하하" localSheetId="16" hidden="1">{#N/A,#N/A,FALSE,"명세표"}</definedName>
    <definedName name="하하하" localSheetId="20" hidden="1">{#N/A,#N/A,FALSE,"명세표"}</definedName>
    <definedName name="하하하" hidden="1">{#N/A,#N/A,FALSE,"명세표"}</definedName>
    <definedName name="학교" localSheetId="9" hidden="1">{#N/A,#N/A,FALSE,"전력간선"}</definedName>
    <definedName name="학교" localSheetId="13" hidden="1">{#N/A,#N/A,FALSE,"전력간선"}</definedName>
    <definedName name="학교" localSheetId="16" hidden="1">{#N/A,#N/A,FALSE,"전력간선"}</definedName>
    <definedName name="학교" localSheetId="20" hidden="1">{#N/A,#N/A,FALSE,"전력간선"}</definedName>
    <definedName name="학교" localSheetId="18" hidden="1">{#N/A,#N/A,FALSE,"전력간선"}</definedName>
    <definedName name="학교" localSheetId="19" hidden="1">{#N/A,#N/A,FALSE,"전력간선"}</definedName>
    <definedName name="학교" hidden="1">{#N/A,#N/A,FALSE,"전력간선"}</definedName>
    <definedName name="한" localSheetId="18" hidden="1">#REF!</definedName>
    <definedName name="한" hidden="1">#REF!</definedName>
    <definedName name="한글" localSheetId="9" hidden="1">{#N/A,#N/A,FALSE,"3가";#N/A,#N/A,FALSE,"3나";#N/A,#N/A,FALSE,"3다"}</definedName>
    <definedName name="한글" localSheetId="13" hidden="1">{#N/A,#N/A,FALSE,"3가";#N/A,#N/A,FALSE,"3나";#N/A,#N/A,FALSE,"3다"}</definedName>
    <definedName name="한글" localSheetId="16" hidden="1">{#N/A,#N/A,FALSE,"3가";#N/A,#N/A,FALSE,"3나";#N/A,#N/A,FALSE,"3다"}</definedName>
    <definedName name="한글" localSheetId="20" hidden="1">{#N/A,#N/A,FALSE,"3가";#N/A,#N/A,FALSE,"3나";#N/A,#N/A,FALSE,"3다"}</definedName>
    <definedName name="한글" hidden="1">{#N/A,#N/A,FALSE,"3가";#N/A,#N/A,FALSE,"3나";#N/A,#N/A,FALSE,"3다"}</definedName>
    <definedName name="한글한자비용" localSheetId="18">#REF!</definedName>
    <definedName name="한글한자비용">#REF!</definedName>
    <definedName name="호선" localSheetId="9" hidden="1">{"'자리배치도'!$AG$1:$CI$28"}</definedName>
    <definedName name="호선" localSheetId="13" hidden="1">{"'자리배치도'!$AG$1:$CI$28"}</definedName>
    <definedName name="호선" localSheetId="16" hidden="1">{"'자리배치도'!$AG$1:$CI$28"}</definedName>
    <definedName name="호선" localSheetId="20" hidden="1">{"'자리배치도'!$AG$1:$CI$28"}</definedName>
    <definedName name="호선" hidden="1">{"'자리배치도'!$AG$1:$CI$28"}</definedName>
    <definedName name="호표" localSheetId="18" hidden="1">{"'Sheet1'!$A$9:$I$36"}</definedName>
    <definedName name="호표" localSheetId="19" hidden="1">{"'Sheet1'!$A$9:$I$36"}</definedName>
    <definedName name="호표" hidden="1">{"'Sheet1'!$A$9:$I$36"}</definedName>
    <definedName name="호표1" localSheetId="18" hidden="1">{"'Sheet1'!$A$9:$I$36"}</definedName>
    <definedName name="호표1" localSheetId="19" hidden="1">{"'Sheet1'!$A$9:$I$36"}</definedName>
    <definedName name="호표1" hidden="1">{"'Sheet1'!$A$9:$I$36"}</definedName>
    <definedName name="호표2" localSheetId="18" hidden="1">{"'Sheet1'!$A$9:$I$36"}</definedName>
    <definedName name="호표2" localSheetId="19" hidden="1">{"'Sheet1'!$A$9:$I$36"}</definedName>
    <definedName name="호표2" hidden="1">{"'Sheet1'!$A$9:$I$36"}</definedName>
    <definedName name="호호호" localSheetId="9" hidden="1">{#N/A,#N/A,FALSE,"명세표"}</definedName>
    <definedName name="호호호" localSheetId="13" hidden="1">{#N/A,#N/A,FALSE,"명세표"}</definedName>
    <definedName name="호호호" localSheetId="16" hidden="1">{#N/A,#N/A,FALSE,"명세표"}</definedName>
    <definedName name="호호호" localSheetId="20" hidden="1">{#N/A,#N/A,FALSE,"명세표"}</definedName>
    <definedName name="호호호" hidden="1">{#N/A,#N/A,FALSE,"명세표"}</definedName>
    <definedName name="호ㅓ" localSheetId="9" hidden="1">{"'용역비'!$A$4:$C$8"}</definedName>
    <definedName name="호ㅓ" localSheetId="13" hidden="1">{"'용역비'!$A$4:$C$8"}</definedName>
    <definedName name="호ㅓ" localSheetId="16" hidden="1">{"'용역비'!$A$4:$C$8"}</definedName>
    <definedName name="호ㅓ" localSheetId="20" hidden="1">{"'용역비'!$A$4:$C$8"}</definedName>
    <definedName name="호ㅓ" hidden="1">{"'용역비'!$A$4:$C$8"}</definedName>
    <definedName name="홍ㄹㄴㄷㄱ" hidden="1">#REF!</definedName>
    <definedName name="홍ㅇ호" localSheetId="9" hidden="1">{"'용역비'!$A$4:$C$8"}</definedName>
    <definedName name="홍ㅇ호" localSheetId="13" hidden="1">{"'용역비'!$A$4:$C$8"}</definedName>
    <definedName name="홍ㅇ호" localSheetId="16" hidden="1">{"'용역비'!$A$4:$C$8"}</definedName>
    <definedName name="홍ㅇ호" localSheetId="20" hidden="1">{"'용역비'!$A$4:$C$8"}</definedName>
    <definedName name="홍ㅇ호" hidden="1">{"'용역비'!$A$4:$C$8"}</definedName>
    <definedName name="ㅏ가" localSheetId="9" hidden="1">{#N/A,#N/A,TRUE,"토적및재료집계";#N/A,#N/A,TRUE,"토적및재료집계";#N/A,#N/A,TRUE,"단위량"}</definedName>
    <definedName name="ㅏ가" localSheetId="13" hidden="1">{#N/A,#N/A,TRUE,"토적및재료집계";#N/A,#N/A,TRUE,"토적및재료집계";#N/A,#N/A,TRUE,"단위량"}</definedName>
    <definedName name="ㅏ가" localSheetId="16" hidden="1">{#N/A,#N/A,TRUE,"토적및재료집계";#N/A,#N/A,TRUE,"토적및재료집계";#N/A,#N/A,TRUE,"단위량"}</definedName>
    <definedName name="ㅏ가" localSheetId="20" hidden="1">{#N/A,#N/A,TRUE,"토적및재료집계";#N/A,#N/A,TRUE,"토적및재료집계";#N/A,#N/A,TRUE,"단위량"}</definedName>
    <definedName name="ㅏ가" hidden="1">{#N/A,#N/A,TRUE,"토적및재료집계";#N/A,#N/A,TRUE,"토적및재료집계";#N/A,#N/A,TRUE,"단위량"}</definedName>
    <definedName name="ㅏㅏㅏ"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ㅏㅏㅏ"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ㅏㅏㅏ"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ㅏㅏㅏ"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ㅏㅏㅏ"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ㅏㅏㅏ갸"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ㅏㅏㅏ갸"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ㅏㅏㅏ갸"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ㅏㅏㅏ갸"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ㅏㅏㅏ갸"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ㅏㅏㅏ데"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ㅏㅏㅏ데"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ㅏㅏㅏ데"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ㅏㅏㅏ데"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ㅏㅏㅏ데"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ㅏㅏㅣ"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ㅏㅏㅣ"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ㅏㅏㅣ"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ㅏㅏㅣ"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ㅏㅏㅣ"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ㅐㅐ" localSheetId="9" hidden="1">{#N/A,#N/A,TRUE,"토적및재료집계";#N/A,#N/A,TRUE,"토적및재료집계";#N/A,#N/A,TRUE,"단위량"}</definedName>
    <definedName name="ㅐㅐ" localSheetId="13" hidden="1">{#N/A,#N/A,TRUE,"토적및재료집계";#N/A,#N/A,TRUE,"토적및재료집계";#N/A,#N/A,TRUE,"단위량"}</definedName>
    <definedName name="ㅐㅐ" localSheetId="16" hidden="1">{#N/A,#N/A,TRUE,"토적및재료집계";#N/A,#N/A,TRUE,"토적및재료집계";#N/A,#N/A,TRUE,"단위량"}</definedName>
    <definedName name="ㅐㅐ" localSheetId="20" hidden="1">{#N/A,#N/A,TRUE,"토적및재료집계";#N/A,#N/A,TRUE,"토적및재료집계";#N/A,#N/A,TRUE,"단위량"}</definedName>
    <definedName name="ㅐㅐ" hidden="1">{#N/A,#N/A,TRUE,"토적및재료집계";#N/A,#N/A,TRUE,"토적및재료집계";#N/A,#N/A,TRUE,"단위량"}</definedName>
    <definedName name="ㅑㅑ" localSheetId="9" hidden="1">{"'용역비'!$A$4:$C$8"}</definedName>
    <definedName name="ㅑㅑ" localSheetId="13" hidden="1">{"'용역비'!$A$4:$C$8"}</definedName>
    <definedName name="ㅑㅑ" localSheetId="16" hidden="1">{"'용역비'!$A$4:$C$8"}</definedName>
    <definedName name="ㅑㅑ" localSheetId="20" hidden="1">{"'용역비'!$A$4:$C$8"}</definedName>
    <definedName name="ㅑㅑ" hidden="1">{"'용역비'!$A$4:$C$8"}</definedName>
    <definedName name="ㅑㅑㅑ"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ㅑㅑㅑ"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ㅑㅑㅑ"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ㅑㅑㅑ"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ㅑㅑㅑ"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ㅑㅑㅑㅑㅑ" localSheetId="9" hidden="1">{"'용역비'!$A$4:$C$8"}</definedName>
    <definedName name="ㅑㅑㅑㅑㅑ" localSheetId="13" hidden="1">{"'용역비'!$A$4:$C$8"}</definedName>
    <definedName name="ㅑㅑㅑㅑㅑ" localSheetId="16" hidden="1">{"'용역비'!$A$4:$C$8"}</definedName>
    <definedName name="ㅑㅑㅑㅑㅑ" localSheetId="20" hidden="1">{"'용역비'!$A$4:$C$8"}</definedName>
    <definedName name="ㅑㅑㅑㅑㅑ" hidden="1">{"'용역비'!$A$4:$C$8"}</definedName>
    <definedName name="ㅑㅑㅑㅑㅑㅑ" localSheetId="9" hidden="1">{"'용역비'!$A$4:$C$8"}</definedName>
    <definedName name="ㅑㅑㅑㅑㅑㅑ" localSheetId="13" hidden="1">{"'용역비'!$A$4:$C$8"}</definedName>
    <definedName name="ㅑㅑㅑㅑㅑㅑ" localSheetId="16" hidden="1">{"'용역비'!$A$4:$C$8"}</definedName>
    <definedName name="ㅑㅑㅑㅑㅑㅑ" localSheetId="20" hidden="1">{"'용역비'!$A$4:$C$8"}</definedName>
    <definedName name="ㅑㅑㅑㅑㅑㅑ" hidden="1">{"'용역비'!$A$4:$C$8"}</definedName>
    <definedName name="ㅑㅕㅑ" localSheetId="9" hidden="1">{#N/A,#N/A,FALSE,"전력간선"}</definedName>
    <definedName name="ㅑㅕㅑ" localSheetId="13" hidden="1">{#N/A,#N/A,FALSE,"전력간선"}</definedName>
    <definedName name="ㅑㅕㅑ" localSheetId="16" hidden="1">{#N/A,#N/A,FALSE,"전력간선"}</definedName>
    <definedName name="ㅑㅕㅑ" localSheetId="20" hidden="1">{#N/A,#N/A,FALSE,"전력간선"}</definedName>
    <definedName name="ㅑㅕㅑ" localSheetId="18" hidden="1">{#N/A,#N/A,FALSE,"전력간선"}</definedName>
    <definedName name="ㅑㅕㅑ" localSheetId="19" hidden="1">{#N/A,#N/A,FALSE,"전력간선"}</definedName>
    <definedName name="ㅑㅕㅑ" hidden="1">{#N/A,#N/A,FALSE,"전력간선"}</definedName>
    <definedName name="ㅑㅕㅕ" localSheetId="9" hidden="1">{"'용역비'!$A$4:$C$8"}</definedName>
    <definedName name="ㅑㅕㅕ" localSheetId="13" hidden="1">{"'용역비'!$A$4:$C$8"}</definedName>
    <definedName name="ㅑㅕㅕ" localSheetId="16" hidden="1">{"'용역비'!$A$4:$C$8"}</definedName>
    <definedName name="ㅑㅕㅕ" localSheetId="20" hidden="1">{"'용역비'!$A$4:$C$8"}</definedName>
    <definedName name="ㅑㅕㅕ" hidden="1">{"'용역비'!$A$4:$C$8"}</definedName>
    <definedName name="ㅓ난"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ㅓ난"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ㅓ난"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ㅓ난"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ㅓ난"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ㅓㅓ"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ㅓㅓ"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ㅓㅓ"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ㅓㅓ"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ㅓㅓ"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ㅓㅓㅏ니ㅣㅇ"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ㅓㅓㅏ니ㅣㅇ"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ㅓㅓㅏ니ㅣㅇ"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ㅓㅓㅏ니ㅣㅇ"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ㅓㅓㅏ니ㅣㅇ"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ㅓㅓㅓ" localSheetId="9" hidden="1">{#N/A,#N/A,FALSE,"전력간선"}</definedName>
    <definedName name="ㅓㅓㅓ" localSheetId="13" hidden="1">{#N/A,#N/A,FALSE,"전력간선"}</definedName>
    <definedName name="ㅓㅓㅓ" localSheetId="16" hidden="1">{#N/A,#N/A,FALSE,"전력간선"}</definedName>
    <definedName name="ㅓㅓㅓ" localSheetId="20" hidden="1">{#N/A,#N/A,FALSE,"전력간선"}</definedName>
    <definedName name="ㅓㅓㅓ" hidden="1">{#N/A,#N/A,FALSE,"전력간선"}</definedName>
    <definedName name="ㅓㅓㅓㄴ"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ㅓㅓㅓㄴ"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ㅓㅓㅓㄴ"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ㅓㅓㅓㄴ"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ㅓㅓㅓㄴ"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ㅔㅔ" localSheetId="9" hidden="1">{#N/A,#N/A,FALSE,"명세표"}</definedName>
    <definedName name="ㅔㅔ" localSheetId="13" hidden="1">{#N/A,#N/A,FALSE,"명세표"}</definedName>
    <definedName name="ㅔㅔ" localSheetId="16" hidden="1">{#N/A,#N/A,FALSE,"명세표"}</definedName>
    <definedName name="ㅔㅔ" localSheetId="20" hidden="1">{#N/A,#N/A,FALSE,"명세표"}</definedName>
    <definedName name="ㅔㅔ" hidden="1">{#N/A,#N/A,FALSE,"명세표"}</definedName>
    <definedName name="ㅔㅔㅔ" localSheetId="9" hidden="1">{#N/A,#N/A,TRUE,"토적및재료집계";#N/A,#N/A,TRUE,"토적및재료집계";#N/A,#N/A,TRUE,"단위량"}</definedName>
    <definedName name="ㅔㅔㅔ" localSheetId="13" hidden="1">{#N/A,#N/A,TRUE,"토적및재료집계";#N/A,#N/A,TRUE,"토적및재료집계";#N/A,#N/A,TRUE,"단위량"}</definedName>
    <definedName name="ㅔㅔㅔ" localSheetId="16" hidden="1">{#N/A,#N/A,TRUE,"토적및재료집계";#N/A,#N/A,TRUE,"토적및재료집계";#N/A,#N/A,TRUE,"단위량"}</definedName>
    <definedName name="ㅔㅔㅔ" localSheetId="20" hidden="1">{#N/A,#N/A,TRUE,"토적및재료집계";#N/A,#N/A,TRUE,"토적및재료집계";#N/A,#N/A,TRUE,"단위량"}</definedName>
    <definedName name="ㅔㅔㅔ" hidden="1">{#N/A,#N/A,TRUE,"토적및재료집계";#N/A,#N/A,TRUE,"토적및재료집계";#N/A,#N/A,TRUE,"단위량"}</definedName>
    <definedName name="ㅔㅣ" localSheetId="9" hidden="1">{"'용역비'!$A$4:$C$8"}</definedName>
    <definedName name="ㅔㅣ" localSheetId="13" hidden="1">{"'용역비'!$A$4:$C$8"}</definedName>
    <definedName name="ㅔㅣ" localSheetId="16" hidden="1">{"'용역비'!$A$4:$C$8"}</definedName>
    <definedName name="ㅔㅣ" localSheetId="20" hidden="1">{"'용역비'!$A$4:$C$8"}</definedName>
    <definedName name="ㅔㅣ" hidden="1">{"'용역비'!$A$4:$C$8"}</definedName>
    <definedName name="ㅕㅑㅣ" localSheetId="9" hidden="1">{#N/A,#N/A,TRUE,"토적및재료집계";#N/A,#N/A,TRUE,"토적및재료집계";#N/A,#N/A,TRUE,"단위량"}</definedName>
    <definedName name="ㅕㅑㅣ" localSheetId="13" hidden="1">{#N/A,#N/A,TRUE,"토적및재료집계";#N/A,#N/A,TRUE,"토적및재료집계";#N/A,#N/A,TRUE,"단위량"}</definedName>
    <definedName name="ㅕㅑㅣ" localSheetId="16" hidden="1">{#N/A,#N/A,TRUE,"토적및재료집계";#N/A,#N/A,TRUE,"토적및재료집계";#N/A,#N/A,TRUE,"단위량"}</definedName>
    <definedName name="ㅕㅑㅣ" localSheetId="20" hidden="1">{#N/A,#N/A,TRUE,"토적및재료집계";#N/A,#N/A,TRUE,"토적및재료집계";#N/A,#N/A,TRUE,"단위량"}</definedName>
    <definedName name="ㅕㅑㅣ" hidden="1">{#N/A,#N/A,TRUE,"토적및재료집계";#N/A,#N/A,TRUE,"토적및재료집계";#N/A,#N/A,TRUE,"단위량"}</definedName>
    <definedName name="ㅗ마ㅓ리"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ㅗ마ㅓ리"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ㅗ마ㅓ리"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ㅗ마ㅓ리"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ㅗ마ㅓ리"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ㅗㅗ" localSheetId="9" hidden="1">{#N/A,#N/A,TRUE,"토적및재료집계";#N/A,#N/A,TRUE,"토적및재료집계";#N/A,#N/A,TRUE,"단위량"}</definedName>
    <definedName name="ㅗㅗ" localSheetId="13" hidden="1">{#N/A,#N/A,TRUE,"토적및재료집계";#N/A,#N/A,TRUE,"토적및재료집계";#N/A,#N/A,TRUE,"단위량"}</definedName>
    <definedName name="ㅗㅗ" localSheetId="16" hidden="1">{#N/A,#N/A,TRUE,"토적및재료집계";#N/A,#N/A,TRUE,"토적및재료집계";#N/A,#N/A,TRUE,"단위량"}</definedName>
    <definedName name="ㅗㅗ" localSheetId="20" hidden="1">{#N/A,#N/A,TRUE,"토적및재료집계";#N/A,#N/A,TRUE,"토적및재료집계";#N/A,#N/A,TRUE,"단위량"}</definedName>
    <definedName name="ㅗㅗ" hidden="1">{#N/A,#N/A,TRUE,"토적및재료집계";#N/A,#N/A,TRUE,"토적및재료집계";#N/A,#N/A,TRUE,"단위량"}</definedName>
    <definedName name="ㅗㅗㅗ"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ㅗㅗㅗ"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ㅗㅗㅗ"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ㅗㅗㅗ"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ㅗㅗㅗ"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ㅛ" localSheetId="9" hidden="1">{"'용역비'!$A$4:$C$8"}</definedName>
    <definedName name="ㅛ" localSheetId="13" hidden="1">{"'용역비'!$A$4:$C$8"}</definedName>
    <definedName name="ㅛ" localSheetId="16" hidden="1">{"'용역비'!$A$4:$C$8"}</definedName>
    <definedName name="ㅛ" localSheetId="20" hidden="1">{"'용역비'!$A$4:$C$8"}</definedName>
    <definedName name="ㅛ" hidden="1">{"'용역비'!$A$4:$C$8"}</definedName>
    <definedName name="ㅛㅕㅑ" hidden="1">'[23]N賃率-職'!$I$5:$I$30</definedName>
    <definedName name="ㅛㅛ" localSheetId="9" hidden="1">{"'용역비'!$A$4:$C$8"}</definedName>
    <definedName name="ㅛㅛ" localSheetId="13" hidden="1">{"'용역비'!$A$4:$C$8"}</definedName>
    <definedName name="ㅛㅛ" localSheetId="16" hidden="1">{"'용역비'!$A$4:$C$8"}</definedName>
    <definedName name="ㅛㅛ" localSheetId="20" hidden="1">{"'용역비'!$A$4:$C$8"}</definedName>
    <definedName name="ㅛㅛ" hidden="1">{"'용역비'!$A$4:$C$8"}</definedName>
    <definedName name="ㅛㅛㅛ" localSheetId="9" hidden="1">{"'용역비'!$A$4:$C$8"}</definedName>
    <definedName name="ㅛㅛㅛ" localSheetId="13" hidden="1">{"'용역비'!$A$4:$C$8"}</definedName>
    <definedName name="ㅛㅛㅛ" localSheetId="16" hidden="1">{"'용역비'!$A$4:$C$8"}</definedName>
    <definedName name="ㅛㅛㅛ" localSheetId="20" hidden="1">{"'용역비'!$A$4:$C$8"}</definedName>
    <definedName name="ㅛㅛㅛ" hidden="1">{"'용역비'!$A$4:$C$8"}</definedName>
    <definedName name="ㅛㅛㅛㅛ" hidden="1">[9]수량산출!$A$1:$A$8561</definedName>
    <definedName name="ㅜ" localSheetId="9" hidden="1">{#N/A,#N/A,TRUE,"토적및재료집계";#N/A,#N/A,TRUE,"토적및재료집계";#N/A,#N/A,TRUE,"단위량"}</definedName>
    <definedName name="ㅜ" localSheetId="13" hidden="1">{#N/A,#N/A,TRUE,"토적및재료집계";#N/A,#N/A,TRUE,"토적및재료집계";#N/A,#N/A,TRUE,"단위량"}</definedName>
    <definedName name="ㅜ" localSheetId="16" hidden="1">{#N/A,#N/A,TRUE,"토적및재료집계";#N/A,#N/A,TRUE,"토적및재료집계";#N/A,#N/A,TRUE,"단위량"}</definedName>
    <definedName name="ㅜ" localSheetId="20" hidden="1">{#N/A,#N/A,TRUE,"토적및재료집계";#N/A,#N/A,TRUE,"토적및재료집계";#N/A,#N/A,TRUE,"단위량"}</definedName>
    <definedName name="ㅜ" hidden="1">{#N/A,#N/A,TRUE,"토적및재료집계";#N/A,#N/A,TRUE,"토적및재료집계";#N/A,#N/A,TRUE,"단위량"}</definedName>
    <definedName name="ㅜㅜ" localSheetId="9" hidden="1">{#N/A,#N/A,TRUE,"토적및재료집계";#N/A,#N/A,TRUE,"토적및재료집계";#N/A,#N/A,TRUE,"단위량"}</definedName>
    <definedName name="ㅜㅜ" localSheetId="13" hidden="1">{#N/A,#N/A,TRUE,"토적및재료집계";#N/A,#N/A,TRUE,"토적및재료집계";#N/A,#N/A,TRUE,"단위량"}</definedName>
    <definedName name="ㅜㅜ" localSheetId="16" hidden="1">{#N/A,#N/A,TRUE,"토적및재료집계";#N/A,#N/A,TRUE,"토적및재료집계";#N/A,#N/A,TRUE,"단위량"}</definedName>
    <definedName name="ㅜㅜ" localSheetId="20" hidden="1">{#N/A,#N/A,TRUE,"토적및재료집계";#N/A,#N/A,TRUE,"토적및재료집계";#N/A,#N/A,TRUE,"단위량"}</definedName>
    <definedName name="ㅜㅜ" hidden="1">{#N/A,#N/A,TRUE,"토적및재료집계";#N/A,#N/A,TRUE,"토적및재료집계";#N/A,#N/A,TRUE,"단위량"}</definedName>
    <definedName name="ㅜㅠㅊ퓨ㅜ" hidden="1">#REF!</definedName>
    <definedName name="ㅠ" localSheetId="9" hidden="1">{"'공사부문'!$A$6:$A$32"}</definedName>
    <definedName name="ㅠ" localSheetId="13" hidden="1">{"'공사부문'!$A$6:$A$32"}</definedName>
    <definedName name="ㅠ" localSheetId="16" hidden="1">{"'공사부문'!$A$6:$A$32"}</definedName>
    <definedName name="ㅠ" localSheetId="20" hidden="1">{"'공사부문'!$A$6:$A$32"}</definedName>
    <definedName name="ㅠ" hidden="1">{"'공사부문'!$A$6:$A$32"}</definedName>
    <definedName name="ㅠㄱ" localSheetId="9" hidden="1">{"'용역비'!$A$4:$C$8"}</definedName>
    <definedName name="ㅠㄱ" localSheetId="13" hidden="1">{"'용역비'!$A$4:$C$8"}</definedName>
    <definedName name="ㅠㄱ" localSheetId="16" hidden="1">{"'용역비'!$A$4:$C$8"}</definedName>
    <definedName name="ㅠㄱ" localSheetId="20" hidden="1">{"'용역비'!$A$4:$C$8"}</definedName>
    <definedName name="ㅠㄱ" localSheetId="18" hidden="1">{"'용역비'!$A$4:$C$8"}</definedName>
    <definedName name="ㅠㄱ" localSheetId="19" hidden="1">{"'용역비'!$A$4:$C$8"}</definedName>
    <definedName name="ㅠㄱ" hidden="1">{"'용역비'!$A$4:$C$8"}</definedName>
    <definedName name="ㅡㅡ" localSheetId="9" hidden="1">{#N/A,#N/A,FALSE,"명세표"}</definedName>
    <definedName name="ㅡㅡ" localSheetId="13" hidden="1">{#N/A,#N/A,FALSE,"명세표"}</definedName>
    <definedName name="ㅡㅡ" localSheetId="16" hidden="1">{#N/A,#N/A,FALSE,"명세표"}</definedName>
    <definedName name="ㅡㅡ" localSheetId="20" hidden="1">{#N/A,#N/A,FALSE,"명세표"}</definedName>
    <definedName name="ㅡㅡ" hidden="1">{#N/A,#N/A,FALSE,"명세표"}</definedName>
    <definedName name="ㅣㅏ아ㅓㄴ"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ㅣㅏ아ㅓㄴ"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ㅣㅏ아ㅓㄴ"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ㅣㅏ아ㅓㄴ"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ㅣㅏ아ㅓㄴ"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ㅣㅑㅕㅗ" hidden="1">#REF!</definedName>
    <definedName name="ㅣㅣㅣ"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ㅣㅣㅣ"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ㅣㅣㅣ"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ㅣㅣㅣ"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ㅣㅣㅣ" localSheetId="18" hidden="1">{#N/A,#N/A,TRUE,"공종단가";#N/A,#N/A,TRUE,"Mtr단가";#N/A,#N/A,TRUE,"170GIS단가";#N/A,#N/A,TRUE,"258GIS단가";#N/A,#N/A,TRUE,"잡단가A";#N/A,#N/A,TRUE,"잡단가B";#N/A,#N/A,TRUE,"잡단가C";#N/A,#N/A,TRUE,"토목방재단가";#N/A,#N/A,TRUE,"MTR품";#N/A,#N/A,TRUE,"170GIS품";#N/A,#N/A,TRUE,"25.8GIS품";#N/A,#N/A,TRUE,"잡설비품";#N/A,#N/A,TRUE,"토목방재";#N/A,#N/A,TRUE,"시중노임"}</definedName>
    <definedName name="ㅣㅣㅣ" localSheetId="19" hidden="1">{#N/A,#N/A,TRUE,"공종단가";#N/A,#N/A,TRUE,"Mtr단가";#N/A,#N/A,TRUE,"170GIS단가";#N/A,#N/A,TRUE,"258GIS단가";#N/A,#N/A,TRUE,"잡단가A";#N/A,#N/A,TRUE,"잡단가B";#N/A,#N/A,TRUE,"잡단가C";#N/A,#N/A,TRUE,"토목방재단가";#N/A,#N/A,TRUE,"MTR품";#N/A,#N/A,TRUE,"170GIS품";#N/A,#N/A,TRUE,"25.8GIS품";#N/A,#N/A,TRUE,"잡설비품";#N/A,#N/A,TRUE,"토목방재";#N/A,#N/A,TRUE,"시중노임"}</definedName>
    <definedName name="ㅣㅣㅣ"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ㅣㅣㅣ노원문화" localSheetId="9"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ㅣㅣㅣ노원문화" localSheetId="1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ㅣㅣㅣ노원문화" localSheetId="16"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ㅣㅣㅣ노원문화" localSheetId="20"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ㅣㅣㅣ노원문화"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s>
  <calcPr calcId="179021"/>
</workbook>
</file>

<file path=xl/calcChain.xml><?xml version="1.0" encoding="utf-8"?>
<calcChain xmlns="http://schemas.openxmlformats.org/spreadsheetml/2006/main">
  <c r="B122" i="22" l="1"/>
  <c r="B123" i="22" s="1"/>
  <c r="B124" i="22" s="1"/>
  <c r="B125" i="22" s="1"/>
  <c r="B126" i="22" s="1"/>
  <c r="B127" i="22" s="1"/>
  <c r="B128" i="22" s="1"/>
  <c r="B129" i="22" s="1"/>
  <c r="B130" i="22" s="1"/>
  <c r="B131" i="22" s="1"/>
  <c r="B132" i="22" s="1"/>
  <c r="B133" i="22" s="1"/>
  <c r="B134" i="22" s="1"/>
  <c r="B135" i="22" s="1"/>
  <c r="B136" i="22" s="1"/>
  <c r="B137" i="22" s="1"/>
  <c r="B138" i="22" s="1"/>
  <c r="B139" i="22" s="1"/>
  <c r="B140" i="22" s="1"/>
  <c r="B141" i="22" s="1"/>
  <c r="B142" i="22" s="1"/>
  <c r="B143" i="22" s="1"/>
  <c r="B144" i="22" s="1"/>
  <c r="B145" i="22" s="1"/>
  <c r="B146" i="22" s="1"/>
  <c r="B147" i="22" s="1"/>
  <c r="B174" i="61"/>
  <c r="B165" i="61"/>
  <c r="B166" i="61" s="1"/>
  <c r="B167" i="61" s="1"/>
  <c r="B168" i="61" s="1"/>
  <c r="B169" i="61" s="1"/>
  <c r="B170" i="61" s="1"/>
  <c r="B171" i="61" s="1"/>
  <c r="B172" i="61" s="1"/>
  <c r="B173" i="61" s="1"/>
  <c r="A2" i="63"/>
  <c r="A2" i="69"/>
  <c r="H1107" i="29"/>
  <c r="H1106" i="29"/>
  <c r="H1105" i="29"/>
  <c r="H1104" i="29"/>
  <c r="H1113" i="29"/>
  <c r="H1114" i="29"/>
  <c r="H1115" i="29"/>
  <c r="F165" i="61"/>
  <c r="JG165" i="61" s="1"/>
  <c r="JF165" i="61"/>
  <c r="JH165" i="61"/>
  <c r="B16" i="61" l="1"/>
  <c r="B17" i="61" s="1"/>
  <c r="B18" i="61" s="1"/>
  <c r="B19" i="61" s="1"/>
  <c r="B20" i="61" s="1"/>
  <c r="JF142" i="61" l="1"/>
  <c r="JH142" i="61"/>
  <c r="F142" i="61"/>
  <c r="JG142" i="61" s="1"/>
  <c r="R1159" i="29"/>
  <c r="Q1159" i="29"/>
  <c r="O1159" i="29"/>
  <c r="H1159" i="29"/>
  <c r="R1158" i="29"/>
  <c r="Q1158" i="29"/>
  <c r="P1158" i="29"/>
  <c r="O1158" i="29"/>
  <c r="O1157" i="29"/>
  <c r="R1157" i="29"/>
  <c r="R1151" i="29"/>
  <c r="H1155" i="29"/>
  <c r="R1155" i="29"/>
  <c r="P1155" i="29"/>
  <c r="O1155" i="29"/>
  <c r="R1154" i="29"/>
  <c r="Q1154" i="29"/>
  <c r="P1154" i="29"/>
  <c r="O1154" i="29"/>
  <c r="R1153" i="29"/>
  <c r="Q1153" i="29"/>
  <c r="O1153" i="29"/>
  <c r="H1153" i="29"/>
  <c r="R1152" i="29"/>
  <c r="Q1152" i="29"/>
  <c r="P1152" i="29"/>
  <c r="O1152" i="29"/>
  <c r="O1151" i="29"/>
  <c r="R1149" i="29"/>
  <c r="Q1149" i="29"/>
  <c r="O1149" i="29"/>
  <c r="H1149" i="29"/>
  <c r="R1148" i="29"/>
  <c r="Q1148" i="29"/>
  <c r="P1148" i="29"/>
  <c r="O1148" i="29"/>
  <c r="O1147" i="29"/>
  <c r="R1147" i="29"/>
  <c r="Q1147" i="29"/>
  <c r="JF158" i="61"/>
  <c r="JH158" i="61"/>
  <c r="JF170" i="61"/>
  <c r="JH170" i="61"/>
  <c r="JF171" i="61"/>
  <c r="JH171" i="61"/>
  <c r="JF174" i="61"/>
  <c r="JH174" i="61"/>
  <c r="F171" i="61"/>
  <c r="JG171" i="61" s="1"/>
  <c r="F170" i="61"/>
  <c r="JG170" i="61" s="1"/>
  <c r="F158" i="61"/>
  <c r="JG158" i="61" s="1"/>
  <c r="Q1157" i="29" l="1"/>
  <c r="P191" i="27"/>
  <c r="B192" i="27"/>
  <c r="F174" i="61"/>
  <c r="JG174" i="61" s="1"/>
  <c r="JH167" i="61"/>
  <c r="JF167" i="61"/>
  <c r="F167" i="61"/>
  <c r="JG167" i="61" s="1"/>
  <c r="R1137" i="29"/>
  <c r="Q1137" i="29"/>
  <c r="O1137" i="29"/>
  <c r="H1137" i="29"/>
  <c r="R1136" i="29"/>
  <c r="Q1136" i="29"/>
  <c r="P1136" i="29"/>
  <c r="O1136" i="29"/>
  <c r="O1135" i="29"/>
  <c r="R1135" i="29"/>
  <c r="Q1135" i="29"/>
  <c r="S143" i="22"/>
  <c r="R143" i="22"/>
  <c r="T143" i="22"/>
  <c r="Q1155" i="29" l="1"/>
  <c r="Q1151" i="29"/>
  <c r="P192" i="27"/>
  <c r="B193" i="27"/>
  <c r="R142" i="22" l="1"/>
  <c r="S142" i="22"/>
  <c r="T142" i="22"/>
  <c r="JF140" i="61"/>
  <c r="JH140" i="61"/>
  <c r="JF141" i="61"/>
  <c r="JH141" i="61"/>
  <c r="F141" i="61"/>
  <c r="JG141" i="61" s="1"/>
  <c r="F140" i="61"/>
  <c r="JG140" i="61" s="1"/>
  <c r="JF163" i="61" l="1"/>
  <c r="JH163" i="61"/>
  <c r="JF164" i="61"/>
  <c r="JH164" i="61"/>
  <c r="JF172" i="61"/>
  <c r="JH172" i="61"/>
  <c r="JF173" i="61"/>
  <c r="JH173" i="61"/>
  <c r="JF166" i="61"/>
  <c r="JH166" i="61"/>
  <c r="JF168" i="61"/>
  <c r="JH168" i="61"/>
  <c r="JF169" i="61"/>
  <c r="JH169" i="61"/>
  <c r="F169" i="61"/>
  <c r="JG169" i="61" s="1"/>
  <c r="R1145" i="29"/>
  <c r="Q1145" i="29"/>
  <c r="O1145" i="29"/>
  <c r="H1145" i="29"/>
  <c r="R1144" i="29"/>
  <c r="Q1144" i="29"/>
  <c r="P1144" i="29"/>
  <c r="O1144" i="29"/>
  <c r="O1143" i="29"/>
  <c r="R1143" i="29"/>
  <c r="Q1143" i="29"/>
  <c r="S130" i="22"/>
  <c r="R130" i="22"/>
  <c r="T130" i="22"/>
  <c r="F46" i="61" l="1"/>
  <c r="JG46" i="61" s="1"/>
  <c r="JF46" i="61"/>
  <c r="JH46" i="61"/>
  <c r="R255" i="29"/>
  <c r="H259" i="29"/>
  <c r="R260" i="29"/>
  <c r="P260" i="29"/>
  <c r="O260" i="29"/>
  <c r="H260" i="29"/>
  <c r="R259" i="29"/>
  <c r="P259" i="29"/>
  <c r="O259" i="29"/>
  <c r="R258" i="29"/>
  <c r="Q258" i="29"/>
  <c r="P258" i="29"/>
  <c r="O258" i="29"/>
  <c r="R257" i="29"/>
  <c r="Q257" i="29"/>
  <c r="O257" i="29"/>
  <c r="R256" i="29"/>
  <c r="Q256" i="29"/>
  <c r="P256" i="29"/>
  <c r="O256" i="29"/>
  <c r="O255" i="29"/>
  <c r="JH40" i="61"/>
  <c r="JF40" i="61"/>
  <c r="F40" i="61"/>
  <c r="JG40" i="61" s="1"/>
  <c r="R38" i="22"/>
  <c r="S38" i="22"/>
  <c r="R39" i="22"/>
  <c r="S39" i="22"/>
  <c r="T38" i="22"/>
  <c r="Q260" i="29" l="1"/>
  <c r="Q259" i="29" l="1"/>
  <c r="Q255" i="29"/>
  <c r="JH150" i="61" l="1"/>
  <c r="JH149" i="61"/>
  <c r="JF150" i="61"/>
  <c r="JF149" i="61"/>
  <c r="F150" i="61"/>
  <c r="JG150" i="61" s="1"/>
  <c r="F149" i="61"/>
  <c r="JG149" i="61" s="1"/>
  <c r="JH162" i="61"/>
  <c r="JF162" i="61"/>
  <c r="JH161" i="61"/>
  <c r="JF161" i="61"/>
  <c r="JH160" i="61"/>
  <c r="JF160" i="61"/>
  <c r="JH159" i="61"/>
  <c r="JF159" i="61"/>
  <c r="JH157" i="61"/>
  <c r="JF157" i="61"/>
  <c r="JH156" i="61"/>
  <c r="JF156" i="61"/>
  <c r="JH155" i="61"/>
  <c r="JF155" i="61"/>
  <c r="JH154" i="61"/>
  <c r="JF154" i="61"/>
  <c r="JH153" i="61"/>
  <c r="JF153" i="61"/>
  <c r="JH139" i="61"/>
  <c r="JF139" i="61"/>
  <c r="JH138" i="61"/>
  <c r="JF138" i="61"/>
  <c r="JH137" i="61"/>
  <c r="JF137" i="61"/>
  <c r="JH136" i="61"/>
  <c r="JF136" i="61"/>
  <c r="JH135" i="61"/>
  <c r="JF135" i="61"/>
  <c r="JH134" i="61"/>
  <c r="JF134" i="61"/>
  <c r="JH133" i="61"/>
  <c r="JF133" i="61"/>
  <c r="JH132" i="61"/>
  <c r="JF132" i="61"/>
  <c r="JH131" i="61"/>
  <c r="JF131" i="61"/>
  <c r="JH130" i="61"/>
  <c r="JF130" i="61"/>
  <c r="JH129" i="61"/>
  <c r="JF129" i="61"/>
  <c r="JH128" i="61"/>
  <c r="JF128" i="61"/>
  <c r="JH127" i="61"/>
  <c r="JF127" i="61"/>
  <c r="JH126" i="61"/>
  <c r="JF126" i="61"/>
  <c r="JH97" i="61"/>
  <c r="JF97" i="61"/>
  <c r="JH96" i="61"/>
  <c r="JF96" i="61"/>
  <c r="JH95" i="61"/>
  <c r="JF95" i="61"/>
  <c r="JH94" i="61"/>
  <c r="JF94" i="61"/>
  <c r="JH93" i="61"/>
  <c r="JF93" i="61"/>
  <c r="JH92" i="61"/>
  <c r="JF92" i="61"/>
  <c r="JH91" i="61"/>
  <c r="JF91" i="61"/>
  <c r="JH90" i="61"/>
  <c r="JF90" i="61"/>
  <c r="JH89" i="61"/>
  <c r="JF89" i="61"/>
  <c r="JH88" i="61"/>
  <c r="JF88" i="61"/>
  <c r="JH87" i="61"/>
  <c r="JF87" i="61"/>
  <c r="JH71" i="61"/>
  <c r="JF71" i="61"/>
  <c r="JH70" i="61"/>
  <c r="JF70" i="61"/>
  <c r="JH69" i="61"/>
  <c r="JF69" i="61"/>
  <c r="JH68" i="61"/>
  <c r="JF68" i="61"/>
  <c r="JH67" i="61"/>
  <c r="JF67" i="61"/>
  <c r="JH66" i="61"/>
  <c r="JF66" i="61"/>
  <c r="JH65" i="61"/>
  <c r="JF65" i="61"/>
  <c r="JH64" i="61"/>
  <c r="JF64" i="61"/>
  <c r="JH63" i="61"/>
  <c r="JF63" i="61"/>
  <c r="JH62" i="61"/>
  <c r="JF62" i="61"/>
  <c r="JH61" i="61"/>
  <c r="JF61" i="61"/>
  <c r="JH60" i="61"/>
  <c r="JF60" i="61"/>
  <c r="JH59" i="61"/>
  <c r="JF59" i="61"/>
  <c r="JH58" i="61"/>
  <c r="JF58" i="61"/>
  <c r="JH57" i="61"/>
  <c r="JF57" i="61"/>
  <c r="JH56" i="61"/>
  <c r="JF56" i="61"/>
  <c r="JH55" i="61"/>
  <c r="JF55" i="61"/>
  <c r="JH54" i="61"/>
  <c r="JF54" i="61"/>
  <c r="JH53" i="61"/>
  <c r="JF53" i="61"/>
  <c r="JH52" i="61"/>
  <c r="JF52" i="61"/>
  <c r="JH51" i="61"/>
  <c r="JF51" i="61"/>
  <c r="JH50" i="61"/>
  <c r="JF50" i="61"/>
  <c r="JH49" i="61"/>
  <c r="JF49" i="61"/>
  <c r="JH48" i="61"/>
  <c r="JF48" i="61"/>
  <c r="JH45" i="61"/>
  <c r="JF45" i="61"/>
  <c r="JH44" i="61"/>
  <c r="JF44" i="61"/>
  <c r="JH43" i="61"/>
  <c r="JF43" i="61"/>
  <c r="JH42" i="61"/>
  <c r="JF42" i="61"/>
  <c r="JH41" i="61"/>
  <c r="JF41" i="61"/>
  <c r="JH39" i="61"/>
  <c r="JF39" i="61"/>
  <c r="JH38" i="61"/>
  <c r="JF38" i="61"/>
  <c r="JH47" i="61"/>
  <c r="JF47" i="61"/>
  <c r="JH37" i="61"/>
  <c r="JF37" i="61"/>
  <c r="JH36" i="61"/>
  <c r="JF36" i="61"/>
  <c r="JH35" i="61"/>
  <c r="JF35" i="61"/>
  <c r="JH34" i="61"/>
  <c r="JF34" i="61"/>
  <c r="JH33" i="61"/>
  <c r="JF33" i="61"/>
  <c r="JH32" i="61"/>
  <c r="JF32" i="61"/>
  <c r="JH31" i="61"/>
  <c r="JF31" i="61"/>
  <c r="JH30" i="61"/>
  <c r="JF30" i="61"/>
  <c r="JH29" i="61"/>
  <c r="JF29" i="61"/>
  <c r="JH19" i="61"/>
  <c r="JH18" i="61"/>
  <c r="JH17" i="61"/>
  <c r="JH16" i="61"/>
  <c r="JH20" i="61"/>
  <c r="JH15" i="61"/>
  <c r="JF20" i="61"/>
  <c r="JF16" i="61"/>
  <c r="JF17" i="61"/>
  <c r="JF18" i="61"/>
  <c r="JF19" i="61"/>
  <c r="JF15" i="61"/>
  <c r="F166" i="61"/>
  <c r="JG166" i="61" s="1"/>
  <c r="F173" i="61"/>
  <c r="JG173" i="61" s="1"/>
  <c r="F172" i="61"/>
  <c r="JG172" i="61" s="1"/>
  <c r="F164" i="61"/>
  <c r="JG164" i="61" s="1"/>
  <c r="F163" i="61"/>
  <c r="JG163" i="61" s="1"/>
  <c r="F162" i="61"/>
  <c r="JG162" i="61" s="1"/>
  <c r="F161" i="61"/>
  <c r="JG161" i="61" s="1"/>
  <c r="F160" i="61"/>
  <c r="JG160" i="61" s="1"/>
  <c r="F159" i="61"/>
  <c r="JG159" i="61" s="1"/>
  <c r="F157" i="61"/>
  <c r="JG157" i="61" s="1"/>
  <c r="F156" i="61"/>
  <c r="JG156" i="61" s="1"/>
  <c r="F155" i="61"/>
  <c r="JG155" i="61" s="1"/>
  <c r="F154" i="61"/>
  <c r="JG154" i="61" s="1"/>
  <c r="F153" i="61"/>
  <c r="JG153" i="61" s="1"/>
  <c r="F146" i="61"/>
  <c r="F145" i="61"/>
  <c r="F139" i="61"/>
  <c r="JG139" i="61" s="1"/>
  <c r="F138" i="61"/>
  <c r="JG138" i="61" s="1"/>
  <c r="F137" i="61"/>
  <c r="JG137" i="61" s="1"/>
  <c r="F136" i="61"/>
  <c r="JG136" i="61" s="1"/>
  <c r="F135" i="61"/>
  <c r="JG135" i="61" s="1"/>
  <c r="F134" i="61"/>
  <c r="JG134" i="61" s="1"/>
  <c r="F133" i="61"/>
  <c r="JG133" i="61" s="1"/>
  <c r="F132" i="61"/>
  <c r="JG132" i="61" s="1"/>
  <c r="F131" i="61"/>
  <c r="JG131" i="61" s="1"/>
  <c r="F168" i="61"/>
  <c r="JG168" i="61" s="1"/>
  <c r="F130" i="61"/>
  <c r="JG130" i="61" s="1"/>
  <c r="F129" i="61"/>
  <c r="JG129" i="61" s="1"/>
  <c r="F128" i="61"/>
  <c r="JG128" i="61" s="1"/>
  <c r="F127" i="61"/>
  <c r="JG127" i="61" s="1"/>
  <c r="F126" i="61"/>
  <c r="JG126" i="61" s="1"/>
  <c r="F123" i="61"/>
  <c r="F122" i="61"/>
  <c r="F121" i="61"/>
  <c r="F120" i="61"/>
  <c r="F117" i="61"/>
  <c r="F113" i="61"/>
  <c r="F112" i="61"/>
  <c r="F111" i="61"/>
  <c r="F110" i="61"/>
  <c r="F107" i="61"/>
  <c r="F106" i="61"/>
  <c r="F105" i="61"/>
  <c r="F100" i="61"/>
  <c r="F97" i="61"/>
  <c r="JG97" i="61" s="1"/>
  <c r="F96" i="61"/>
  <c r="JG96" i="61" s="1"/>
  <c r="F95" i="61"/>
  <c r="JG95" i="61" s="1"/>
  <c r="F94" i="61"/>
  <c r="JG94" i="61" s="1"/>
  <c r="F93" i="61"/>
  <c r="JG93" i="61" s="1"/>
  <c r="F92" i="61"/>
  <c r="JG92" i="61" s="1"/>
  <c r="F91" i="61"/>
  <c r="JG91" i="61" s="1"/>
  <c r="F90" i="61"/>
  <c r="JG90" i="61" s="1"/>
  <c r="F89" i="61"/>
  <c r="JG89" i="61" s="1"/>
  <c r="F88" i="61"/>
  <c r="JG88" i="61" s="1"/>
  <c r="F87" i="61"/>
  <c r="JG87" i="61" s="1"/>
  <c r="F84" i="61"/>
  <c r="F83" i="61"/>
  <c r="F82" i="61"/>
  <c r="F81" i="61"/>
  <c r="F78" i="61"/>
  <c r="F75" i="61"/>
  <c r="F74" i="61"/>
  <c r="F71" i="61"/>
  <c r="JG71" i="61" s="1"/>
  <c r="F70" i="61"/>
  <c r="JG70" i="61" s="1"/>
  <c r="F69" i="61"/>
  <c r="JG69" i="61" s="1"/>
  <c r="F68" i="61"/>
  <c r="JG68" i="61" s="1"/>
  <c r="F67" i="61"/>
  <c r="JG67" i="61" s="1"/>
  <c r="F66" i="61"/>
  <c r="JG66" i="61" s="1"/>
  <c r="F65" i="61"/>
  <c r="JG65" i="61" s="1"/>
  <c r="F64" i="61"/>
  <c r="JG64" i="61" s="1"/>
  <c r="F63" i="61"/>
  <c r="JG63" i="61" s="1"/>
  <c r="F62" i="61"/>
  <c r="JG62" i="61" s="1"/>
  <c r="F61" i="61"/>
  <c r="JG61" i="61" s="1"/>
  <c r="F60" i="61"/>
  <c r="JG60" i="61" s="1"/>
  <c r="F59" i="61"/>
  <c r="JG59" i="61" s="1"/>
  <c r="F58" i="61"/>
  <c r="JG58" i="61" s="1"/>
  <c r="F57" i="61"/>
  <c r="JG57" i="61" s="1"/>
  <c r="F56" i="61"/>
  <c r="JG56" i="61" s="1"/>
  <c r="F55" i="61"/>
  <c r="JG55" i="61" s="1"/>
  <c r="F54" i="61"/>
  <c r="JG54" i="61" s="1"/>
  <c r="F53" i="61"/>
  <c r="JG53" i="61" s="1"/>
  <c r="F52" i="61"/>
  <c r="JG52" i="61" s="1"/>
  <c r="F51" i="61"/>
  <c r="JG51" i="61" s="1"/>
  <c r="F50" i="61"/>
  <c r="JG50" i="61" s="1"/>
  <c r="F49" i="61"/>
  <c r="JG49" i="61" s="1"/>
  <c r="F48" i="61"/>
  <c r="JG48" i="61" s="1"/>
  <c r="F45" i="61"/>
  <c r="JG45" i="61" s="1"/>
  <c r="F44" i="61"/>
  <c r="JG44" i="61" s="1"/>
  <c r="F42" i="61"/>
  <c r="JG42" i="61" s="1"/>
  <c r="F41" i="61"/>
  <c r="JG41" i="61" s="1"/>
  <c r="F37" i="61"/>
  <c r="JG37" i="61" s="1"/>
  <c r="F36" i="61"/>
  <c r="JG36" i="61" s="1"/>
  <c r="F35" i="61"/>
  <c r="JG35" i="61" s="1"/>
  <c r="F34" i="61"/>
  <c r="JG34" i="61" s="1"/>
  <c r="F33" i="61"/>
  <c r="JG33" i="61" s="1"/>
  <c r="F32" i="61"/>
  <c r="JG32" i="61" s="1"/>
  <c r="F31" i="61"/>
  <c r="JG31" i="61" s="1"/>
  <c r="F30" i="61"/>
  <c r="JG30" i="61" s="1"/>
  <c r="F29" i="61"/>
  <c r="JG29" i="61" s="1"/>
  <c r="F26" i="61"/>
  <c r="F25" i="61"/>
  <c r="F24" i="61"/>
  <c r="F23" i="61"/>
  <c r="F19" i="61"/>
  <c r="JG19" i="61" s="1"/>
  <c r="F18" i="61"/>
  <c r="JG18" i="61" s="1"/>
  <c r="F17" i="61"/>
  <c r="JG17" i="61" s="1"/>
  <c r="F16" i="61"/>
  <c r="JG16" i="61" s="1"/>
  <c r="F20" i="61"/>
  <c r="JG20" i="61" s="1"/>
  <c r="F15" i="61"/>
  <c r="JG15" i="61" s="1"/>
  <c r="F12" i="61"/>
  <c r="F11" i="61"/>
  <c r="F10" i="61"/>
  <c r="F7" i="61"/>
  <c r="F6" i="61"/>
  <c r="R1141" i="29"/>
  <c r="Q1141" i="29"/>
  <c r="O1141" i="29"/>
  <c r="H1141" i="29"/>
  <c r="R1140" i="29"/>
  <c r="Q1140" i="29"/>
  <c r="P1140" i="29"/>
  <c r="O1140" i="29"/>
  <c r="O1139" i="29"/>
  <c r="R1139" i="29"/>
  <c r="Q1139" i="29"/>
  <c r="R129" i="22"/>
  <c r="S129" i="22"/>
  <c r="T129" i="22"/>
  <c r="R959" i="29" l="1"/>
  <c r="Q959" i="29"/>
  <c r="O959" i="29"/>
  <c r="H959" i="29"/>
  <c r="R958" i="29"/>
  <c r="Q958" i="29"/>
  <c r="P958" i="29"/>
  <c r="O958" i="29"/>
  <c r="O957" i="29"/>
  <c r="R957" i="29"/>
  <c r="Q957" i="29"/>
  <c r="R127" i="22"/>
  <c r="S127" i="22"/>
  <c r="R128" i="22"/>
  <c r="S128" i="22"/>
  <c r="R131" i="22"/>
  <c r="S131" i="22"/>
  <c r="R955" i="29"/>
  <c r="Q955" i="29"/>
  <c r="O955" i="29"/>
  <c r="H955" i="29"/>
  <c r="R954" i="29"/>
  <c r="Q954" i="29"/>
  <c r="P954" i="29"/>
  <c r="O954" i="29"/>
  <c r="O953" i="29"/>
  <c r="R953" i="29"/>
  <c r="T127" i="22"/>
  <c r="R132" i="22"/>
  <c r="S132" i="22"/>
  <c r="T128" i="22"/>
  <c r="R706" i="29"/>
  <c r="Q706" i="29"/>
  <c r="O706" i="29"/>
  <c r="H706" i="29"/>
  <c r="R705" i="29"/>
  <c r="Q705" i="29"/>
  <c r="P705" i="29"/>
  <c r="O705" i="29"/>
  <c r="O704" i="29"/>
  <c r="R704" i="29"/>
  <c r="Q704" i="29"/>
  <c r="R338" i="29"/>
  <c r="Q338" i="29"/>
  <c r="O338" i="29"/>
  <c r="R337" i="29"/>
  <c r="Q337" i="29"/>
  <c r="P337" i="29"/>
  <c r="O337" i="29"/>
  <c r="O336" i="29"/>
  <c r="R336" i="29"/>
  <c r="Q336" i="29"/>
  <c r="S56" i="22"/>
  <c r="R56" i="22"/>
  <c r="T56" i="22"/>
  <c r="R103" i="22"/>
  <c r="S103" i="22"/>
  <c r="R104" i="22"/>
  <c r="S104" i="22"/>
  <c r="T103" i="22"/>
  <c r="R997" i="29"/>
  <c r="O997" i="29"/>
  <c r="H997" i="29"/>
  <c r="R996" i="29"/>
  <c r="Q996" i="29"/>
  <c r="P996" i="29"/>
  <c r="O996" i="29"/>
  <c r="T132" i="22"/>
  <c r="B810" i="29"/>
  <c r="T61" i="22"/>
  <c r="R61" i="22"/>
  <c r="S61" i="22"/>
  <c r="T62" i="22"/>
  <c r="R62" i="22"/>
  <c r="S62" i="22"/>
  <c r="O678" i="29"/>
  <c r="P678" i="29"/>
  <c r="Q678" i="29"/>
  <c r="R678" i="29"/>
  <c r="O679" i="29"/>
  <c r="O680" i="29"/>
  <c r="P680" i="29"/>
  <c r="Q680" i="29"/>
  <c r="R680" i="29"/>
  <c r="O681" i="29"/>
  <c r="Q681" i="29"/>
  <c r="R681" i="29"/>
  <c r="O682" i="29"/>
  <c r="P682" i="29"/>
  <c r="Q682" i="29"/>
  <c r="R682" i="29"/>
  <c r="O683" i="29"/>
  <c r="P683" i="29"/>
  <c r="R683" i="29"/>
  <c r="O684" i="29"/>
  <c r="P684" i="29"/>
  <c r="Q684" i="29"/>
  <c r="R684" i="29"/>
  <c r="O685" i="29"/>
  <c r="O686" i="29"/>
  <c r="P686" i="29"/>
  <c r="Q686" i="29"/>
  <c r="R686" i="29"/>
  <c r="O687" i="29"/>
  <c r="Q687" i="29"/>
  <c r="R687" i="29"/>
  <c r="O688" i="29"/>
  <c r="P688" i="29"/>
  <c r="Q688" i="29"/>
  <c r="R688" i="29"/>
  <c r="O689" i="29"/>
  <c r="P689" i="29"/>
  <c r="R689" i="29"/>
  <c r="O691" i="29"/>
  <c r="P691" i="29"/>
  <c r="Q691" i="29"/>
  <c r="R691" i="29"/>
  <c r="O692" i="29"/>
  <c r="O693" i="29"/>
  <c r="P693" i="29"/>
  <c r="Q693" i="29"/>
  <c r="R693" i="29"/>
  <c r="O694" i="29"/>
  <c r="Q694" i="29"/>
  <c r="R694" i="29"/>
  <c r="O695" i="29"/>
  <c r="P695" i="29"/>
  <c r="Q695" i="29"/>
  <c r="R695" i="29"/>
  <c r="O696" i="29"/>
  <c r="P696" i="29"/>
  <c r="R696" i="29"/>
  <c r="O697" i="29"/>
  <c r="P697" i="29"/>
  <c r="Q697" i="29"/>
  <c r="R697" i="29"/>
  <c r="O698" i="29"/>
  <c r="O699" i="29"/>
  <c r="P699" i="29"/>
  <c r="Q699" i="29"/>
  <c r="R699" i="29"/>
  <c r="O700" i="29"/>
  <c r="Q700" i="29"/>
  <c r="R700" i="29"/>
  <c r="O701" i="29"/>
  <c r="P701" i="29"/>
  <c r="Q701" i="29"/>
  <c r="R701" i="29"/>
  <c r="O702" i="29"/>
  <c r="P702" i="29"/>
  <c r="R702" i="29"/>
  <c r="O703" i="29"/>
  <c r="P703" i="29"/>
  <c r="Q703" i="29"/>
  <c r="R703" i="29"/>
  <c r="O707" i="29"/>
  <c r="P707" i="29"/>
  <c r="Q707" i="29"/>
  <c r="R707" i="29"/>
  <c r="O708" i="29"/>
  <c r="P708" i="29"/>
  <c r="Q708" i="29"/>
  <c r="R708" i="29"/>
  <c r="O709" i="29"/>
  <c r="P709" i="29"/>
  <c r="Q709" i="29"/>
  <c r="R709" i="29"/>
  <c r="O710" i="29"/>
  <c r="O711" i="29"/>
  <c r="P711" i="29"/>
  <c r="Q711" i="29"/>
  <c r="R711" i="29"/>
  <c r="O712" i="29"/>
  <c r="P712" i="29"/>
  <c r="R712" i="29"/>
  <c r="O713" i="29"/>
  <c r="P713" i="29"/>
  <c r="Q713" i="29"/>
  <c r="R713" i="29"/>
  <c r="O714" i="29"/>
  <c r="P714" i="29"/>
  <c r="Q714" i="29"/>
  <c r="R714" i="29"/>
  <c r="O715" i="29"/>
  <c r="O716" i="29"/>
  <c r="P716" i="29"/>
  <c r="Q716" i="29"/>
  <c r="R716" i="29"/>
  <c r="O717" i="29"/>
  <c r="P717" i="29"/>
  <c r="R717" i="29"/>
  <c r="O718" i="29"/>
  <c r="P718" i="29"/>
  <c r="Q718" i="29"/>
  <c r="R718" i="29"/>
  <c r="O719" i="29"/>
  <c r="P719" i="29"/>
  <c r="Q719" i="29"/>
  <c r="R719" i="29"/>
  <c r="O720" i="29"/>
  <c r="O721" i="29"/>
  <c r="P721" i="29"/>
  <c r="Q721" i="29"/>
  <c r="R721" i="29"/>
  <c r="O722" i="29"/>
  <c r="P722" i="29"/>
  <c r="R722" i="29"/>
  <c r="O723" i="29"/>
  <c r="P723" i="29"/>
  <c r="Q723" i="29"/>
  <c r="R723" i="29"/>
  <c r="O724" i="29"/>
  <c r="P724" i="29"/>
  <c r="Q724" i="29"/>
  <c r="R724" i="29"/>
  <c r="O725" i="29"/>
  <c r="O726" i="29"/>
  <c r="P726" i="29"/>
  <c r="Q726" i="29"/>
  <c r="R726" i="29"/>
  <c r="O727" i="29"/>
  <c r="P727" i="29"/>
  <c r="R727" i="29"/>
  <c r="O728" i="29"/>
  <c r="P728" i="29"/>
  <c r="R728" i="29"/>
  <c r="O729" i="29"/>
  <c r="P729" i="29"/>
  <c r="R729" i="29"/>
  <c r="O730" i="29"/>
  <c r="P730" i="29"/>
  <c r="Q730" i="29"/>
  <c r="R730" i="29"/>
  <c r="O731" i="29"/>
  <c r="O732" i="29"/>
  <c r="P732" i="29"/>
  <c r="Q732" i="29"/>
  <c r="R732" i="29"/>
  <c r="O733" i="29"/>
  <c r="P733" i="29"/>
  <c r="R733" i="29"/>
  <c r="O734" i="29"/>
  <c r="P734" i="29"/>
  <c r="R734" i="29"/>
  <c r="O735" i="29"/>
  <c r="P735" i="29"/>
  <c r="Q735" i="29"/>
  <c r="R735" i="29"/>
  <c r="O736" i="29"/>
  <c r="O737" i="29"/>
  <c r="P737" i="29"/>
  <c r="Q737" i="29"/>
  <c r="R737" i="29"/>
  <c r="O738" i="29"/>
  <c r="Q738" i="29"/>
  <c r="R738" i="29"/>
  <c r="O739" i="29"/>
  <c r="P739" i="29"/>
  <c r="Q739" i="29"/>
  <c r="R739" i="29"/>
  <c r="O740" i="29"/>
  <c r="P740" i="29"/>
  <c r="R740" i="29"/>
  <c r="O742" i="29"/>
  <c r="P742" i="29"/>
  <c r="Q742" i="29"/>
  <c r="R742" i="29"/>
  <c r="O743" i="29"/>
  <c r="O744" i="29"/>
  <c r="P744" i="29"/>
  <c r="Q744" i="29"/>
  <c r="R744" i="29"/>
  <c r="O745" i="29"/>
  <c r="P745" i="29"/>
  <c r="R745" i="29"/>
  <c r="O746" i="29"/>
  <c r="P746" i="29"/>
  <c r="Q746" i="29"/>
  <c r="R746" i="29"/>
  <c r="O747" i="29"/>
  <c r="P747" i="29"/>
  <c r="Q747" i="29"/>
  <c r="R747" i="29"/>
  <c r="O748" i="29"/>
  <c r="O749" i="29"/>
  <c r="P749" i="29"/>
  <c r="Q749" i="29"/>
  <c r="R749" i="29"/>
  <c r="O750" i="29"/>
  <c r="P750" i="29"/>
  <c r="R750" i="29"/>
  <c r="O751" i="29"/>
  <c r="P751" i="29"/>
  <c r="Q751" i="29"/>
  <c r="R751" i="29"/>
  <c r="O752" i="29"/>
  <c r="P752" i="29"/>
  <c r="Q752" i="29"/>
  <c r="R752" i="29"/>
  <c r="O753" i="29"/>
  <c r="O754" i="29"/>
  <c r="P754" i="29"/>
  <c r="Q754" i="29"/>
  <c r="R754" i="29"/>
  <c r="O755" i="29"/>
  <c r="P755" i="29"/>
  <c r="R755" i="29"/>
  <c r="O756" i="29"/>
  <c r="P756" i="29"/>
  <c r="R756" i="29"/>
  <c r="O758" i="29"/>
  <c r="P758" i="29"/>
  <c r="Q758" i="29"/>
  <c r="R758" i="29"/>
  <c r="O759" i="29"/>
  <c r="O760" i="29"/>
  <c r="P760" i="29"/>
  <c r="Q760" i="29"/>
  <c r="R760" i="29"/>
  <c r="O761" i="29"/>
  <c r="Q761" i="29"/>
  <c r="R761" i="29"/>
  <c r="O762" i="29"/>
  <c r="P762" i="29"/>
  <c r="Q762" i="29"/>
  <c r="R762" i="29"/>
  <c r="O763" i="29"/>
  <c r="P763" i="29"/>
  <c r="R763" i="29"/>
  <c r="O764" i="29"/>
  <c r="P764" i="29"/>
  <c r="R764" i="29"/>
  <c r="O765" i="29"/>
  <c r="P765" i="29"/>
  <c r="Q765" i="29"/>
  <c r="R765" i="29"/>
  <c r="O766" i="29"/>
  <c r="O767" i="29"/>
  <c r="P767" i="29"/>
  <c r="Q767" i="29"/>
  <c r="R767" i="29"/>
  <c r="O768" i="29"/>
  <c r="Q768" i="29"/>
  <c r="R768" i="29"/>
  <c r="O769" i="29"/>
  <c r="P769" i="29"/>
  <c r="Q769" i="29"/>
  <c r="R769" i="29"/>
  <c r="O770" i="29"/>
  <c r="P770" i="29"/>
  <c r="R770" i="29"/>
  <c r="O771" i="29"/>
  <c r="P771" i="29"/>
  <c r="Q771" i="29"/>
  <c r="R771" i="29"/>
  <c r="O772" i="29"/>
  <c r="O773" i="29"/>
  <c r="P773" i="29"/>
  <c r="Q773" i="29"/>
  <c r="R773" i="29"/>
  <c r="O774" i="29"/>
  <c r="P774" i="29"/>
  <c r="R774" i="29"/>
  <c r="O775" i="29"/>
  <c r="P775" i="29"/>
  <c r="Q775" i="29"/>
  <c r="R775" i="29"/>
  <c r="O776" i="29"/>
  <c r="O777" i="29"/>
  <c r="P777" i="29"/>
  <c r="Q777" i="29"/>
  <c r="R777" i="29"/>
  <c r="O778" i="29"/>
  <c r="P778" i="29"/>
  <c r="R778" i="29"/>
  <c r="O779" i="29"/>
  <c r="P779" i="29"/>
  <c r="R779" i="29"/>
  <c r="O780" i="29"/>
  <c r="P780" i="29"/>
  <c r="R780" i="29"/>
  <c r="O781" i="29"/>
  <c r="P781" i="29"/>
  <c r="Q781" i="29"/>
  <c r="R781" i="29"/>
  <c r="O782" i="29"/>
  <c r="O783" i="29"/>
  <c r="P783" i="29"/>
  <c r="Q783" i="29"/>
  <c r="R783" i="29"/>
  <c r="O784" i="29"/>
  <c r="P784" i="29"/>
  <c r="R784" i="29"/>
  <c r="O785" i="29"/>
  <c r="P785" i="29"/>
  <c r="Q785" i="29"/>
  <c r="R785" i="29"/>
  <c r="O786" i="29"/>
  <c r="P786" i="29"/>
  <c r="Q786" i="29"/>
  <c r="R786" i="29"/>
  <c r="O787" i="29"/>
  <c r="O788" i="29"/>
  <c r="P788" i="29"/>
  <c r="Q788" i="29"/>
  <c r="R788" i="29"/>
  <c r="O789" i="29"/>
  <c r="P789" i="29"/>
  <c r="R789" i="29"/>
  <c r="O790" i="29"/>
  <c r="P790" i="29"/>
  <c r="Q790" i="29"/>
  <c r="R790" i="29"/>
  <c r="O791" i="29"/>
  <c r="P791" i="29"/>
  <c r="Q791" i="29"/>
  <c r="R791" i="29"/>
  <c r="O792" i="29"/>
  <c r="R698" i="29"/>
  <c r="Q698" i="29"/>
  <c r="H700" i="29"/>
  <c r="R692" i="29"/>
  <c r="Q696" i="29"/>
  <c r="H694" i="29"/>
  <c r="R99" i="22"/>
  <c r="S99" i="22"/>
  <c r="R100" i="22"/>
  <c r="S100" i="22"/>
  <c r="R101" i="22"/>
  <c r="S101" i="22"/>
  <c r="R102" i="22"/>
  <c r="S102" i="22"/>
  <c r="R105" i="22"/>
  <c r="S105" i="22"/>
  <c r="R685" i="29"/>
  <c r="Q689" i="29"/>
  <c r="H687" i="29"/>
  <c r="B1012" i="29"/>
  <c r="B154" i="61"/>
  <c r="Q953" i="29" l="1"/>
  <c r="Q702" i="29"/>
  <c r="Q692" i="29"/>
  <c r="Q685" i="29"/>
  <c r="T102" i="22" l="1"/>
  <c r="T101" i="22"/>
  <c r="T100" i="22"/>
  <c r="R136" i="22" l="1"/>
  <c r="S136" i="22"/>
  <c r="R137" i="22"/>
  <c r="S137" i="22"/>
  <c r="R138" i="22"/>
  <c r="S138" i="22"/>
  <c r="R139" i="22"/>
  <c r="S139" i="22"/>
  <c r="R114" i="22"/>
  <c r="S114" i="22"/>
  <c r="R140" i="22"/>
  <c r="S140" i="22"/>
  <c r="R141" i="22"/>
  <c r="S141" i="22"/>
  <c r="T141" i="22"/>
  <c r="T140" i="22"/>
  <c r="R135" i="22" l="1"/>
  <c r="S135" i="22"/>
  <c r="T114" i="22"/>
  <c r="T139" i="22"/>
  <c r="T138" i="22"/>
  <c r="H136" i="29" l="1"/>
  <c r="H137" i="29"/>
  <c r="R134" i="29"/>
  <c r="R137" i="29"/>
  <c r="P137" i="29"/>
  <c r="O137" i="29"/>
  <c r="R136" i="29"/>
  <c r="P136" i="29"/>
  <c r="O136" i="29"/>
  <c r="R135" i="29"/>
  <c r="Q135" i="29"/>
  <c r="P135" i="29"/>
  <c r="O135" i="29"/>
  <c r="O134" i="29"/>
  <c r="JH120" i="61"/>
  <c r="JF120" i="61"/>
  <c r="JG120" i="61"/>
  <c r="B121" i="61"/>
  <c r="B122" i="61" s="1"/>
  <c r="B123" i="61" s="1"/>
  <c r="JH122" i="61"/>
  <c r="JF122" i="61"/>
  <c r="JG122" i="61"/>
  <c r="H123" i="29"/>
  <c r="H122" i="29"/>
  <c r="R123" i="29"/>
  <c r="P123" i="29"/>
  <c r="O123" i="29"/>
  <c r="R122" i="29"/>
  <c r="P122" i="29"/>
  <c r="O122" i="29"/>
  <c r="R121" i="29"/>
  <c r="Q121" i="29"/>
  <c r="P121" i="29"/>
  <c r="O121" i="29"/>
  <c r="O120" i="29"/>
  <c r="JF123" i="61"/>
  <c r="JF121" i="61"/>
  <c r="JH123" i="61"/>
  <c r="JH121" i="61"/>
  <c r="JG121" i="61"/>
  <c r="R132" i="29"/>
  <c r="P132" i="29"/>
  <c r="O132" i="29"/>
  <c r="R131" i="29"/>
  <c r="Q131" i="29"/>
  <c r="P131" i="29"/>
  <c r="O131" i="29"/>
  <c r="R130" i="29"/>
  <c r="P130" i="29"/>
  <c r="O130" i="29"/>
  <c r="R129" i="29"/>
  <c r="P129" i="29"/>
  <c r="O129" i="29"/>
  <c r="R128" i="29"/>
  <c r="Q128" i="29"/>
  <c r="P128" i="29"/>
  <c r="O128" i="29"/>
  <c r="R127" i="29"/>
  <c r="Q127" i="29"/>
  <c r="O127" i="29"/>
  <c r="R126" i="29"/>
  <c r="Q126" i="29"/>
  <c r="P126" i="29"/>
  <c r="O126" i="29"/>
  <c r="H129" i="29"/>
  <c r="H132" i="29"/>
  <c r="H130" i="29"/>
  <c r="H127" i="29"/>
  <c r="O125" i="29"/>
  <c r="JG123" i="61"/>
  <c r="JF117" i="61"/>
  <c r="JH117" i="61"/>
  <c r="JG117" i="61"/>
  <c r="Q137" i="29" l="1"/>
  <c r="Q130" i="29"/>
  <c r="Q132" i="29"/>
  <c r="Q123" i="29"/>
  <c r="P120" i="29"/>
  <c r="JF113" i="61"/>
  <c r="JF112" i="61"/>
  <c r="JF111" i="61"/>
  <c r="JF110" i="61"/>
  <c r="H97" i="29"/>
  <c r="H96" i="29"/>
  <c r="R97" i="29"/>
  <c r="P97" i="29"/>
  <c r="O97" i="29"/>
  <c r="R96" i="29"/>
  <c r="P96" i="29"/>
  <c r="O96" i="29"/>
  <c r="R95" i="29"/>
  <c r="Q95" i="29"/>
  <c r="P95" i="29"/>
  <c r="O95" i="29"/>
  <c r="P94" i="29"/>
  <c r="O94" i="29"/>
  <c r="R94" i="29"/>
  <c r="JH113" i="61"/>
  <c r="JH112" i="61"/>
  <c r="JH111" i="61"/>
  <c r="JH110" i="61"/>
  <c r="JG113" i="61"/>
  <c r="JG112" i="61"/>
  <c r="JG111" i="61"/>
  <c r="JG110" i="61"/>
  <c r="Q136" i="29" l="1"/>
  <c r="Q120" i="29"/>
  <c r="Q122" i="29"/>
  <c r="Q125" i="29"/>
  <c r="Q129" i="29"/>
  <c r="Q97" i="29"/>
  <c r="Q96" i="29"/>
  <c r="Q94" i="29" l="1"/>
  <c r="B111" i="61" l="1"/>
  <c r="B112" i="61" s="1"/>
  <c r="B113" i="61" s="1"/>
  <c r="R1079" i="29" l="1"/>
  <c r="Q1079" i="29"/>
  <c r="O1079" i="29"/>
  <c r="H1079" i="29"/>
  <c r="R1051" i="29" l="1"/>
  <c r="Q1051" i="29"/>
  <c r="O1051" i="29"/>
  <c r="H1051" i="29"/>
  <c r="R1054" i="29"/>
  <c r="P1054" i="29"/>
  <c r="O1054" i="29"/>
  <c r="Q1054" i="29"/>
  <c r="H1054" i="29"/>
  <c r="R1053" i="29"/>
  <c r="P1053" i="29"/>
  <c r="O1053" i="29"/>
  <c r="H1053" i="29"/>
  <c r="R1052" i="29"/>
  <c r="Q1052" i="29"/>
  <c r="P1052" i="29"/>
  <c r="O1052" i="29"/>
  <c r="R1050" i="29"/>
  <c r="Q1050" i="29"/>
  <c r="O1050" i="29"/>
  <c r="H1050" i="29"/>
  <c r="R1049" i="29"/>
  <c r="Q1049" i="29"/>
  <c r="P1049" i="29"/>
  <c r="O1049" i="29"/>
  <c r="O1048" i="29"/>
  <c r="R117" i="22"/>
  <c r="S117" i="22"/>
  <c r="R118" i="22"/>
  <c r="S118" i="22"/>
  <c r="R119" i="22"/>
  <c r="S119" i="22"/>
  <c r="R120" i="22"/>
  <c r="S120" i="22"/>
  <c r="R121" i="22"/>
  <c r="S121" i="22"/>
  <c r="R144" i="22"/>
  <c r="S144" i="22"/>
  <c r="T117" i="22"/>
  <c r="T118" i="22"/>
  <c r="T119" i="22"/>
  <c r="T120" i="22"/>
  <c r="T121" i="22"/>
  <c r="T144" i="22"/>
  <c r="Q1053" i="29" l="1"/>
  <c r="B3" i="55" l="1"/>
  <c r="B2" i="61" s="1"/>
  <c r="B2" i="70" l="1"/>
  <c r="R984" i="29"/>
  <c r="Q984" i="29"/>
  <c r="P984" i="29"/>
  <c r="O984" i="29"/>
  <c r="R983" i="29"/>
  <c r="P983" i="29"/>
  <c r="O983" i="29"/>
  <c r="H983" i="29"/>
  <c r="R982" i="29"/>
  <c r="Q982" i="29"/>
  <c r="P982" i="29"/>
  <c r="O982" i="29"/>
  <c r="R981" i="29"/>
  <c r="Q981" i="29"/>
  <c r="O981" i="29"/>
  <c r="H981" i="29"/>
  <c r="R980" i="29"/>
  <c r="Q980" i="29"/>
  <c r="P980" i="29"/>
  <c r="O980" i="29"/>
  <c r="O979" i="29"/>
  <c r="R979" i="29"/>
  <c r="Q983" i="29" l="1"/>
  <c r="Q979" i="29"/>
  <c r="R334" i="29"/>
  <c r="Q334" i="29"/>
  <c r="O334" i="29"/>
  <c r="R333" i="29"/>
  <c r="Q333" i="29"/>
  <c r="P333" i="29"/>
  <c r="O333" i="29"/>
  <c r="O332" i="29"/>
  <c r="R332" i="29"/>
  <c r="Q332" i="29"/>
  <c r="R330" i="29"/>
  <c r="Q330" i="29"/>
  <c r="O330" i="29"/>
  <c r="R329" i="29"/>
  <c r="Q329" i="29"/>
  <c r="P329" i="29"/>
  <c r="O329" i="29"/>
  <c r="O328" i="29"/>
  <c r="R328" i="29"/>
  <c r="Q328" i="29"/>
  <c r="R326" i="29"/>
  <c r="Q326" i="29"/>
  <c r="O326" i="29"/>
  <c r="R325" i="29"/>
  <c r="Q325" i="29"/>
  <c r="P325" i="29"/>
  <c r="O325" i="29"/>
  <c r="O324" i="29"/>
  <c r="R324" i="29"/>
  <c r="Q324" i="29"/>
  <c r="R322" i="29"/>
  <c r="Q322" i="29"/>
  <c r="O322" i="29"/>
  <c r="R321" i="29"/>
  <c r="Q321" i="29"/>
  <c r="P321" i="29"/>
  <c r="O321" i="29"/>
  <c r="O320" i="29"/>
  <c r="R320" i="29"/>
  <c r="Q320" i="29"/>
  <c r="R318" i="29"/>
  <c r="Q318" i="29"/>
  <c r="O318" i="29"/>
  <c r="R317" i="29"/>
  <c r="Q317" i="29"/>
  <c r="P317" i="29"/>
  <c r="O317" i="29"/>
  <c r="O316" i="29"/>
  <c r="R316" i="29"/>
  <c r="Q316" i="29"/>
  <c r="R314" i="29"/>
  <c r="Q314" i="29"/>
  <c r="O314" i="29"/>
  <c r="R313" i="29"/>
  <c r="Q313" i="29"/>
  <c r="P313" i="29"/>
  <c r="O313" i="29"/>
  <c r="O312" i="29"/>
  <c r="R312" i="29"/>
  <c r="Q312" i="29"/>
  <c r="R310" i="29"/>
  <c r="Q310" i="29"/>
  <c r="O310" i="29"/>
  <c r="R309" i="29"/>
  <c r="Q309" i="29"/>
  <c r="P309" i="29"/>
  <c r="O309" i="29"/>
  <c r="O308" i="29"/>
  <c r="R306" i="29"/>
  <c r="Q306" i="29"/>
  <c r="O306" i="29"/>
  <c r="R305" i="29"/>
  <c r="Q305" i="29"/>
  <c r="P305" i="29"/>
  <c r="O305" i="29"/>
  <c r="O304" i="29"/>
  <c r="R302" i="29"/>
  <c r="Q302" i="29"/>
  <c r="O302" i="29"/>
  <c r="R301" i="29"/>
  <c r="Q301" i="29"/>
  <c r="P301" i="29"/>
  <c r="O301" i="29"/>
  <c r="O300" i="29"/>
  <c r="R298" i="29"/>
  <c r="Q298" i="29"/>
  <c r="O298" i="29"/>
  <c r="R297" i="29"/>
  <c r="Q297" i="29"/>
  <c r="P297" i="29"/>
  <c r="O297" i="29"/>
  <c r="O296" i="29"/>
  <c r="R288" i="29"/>
  <c r="R294" i="29"/>
  <c r="Q294" i="29"/>
  <c r="O294" i="29"/>
  <c r="R293" i="29"/>
  <c r="Q293" i="29"/>
  <c r="P293" i="29"/>
  <c r="O293" i="29"/>
  <c r="O292" i="29"/>
  <c r="R290" i="29"/>
  <c r="Q290" i="29"/>
  <c r="O290" i="29"/>
  <c r="R289" i="29"/>
  <c r="Q289" i="29"/>
  <c r="P289" i="29"/>
  <c r="O289" i="29"/>
  <c r="O288" i="29"/>
  <c r="R286" i="29"/>
  <c r="Q286" i="29"/>
  <c r="O286" i="29"/>
  <c r="R285" i="29"/>
  <c r="Q285" i="29"/>
  <c r="P285" i="29"/>
  <c r="O285" i="29"/>
  <c r="O284" i="29"/>
  <c r="R272" i="29"/>
  <c r="Q282" i="29"/>
  <c r="H280" i="29"/>
  <c r="R280" i="29"/>
  <c r="P280" i="29"/>
  <c r="O280" i="29"/>
  <c r="R279" i="29"/>
  <c r="Q279" i="29"/>
  <c r="P279" i="29"/>
  <c r="O279" i="29"/>
  <c r="R278" i="29"/>
  <c r="Q278" i="29"/>
  <c r="O278" i="29"/>
  <c r="R277" i="29"/>
  <c r="Q277" i="29"/>
  <c r="P277" i="29"/>
  <c r="O277" i="29"/>
  <c r="O276" i="29"/>
  <c r="R274" i="29"/>
  <c r="Q274" i="29"/>
  <c r="O274" i="29"/>
  <c r="R273" i="29"/>
  <c r="Q273" i="29"/>
  <c r="P273" i="29"/>
  <c r="O273" i="29"/>
  <c r="O272" i="29"/>
  <c r="R270" i="29"/>
  <c r="Q270" i="29"/>
  <c r="O270" i="29"/>
  <c r="R269" i="29"/>
  <c r="Q269" i="29"/>
  <c r="P269" i="29"/>
  <c r="O269" i="29"/>
  <c r="O268" i="29"/>
  <c r="H266" i="29"/>
  <c r="R266" i="29"/>
  <c r="P266" i="29"/>
  <c r="O266" i="29"/>
  <c r="R265" i="29"/>
  <c r="Q265" i="29"/>
  <c r="P265" i="29"/>
  <c r="O265" i="29"/>
  <c r="R264" i="29"/>
  <c r="Q264" i="29"/>
  <c r="O264" i="29"/>
  <c r="R263" i="29"/>
  <c r="Q263" i="29"/>
  <c r="P263" i="29"/>
  <c r="O263" i="29"/>
  <c r="O262" i="29"/>
  <c r="R262" i="29"/>
  <c r="H253" i="29"/>
  <c r="R249" i="29"/>
  <c r="R253" i="29"/>
  <c r="P253" i="29"/>
  <c r="O253" i="29"/>
  <c r="R252" i="29"/>
  <c r="Q252" i="29"/>
  <c r="P252" i="29"/>
  <c r="O252" i="29"/>
  <c r="R243" i="29"/>
  <c r="H247" i="29"/>
  <c r="R247" i="29"/>
  <c r="P247" i="29"/>
  <c r="O247" i="29"/>
  <c r="R246" i="29"/>
  <c r="Q246" i="29"/>
  <c r="P246" i="29"/>
  <c r="O246" i="29"/>
  <c r="R251" i="29"/>
  <c r="Q251" i="29"/>
  <c r="O251" i="29"/>
  <c r="R250" i="29"/>
  <c r="Q250" i="29"/>
  <c r="P250" i="29"/>
  <c r="O250" i="29"/>
  <c r="O249" i="29"/>
  <c r="R248" i="29"/>
  <c r="Q248" i="29"/>
  <c r="P248" i="29"/>
  <c r="O248" i="29"/>
  <c r="R245" i="29"/>
  <c r="Q245" i="29"/>
  <c r="O245" i="29"/>
  <c r="R244" i="29"/>
  <c r="Q244" i="29"/>
  <c r="P244" i="29"/>
  <c r="O244" i="29"/>
  <c r="O243" i="29"/>
  <c r="T36" i="22"/>
  <c r="R36" i="22"/>
  <c r="S36" i="22"/>
  <c r="R37" i="22"/>
  <c r="S37" i="22"/>
  <c r="R241" i="29"/>
  <c r="Q241" i="29"/>
  <c r="O241" i="29"/>
  <c r="R240" i="29"/>
  <c r="Q240" i="29"/>
  <c r="P240" i="29"/>
  <c r="O240" i="29"/>
  <c r="O239" i="29"/>
  <c r="R239" i="29"/>
  <c r="Q239" i="29"/>
  <c r="R237" i="29"/>
  <c r="Q237" i="29"/>
  <c r="O237" i="29"/>
  <c r="R236" i="29"/>
  <c r="Q236" i="29"/>
  <c r="P236" i="29"/>
  <c r="O236" i="29"/>
  <c r="O235" i="29"/>
  <c r="R235" i="29"/>
  <c r="Q235" i="29"/>
  <c r="R233" i="29"/>
  <c r="Q233" i="29"/>
  <c r="O233" i="29"/>
  <c r="R232" i="29"/>
  <c r="Q232" i="29"/>
  <c r="P232" i="29"/>
  <c r="O232" i="29"/>
  <c r="O231" i="29"/>
  <c r="R231" i="29"/>
  <c r="Q231" i="29"/>
  <c r="R229" i="29"/>
  <c r="O229" i="29"/>
  <c r="R228" i="29"/>
  <c r="Q228" i="29"/>
  <c r="P228" i="29"/>
  <c r="O228" i="29"/>
  <c r="O227" i="29"/>
  <c r="R227" i="29"/>
  <c r="R282" i="29"/>
  <c r="P282" i="29"/>
  <c r="O282" i="29"/>
  <c r="R238" i="29"/>
  <c r="Q238" i="29"/>
  <c r="P238" i="29"/>
  <c r="O238" i="29"/>
  <c r="BE47" i="61"/>
  <c r="AX47" i="61"/>
  <c r="AS47" i="61"/>
  <c r="AN43" i="61"/>
  <c r="AN47" i="61"/>
  <c r="AM47" i="61"/>
  <c r="AB39" i="61"/>
  <c r="S47" i="61"/>
  <c r="O47" i="61"/>
  <c r="M47" i="61"/>
  <c r="S43" i="61"/>
  <c r="M43" i="61"/>
  <c r="O43" i="61"/>
  <c r="F43" i="61" l="1"/>
  <c r="JG43" i="61" s="1"/>
  <c r="F47" i="61"/>
  <c r="JG47" i="61" s="1"/>
  <c r="AN38" i="61"/>
  <c r="AN39" i="61" s="1"/>
  <c r="AX38" i="61"/>
  <c r="AX39" i="61" s="1"/>
  <c r="BE38" i="61"/>
  <c r="BE39" i="61" s="1"/>
  <c r="O38" i="61"/>
  <c r="O39" i="61" s="1"/>
  <c r="S38" i="61"/>
  <c r="S39" i="61" s="1"/>
  <c r="AS38" i="61"/>
  <c r="AS39" i="61" s="1"/>
  <c r="AM38" i="61"/>
  <c r="AM39" i="61" s="1"/>
  <c r="M38" i="61"/>
  <c r="Q284" i="29"/>
  <c r="R284" i="29"/>
  <c r="R276" i="29"/>
  <c r="R268" i="29"/>
  <c r="Q266" i="29"/>
  <c r="Q227" i="29"/>
  <c r="Q229" i="29"/>
  <c r="F38" i="61" l="1"/>
  <c r="JG38" i="61" s="1"/>
  <c r="M39" i="61"/>
  <c r="F39" i="61" s="1"/>
  <c r="JG39" i="61" s="1"/>
  <c r="Q288" i="29"/>
  <c r="Q280" i="29"/>
  <c r="Q276" i="29"/>
  <c r="Q262" i="29"/>
  <c r="Q253" i="29"/>
  <c r="Q249" i="29"/>
  <c r="Q247" i="29"/>
  <c r="Q243" i="29"/>
  <c r="Q272" i="29" l="1"/>
  <c r="S60" i="22"/>
  <c r="R60" i="22"/>
  <c r="T60" i="22"/>
  <c r="R208" i="29"/>
  <c r="Q208" i="29"/>
  <c r="P208" i="29"/>
  <c r="O208" i="29"/>
  <c r="R207" i="29"/>
  <c r="P207" i="29"/>
  <c r="O207" i="29"/>
  <c r="H207" i="29"/>
  <c r="R206" i="29"/>
  <c r="Q206" i="29"/>
  <c r="P206" i="29"/>
  <c r="O206" i="29"/>
  <c r="R205" i="29"/>
  <c r="Q205" i="29"/>
  <c r="O205" i="29"/>
  <c r="H205" i="29"/>
  <c r="R204" i="29"/>
  <c r="Q204" i="29"/>
  <c r="O204" i="29"/>
  <c r="H204" i="29"/>
  <c r="R203" i="29"/>
  <c r="Q203" i="29"/>
  <c r="P203" i="29"/>
  <c r="O203" i="29"/>
  <c r="O202" i="29"/>
  <c r="R202" i="29"/>
  <c r="Q268" i="29" l="1"/>
  <c r="Q207" i="29"/>
  <c r="Q202" i="29"/>
  <c r="JF146" i="61" l="1"/>
  <c r="JF145" i="61"/>
  <c r="JF107" i="61"/>
  <c r="JF106" i="61"/>
  <c r="JF105" i="61"/>
  <c r="JF100" i="61"/>
  <c r="B7" i="53" l="1"/>
  <c r="B8" i="53" s="1"/>
  <c r="R993" i="29"/>
  <c r="R995" i="29"/>
  <c r="Q995" i="29"/>
  <c r="O995" i="29"/>
  <c r="H995" i="29"/>
  <c r="R994" i="29"/>
  <c r="Q994" i="29"/>
  <c r="P994" i="29"/>
  <c r="O994" i="29"/>
  <c r="O993" i="29"/>
  <c r="H991" i="29"/>
  <c r="H990" i="29"/>
  <c r="R992" i="29"/>
  <c r="Q992" i="29"/>
  <c r="P992" i="29"/>
  <c r="O992" i="29"/>
  <c r="R991" i="29"/>
  <c r="P991" i="29"/>
  <c r="O991" i="29"/>
  <c r="R990" i="29"/>
  <c r="P990" i="29"/>
  <c r="O990" i="29"/>
  <c r="R989" i="29"/>
  <c r="Q989" i="29"/>
  <c r="P989" i="29"/>
  <c r="O989" i="29"/>
  <c r="R988" i="29"/>
  <c r="Q988" i="29"/>
  <c r="O988" i="29"/>
  <c r="H988" i="29"/>
  <c r="R987" i="29"/>
  <c r="Q987" i="29"/>
  <c r="O987" i="29"/>
  <c r="H987" i="29"/>
  <c r="R986" i="29"/>
  <c r="Q986" i="29"/>
  <c r="P986" i="29"/>
  <c r="O986" i="29"/>
  <c r="O985" i="29"/>
  <c r="R985" i="29"/>
  <c r="H977" i="29"/>
  <c r="R978" i="29"/>
  <c r="Q978" i="29"/>
  <c r="P978" i="29"/>
  <c r="O978" i="29"/>
  <c r="R977" i="29"/>
  <c r="P977" i="29"/>
  <c r="O977" i="29"/>
  <c r="R976" i="29"/>
  <c r="Q976" i="29"/>
  <c r="P976" i="29"/>
  <c r="O976" i="29"/>
  <c r="R975" i="29"/>
  <c r="Q975" i="29"/>
  <c r="O975" i="29"/>
  <c r="H975" i="29"/>
  <c r="R974" i="29"/>
  <c r="Q974" i="29"/>
  <c r="P974" i="29"/>
  <c r="O974" i="29"/>
  <c r="O973" i="29"/>
  <c r="R973" i="29"/>
  <c r="O968" i="29"/>
  <c r="P968" i="29"/>
  <c r="Q968" i="29"/>
  <c r="R968" i="29"/>
  <c r="O969" i="29"/>
  <c r="Q969" i="29"/>
  <c r="R969" i="29"/>
  <c r="O970" i="29"/>
  <c r="P970" i="29"/>
  <c r="Q970" i="29"/>
  <c r="R970" i="29"/>
  <c r="O971" i="29"/>
  <c r="P971" i="29"/>
  <c r="R971" i="29"/>
  <c r="H969" i="29"/>
  <c r="H965" i="29"/>
  <c r="R965" i="29"/>
  <c r="P965" i="29"/>
  <c r="O965" i="29"/>
  <c r="R964" i="29"/>
  <c r="Q964" i="29"/>
  <c r="P964" i="29"/>
  <c r="O964" i="29"/>
  <c r="R963" i="29"/>
  <c r="Q963" i="29"/>
  <c r="O963" i="29"/>
  <c r="H963" i="29"/>
  <c r="R962" i="29"/>
  <c r="Q962" i="29"/>
  <c r="P962" i="29"/>
  <c r="O962" i="29"/>
  <c r="O961" i="29"/>
  <c r="R951" i="29"/>
  <c r="P951" i="29"/>
  <c r="O951" i="29"/>
  <c r="H951" i="29"/>
  <c r="R950" i="29"/>
  <c r="Q950" i="29"/>
  <c r="P950" i="29"/>
  <c r="O950" i="29"/>
  <c r="R949" i="29"/>
  <c r="Q949" i="29"/>
  <c r="O949" i="29"/>
  <c r="H949" i="29"/>
  <c r="R948" i="29"/>
  <c r="Q948" i="29"/>
  <c r="P948" i="29"/>
  <c r="O948" i="29"/>
  <c r="O947" i="29"/>
  <c r="R947" i="29"/>
  <c r="R945" i="29"/>
  <c r="P945" i="29"/>
  <c r="O945" i="29"/>
  <c r="H945" i="29"/>
  <c r="R944" i="29"/>
  <c r="Q944" i="29"/>
  <c r="P944" i="29"/>
  <c r="O944" i="29"/>
  <c r="R943" i="29"/>
  <c r="Q943" i="29"/>
  <c r="O943" i="29"/>
  <c r="H943" i="29"/>
  <c r="R942" i="29"/>
  <c r="Q942" i="29"/>
  <c r="P942" i="29"/>
  <c r="O942" i="29"/>
  <c r="O941" i="29"/>
  <c r="R941" i="29"/>
  <c r="R935" i="29"/>
  <c r="R937" i="29"/>
  <c r="Q937" i="29"/>
  <c r="O937" i="29"/>
  <c r="H937" i="29"/>
  <c r="R936" i="29"/>
  <c r="Q936" i="29"/>
  <c r="P936" i="29"/>
  <c r="O936" i="29"/>
  <c r="R940" i="29"/>
  <c r="Q940" i="29"/>
  <c r="P940" i="29"/>
  <c r="O940" i="29"/>
  <c r="R939" i="29"/>
  <c r="P939" i="29"/>
  <c r="O939" i="29"/>
  <c r="H939" i="29"/>
  <c r="R938" i="29"/>
  <c r="Q938" i="29"/>
  <c r="P938" i="29"/>
  <c r="O938" i="29"/>
  <c r="O935" i="29"/>
  <c r="R933" i="29"/>
  <c r="P933" i="29"/>
  <c r="O933" i="29"/>
  <c r="H933" i="29"/>
  <c r="R932" i="29"/>
  <c r="Q932" i="29"/>
  <c r="P932" i="29"/>
  <c r="O932" i="29"/>
  <c r="R931" i="29"/>
  <c r="Q931" i="29"/>
  <c r="O931" i="29"/>
  <c r="H931" i="29"/>
  <c r="R930" i="29"/>
  <c r="Q930" i="29"/>
  <c r="P930" i="29"/>
  <c r="O930" i="29"/>
  <c r="O929" i="29"/>
  <c r="R929" i="29"/>
  <c r="R923" i="29"/>
  <c r="R927" i="29"/>
  <c r="O927" i="29"/>
  <c r="H927" i="29"/>
  <c r="R926" i="29"/>
  <c r="Q926" i="29"/>
  <c r="P926" i="29"/>
  <c r="O926" i="29"/>
  <c r="R925" i="29"/>
  <c r="Q925" i="29"/>
  <c r="O925" i="29"/>
  <c r="H925" i="29"/>
  <c r="R924" i="29"/>
  <c r="Q924" i="29"/>
  <c r="P924" i="29"/>
  <c r="O924" i="29"/>
  <c r="O923" i="29"/>
  <c r="B127" i="61"/>
  <c r="B128" i="61" s="1"/>
  <c r="B129" i="61" s="1"/>
  <c r="B130" i="61" s="1"/>
  <c r="B131" i="61" s="1"/>
  <c r="B132" i="61" s="1"/>
  <c r="B133" i="61" s="1"/>
  <c r="B134" i="61" s="1"/>
  <c r="B135" i="61" s="1"/>
  <c r="JG100" i="61"/>
  <c r="JH100" i="61"/>
  <c r="B9" i="53" l="1"/>
  <c r="B10" i="53" s="1"/>
  <c r="B11" i="53" s="1"/>
  <c r="B12" i="53" s="1"/>
  <c r="B13" i="53" s="1"/>
  <c r="Q990" i="29"/>
  <c r="Q991" i="29"/>
  <c r="Q977" i="29"/>
  <c r="Q951" i="29"/>
  <c r="Q935" i="29"/>
  <c r="Q945" i="29"/>
  <c r="B14" i="53" l="1"/>
  <c r="Q965" i="29"/>
  <c r="Q985" i="29"/>
  <c r="Q973" i="29"/>
  <c r="Q947" i="29"/>
  <c r="Q939" i="29"/>
  <c r="Q941" i="29"/>
  <c r="B15" i="53" l="1"/>
  <c r="B16" i="53" s="1"/>
  <c r="B17" i="53" s="1"/>
  <c r="B18" i="53" s="1"/>
  <c r="B19" i="53" s="1"/>
  <c r="B20" i="53" s="1"/>
  <c r="B21" i="53" s="1"/>
  <c r="B22" i="53" s="1"/>
  <c r="B23" i="53" s="1"/>
  <c r="B24" i="53" s="1"/>
  <c r="B25" i="53" s="1"/>
  <c r="B26" i="53" s="1"/>
  <c r="B27" i="53" s="1"/>
  <c r="S55" i="22"/>
  <c r="R55" i="22"/>
  <c r="T55" i="22"/>
  <c r="S54" i="22"/>
  <c r="R54" i="22"/>
  <c r="T54" i="22"/>
  <c r="S53" i="22"/>
  <c r="R53" i="22"/>
  <c r="T53" i="22"/>
  <c r="S52" i="22"/>
  <c r="R52" i="22"/>
  <c r="T52" i="22"/>
  <c r="S51" i="22"/>
  <c r="R51" i="22"/>
  <c r="T51" i="22"/>
  <c r="S50" i="22"/>
  <c r="R50" i="22"/>
  <c r="T50" i="22"/>
  <c r="S49" i="22"/>
  <c r="R49" i="22"/>
  <c r="T49" i="22"/>
  <c r="S48" i="22"/>
  <c r="R48" i="22"/>
  <c r="T48" i="22"/>
  <c r="S47" i="22"/>
  <c r="R47" i="22"/>
  <c r="T47" i="22"/>
  <c r="S46" i="22"/>
  <c r="R46" i="22"/>
  <c r="T46" i="22"/>
  <c r="S45" i="22"/>
  <c r="R45" i="22"/>
  <c r="T45" i="22"/>
  <c r="T44" i="22"/>
  <c r="T43" i="22"/>
  <c r="T42" i="22"/>
  <c r="T41" i="22"/>
  <c r="T40" i="22"/>
  <c r="T39" i="22"/>
  <c r="T37" i="22"/>
  <c r="T35" i="22"/>
  <c r="T34" i="22"/>
  <c r="T33" i="22"/>
  <c r="T32" i="22"/>
  <c r="T31" i="22"/>
  <c r="T30" i="22"/>
  <c r="R30" i="22"/>
  <c r="S30" i="22"/>
  <c r="R31" i="22"/>
  <c r="S31" i="22"/>
  <c r="R32" i="22"/>
  <c r="S32" i="22"/>
  <c r="R33" i="22"/>
  <c r="S33" i="22"/>
  <c r="R34" i="22"/>
  <c r="S34" i="22"/>
  <c r="R35" i="22"/>
  <c r="S35" i="22"/>
  <c r="R40" i="22"/>
  <c r="S40" i="22"/>
  <c r="R41" i="22"/>
  <c r="S41" i="22"/>
  <c r="R42" i="22"/>
  <c r="S42" i="22"/>
  <c r="R43" i="22"/>
  <c r="S43" i="22"/>
  <c r="R44" i="22"/>
  <c r="S44" i="22"/>
  <c r="T137" i="22" l="1"/>
  <c r="T136" i="22"/>
  <c r="T135" i="22"/>
  <c r="S134" i="22"/>
  <c r="R134" i="22"/>
  <c r="T134" i="22"/>
  <c r="S133" i="22"/>
  <c r="R133" i="22"/>
  <c r="T133" i="22"/>
  <c r="T131" i="22"/>
  <c r="S124" i="22"/>
  <c r="S125" i="22"/>
  <c r="S126" i="22"/>
  <c r="T124" i="22"/>
  <c r="R124" i="22"/>
  <c r="T125" i="22"/>
  <c r="R125" i="22"/>
  <c r="T126" i="22"/>
  <c r="R126" i="22"/>
  <c r="S78" i="22"/>
  <c r="R78" i="22"/>
  <c r="S77" i="22"/>
  <c r="R77" i="22"/>
  <c r="S76" i="22"/>
  <c r="R76" i="22"/>
  <c r="S75" i="22"/>
  <c r="R75" i="22"/>
  <c r="T78" i="22"/>
  <c r="T77" i="22"/>
  <c r="T76" i="22"/>
  <c r="T75" i="22"/>
  <c r="R1086" i="29" l="1"/>
  <c r="P1086" i="29"/>
  <c r="O1086" i="29"/>
  <c r="H1086" i="29"/>
  <c r="R1085" i="29"/>
  <c r="P1085" i="29"/>
  <c r="O1085" i="29"/>
  <c r="H1085" i="29"/>
  <c r="R1084" i="29"/>
  <c r="P1084" i="29"/>
  <c r="O1084" i="29"/>
  <c r="H1084" i="29"/>
  <c r="R1083" i="29"/>
  <c r="P1083" i="29"/>
  <c r="O1083" i="29"/>
  <c r="H1083" i="29"/>
  <c r="R1082" i="29"/>
  <c r="P1082" i="29"/>
  <c r="O1082" i="29"/>
  <c r="H1082" i="29"/>
  <c r="R1081" i="29"/>
  <c r="P1081" i="29"/>
  <c r="O1081" i="29"/>
  <c r="H1081" i="29"/>
  <c r="R1080" i="29"/>
  <c r="Q1080" i="29"/>
  <c r="P1080" i="29"/>
  <c r="O1080" i="29"/>
  <c r="R1078" i="29"/>
  <c r="Q1078" i="29"/>
  <c r="O1078" i="29"/>
  <c r="H1078" i="29"/>
  <c r="R1077" i="29"/>
  <c r="Q1077" i="29"/>
  <c r="P1077" i="29"/>
  <c r="O1077" i="29"/>
  <c r="O1076" i="29"/>
  <c r="R1076" i="29"/>
  <c r="H1074" i="29"/>
  <c r="H1073" i="29"/>
  <c r="H1072" i="29"/>
  <c r="H1071" i="29"/>
  <c r="H1070" i="29"/>
  <c r="H1069" i="29"/>
  <c r="O1088" i="29"/>
  <c r="R1074" i="29"/>
  <c r="P1074" i="29"/>
  <c r="O1074" i="29"/>
  <c r="R1073" i="29"/>
  <c r="P1073" i="29"/>
  <c r="O1073" i="29"/>
  <c r="R1072" i="29"/>
  <c r="P1072" i="29"/>
  <c r="O1072" i="29"/>
  <c r="R1071" i="29"/>
  <c r="P1071" i="29"/>
  <c r="O1071" i="29"/>
  <c r="R1070" i="29"/>
  <c r="P1070" i="29"/>
  <c r="O1070" i="29"/>
  <c r="R1069" i="29"/>
  <c r="P1069" i="29"/>
  <c r="O1069" i="29"/>
  <c r="R1068" i="29"/>
  <c r="Q1068" i="29"/>
  <c r="P1068" i="29"/>
  <c r="O1068" i="29"/>
  <c r="O1067" i="29"/>
  <c r="R1067" i="29"/>
  <c r="R1065" i="29"/>
  <c r="P1065" i="29"/>
  <c r="O1065" i="29"/>
  <c r="H1065" i="29"/>
  <c r="R1064" i="29"/>
  <c r="P1064" i="29"/>
  <c r="O1064" i="29"/>
  <c r="H1064" i="29"/>
  <c r="R1063" i="29"/>
  <c r="P1063" i="29"/>
  <c r="O1063" i="29"/>
  <c r="H1063" i="29"/>
  <c r="R1062" i="29"/>
  <c r="P1062" i="29"/>
  <c r="O1062" i="29"/>
  <c r="H1062" i="29"/>
  <c r="R1061" i="29"/>
  <c r="P1061" i="29"/>
  <c r="O1061" i="29"/>
  <c r="H1061" i="29"/>
  <c r="R1060" i="29"/>
  <c r="P1060" i="29"/>
  <c r="O1060" i="29"/>
  <c r="H1060" i="29"/>
  <c r="R1059" i="29"/>
  <c r="Q1059" i="29"/>
  <c r="P1059" i="29"/>
  <c r="O1059" i="29"/>
  <c r="R1058" i="29"/>
  <c r="Q1058" i="29"/>
  <c r="O1058" i="29"/>
  <c r="H1058" i="29"/>
  <c r="R1057" i="29"/>
  <c r="Q1057" i="29"/>
  <c r="P1057" i="29"/>
  <c r="O1057" i="29"/>
  <c r="O1056" i="29"/>
  <c r="R1088" i="29" l="1"/>
  <c r="R1056" i="29"/>
  <c r="R1048" i="29"/>
  <c r="Q1085" i="29"/>
  <c r="Q1082" i="29"/>
  <c r="Q1084" i="29"/>
  <c r="Q1081" i="29"/>
  <c r="Q1083" i="29"/>
  <c r="Q1086" i="29"/>
  <c r="Q1070" i="29"/>
  <c r="Q1069" i="29"/>
  <c r="Q1074" i="29"/>
  <c r="Q1071" i="29"/>
  <c r="Q1061" i="29"/>
  <c r="Q1072" i="29"/>
  <c r="Q1073" i="29"/>
  <c r="Q1064" i="29"/>
  <c r="Q1063" i="29"/>
  <c r="Q1060" i="29"/>
  <c r="Q1065" i="29"/>
  <c r="Q1062" i="29"/>
  <c r="Q1076" i="29" l="1"/>
  <c r="Q1067" i="29"/>
  <c r="P1067" i="29"/>
  <c r="Q1056" i="29" l="1"/>
  <c r="Q1048" i="29"/>
  <c r="R917" i="29"/>
  <c r="Q917" i="29"/>
  <c r="O917" i="29"/>
  <c r="H917" i="29"/>
  <c r="R916" i="29"/>
  <c r="Q916" i="29"/>
  <c r="O916" i="29"/>
  <c r="H916" i="29"/>
  <c r="R915" i="29"/>
  <c r="Q915" i="29"/>
  <c r="P915" i="29"/>
  <c r="O915" i="29"/>
  <c r="R914" i="29"/>
  <c r="P914" i="29"/>
  <c r="O914" i="29"/>
  <c r="H914" i="29"/>
  <c r="R913" i="29"/>
  <c r="Q913" i="29"/>
  <c r="P913" i="29"/>
  <c r="O913" i="29"/>
  <c r="Q912" i="29"/>
  <c r="P912" i="29"/>
  <c r="O912" i="29"/>
  <c r="H912" i="29"/>
  <c r="R911" i="29"/>
  <c r="Q911" i="29"/>
  <c r="P911" i="29"/>
  <c r="O911" i="29"/>
  <c r="O909" i="29"/>
  <c r="B136" i="61" l="1"/>
  <c r="P916" i="29"/>
  <c r="P917" i="29"/>
  <c r="R912" i="29"/>
  <c r="B137" i="61" l="1"/>
  <c r="Q914" i="29"/>
  <c r="R1010" i="29"/>
  <c r="P1010" i="29"/>
  <c r="O1010" i="29"/>
  <c r="R1009" i="29"/>
  <c r="P1009" i="29"/>
  <c r="O1009" i="29"/>
  <c r="R1008" i="29"/>
  <c r="P1008" i="29"/>
  <c r="O1008" i="29"/>
  <c r="R1007" i="29"/>
  <c r="P1007" i="29"/>
  <c r="O1007" i="29"/>
  <c r="R1006" i="29"/>
  <c r="P1006" i="29"/>
  <c r="O1006" i="29"/>
  <c r="R1005" i="29"/>
  <c r="P1005" i="29"/>
  <c r="O1005" i="29"/>
  <c r="R1004" i="29"/>
  <c r="Q1004" i="29"/>
  <c r="P1004" i="29"/>
  <c r="O1004" i="29"/>
  <c r="R1029" i="29"/>
  <c r="P1029" i="29"/>
  <c r="O1029" i="29"/>
  <c r="R1028" i="29"/>
  <c r="P1028" i="29"/>
  <c r="O1028" i="29"/>
  <c r="R1027" i="29"/>
  <c r="P1027" i="29"/>
  <c r="O1027" i="29"/>
  <c r="R1026" i="29"/>
  <c r="P1026" i="29"/>
  <c r="O1026" i="29"/>
  <c r="R1025" i="29"/>
  <c r="P1025" i="29"/>
  <c r="O1025" i="29"/>
  <c r="R1024" i="29"/>
  <c r="P1024" i="29"/>
  <c r="O1024" i="29"/>
  <c r="R1023" i="29"/>
  <c r="Q1023" i="29"/>
  <c r="P1023" i="29"/>
  <c r="O1023" i="29"/>
  <c r="R1091" i="29"/>
  <c r="Q1091" i="29"/>
  <c r="O1091" i="29"/>
  <c r="R1129" i="29"/>
  <c r="P1129" i="29"/>
  <c r="O1129" i="29"/>
  <c r="R1128" i="29"/>
  <c r="P1128" i="29"/>
  <c r="O1128" i="29"/>
  <c r="R1127" i="29"/>
  <c r="P1127" i="29"/>
  <c r="O1127" i="29"/>
  <c r="R1126" i="29"/>
  <c r="P1126" i="29"/>
  <c r="O1126" i="29"/>
  <c r="R1125" i="29"/>
  <c r="P1125" i="29"/>
  <c r="O1125" i="29"/>
  <c r="R1124" i="29"/>
  <c r="P1124" i="29"/>
  <c r="O1124" i="29"/>
  <c r="R1123" i="29"/>
  <c r="Q1123" i="29"/>
  <c r="P1123" i="29"/>
  <c r="O1123" i="29"/>
  <c r="R1109" i="29"/>
  <c r="P1109" i="29"/>
  <c r="O1109" i="29"/>
  <c r="R1108" i="29"/>
  <c r="P1108" i="29"/>
  <c r="O1108" i="29"/>
  <c r="R1107" i="29"/>
  <c r="P1107" i="29"/>
  <c r="O1107" i="29"/>
  <c r="R1106" i="29"/>
  <c r="P1106" i="29"/>
  <c r="O1106" i="29"/>
  <c r="R1105" i="29"/>
  <c r="P1105" i="29"/>
  <c r="O1105" i="29"/>
  <c r="R1104" i="29"/>
  <c r="P1104" i="29"/>
  <c r="O1104" i="29"/>
  <c r="R1103" i="29"/>
  <c r="Q1103" i="29"/>
  <c r="P1103" i="29"/>
  <c r="O1103" i="29"/>
  <c r="R1038" i="29"/>
  <c r="P1038" i="29"/>
  <c r="O1038" i="29"/>
  <c r="R1037" i="29"/>
  <c r="P1037" i="29"/>
  <c r="O1037" i="29"/>
  <c r="R1036" i="29"/>
  <c r="P1036" i="29"/>
  <c r="O1036" i="29"/>
  <c r="R1035" i="29"/>
  <c r="P1035" i="29"/>
  <c r="O1035" i="29"/>
  <c r="R1034" i="29"/>
  <c r="P1034" i="29"/>
  <c r="O1034" i="29"/>
  <c r="R1033" i="29"/>
  <c r="P1033" i="29"/>
  <c r="O1033" i="29"/>
  <c r="R1032" i="29"/>
  <c r="Q1032" i="29"/>
  <c r="P1032" i="29"/>
  <c r="O1032" i="29"/>
  <c r="H1038" i="29"/>
  <c r="H1037" i="29"/>
  <c r="H1036" i="29"/>
  <c r="H1035" i="29"/>
  <c r="H1034" i="29"/>
  <c r="H1033" i="29"/>
  <c r="O1031" i="29"/>
  <c r="R1031" i="29"/>
  <c r="B138" i="61" l="1"/>
  <c r="Q1036" i="29"/>
  <c r="Q1035" i="29"/>
  <c r="Q1034" i="29"/>
  <c r="Q1033" i="29"/>
  <c r="Q1037" i="29"/>
  <c r="Q1038" i="29"/>
  <c r="P1031" i="29"/>
  <c r="B139" i="61" l="1"/>
  <c r="B140" i="61" s="1"/>
  <c r="B141" i="61" s="1"/>
  <c r="B142" i="61" s="1"/>
  <c r="Q1031" i="29"/>
  <c r="R1118" i="29" l="1"/>
  <c r="P1118" i="29"/>
  <c r="O1118" i="29"/>
  <c r="R1117" i="29"/>
  <c r="P1117" i="29"/>
  <c r="O1117" i="29"/>
  <c r="R1116" i="29"/>
  <c r="P1116" i="29"/>
  <c r="O1116" i="29"/>
  <c r="R1115" i="29"/>
  <c r="P1115" i="29"/>
  <c r="O1115" i="29"/>
  <c r="R1114" i="29"/>
  <c r="P1114" i="29"/>
  <c r="O1114" i="29"/>
  <c r="R1113" i="29"/>
  <c r="P1113" i="29"/>
  <c r="O1113" i="29"/>
  <c r="R1112" i="29"/>
  <c r="Q1112" i="29"/>
  <c r="P1112" i="29"/>
  <c r="O1112" i="29"/>
  <c r="O1111" i="29"/>
  <c r="R1111" i="29"/>
  <c r="Q1115" i="29" l="1"/>
  <c r="Q1114" i="29"/>
  <c r="Q1116" i="29"/>
  <c r="Q1113" i="29"/>
  <c r="Q1117" i="29"/>
  <c r="Q1118" i="29"/>
  <c r="P1111" i="29"/>
  <c r="Q1111" i="29" l="1"/>
  <c r="JF75" i="61"/>
  <c r="JH75" i="61"/>
  <c r="JG75" i="61"/>
  <c r="R1100" i="29" l="1"/>
  <c r="H1129" i="29"/>
  <c r="H1128" i="29"/>
  <c r="H1127" i="29"/>
  <c r="H1126" i="29"/>
  <c r="H1125" i="29"/>
  <c r="H1124" i="29"/>
  <c r="R1122" i="29"/>
  <c r="Q1122" i="29"/>
  <c r="O1122" i="29"/>
  <c r="H1122" i="29"/>
  <c r="R1121" i="29"/>
  <c r="Q1121" i="29"/>
  <c r="P1121" i="29"/>
  <c r="O1121" i="29"/>
  <c r="O1120" i="29"/>
  <c r="R1133" i="29"/>
  <c r="Q1133" i="29"/>
  <c r="O1133" i="29"/>
  <c r="H1133" i="29"/>
  <c r="R1132" i="29"/>
  <c r="Q1132" i="29"/>
  <c r="P1132" i="29"/>
  <c r="O1132" i="29"/>
  <c r="O1131" i="29"/>
  <c r="R1110" i="29"/>
  <c r="Q1110" i="29"/>
  <c r="P1110" i="29"/>
  <c r="O1110" i="29"/>
  <c r="H1109" i="29"/>
  <c r="H1108" i="29"/>
  <c r="R1102" i="29"/>
  <c r="Q1102" i="29"/>
  <c r="O1102" i="29"/>
  <c r="H1102" i="29"/>
  <c r="R1101" i="29"/>
  <c r="Q1101" i="29"/>
  <c r="P1101" i="29"/>
  <c r="O1101" i="29"/>
  <c r="O1100" i="29"/>
  <c r="R1095" i="29"/>
  <c r="R1098" i="29"/>
  <c r="P1098" i="29"/>
  <c r="O1098" i="29"/>
  <c r="R1097" i="29"/>
  <c r="Q1097" i="29"/>
  <c r="O1097" i="29"/>
  <c r="H1097" i="29"/>
  <c r="R1096" i="29"/>
  <c r="Q1096" i="29"/>
  <c r="P1096" i="29"/>
  <c r="O1096" i="29"/>
  <c r="O1095" i="29"/>
  <c r="H1091" i="29"/>
  <c r="R145" i="22"/>
  <c r="S145" i="22"/>
  <c r="R146" i="22"/>
  <c r="S146" i="22"/>
  <c r="R122" i="22"/>
  <c r="S122" i="22"/>
  <c r="R147" i="22"/>
  <c r="S147" i="22"/>
  <c r="R123" i="22"/>
  <c r="S123" i="22"/>
  <c r="O1093" i="29"/>
  <c r="R1092" i="29"/>
  <c r="P1092" i="29"/>
  <c r="O1092" i="29"/>
  <c r="R1090" i="29"/>
  <c r="Q1090" i="29"/>
  <c r="O1090" i="29"/>
  <c r="H1090" i="29"/>
  <c r="R1089" i="29"/>
  <c r="Q1089" i="29"/>
  <c r="P1089" i="29"/>
  <c r="O1089" i="29"/>
  <c r="H1010" i="29"/>
  <c r="H1009" i="29"/>
  <c r="H1008" i="29"/>
  <c r="H1007" i="29"/>
  <c r="H1006" i="29"/>
  <c r="H1005" i="29"/>
  <c r="JH146" i="61"/>
  <c r="JG146" i="61"/>
  <c r="JG145" i="61"/>
  <c r="JH145" i="61"/>
  <c r="O908" i="29"/>
  <c r="P908" i="29"/>
  <c r="Q908" i="29"/>
  <c r="R908" i="29"/>
  <c r="O919" i="29"/>
  <c r="O920" i="29"/>
  <c r="P920" i="29"/>
  <c r="R920" i="29"/>
  <c r="O999" i="29"/>
  <c r="P999" i="29"/>
  <c r="Q999" i="29"/>
  <c r="R999" i="29"/>
  <c r="O1094" i="29"/>
  <c r="P1094" i="29"/>
  <c r="Q1094" i="29"/>
  <c r="Q1108" i="29" l="1"/>
  <c r="R1131" i="29"/>
  <c r="Q1105" i="29"/>
  <c r="Q1127" i="29"/>
  <c r="Q1124" i="29"/>
  <c r="Q1128" i="29"/>
  <c r="Q1107" i="29"/>
  <c r="Q1125" i="29"/>
  <c r="Q1126" i="29"/>
  <c r="Q1106" i="29"/>
  <c r="Q1129" i="29"/>
  <c r="R1120" i="29"/>
  <c r="Q1104" i="29"/>
  <c r="Q1109" i="29"/>
  <c r="Q1098" i="29"/>
  <c r="Q1095" i="29"/>
  <c r="Q1092" i="29"/>
  <c r="Q1006" i="29"/>
  <c r="Q1007" i="29"/>
  <c r="Q1010" i="29"/>
  <c r="Q1005" i="29"/>
  <c r="Q1008" i="29"/>
  <c r="Q1009" i="29"/>
  <c r="Q1088" i="29" l="1"/>
  <c r="Q1100" i="29"/>
  <c r="Q1120" i="29"/>
  <c r="Q1131" i="29"/>
  <c r="H920" i="29" l="1"/>
  <c r="JG107" i="61"/>
  <c r="JG106" i="61"/>
  <c r="JG105" i="61"/>
  <c r="R110" i="22"/>
  <c r="B155" i="61"/>
  <c r="JH107" i="61"/>
  <c r="JH106" i="61"/>
  <c r="JH105" i="61"/>
  <c r="B106" i="61"/>
  <c r="B107" i="61" s="1"/>
  <c r="B156" i="61" l="1"/>
  <c r="B157" i="61" l="1"/>
  <c r="B158" i="61" s="1"/>
  <c r="B159" i="61" s="1"/>
  <c r="Q920" i="29"/>
  <c r="Q909" i="29"/>
  <c r="H801" i="29"/>
  <c r="H80" i="29"/>
  <c r="Q919" i="29" l="1"/>
  <c r="B160" i="61" l="1"/>
  <c r="B161" i="61" l="1"/>
  <c r="H485" i="29"/>
  <c r="H480" i="29"/>
  <c r="B162" i="61" l="1"/>
  <c r="H74" i="29"/>
  <c r="H73" i="29"/>
  <c r="B163" i="61" l="1"/>
  <c r="JH74" i="61"/>
  <c r="B164" i="61" l="1"/>
  <c r="T83" i="22"/>
  <c r="R83" i="22"/>
  <c r="S83" i="22"/>
  <c r="H167" i="29"/>
  <c r="R409" i="29"/>
  <c r="Q409" i="29"/>
  <c r="P409" i="29"/>
  <c r="O409" i="29"/>
  <c r="R408" i="29"/>
  <c r="Q408" i="29"/>
  <c r="P408" i="29"/>
  <c r="O408" i="29"/>
  <c r="R407" i="29"/>
  <c r="P407" i="29"/>
  <c r="O407" i="29"/>
  <c r="H407" i="29"/>
  <c r="R406" i="29"/>
  <c r="P406" i="29"/>
  <c r="O406" i="29"/>
  <c r="H406" i="29"/>
  <c r="R405" i="29"/>
  <c r="Q405" i="29"/>
  <c r="P405" i="29"/>
  <c r="O405" i="29"/>
  <c r="O404" i="29"/>
  <c r="R404" i="29"/>
  <c r="P404" i="29"/>
  <c r="Q407" i="29" l="1"/>
  <c r="Q406" i="29"/>
  <c r="Q404" i="29" l="1"/>
  <c r="R157" i="29" l="1"/>
  <c r="Q157" i="29"/>
  <c r="P157" i="29"/>
  <c r="O157" i="29"/>
  <c r="R156" i="29"/>
  <c r="P156" i="29"/>
  <c r="O156" i="29"/>
  <c r="H156" i="29"/>
  <c r="R155" i="29"/>
  <c r="Q155" i="29"/>
  <c r="P155" i="29"/>
  <c r="O155" i="29"/>
  <c r="R154" i="29"/>
  <c r="P154" i="29"/>
  <c r="O154" i="29"/>
  <c r="H154" i="29"/>
  <c r="R153" i="29"/>
  <c r="P153" i="29"/>
  <c r="O153" i="29"/>
  <c r="H153" i="29"/>
  <c r="R152" i="29"/>
  <c r="Q152" i="29"/>
  <c r="P152" i="29"/>
  <c r="O152" i="29"/>
  <c r="R151" i="29"/>
  <c r="Q151" i="29"/>
  <c r="O151" i="29"/>
  <c r="H151" i="29"/>
  <c r="R150" i="29"/>
  <c r="Q150" i="29"/>
  <c r="P150" i="29"/>
  <c r="O150" i="29"/>
  <c r="O149" i="29"/>
  <c r="R149" i="29"/>
  <c r="Q154" i="29" l="1"/>
  <c r="Q156" i="29"/>
  <c r="Q153" i="29"/>
  <c r="Q149" i="29" l="1"/>
  <c r="Q770" i="29"/>
  <c r="H768" i="29"/>
  <c r="R766" i="29"/>
  <c r="Q766" i="29" l="1"/>
  <c r="R560" i="29" l="1"/>
  <c r="S89" i="22"/>
  <c r="R89" i="22"/>
  <c r="T89" i="22"/>
  <c r="H565" i="29"/>
  <c r="H564" i="29"/>
  <c r="R562" i="29"/>
  <c r="Q562" i="29"/>
  <c r="O562" i="29"/>
  <c r="H562" i="29"/>
  <c r="R561" i="29"/>
  <c r="Q561" i="29"/>
  <c r="P561" i="29"/>
  <c r="O561" i="29"/>
  <c r="R566" i="29"/>
  <c r="Q566" i="29"/>
  <c r="P566" i="29"/>
  <c r="O566" i="29"/>
  <c r="R565" i="29"/>
  <c r="P565" i="29"/>
  <c r="O565" i="29"/>
  <c r="R564" i="29"/>
  <c r="P564" i="29"/>
  <c r="O564" i="29"/>
  <c r="R563" i="29"/>
  <c r="Q563" i="29"/>
  <c r="P563" i="29"/>
  <c r="O563" i="29"/>
  <c r="O560" i="29"/>
  <c r="Q565" i="29" l="1"/>
  <c r="Q560" i="29" l="1"/>
  <c r="Q564" i="29"/>
  <c r="L30" i="69" l="1"/>
  <c r="L29" i="69"/>
  <c r="L28" i="69"/>
  <c r="L27" i="69"/>
  <c r="L26" i="69"/>
  <c r="L25" i="69"/>
  <c r="L24" i="69"/>
  <c r="L23" i="69"/>
  <c r="L22" i="69"/>
  <c r="L21" i="69"/>
  <c r="L20" i="69"/>
  <c r="L19" i="69"/>
  <c r="L18" i="69"/>
  <c r="L17" i="69"/>
  <c r="L16" i="69"/>
  <c r="L15" i="69"/>
  <c r="L14" i="69"/>
  <c r="L13" i="69"/>
  <c r="L12" i="69"/>
  <c r="L11" i="69"/>
  <c r="L10" i="69"/>
  <c r="L9" i="69"/>
  <c r="L8" i="69"/>
  <c r="L7" i="69"/>
  <c r="L6" i="69"/>
  <c r="L5" i="69"/>
  <c r="L4" i="69"/>
  <c r="I33" i="69"/>
  <c r="I32" i="69"/>
  <c r="I31" i="69"/>
  <c r="I30" i="69"/>
  <c r="I29" i="69"/>
  <c r="I28" i="69"/>
  <c r="I27" i="69"/>
  <c r="I26" i="69"/>
  <c r="I25" i="69"/>
  <c r="I24" i="69"/>
  <c r="I23" i="69"/>
  <c r="I22" i="69"/>
  <c r="I21" i="69"/>
  <c r="I20" i="69"/>
  <c r="I19" i="69"/>
  <c r="I18" i="69"/>
  <c r="I17" i="69"/>
  <c r="I16" i="69"/>
  <c r="I15" i="69"/>
  <c r="I14" i="69"/>
  <c r="I13" i="69"/>
  <c r="I12" i="69"/>
  <c r="I11" i="69"/>
  <c r="I10" i="69"/>
  <c r="I9" i="69"/>
  <c r="I8" i="69"/>
  <c r="I7" i="69"/>
  <c r="I6" i="69"/>
  <c r="I5" i="69"/>
  <c r="I4" i="69"/>
  <c r="F33" i="69"/>
  <c r="F32" i="69"/>
  <c r="F31" i="69"/>
  <c r="F30" i="69"/>
  <c r="F29" i="69"/>
  <c r="F28" i="69"/>
  <c r="F27" i="69"/>
  <c r="F26" i="69"/>
  <c r="F25" i="69"/>
  <c r="F24" i="69"/>
  <c r="F23" i="69"/>
  <c r="F22" i="69"/>
  <c r="F21" i="69"/>
  <c r="F20" i="69"/>
  <c r="F19" i="69"/>
  <c r="F18" i="69"/>
  <c r="F17" i="69"/>
  <c r="F16" i="69"/>
  <c r="F15" i="69"/>
  <c r="F14" i="69"/>
  <c r="F13" i="69"/>
  <c r="F12" i="69"/>
  <c r="F11" i="69"/>
  <c r="F10" i="69"/>
  <c r="F9" i="69"/>
  <c r="F8" i="69"/>
  <c r="F7" i="69"/>
  <c r="F6" i="69"/>
  <c r="F5" i="69"/>
  <c r="F4" i="69"/>
  <c r="C33" i="69"/>
  <c r="C32" i="69"/>
  <c r="C31" i="69"/>
  <c r="C30" i="69"/>
  <c r="C29" i="69"/>
  <c r="C28" i="69"/>
  <c r="C27" i="69"/>
  <c r="C26" i="69"/>
  <c r="C25" i="69"/>
  <c r="C24" i="69"/>
  <c r="C23" i="69"/>
  <c r="C22" i="69"/>
  <c r="C21" i="69"/>
  <c r="C20" i="69"/>
  <c r="C19" i="69"/>
  <c r="C18" i="69"/>
  <c r="C17" i="69"/>
  <c r="C16" i="69"/>
  <c r="C15" i="69"/>
  <c r="C14" i="69"/>
  <c r="C13" i="69"/>
  <c r="C12" i="69"/>
  <c r="C11" i="69"/>
  <c r="C10" i="69"/>
  <c r="C9" i="69"/>
  <c r="C8" i="69"/>
  <c r="C7" i="69"/>
  <c r="C6" i="69"/>
  <c r="C5" i="69"/>
  <c r="C4" i="69"/>
  <c r="R466" i="29" l="1"/>
  <c r="Q466" i="29"/>
  <c r="P466" i="29"/>
  <c r="O466" i="29"/>
  <c r="R464" i="29"/>
  <c r="P464" i="29"/>
  <c r="O464" i="29"/>
  <c r="H464" i="29"/>
  <c r="R463" i="29"/>
  <c r="Q463" i="29"/>
  <c r="P463" i="29"/>
  <c r="O463" i="29"/>
  <c r="R462" i="29"/>
  <c r="Q462" i="29"/>
  <c r="O462" i="29"/>
  <c r="H462" i="29"/>
  <c r="R461" i="29"/>
  <c r="Q461" i="29"/>
  <c r="P461" i="29"/>
  <c r="O461" i="29"/>
  <c r="O460" i="29"/>
  <c r="R460" i="29"/>
  <c r="Q464" i="29" l="1"/>
  <c r="Q460" i="29"/>
  <c r="R652" i="29" l="1"/>
  <c r="Q652" i="29"/>
  <c r="P652" i="29"/>
  <c r="O652" i="29"/>
  <c r="R651" i="29"/>
  <c r="P651" i="29"/>
  <c r="O651" i="29"/>
  <c r="H651" i="29"/>
  <c r="R650" i="29"/>
  <c r="Q650" i="29"/>
  <c r="P650" i="29"/>
  <c r="O650" i="29"/>
  <c r="R649" i="29"/>
  <c r="Q649" i="29"/>
  <c r="O649" i="29"/>
  <c r="H649" i="29"/>
  <c r="R648" i="29"/>
  <c r="Q648" i="29"/>
  <c r="O648" i="29"/>
  <c r="H648" i="29"/>
  <c r="R647" i="29"/>
  <c r="Q647" i="29"/>
  <c r="P647" i="29"/>
  <c r="O647" i="29"/>
  <c r="O646" i="29"/>
  <c r="R646" i="29"/>
  <c r="B88" i="61"/>
  <c r="T97" i="22"/>
  <c r="R97" i="22"/>
  <c r="S97" i="22"/>
  <c r="T98" i="22"/>
  <c r="R98" i="22"/>
  <c r="S98" i="22"/>
  <c r="H677" i="29"/>
  <c r="R677" i="29"/>
  <c r="P677" i="29"/>
  <c r="O677" i="29"/>
  <c r="R676" i="29"/>
  <c r="Q676" i="29"/>
  <c r="P676" i="29"/>
  <c r="O676" i="29"/>
  <c r="R675" i="29"/>
  <c r="Q675" i="29"/>
  <c r="O675" i="29"/>
  <c r="H675" i="29"/>
  <c r="R674" i="29"/>
  <c r="Q674" i="29"/>
  <c r="P674" i="29"/>
  <c r="O674" i="29"/>
  <c r="O673" i="29"/>
  <c r="R673" i="29"/>
  <c r="R672" i="29"/>
  <c r="Q672" i="29"/>
  <c r="P672" i="29"/>
  <c r="O672" i="29"/>
  <c r="R671" i="29"/>
  <c r="P671" i="29"/>
  <c r="O671" i="29"/>
  <c r="H671" i="29"/>
  <c r="R670" i="29"/>
  <c r="Q670" i="29"/>
  <c r="P670" i="29"/>
  <c r="O670" i="29"/>
  <c r="R669" i="29"/>
  <c r="Q669" i="29"/>
  <c r="O669" i="29"/>
  <c r="H669" i="29"/>
  <c r="R668" i="29"/>
  <c r="Q668" i="29"/>
  <c r="P668" i="29"/>
  <c r="O668" i="29"/>
  <c r="O667" i="29"/>
  <c r="R667" i="29"/>
  <c r="S29" i="22"/>
  <c r="R29" i="22"/>
  <c r="T29" i="22"/>
  <c r="R380" i="29"/>
  <c r="Q380" i="29"/>
  <c r="P380" i="29"/>
  <c r="O380" i="29"/>
  <c r="R379" i="29"/>
  <c r="P379" i="29"/>
  <c r="O379" i="29"/>
  <c r="H379" i="29"/>
  <c r="R378" i="29"/>
  <c r="Q378" i="29"/>
  <c r="P378" i="29"/>
  <c r="O378" i="29"/>
  <c r="R377" i="29"/>
  <c r="Q377" i="29"/>
  <c r="O377" i="29"/>
  <c r="H377" i="29"/>
  <c r="R376" i="29"/>
  <c r="Q376" i="29"/>
  <c r="P376" i="29"/>
  <c r="O376" i="29"/>
  <c r="O375" i="29"/>
  <c r="R375" i="29"/>
  <c r="S14" i="22"/>
  <c r="R14" i="22"/>
  <c r="R15" i="22"/>
  <c r="S15" i="22"/>
  <c r="T14" i="22"/>
  <c r="H60" i="29"/>
  <c r="Q651" i="29" l="1"/>
  <c r="Q671" i="29"/>
  <c r="Q677" i="29"/>
  <c r="Q375" i="29"/>
  <c r="Q646" i="29" l="1"/>
  <c r="Q667" i="29"/>
  <c r="Q673" i="29"/>
  <c r="Q379" i="29"/>
  <c r="H789" i="29" l="1"/>
  <c r="H594" i="29"/>
  <c r="H590" i="29"/>
  <c r="H583" i="29"/>
  <c r="H225" i="29"/>
  <c r="H221" i="29"/>
  <c r="H214" i="29"/>
  <c r="H200" i="29"/>
  <c r="R591" i="29"/>
  <c r="Q591" i="29"/>
  <c r="P591" i="29"/>
  <c r="O591" i="29"/>
  <c r="R590" i="29"/>
  <c r="P590" i="29"/>
  <c r="O590" i="29"/>
  <c r="R589" i="29"/>
  <c r="Q589" i="29"/>
  <c r="P589" i="29"/>
  <c r="O589" i="29"/>
  <c r="R588" i="29"/>
  <c r="Q588" i="29"/>
  <c r="O588" i="29"/>
  <c r="H588" i="29"/>
  <c r="R587" i="29"/>
  <c r="Q587" i="29"/>
  <c r="O587" i="29"/>
  <c r="H587" i="29"/>
  <c r="R586" i="29"/>
  <c r="Q586" i="29"/>
  <c r="P586" i="29"/>
  <c r="O586" i="29"/>
  <c r="O585" i="29"/>
  <c r="R585" i="29"/>
  <c r="R222" i="29"/>
  <c r="Q222" i="29"/>
  <c r="P222" i="29"/>
  <c r="O222" i="29"/>
  <c r="R221" i="29"/>
  <c r="P221" i="29"/>
  <c r="O221" i="29"/>
  <c r="R220" i="29"/>
  <c r="Q220" i="29"/>
  <c r="P220" i="29"/>
  <c r="O220" i="29"/>
  <c r="R219" i="29"/>
  <c r="Q219" i="29"/>
  <c r="O219" i="29"/>
  <c r="H219" i="29"/>
  <c r="R218" i="29"/>
  <c r="Q218" i="29"/>
  <c r="O218" i="29"/>
  <c r="H218" i="29"/>
  <c r="R217" i="29"/>
  <c r="Q217" i="29"/>
  <c r="P217" i="29"/>
  <c r="O217" i="29"/>
  <c r="O216" i="29"/>
  <c r="R216" i="29"/>
  <c r="F5" i="70"/>
  <c r="Q585" i="29" l="1"/>
  <c r="Q216" i="29"/>
  <c r="G5" i="70"/>
  <c r="G30" i="70" s="1"/>
  <c r="Q590" i="29" l="1"/>
  <c r="Q221" i="29"/>
  <c r="R215" i="29" l="1"/>
  <c r="Q215" i="29"/>
  <c r="P215" i="29"/>
  <c r="O215" i="29"/>
  <c r="R214" i="29"/>
  <c r="P214" i="29"/>
  <c r="O214" i="29"/>
  <c r="R213" i="29"/>
  <c r="Q213" i="29"/>
  <c r="P213" i="29"/>
  <c r="O213" i="29"/>
  <c r="R212" i="29"/>
  <c r="Q212" i="29"/>
  <c r="O212" i="29"/>
  <c r="H212" i="29"/>
  <c r="R211" i="29"/>
  <c r="Q211" i="29"/>
  <c r="O211" i="29"/>
  <c r="H211" i="29"/>
  <c r="R210" i="29"/>
  <c r="Q210" i="29"/>
  <c r="P210" i="29"/>
  <c r="O210" i="29"/>
  <c r="O209" i="29"/>
  <c r="R209" i="29"/>
  <c r="H34" i="29"/>
  <c r="H33" i="29"/>
  <c r="R35" i="29"/>
  <c r="Q35" i="29"/>
  <c r="P35" i="29"/>
  <c r="O35" i="29"/>
  <c r="R34" i="29"/>
  <c r="P34" i="29"/>
  <c r="O34" i="29"/>
  <c r="R33" i="29"/>
  <c r="P33" i="29"/>
  <c r="O33" i="29"/>
  <c r="R32" i="29"/>
  <c r="Q32" i="29"/>
  <c r="P32" i="29"/>
  <c r="O32" i="29"/>
  <c r="O31" i="29"/>
  <c r="R31" i="29"/>
  <c r="P31" i="29"/>
  <c r="Q214" i="29" l="1"/>
  <c r="Q34" i="29"/>
  <c r="Q209" i="29" l="1"/>
  <c r="Q31" i="29"/>
  <c r="Q33" i="29"/>
  <c r="R606" i="29" l="1"/>
  <c r="Q606" i="29"/>
  <c r="P606" i="29"/>
  <c r="O606" i="29"/>
  <c r="R605" i="29"/>
  <c r="Q605" i="29"/>
  <c r="O605" i="29"/>
  <c r="H605" i="29"/>
  <c r="R604" i="29"/>
  <c r="Q604" i="29"/>
  <c r="P604" i="29"/>
  <c r="O604" i="29"/>
  <c r="O603" i="29"/>
  <c r="R603" i="29"/>
  <c r="S19" i="22"/>
  <c r="R19" i="22"/>
  <c r="T19" i="22"/>
  <c r="R482" i="29"/>
  <c r="Q482" i="29"/>
  <c r="P482" i="29"/>
  <c r="O482" i="29"/>
  <c r="R481" i="29"/>
  <c r="Q481" i="29"/>
  <c r="P481" i="29"/>
  <c r="O481" i="29"/>
  <c r="R480" i="29"/>
  <c r="P480" i="29"/>
  <c r="O480" i="29"/>
  <c r="R479" i="29"/>
  <c r="Q479" i="29"/>
  <c r="P479" i="29"/>
  <c r="O479" i="29"/>
  <c r="O478" i="29"/>
  <c r="R478" i="29"/>
  <c r="P478" i="29"/>
  <c r="H1029" i="29"/>
  <c r="H1028" i="29"/>
  <c r="H1027" i="29"/>
  <c r="H1026" i="29"/>
  <c r="H1025" i="29"/>
  <c r="H1024" i="29"/>
  <c r="Q603" i="29" l="1"/>
  <c r="Q478" i="29"/>
  <c r="Q1025" i="29"/>
  <c r="Q1028" i="29"/>
  <c r="Q1029" i="29"/>
  <c r="Q1026" i="29"/>
  <c r="Q1027" i="29"/>
  <c r="Q1024" i="29"/>
  <c r="Q480" i="29" l="1"/>
  <c r="R1016" i="29" l="1"/>
  <c r="R1046" i="29"/>
  <c r="Q1046" i="29"/>
  <c r="O1046" i="29"/>
  <c r="H1046" i="29"/>
  <c r="R1045" i="29"/>
  <c r="Q1045" i="29"/>
  <c r="P1045" i="29"/>
  <c r="O1045" i="29"/>
  <c r="O1044" i="29"/>
  <c r="R1044" i="29"/>
  <c r="Q1044" i="29"/>
  <c r="R112" i="22"/>
  <c r="S112" i="22"/>
  <c r="R113" i="22"/>
  <c r="S113" i="22"/>
  <c r="R115" i="22"/>
  <c r="S115" i="22"/>
  <c r="R116" i="22"/>
  <c r="S116" i="22"/>
  <c r="T123" i="22"/>
  <c r="T147" i="22"/>
  <c r="T122" i="22"/>
  <c r="T146" i="22"/>
  <c r="T145" i="22"/>
  <c r="T116" i="22"/>
  <c r="T115" i="22"/>
  <c r="T113" i="22"/>
  <c r="T112" i="22"/>
  <c r="R1043" i="29"/>
  <c r="Q1043" i="29"/>
  <c r="P1043" i="29"/>
  <c r="O1043" i="29"/>
  <c r="R1042" i="29"/>
  <c r="Q1042" i="29"/>
  <c r="O1042" i="29"/>
  <c r="H1042" i="29"/>
  <c r="R1041" i="29"/>
  <c r="Q1041" i="29"/>
  <c r="P1041" i="29"/>
  <c r="O1041" i="29"/>
  <c r="O1040" i="29"/>
  <c r="R1040" i="29"/>
  <c r="Q1040" i="29"/>
  <c r="B1016" i="29"/>
  <c r="B1020" i="29" s="1"/>
  <c r="R1030" i="29"/>
  <c r="Q1030" i="29"/>
  <c r="P1030" i="29"/>
  <c r="O1030" i="29"/>
  <c r="R1022" i="29"/>
  <c r="Q1022" i="29"/>
  <c r="O1022" i="29"/>
  <c r="H1022" i="29"/>
  <c r="R1021" i="29"/>
  <c r="Q1021" i="29"/>
  <c r="P1021" i="29"/>
  <c r="O1021" i="29"/>
  <c r="O1020" i="29"/>
  <c r="R1020" i="29"/>
  <c r="Q1020" i="29"/>
  <c r="R1018" i="29"/>
  <c r="Q1018" i="29"/>
  <c r="O1018" i="29"/>
  <c r="H1018" i="29"/>
  <c r="R1017" i="29"/>
  <c r="Q1017" i="29"/>
  <c r="P1017" i="29"/>
  <c r="O1017" i="29"/>
  <c r="O1016" i="29"/>
  <c r="B1031" i="29" l="1"/>
  <c r="B1040" i="29" s="1"/>
  <c r="B1044" i="29" s="1"/>
  <c r="B1048" i="29" s="1"/>
  <c r="B1056" i="29" s="1"/>
  <c r="Q1016" i="29"/>
  <c r="H522" i="29" l="1"/>
  <c r="R524" i="29"/>
  <c r="Q524" i="29"/>
  <c r="P524" i="29"/>
  <c r="O524" i="29"/>
  <c r="R523" i="29"/>
  <c r="Q523" i="29"/>
  <c r="P523" i="29"/>
  <c r="O523" i="29"/>
  <c r="R522" i="29"/>
  <c r="P522" i="29"/>
  <c r="O522" i="29"/>
  <c r="R521" i="29"/>
  <c r="Q521" i="29"/>
  <c r="P521" i="29"/>
  <c r="O521" i="29"/>
  <c r="O520" i="29"/>
  <c r="R520" i="29"/>
  <c r="P520" i="29"/>
  <c r="R503" i="29"/>
  <c r="Q503" i="29"/>
  <c r="P503" i="29"/>
  <c r="O503" i="29"/>
  <c r="R502" i="29"/>
  <c r="Q502" i="29"/>
  <c r="P502" i="29"/>
  <c r="O502" i="29"/>
  <c r="R501" i="29"/>
  <c r="P501" i="29"/>
  <c r="O501" i="29"/>
  <c r="H501" i="29"/>
  <c r="R500" i="29"/>
  <c r="Q500" i="29"/>
  <c r="P500" i="29"/>
  <c r="O500" i="29"/>
  <c r="O499" i="29"/>
  <c r="R499" i="29"/>
  <c r="P499" i="29"/>
  <c r="B1067" i="29" l="1"/>
  <c r="B1076" i="29" s="1"/>
  <c r="B1088" i="29" s="1"/>
  <c r="Q499" i="29"/>
  <c r="Q522" i="29"/>
  <c r="H359" i="29"/>
  <c r="H358" i="29"/>
  <c r="H360" i="29"/>
  <c r="H354" i="29"/>
  <c r="H357" i="29"/>
  <c r="H356" i="29"/>
  <c r="H355" i="29"/>
  <c r="H353" i="29"/>
  <c r="R361" i="29"/>
  <c r="Q361" i="29"/>
  <c r="P361" i="29"/>
  <c r="O361" i="29"/>
  <c r="R360" i="29"/>
  <c r="P360" i="29"/>
  <c r="O360" i="29"/>
  <c r="R359" i="29"/>
  <c r="P359" i="29"/>
  <c r="O359" i="29"/>
  <c r="R358" i="29"/>
  <c r="P358" i="29"/>
  <c r="O358" i="29"/>
  <c r="R357" i="29"/>
  <c r="P357" i="29"/>
  <c r="O357" i="29"/>
  <c r="R356" i="29"/>
  <c r="P356" i="29"/>
  <c r="O356" i="29"/>
  <c r="R355" i="29"/>
  <c r="P355" i="29"/>
  <c r="O355" i="29"/>
  <c r="R354" i="29"/>
  <c r="P354" i="29"/>
  <c r="O354" i="29"/>
  <c r="R353" i="29"/>
  <c r="P353" i="29"/>
  <c r="O353" i="29"/>
  <c r="R352" i="29"/>
  <c r="Q352" i="29"/>
  <c r="P352" i="29"/>
  <c r="O352" i="29"/>
  <c r="O351" i="29"/>
  <c r="R351" i="29"/>
  <c r="B1095" i="29" l="1"/>
  <c r="B1100" i="29" s="1"/>
  <c r="B1111" i="29" s="1"/>
  <c r="B1120" i="29" s="1"/>
  <c r="B1131" i="29" s="1"/>
  <c r="B1135" i="29" s="1"/>
  <c r="B1139" i="29" s="1"/>
  <c r="Q501" i="29"/>
  <c r="Q520" i="29"/>
  <c r="Q359" i="29"/>
  <c r="Q360" i="29"/>
  <c r="Q357" i="29"/>
  <c r="Q356" i="29"/>
  <c r="Q353" i="29"/>
  <c r="Q358" i="29"/>
  <c r="Q355" i="29"/>
  <c r="Q354" i="29"/>
  <c r="P351" i="29" l="1"/>
  <c r="Q351" i="29"/>
  <c r="T99" i="22" l="1"/>
  <c r="R679" i="29"/>
  <c r="H681" i="29"/>
  <c r="Q679" i="29" l="1"/>
  <c r="Q683" i="29"/>
  <c r="O899" i="29"/>
  <c r="P899" i="29"/>
  <c r="Q899" i="29"/>
  <c r="R899" i="29"/>
  <c r="O900" i="29"/>
  <c r="P900" i="29"/>
  <c r="Q900" i="29"/>
  <c r="R900" i="29"/>
  <c r="O901" i="29"/>
  <c r="O902" i="29"/>
  <c r="P902" i="29"/>
  <c r="Q902" i="29"/>
  <c r="R902" i="29"/>
  <c r="O903" i="29"/>
  <c r="P903" i="29"/>
  <c r="R903" i="29"/>
  <c r="O904" i="29"/>
  <c r="P904" i="29"/>
  <c r="Q904" i="29"/>
  <c r="R904" i="29"/>
  <c r="O905" i="29"/>
  <c r="O906" i="29"/>
  <c r="P906" i="29"/>
  <c r="Q906" i="29"/>
  <c r="R906" i="29"/>
  <c r="O907" i="29"/>
  <c r="P907" i="29"/>
  <c r="R907" i="29"/>
  <c r="O1000" i="29"/>
  <c r="P1000" i="29"/>
  <c r="Q1000" i="29"/>
  <c r="R1000" i="29"/>
  <c r="O1001" i="29"/>
  <c r="Q903" i="29"/>
  <c r="R901" i="29"/>
  <c r="R75" i="29"/>
  <c r="Q75" i="29"/>
  <c r="P75" i="29"/>
  <c r="O75" i="29"/>
  <c r="R74" i="29"/>
  <c r="P74" i="29"/>
  <c r="O74" i="29"/>
  <c r="R73" i="29"/>
  <c r="P73" i="29"/>
  <c r="O73" i="29"/>
  <c r="R72" i="29"/>
  <c r="Q72" i="29"/>
  <c r="P72" i="29"/>
  <c r="O72" i="29"/>
  <c r="O71" i="29"/>
  <c r="R71" i="29"/>
  <c r="R809" i="29"/>
  <c r="Q809" i="29"/>
  <c r="P809" i="29"/>
  <c r="O809" i="29"/>
  <c r="R807" i="29"/>
  <c r="P807" i="29"/>
  <c r="O807" i="29"/>
  <c r="H807" i="29"/>
  <c r="R806" i="29"/>
  <c r="Q806" i="29"/>
  <c r="P806" i="29"/>
  <c r="O806" i="29"/>
  <c r="O805" i="29"/>
  <c r="R805" i="29"/>
  <c r="Q807" i="29" l="1"/>
  <c r="Q901" i="29"/>
  <c r="P901" i="29"/>
  <c r="Q74" i="29"/>
  <c r="P71" i="29"/>
  <c r="P805" i="29"/>
  <c r="H763" i="29"/>
  <c r="Q805" i="29" l="1"/>
  <c r="Q71" i="29"/>
  <c r="Q73" i="29"/>
  <c r="Q763" i="29"/>
  <c r="S90" i="22" l="1"/>
  <c r="R90" i="22"/>
  <c r="T90" i="22"/>
  <c r="H761" i="29"/>
  <c r="H452" i="29" l="1"/>
  <c r="R453" i="29"/>
  <c r="Q453" i="29"/>
  <c r="P453" i="29"/>
  <c r="O453" i="29"/>
  <c r="R452" i="29"/>
  <c r="P452" i="29"/>
  <c r="O452" i="29"/>
  <c r="R451" i="29"/>
  <c r="Q451" i="29"/>
  <c r="P451" i="29"/>
  <c r="O451" i="29"/>
  <c r="R450" i="29"/>
  <c r="Q450" i="29"/>
  <c r="O450" i="29"/>
  <c r="H450" i="29"/>
  <c r="R449" i="29"/>
  <c r="Q449" i="29"/>
  <c r="P449" i="29"/>
  <c r="O449" i="29"/>
  <c r="O448" i="29"/>
  <c r="R448" i="29"/>
  <c r="B82" i="61"/>
  <c r="B83" i="61" s="1"/>
  <c r="B84" i="61" s="1"/>
  <c r="JH82" i="61"/>
  <c r="JF82" i="61"/>
  <c r="JG82" i="61"/>
  <c r="Q452" i="29" l="1"/>
  <c r="B89" i="61"/>
  <c r="B30" i="61"/>
  <c r="B24" i="61"/>
  <c r="B25" i="61" s="1"/>
  <c r="B26" i="61" s="1"/>
  <c r="B11" i="61"/>
  <c r="B12" i="61" s="1"/>
  <c r="B7" i="61"/>
  <c r="R472" i="29"/>
  <c r="Q472" i="29"/>
  <c r="P472" i="29"/>
  <c r="O472" i="29"/>
  <c r="R471" i="29"/>
  <c r="P471" i="29"/>
  <c r="O471" i="29"/>
  <c r="H471" i="29"/>
  <c r="R470" i="29"/>
  <c r="Q470" i="29"/>
  <c r="P470" i="29"/>
  <c r="O470" i="29"/>
  <c r="R469" i="29"/>
  <c r="Q469" i="29"/>
  <c r="O469" i="29"/>
  <c r="H469" i="29"/>
  <c r="R468" i="29"/>
  <c r="Q468" i="29"/>
  <c r="P468" i="29"/>
  <c r="O468" i="29"/>
  <c r="O467" i="29"/>
  <c r="R467" i="29"/>
  <c r="B31" i="61" l="1"/>
  <c r="B90" i="61"/>
  <c r="B91" i="61" s="1"/>
  <c r="B92" i="61" s="1"/>
  <c r="Q471" i="29"/>
  <c r="Q448" i="29"/>
  <c r="H506" i="29"/>
  <c r="R508" i="29"/>
  <c r="Q508" i="29"/>
  <c r="P508" i="29"/>
  <c r="O508" i="29"/>
  <c r="R507" i="29"/>
  <c r="Q507" i="29"/>
  <c r="P507" i="29"/>
  <c r="O507" i="29"/>
  <c r="R506" i="29"/>
  <c r="P506" i="29"/>
  <c r="O506" i="29"/>
  <c r="R505" i="29"/>
  <c r="Q505" i="29"/>
  <c r="P505" i="29"/>
  <c r="O505" i="29"/>
  <c r="O504" i="29"/>
  <c r="R504" i="29"/>
  <c r="P504" i="29"/>
  <c r="O195" i="29"/>
  <c r="O196" i="29"/>
  <c r="P196" i="29"/>
  <c r="Q196" i="29"/>
  <c r="R196" i="29"/>
  <c r="O197" i="29"/>
  <c r="Q197" i="29"/>
  <c r="R197" i="29"/>
  <c r="O198" i="29"/>
  <c r="Q198" i="29"/>
  <c r="R198" i="29"/>
  <c r="O199" i="29"/>
  <c r="P199" i="29"/>
  <c r="Q199" i="29"/>
  <c r="R199" i="29"/>
  <c r="O200" i="29"/>
  <c r="P200" i="29"/>
  <c r="R200" i="29"/>
  <c r="O201" i="29"/>
  <c r="P201" i="29"/>
  <c r="Q201" i="29"/>
  <c r="R201" i="29"/>
  <c r="O223" i="29"/>
  <c r="O224" i="29"/>
  <c r="P224" i="29"/>
  <c r="Q224" i="29"/>
  <c r="R224" i="29"/>
  <c r="O225" i="29"/>
  <c r="P225" i="29"/>
  <c r="R225" i="29"/>
  <c r="O340" i="29"/>
  <c r="O341" i="29"/>
  <c r="P341" i="29"/>
  <c r="Q341" i="29"/>
  <c r="R341" i="29"/>
  <c r="O342" i="29"/>
  <c r="P342" i="29"/>
  <c r="R342" i="29"/>
  <c r="O343" i="29"/>
  <c r="P343" i="29"/>
  <c r="R343" i="29"/>
  <c r="O344" i="29"/>
  <c r="P344" i="29"/>
  <c r="R344" i="29"/>
  <c r="O345" i="29"/>
  <c r="P345" i="29"/>
  <c r="R345" i="29"/>
  <c r="O346" i="29"/>
  <c r="P346" i="29"/>
  <c r="R346" i="29"/>
  <c r="O347" i="29"/>
  <c r="P347" i="29"/>
  <c r="R347" i="29"/>
  <c r="O348" i="29"/>
  <c r="P348" i="29"/>
  <c r="R348" i="29"/>
  <c r="O349" i="29"/>
  <c r="P349" i="29"/>
  <c r="R349" i="29"/>
  <c r="O350" i="29"/>
  <c r="P350" i="29"/>
  <c r="Q350" i="29"/>
  <c r="R350" i="29"/>
  <c r="O362" i="29"/>
  <c r="O363" i="29"/>
  <c r="P363" i="29"/>
  <c r="Q363" i="29"/>
  <c r="R363" i="29"/>
  <c r="O364" i="29"/>
  <c r="Q364" i="29"/>
  <c r="R364" i="29"/>
  <c r="O365" i="29"/>
  <c r="P365" i="29"/>
  <c r="Q365" i="29"/>
  <c r="R365" i="29"/>
  <c r="O366" i="29"/>
  <c r="P366" i="29"/>
  <c r="R366" i="29"/>
  <c r="O367" i="29"/>
  <c r="P367" i="29"/>
  <c r="Q367" i="29"/>
  <c r="R367" i="29"/>
  <c r="O368" i="29"/>
  <c r="O369" i="29"/>
  <c r="P369" i="29"/>
  <c r="Q369" i="29"/>
  <c r="R369" i="29"/>
  <c r="O370" i="29"/>
  <c r="Q370" i="29"/>
  <c r="R370" i="29"/>
  <c r="O371" i="29"/>
  <c r="Q371" i="29"/>
  <c r="R371" i="29"/>
  <c r="O372" i="29"/>
  <c r="P372" i="29"/>
  <c r="Q372" i="29"/>
  <c r="R372" i="29"/>
  <c r="O373" i="29"/>
  <c r="P373" i="29"/>
  <c r="R373" i="29"/>
  <c r="O374" i="29"/>
  <c r="P374" i="29"/>
  <c r="Q374" i="29"/>
  <c r="R374" i="29"/>
  <c r="O381" i="29"/>
  <c r="O382" i="29"/>
  <c r="P382" i="29"/>
  <c r="Q382" i="29"/>
  <c r="R382" i="29"/>
  <c r="O383" i="29"/>
  <c r="Q383" i="29"/>
  <c r="R383" i="29"/>
  <c r="O384" i="29"/>
  <c r="P384" i="29"/>
  <c r="Q384" i="29"/>
  <c r="R384" i="29"/>
  <c r="O385" i="29"/>
  <c r="O386" i="29"/>
  <c r="P386" i="29"/>
  <c r="Q386" i="29"/>
  <c r="R386" i="29"/>
  <c r="O387" i="29"/>
  <c r="Q387" i="29"/>
  <c r="R387" i="29"/>
  <c r="O388" i="29"/>
  <c r="P388" i="29"/>
  <c r="Q388" i="29"/>
  <c r="R388" i="29"/>
  <c r="O389" i="29"/>
  <c r="P389" i="29"/>
  <c r="R389" i="29"/>
  <c r="O390" i="29"/>
  <c r="P390" i="29"/>
  <c r="R390" i="29"/>
  <c r="O391" i="29"/>
  <c r="P391" i="29"/>
  <c r="R391" i="29"/>
  <c r="O392" i="29"/>
  <c r="P392" i="29"/>
  <c r="Q392" i="29"/>
  <c r="R392" i="29"/>
  <c r="O393" i="29"/>
  <c r="O394" i="29"/>
  <c r="P394" i="29"/>
  <c r="Q394" i="29"/>
  <c r="R394" i="29"/>
  <c r="O395" i="29"/>
  <c r="P395" i="29"/>
  <c r="R395" i="29"/>
  <c r="O396" i="29"/>
  <c r="P396" i="29"/>
  <c r="R396" i="29"/>
  <c r="O397" i="29"/>
  <c r="P397" i="29"/>
  <c r="Q397" i="29"/>
  <c r="R397" i="29"/>
  <c r="O398" i="29"/>
  <c r="O399" i="29"/>
  <c r="P399" i="29"/>
  <c r="Q399" i="29"/>
  <c r="R399" i="29"/>
  <c r="O400" i="29"/>
  <c r="P400" i="29"/>
  <c r="R400" i="29"/>
  <c r="O401" i="29"/>
  <c r="P401" i="29"/>
  <c r="R401" i="29"/>
  <c r="O402" i="29"/>
  <c r="P402" i="29"/>
  <c r="Q402" i="29"/>
  <c r="R402" i="29"/>
  <c r="O403" i="29"/>
  <c r="P403" i="29"/>
  <c r="Q403" i="29"/>
  <c r="R403" i="29"/>
  <c r="O410" i="29"/>
  <c r="O411" i="29"/>
  <c r="P411" i="29"/>
  <c r="Q411" i="29"/>
  <c r="R411" i="29"/>
  <c r="O412" i="29"/>
  <c r="Q412" i="29"/>
  <c r="R412" i="29"/>
  <c r="O413" i="29"/>
  <c r="P413" i="29"/>
  <c r="Q413" i="29"/>
  <c r="R413" i="29"/>
  <c r="O414" i="29"/>
  <c r="P414" i="29"/>
  <c r="R414" i="29"/>
  <c r="O416" i="29"/>
  <c r="P416" i="29"/>
  <c r="Q416" i="29"/>
  <c r="R416" i="29"/>
  <c r="O417" i="29"/>
  <c r="O418" i="29"/>
  <c r="P418" i="29"/>
  <c r="Q418" i="29"/>
  <c r="R418" i="29"/>
  <c r="O419" i="29"/>
  <c r="Q419" i="29"/>
  <c r="R419" i="29"/>
  <c r="O420" i="29"/>
  <c r="P420" i="29"/>
  <c r="Q420" i="29"/>
  <c r="R420" i="29"/>
  <c r="O421" i="29"/>
  <c r="P421" i="29"/>
  <c r="R421" i="29"/>
  <c r="O422" i="29"/>
  <c r="P422" i="29"/>
  <c r="Q422" i="29"/>
  <c r="R422" i="29"/>
  <c r="O423" i="29"/>
  <c r="O424" i="29"/>
  <c r="P424" i="29"/>
  <c r="Q424" i="29"/>
  <c r="R424" i="29"/>
  <c r="O425" i="29"/>
  <c r="P425" i="29"/>
  <c r="R425" i="29"/>
  <c r="O426" i="29"/>
  <c r="P426" i="29"/>
  <c r="R426" i="29"/>
  <c r="O427" i="29"/>
  <c r="P427" i="29"/>
  <c r="R427" i="29"/>
  <c r="O428" i="29"/>
  <c r="P428" i="29"/>
  <c r="Q428" i="29"/>
  <c r="R428" i="29"/>
  <c r="O429" i="29"/>
  <c r="O430" i="29"/>
  <c r="P430" i="29"/>
  <c r="Q430" i="29"/>
  <c r="R430" i="29"/>
  <c r="O431" i="29"/>
  <c r="P431" i="29"/>
  <c r="R431" i="29"/>
  <c r="O432" i="29"/>
  <c r="P432" i="29"/>
  <c r="Q432" i="29"/>
  <c r="R432" i="29"/>
  <c r="O433" i="29"/>
  <c r="P433" i="29"/>
  <c r="Q433" i="29"/>
  <c r="R433" i="29"/>
  <c r="O434" i="29"/>
  <c r="P434" i="29"/>
  <c r="Q434" i="29"/>
  <c r="R434" i="29"/>
  <c r="O435" i="29"/>
  <c r="O436" i="29"/>
  <c r="P436" i="29"/>
  <c r="Q436" i="29"/>
  <c r="R436" i="29"/>
  <c r="O437" i="29"/>
  <c r="Q437" i="29"/>
  <c r="R437" i="29"/>
  <c r="O438" i="29"/>
  <c r="P438" i="29"/>
  <c r="Q438" i="29"/>
  <c r="R438" i="29"/>
  <c r="O439" i="29"/>
  <c r="P439" i="29"/>
  <c r="R439" i="29"/>
  <c r="O441" i="29"/>
  <c r="P441" i="29"/>
  <c r="Q441" i="29"/>
  <c r="R441" i="29"/>
  <c r="O442" i="29"/>
  <c r="O443" i="29"/>
  <c r="P443" i="29"/>
  <c r="Q443" i="29"/>
  <c r="R443" i="29"/>
  <c r="O444" i="29"/>
  <c r="Q444" i="29"/>
  <c r="R444" i="29"/>
  <c r="O445" i="29"/>
  <c r="P445" i="29"/>
  <c r="Q445" i="29"/>
  <c r="R445" i="29"/>
  <c r="O446" i="29"/>
  <c r="P446" i="29"/>
  <c r="R446" i="29"/>
  <c r="O447" i="29"/>
  <c r="P447" i="29"/>
  <c r="Q447" i="29"/>
  <c r="R447" i="29"/>
  <c r="O454" i="29"/>
  <c r="O455" i="29"/>
  <c r="P455" i="29"/>
  <c r="Q455" i="29"/>
  <c r="R455" i="29"/>
  <c r="O456" i="29"/>
  <c r="Q456" i="29"/>
  <c r="R456" i="29"/>
  <c r="O457" i="29"/>
  <c r="P457" i="29"/>
  <c r="Q457" i="29"/>
  <c r="R457" i="29"/>
  <c r="O458" i="29"/>
  <c r="P458" i="29"/>
  <c r="R458" i="29"/>
  <c r="B93" i="61" l="1"/>
  <c r="B32" i="61"/>
  <c r="Q467" i="29"/>
  <c r="Q504" i="29"/>
  <c r="B33" i="61" l="1"/>
  <c r="B94" i="61"/>
  <c r="Q506" i="29"/>
  <c r="Q308" i="29"/>
  <c r="B95" i="61" l="1"/>
  <c r="B34" i="61"/>
  <c r="Q304" i="29"/>
  <c r="H421" i="29"/>
  <c r="H419" i="29"/>
  <c r="R417" i="29"/>
  <c r="B35" i="61" l="1"/>
  <c r="B96" i="61"/>
  <c r="Q421" i="29"/>
  <c r="B97" i="61" l="1"/>
  <c r="B36" i="61"/>
  <c r="Q300" i="29"/>
  <c r="Q417" i="29"/>
  <c r="B37" i="61" l="1"/>
  <c r="B38" i="61" s="1"/>
  <c r="B39" i="61" s="1"/>
  <c r="B40" i="61" s="1"/>
  <c r="B41" i="61" s="1"/>
  <c r="B42" i="61" s="1"/>
  <c r="B43" i="61" s="1"/>
  <c r="B44" i="61" s="1"/>
  <c r="B45" i="61" s="1"/>
  <c r="B46" i="61" s="1"/>
  <c r="B47" i="61" s="1"/>
  <c r="B48" i="61" s="1"/>
  <c r="Q296" i="29"/>
  <c r="Q292" i="29"/>
  <c r="JF7" i="61"/>
  <c r="JH7" i="61"/>
  <c r="JF6" i="61"/>
  <c r="R18" i="22" l="1"/>
  <c r="S18" i="22"/>
  <c r="R20" i="22"/>
  <c r="S20" i="22"/>
  <c r="T104" i="22"/>
  <c r="T105" i="22"/>
  <c r="R612" i="29"/>
  <c r="Q612" i="29"/>
  <c r="P612" i="29"/>
  <c r="O612" i="29"/>
  <c r="R611" i="29"/>
  <c r="P611" i="29"/>
  <c r="O611" i="29"/>
  <c r="H611" i="29"/>
  <c r="R610" i="29"/>
  <c r="Q610" i="29"/>
  <c r="P610" i="29"/>
  <c r="O610" i="29"/>
  <c r="R609" i="29"/>
  <c r="Q609" i="29"/>
  <c r="O609" i="29"/>
  <c r="H609" i="29"/>
  <c r="R608" i="29"/>
  <c r="Q608" i="29"/>
  <c r="P608" i="29"/>
  <c r="O608" i="29"/>
  <c r="O607" i="29"/>
  <c r="R607" i="29"/>
  <c r="R645" i="29"/>
  <c r="Q645" i="29"/>
  <c r="P645" i="29"/>
  <c r="O645" i="29"/>
  <c r="R644" i="29"/>
  <c r="P644" i="29"/>
  <c r="O644" i="29"/>
  <c r="H644" i="29"/>
  <c r="R643" i="29"/>
  <c r="Q643" i="29"/>
  <c r="P643" i="29"/>
  <c r="O643" i="29"/>
  <c r="R642" i="29"/>
  <c r="Q642" i="29"/>
  <c r="O642" i="29"/>
  <c r="H642" i="29"/>
  <c r="R641" i="29"/>
  <c r="Q641" i="29"/>
  <c r="O641" i="29"/>
  <c r="H641" i="29"/>
  <c r="R640" i="29"/>
  <c r="Q640" i="29"/>
  <c r="P640" i="29"/>
  <c r="O640" i="29"/>
  <c r="O639" i="29"/>
  <c r="R639" i="29"/>
  <c r="JG7" i="61"/>
  <c r="B5" i="22"/>
  <c r="B6" i="22" s="1"/>
  <c r="B7" i="22" s="1"/>
  <c r="S6" i="22"/>
  <c r="R6" i="22"/>
  <c r="T6" i="22"/>
  <c r="R47" i="29"/>
  <c r="Q47" i="29"/>
  <c r="P47" i="29"/>
  <c r="O47" i="29"/>
  <c r="R46" i="29"/>
  <c r="P46" i="29"/>
  <c r="O46" i="29"/>
  <c r="H46" i="29"/>
  <c r="R45" i="29"/>
  <c r="Q45" i="29"/>
  <c r="P45" i="29"/>
  <c r="O45" i="29"/>
  <c r="R44" i="29"/>
  <c r="Q44" i="29"/>
  <c r="O44" i="29"/>
  <c r="H44" i="29"/>
  <c r="R43" i="29"/>
  <c r="Q43" i="29"/>
  <c r="P43" i="29"/>
  <c r="O43" i="29"/>
  <c r="O42" i="29"/>
  <c r="R42" i="29"/>
  <c r="B194" i="27" l="1"/>
  <c r="B195" i="27" s="1"/>
  <c r="Q607" i="29"/>
  <c r="Q42" i="29"/>
  <c r="B8" i="22"/>
  <c r="B9" i="22" s="1"/>
  <c r="B10" i="22" s="1"/>
  <c r="B11" i="22" s="1"/>
  <c r="B12" i="22" s="1"/>
  <c r="B13" i="22" s="1"/>
  <c r="U6" i="22"/>
  <c r="Q644" i="29"/>
  <c r="B196" i="27" l="1"/>
  <c r="P195" i="27"/>
  <c r="P193" i="27"/>
  <c r="B14" i="22"/>
  <c r="Q611" i="29"/>
  <c r="Q46" i="29"/>
  <c r="P194" i="27"/>
  <c r="Q639" i="29"/>
  <c r="B197" i="27" l="1"/>
  <c r="B198" i="27" s="1"/>
  <c r="B15" i="22"/>
  <c r="B18" i="22" s="1"/>
  <c r="U14" i="22"/>
  <c r="P196" i="27"/>
  <c r="B199" i="27" l="1"/>
  <c r="P198" i="27"/>
  <c r="P197" i="27"/>
  <c r="U15" i="22"/>
  <c r="R190" i="27"/>
  <c r="Q190" i="27"/>
  <c r="P190" i="27"/>
  <c r="R1014" i="29"/>
  <c r="Q1014" i="29"/>
  <c r="O1014" i="29"/>
  <c r="H1014" i="29"/>
  <c r="R1013" i="29"/>
  <c r="Q1013" i="29"/>
  <c r="P1013" i="29"/>
  <c r="O1013" i="29"/>
  <c r="O1012" i="29"/>
  <c r="R1012" i="29"/>
  <c r="Q1012" i="29"/>
  <c r="R1003" i="29"/>
  <c r="Q1003" i="29"/>
  <c r="O1003" i="29"/>
  <c r="H1003" i="29"/>
  <c r="R1002" i="29"/>
  <c r="Q1002" i="29"/>
  <c r="P1002" i="29"/>
  <c r="O1002" i="29"/>
  <c r="T111" i="22"/>
  <c r="T110" i="22"/>
  <c r="R109" i="22"/>
  <c r="S109" i="22"/>
  <c r="T109" i="22"/>
  <c r="U109" i="22"/>
  <c r="S110" i="22"/>
  <c r="R111" i="22"/>
  <c r="S111" i="22"/>
  <c r="R1001" i="29" l="1"/>
  <c r="B200" i="27"/>
  <c r="P199" i="27"/>
  <c r="Q1001" i="29" l="1"/>
  <c r="R919" i="29"/>
  <c r="R909" i="29"/>
  <c r="B201" i="27"/>
  <c r="B202" i="27" s="1"/>
  <c r="B203" i="27" s="1"/>
  <c r="B204" i="27" s="1"/>
  <c r="B205" i="27" s="1"/>
  <c r="P200" i="27"/>
  <c r="O6" i="29"/>
  <c r="P6" i="29"/>
  <c r="Q6" i="29"/>
  <c r="R6" i="29"/>
  <c r="O7" i="29"/>
  <c r="Q7" i="29"/>
  <c r="R7" i="29"/>
  <c r="O8" i="29"/>
  <c r="P8" i="29"/>
  <c r="Q8" i="29"/>
  <c r="R8" i="29"/>
  <c r="O9" i="29"/>
  <c r="P9" i="29"/>
  <c r="R9" i="29"/>
  <c r="O10" i="29"/>
  <c r="P10" i="29"/>
  <c r="Q10" i="29"/>
  <c r="R10" i="29"/>
  <c r="O11" i="29"/>
  <c r="O12" i="29"/>
  <c r="P12" i="29"/>
  <c r="Q12" i="29"/>
  <c r="R12" i="29"/>
  <c r="O13" i="29"/>
  <c r="P13" i="29"/>
  <c r="R13" i="29"/>
  <c r="O14" i="29"/>
  <c r="P14" i="29"/>
  <c r="Q14" i="29"/>
  <c r="R14" i="29"/>
  <c r="O15" i="29"/>
  <c r="O16" i="29"/>
  <c r="P16" i="29"/>
  <c r="Q16" i="29"/>
  <c r="R16" i="29"/>
  <c r="O17" i="29"/>
  <c r="P17" i="29"/>
  <c r="R17" i="29"/>
  <c r="O18" i="29"/>
  <c r="P18" i="29"/>
  <c r="Q18" i="29"/>
  <c r="R18" i="29"/>
  <c r="O967" i="29"/>
  <c r="O972" i="29"/>
  <c r="P972" i="29"/>
  <c r="Q972" i="29"/>
  <c r="R972" i="29"/>
  <c r="O19" i="29"/>
  <c r="O20" i="29"/>
  <c r="P20" i="29"/>
  <c r="Q20" i="29"/>
  <c r="R20" i="29"/>
  <c r="O21" i="29"/>
  <c r="Q21" i="29"/>
  <c r="R21" i="29"/>
  <c r="O22" i="29"/>
  <c r="P22" i="29"/>
  <c r="Q22" i="29"/>
  <c r="R22" i="29"/>
  <c r="O23" i="29"/>
  <c r="P23" i="29"/>
  <c r="R23" i="29"/>
  <c r="O24" i="29"/>
  <c r="P24" i="29"/>
  <c r="R24" i="29"/>
  <c r="O25" i="29"/>
  <c r="P25" i="29"/>
  <c r="Q25" i="29"/>
  <c r="R25" i="29"/>
  <c r="O26" i="29"/>
  <c r="O27" i="29"/>
  <c r="P27" i="29"/>
  <c r="Q27" i="29"/>
  <c r="R27" i="29"/>
  <c r="O28" i="29"/>
  <c r="P28" i="29"/>
  <c r="R28" i="29"/>
  <c r="O29" i="29"/>
  <c r="P29" i="29"/>
  <c r="R29" i="29"/>
  <c r="O30" i="29"/>
  <c r="P30" i="29"/>
  <c r="Q30" i="29"/>
  <c r="R30" i="29"/>
  <c r="O36" i="29"/>
  <c r="O37" i="29"/>
  <c r="P37" i="29"/>
  <c r="Q37" i="29"/>
  <c r="R37" i="29"/>
  <c r="O38" i="29"/>
  <c r="Q38" i="29"/>
  <c r="R38" i="29"/>
  <c r="O39" i="29"/>
  <c r="P39" i="29"/>
  <c r="Q39" i="29"/>
  <c r="R39" i="29"/>
  <c r="O40" i="29"/>
  <c r="P40" i="29"/>
  <c r="R40" i="29"/>
  <c r="O41" i="29"/>
  <c r="P41" i="29"/>
  <c r="Q41" i="29"/>
  <c r="R41" i="29"/>
  <c r="O48" i="29"/>
  <c r="O49" i="29"/>
  <c r="P49" i="29"/>
  <c r="Q49" i="29"/>
  <c r="R49" i="29"/>
  <c r="O50" i="29"/>
  <c r="P50" i="29"/>
  <c r="R50" i="29"/>
  <c r="O51" i="29"/>
  <c r="P51" i="29"/>
  <c r="Q51" i="29"/>
  <c r="R51" i="29"/>
  <c r="O52" i="29"/>
  <c r="O53" i="29"/>
  <c r="P53" i="29"/>
  <c r="Q53" i="29"/>
  <c r="R53" i="29"/>
  <c r="O54" i="29"/>
  <c r="P54" i="29"/>
  <c r="R54" i="29"/>
  <c r="O55" i="29"/>
  <c r="P55" i="29"/>
  <c r="Q55" i="29"/>
  <c r="R55" i="29"/>
  <c r="O56" i="29"/>
  <c r="O57" i="29"/>
  <c r="P57" i="29"/>
  <c r="Q57" i="29"/>
  <c r="R57" i="29"/>
  <c r="O58" i="29"/>
  <c r="Q58" i="29"/>
  <c r="R58" i="29"/>
  <c r="O59" i="29"/>
  <c r="Q59" i="29"/>
  <c r="R59" i="29"/>
  <c r="O61" i="29"/>
  <c r="P61" i="29"/>
  <c r="Q61" i="29"/>
  <c r="R61" i="29"/>
  <c r="O62" i="29"/>
  <c r="P62" i="29"/>
  <c r="R62" i="29"/>
  <c r="O63" i="29"/>
  <c r="P63" i="29"/>
  <c r="Q63" i="29"/>
  <c r="R63" i="29"/>
  <c r="O64" i="29"/>
  <c r="O65" i="29"/>
  <c r="P65" i="29"/>
  <c r="Q65" i="29"/>
  <c r="R65" i="29"/>
  <c r="O66" i="29"/>
  <c r="Q66" i="29"/>
  <c r="R66" i="29"/>
  <c r="O67" i="29"/>
  <c r="P67" i="29"/>
  <c r="Q67" i="29"/>
  <c r="R67" i="29"/>
  <c r="O68" i="29"/>
  <c r="P68" i="29"/>
  <c r="R68" i="29"/>
  <c r="O69" i="29"/>
  <c r="P69" i="29"/>
  <c r="R69" i="29"/>
  <c r="O70" i="29"/>
  <c r="P70" i="29"/>
  <c r="Q70" i="29"/>
  <c r="R70" i="29"/>
  <c r="O76" i="29"/>
  <c r="O77" i="29"/>
  <c r="P77" i="29"/>
  <c r="Q77" i="29"/>
  <c r="R77" i="29"/>
  <c r="O78" i="29"/>
  <c r="Q78" i="29"/>
  <c r="R78" i="29"/>
  <c r="O79" i="29"/>
  <c r="P79" i="29"/>
  <c r="Q79" i="29"/>
  <c r="R79" i="29"/>
  <c r="O80" i="29"/>
  <c r="P80" i="29"/>
  <c r="R80" i="29"/>
  <c r="O81" i="29"/>
  <c r="P81" i="29"/>
  <c r="Q81" i="29"/>
  <c r="R81" i="29"/>
  <c r="O82" i="29"/>
  <c r="P82" i="29"/>
  <c r="Q82" i="29"/>
  <c r="R82" i="29"/>
  <c r="O83" i="29"/>
  <c r="O84" i="29"/>
  <c r="P84" i="29"/>
  <c r="Q84" i="29"/>
  <c r="R84" i="29"/>
  <c r="O85" i="29"/>
  <c r="Q85" i="29"/>
  <c r="R85" i="29"/>
  <c r="O86" i="29"/>
  <c r="P86" i="29"/>
  <c r="Q86" i="29"/>
  <c r="R86" i="29"/>
  <c r="O87" i="29"/>
  <c r="P87" i="29"/>
  <c r="R87" i="29"/>
  <c r="O88" i="29"/>
  <c r="P88" i="29"/>
  <c r="R88" i="29"/>
  <c r="O89" i="29"/>
  <c r="P89" i="29"/>
  <c r="Q89" i="29"/>
  <c r="R89" i="29"/>
  <c r="O90" i="29"/>
  <c r="O91" i="29"/>
  <c r="P91" i="29"/>
  <c r="Q91" i="29"/>
  <c r="R91" i="29"/>
  <c r="O92" i="29"/>
  <c r="P92" i="29"/>
  <c r="R92" i="29"/>
  <c r="O93" i="29"/>
  <c r="P93" i="29"/>
  <c r="Q93" i="29"/>
  <c r="R93" i="29"/>
  <c r="O98" i="29"/>
  <c r="P98" i="29"/>
  <c r="Q98" i="29"/>
  <c r="R98" i="29"/>
  <c r="O99" i="29"/>
  <c r="O100" i="29"/>
  <c r="P100" i="29"/>
  <c r="Q100" i="29"/>
  <c r="R100" i="29"/>
  <c r="O101" i="29"/>
  <c r="Q101" i="29"/>
  <c r="R101" i="29"/>
  <c r="O102" i="29"/>
  <c r="P102" i="29"/>
  <c r="Q102" i="29"/>
  <c r="R102" i="29"/>
  <c r="O103" i="29"/>
  <c r="P103" i="29"/>
  <c r="R103" i="29"/>
  <c r="O104" i="29"/>
  <c r="P104" i="29"/>
  <c r="R104" i="29"/>
  <c r="O105" i="29"/>
  <c r="P105" i="29"/>
  <c r="Q105" i="29"/>
  <c r="R105" i="29"/>
  <c r="O106" i="29"/>
  <c r="O107" i="29"/>
  <c r="P107" i="29"/>
  <c r="Q107" i="29"/>
  <c r="R107" i="29"/>
  <c r="O108" i="29"/>
  <c r="P108" i="29"/>
  <c r="R108" i="29"/>
  <c r="O109" i="29"/>
  <c r="P109" i="29"/>
  <c r="R109" i="29"/>
  <c r="O110" i="29"/>
  <c r="P110" i="29"/>
  <c r="Q110" i="29"/>
  <c r="R110" i="29"/>
  <c r="O111" i="29"/>
  <c r="O112" i="29"/>
  <c r="P112" i="29"/>
  <c r="Q112" i="29"/>
  <c r="R112" i="29"/>
  <c r="O113" i="29"/>
  <c r="P113" i="29"/>
  <c r="R113" i="29"/>
  <c r="O114" i="29"/>
  <c r="P114" i="29"/>
  <c r="R114" i="29"/>
  <c r="O115" i="29"/>
  <c r="P115" i="29"/>
  <c r="Q115" i="29"/>
  <c r="R115" i="29"/>
  <c r="O116" i="29"/>
  <c r="O117" i="29"/>
  <c r="P117" i="29"/>
  <c r="Q117" i="29"/>
  <c r="R117" i="29"/>
  <c r="O118" i="29"/>
  <c r="Q118" i="29"/>
  <c r="R118" i="29"/>
  <c r="O119" i="29"/>
  <c r="P119" i="29"/>
  <c r="Q119" i="29"/>
  <c r="R119" i="29"/>
  <c r="O139" i="29"/>
  <c r="O140" i="29"/>
  <c r="P140" i="29"/>
  <c r="Q140" i="29"/>
  <c r="R140" i="29"/>
  <c r="O141" i="29"/>
  <c r="Q141" i="29"/>
  <c r="R141" i="29"/>
  <c r="O142" i="29"/>
  <c r="Q142" i="29"/>
  <c r="R142" i="29"/>
  <c r="O143" i="29"/>
  <c r="P143" i="29"/>
  <c r="Q143" i="29"/>
  <c r="R143" i="29"/>
  <c r="O144" i="29"/>
  <c r="P144" i="29"/>
  <c r="R144" i="29"/>
  <c r="O145" i="29"/>
  <c r="P145" i="29"/>
  <c r="R145" i="29"/>
  <c r="O146" i="29"/>
  <c r="P146" i="29"/>
  <c r="Q146" i="29"/>
  <c r="R146" i="29"/>
  <c r="O147" i="29"/>
  <c r="P147" i="29"/>
  <c r="R147" i="29"/>
  <c r="O148" i="29"/>
  <c r="P148" i="29"/>
  <c r="Q148" i="29"/>
  <c r="R148" i="29"/>
  <c r="O158" i="29"/>
  <c r="O159" i="29"/>
  <c r="P159" i="29"/>
  <c r="Q159" i="29"/>
  <c r="R159" i="29"/>
  <c r="O160" i="29"/>
  <c r="P160" i="29"/>
  <c r="R160" i="29"/>
  <c r="O161" i="29"/>
  <c r="P161" i="29"/>
  <c r="R161" i="29"/>
  <c r="O162" i="29"/>
  <c r="P162" i="29"/>
  <c r="Q162" i="29"/>
  <c r="R162" i="29"/>
  <c r="O163" i="29"/>
  <c r="O164" i="29"/>
  <c r="P164" i="29"/>
  <c r="Q164" i="29"/>
  <c r="R164" i="29"/>
  <c r="O165" i="29"/>
  <c r="Q165" i="29"/>
  <c r="R165" i="29"/>
  <c r="O166" i="29"/>
  <c r="P166" i="29"/>
  <c r="Q166" i="29"/>
  <c r="R166" i="29"/>
  <c r="O167" i="29"/>
  <c r="P167" i="29"/>
  <c r="R167" i="29"/>
  <c r="O168" i="29"/>
  <c r="P168" i="29"/>
  <c r="Q168" i="29"/>
  <c r="R168" i="29"/>
  <c r="O169" i="29"/>
  <c r="O170" i="29"/>
  <c r="P170" i="29"/>
  <c r="Q170" i="29"/>
  <c r="R170" i="29"/>
  <c r="O171" i="29"/>
  <c r="P171" i="29"/>
  <c r="R171" i="29"/>
  <c r="O172" i="29"/>
  <c r="P172" i="29"/>
  <c r="Q172" i="29"/>
  <c r="R172" i="29"/>
  <c r="O173" i="29"/>
  <c r="P173" i="29"/>
  <c r="Q173" i="29"/>
  <c r="R173" i="29"/>
  <c r="O174" i="29"/>
  <c r="O175" i="29"/>
  <c r="P175" i="29"/>
  <c r="Q175" i="29"/>
  <c r="R175" i="29"/>
  <c r="O176" i="29"/>
  <c r="Q176" i="29"/>
  <c r="R176" i="29"/>
  <c r="O177" i="29"/>
  <c r="P177" i="29"/>
  <c r="Q177" i="29"/>
  <c r="R177" i="29"/>
  <c r="O178" i="29"/>
  <c r="P178" i="29"/>
  <c r="Q178" i="29"/>
  <c r="R178" i="29"/>
  <c r="O179" i="29"/>
  <c r="O180" i="29"/>
  <c r="P180" i="29"/>
  <c r="Q180" i="29"/>
  <c r="R180" i="29"/>
  <c r="O181" i="29"/>
  <c r="P181" i="29"/>
  <c r="R181" i="29"/>
  <c r="O183" i="29"/>
  <c r="P183" i="29"/>
  <c r="Q183" i="29"/>
  <c r="R183" i="29"/>
  <c r="O184" i="29"/>
  <c r="O185" i="29"/>
  <c r="P185" i="29"/>
  <c r="Q185" i="29"/>
  <c r="R185" i="29"/>
  <c r="O186" i="29"/>
  <c r="P186" i="29"/>
  <c r="R186" i="29"/>
  <c r="O187" i="29"/>
  <c r="P187" i="29"/>
  <c r="R187" i="29"/>
  <c r="O188" i="29"/>
  <c r="P188" i="29"/>
  <c r="R188" i="29"/>
  <c r="O189" i="29"/>
  <c r="P189" i="29"/>
  <c r="Q189" i="29"/>
  <c r="R189" i="29"/>
  <c r="O190" i="29"/>
  <c r="O191" i="29"/>
  <c r="P191" i="29"/>
  <c r="Q191" i="29"/>
  <c r="R191" i="29"/>
  <c r="O192" i="29"/>
  <c r="P192" i="29"/>
  <c r="R192" i="29"/>
  <c r="O193" i="29"/>
  <c r="P193" i="29"/>
  <c r="R193" i="29"/>
  <c r="O194" i="29"/>
  <c r="P194" i="29"/>
  <c r="Q194" i="29"/>
  <c r="R194" i="29"/>
  <c r="O459" i="29"/>
  <c r="P459" i="29"/>
  <c r="Q459" i="29"/>
  <c r="R459" i="29"/>
  <c r="O473" i="29"/>
  <c r="O474" i="29"/>
  <c r="P474" i="29"/>
  <c r="Q474" i="29"/>
  <c r="R474" i="29"/>
  <c r="O475" i="29"/>
  <c r="P475" i="29"/>
  <c r="R475" i="29"/>
  <c r="O476" i="29"/>
  <c r="P476" i="29"/>
  <c r="Q476" i="29"/>
  <c r="R476" i="29"/>
  <c r="O477" i="29"/>
  <c r="P477" i="29"/>
  <c r="Q477" i="29"/>
  <c r="R477" i="29"/>
  <c r="O483" i="29"/>
  <c r="O484" i="29"/>
  <c r="P484" i="29"/>
  <c r="Q484" i="29"/>
  <c r="R484" i="29"/>
  <c r="O485" i="29"/>
  <c r="P485" i="29"/>
  <c r="R485" i="29"/>
  <c r="O486" i="29"/>
  <c r="P486" i="29"/>
  <c r="Q486" i="29"/>
  <c r="R486" i="29"/>
  <c r="O487" i="29"/>
  <c r="P487" i="29"/>
  <c r="Q487" i="29"/>
  <c r="R487" i="29"/>
  <c r="O488" i="29"/>
  <c r="O489" i="29"/>
  <c r="P489" i="29"/>
  <c r="Q489" i="29"/>
  <c r="R489" i="29"/>
  <c r="O490" i="29"/>
  <c r="Q490" i="29"/>
  <c r="R490" i="29"/>
  <c r="O491" i="29"/>
  <c r="P491" i="29"/>
  <c r="Q491" i="29"/>
  <c r="R491" i="29"/>
  <c r="O492" i="29"/>
  <c r="P492" i="29"/>
  <c r="R492" i="29"/>
  <c r="O493" i="29"/>
  <c r="P493" i="29"/>
  <c r="Q493" i="29"/>
  <c r="R493" i="29"/>
  <c r="O494" i="29"/>
  <c r="O495" i="29"/>
  <c r="P495" i="29"/>
  <c r="Q495" i="29"/>
  <c r="R495" i="29"/>
  <c r="O496" i="29"/>
  <c r="P496" i="29"/>
  <c r="R496" i="29"/>
  <c r="O497" i="29"/>
  <c r="P497" i="29"/>
  <c r="Q497" i="29"/>
  <c r="R497" i="29"/>
  <c r="O498" i="29"/>
  <c r="P498" i="29"/>
  <c r="Q498" i="29"/>
  <c r="R498" i="29"/>
  <c r="O509" i="29"/>
  <c r="O510" i="29"/>
  <c r="P510" i="29"/>
  <c r="Q510" i="29"/>
  <c r="R510" i="29"/>
  <c r="O511" i="29"/>
  <c r="Q511" i="29"/>
  <c r="R511" i="29"/>
  <c r="O512" i="29"/>
  <c r="P512" i="29"/>
  <c r="Q512" i="29"/>
  <c r="R512" i="29"/>
  <c r="O513" i="29"/>
  <c r="P513" i="29"/>
  <c r="R513" i="29"/>
  <c r="O514" i="29"/>
  <c r="P514" i="29"/>
  <c r="Q514" i="29"/>
  <c r="R514" i="29"/>
  <c r="O515" i="29"/>
  <c r="O516" i="29"/>
  <c r="P516" i="29"/>
  <c r="Q516" i="29"/>
  <c r="R516" i="29"/>
  <c r="O517" i="29"/>
  <c r="P517" i="29"/>
  <c r="R517" i="29"/>
  <c r="O518" i="29"/>
  <c r="P518" i="29"/>
  <c r="Q518" i="29"/>
  <c r="R518" i="29"/>
  <c r="O519" i="29"/>
  <c r="P519" i="29"/>
  <c r="Q519" i="29"/>
  <c r="R519" i="29"/>
  <c r="O525" i="29"/>
  <c r="O526" i="29"/>
  <c r="P526" i="29"/>
  <c r="Q526" i="29"/>
  <c r="R526" i="29"/>
  <c r="O527" i="29"/>
  <c r="Q527" i="29"/>
  <c r="R527" i="29"/>
  <c r="O528" i="29"/>
  <c r="P528" i="29"/>
  <c r="Q528" i="29"/>
  <c r="R528" i="29"/>
  <c r="O529" i="29"/>
  <c r="P529" i="29"/>
  <c r="R529" i="29"/>
  <c r="O530" i="29"/>
  <c r="P530" i="29"/>
  <c r="R530" i="29"/>
  <c r="O531" i="29"/>
  <c r="P531" i="29"/>
  <c r="Q531" i="29"/>
  <c r="R531" i="29"/>
  <c r="O532" i="29"/>
  <c r="O533" i="29"/>
  <c r="P533" i="29"/>
  <c r="Q533" i="29"/>
  <c r="R533" i="29"/>
  <c r="O534" i="29"/>
  <c r="Q534" i="29"/>
  <c r="R534" i="29"/>
  <c r="O535" i="29"/>
  <c r="P535" i="29"/>
  <c r="Q535" i="29"/>
  <c r="R535" i="29"/>
  <c r="O536" i="29"/>
  <c r="P536" i="29"/>
  <c r="R536" i="29"/>
  <c r="O537" i="29"/>
  <c r="P537" i="29"/>
  <c r="R537" i="29"/>
  <c r="O538" i="29"/>
  <c r="P538" i="29"/>
  <c r="Q538" i="29"/>
  <c r="R538" i="29"/>
  <c r="O539" i="29"/>
  <c r="O540" i="29"/>
  <c r="P540" i="29"/>
  <c r="Q540" i="29"/>
  <c r="R540" i="29"/>
  <c r="O541" i="29"/>
  <c r="Q541" i="29"/>
  <c r="R541" i="29"/>
  <c r="O542" i="29"/>
  <c r="P542" i="29"/>
  <c r="Q542" i="29"/>
  <c r="R542" i="29"/>
  <c r="O543" i="29"/>
  <c r="P543" i="29"/>
  <c r="R543" i="29"/>
  <c r="O544" i="29"/>
  <c r="P544" i="29"/>
  <c r="R544" i="29"/>
  <c r="O545" i="29"/>
  <c r="P545" i="29"/>
  <c r="Q545" i="29"/>
  <c r="R545" i="29"/>
  <c r="O546" i="29"/>
  <c r="O547" i="29"/>
  <c r="P547" i="29"/>
  <c r="Q547" i="29"/>
  <c r="R547" i="29"/>
  <c r="O548" i="29"/>
  <c r="Q548" i="29"/>
  <c r="R548" i="29"/>
  <c r="O549" i="29"/>
  <c r="P549" i="29"/>
  <c r="Q549" i="29"/>
  <c r="R549" i="29"/>
  <c r="O550" i="29"/>
  <c r="P550" i="29"/>
  <c r="R550" i="29"/>
  <c r="O551" i="29"/>
  <c r="P551" i="29"/>
  <c r="R551" i="29"/>
  <c r="O552" i="29"/>
  <c r="P552" i="29"/>
  <c r="Q552" i="29"/>
  <c r="R552" i="29"/>
  <c r="O553" i="29"/>
  <c r="O554" i="29"/>
  <c r="P554" i="29"/>
  <c r="Q554" i="29"/>
  <c r="R554" i="29"/>
  <c r="O555" i="29"/>
  <c r="Q555" i="29"/>
  <c r="R555" i="29"/>
  <c r="O556" i="29"/>
  <c r="P556" i="29"/>
  <c r="Q556" i="29"/>
  <c r="R556" i="29"/>
  <c r="O557" i="29"/>
  <c r="P557" i="29"/>
  <c r="R557" i="29"/>
  <c r="O558" i="29"/>
  <c r="P558" i="29"/>
  <c r="R558" i="29"/>
  <c r="O559" i="29"/>
  <c r="P559" i="29"/>
  <c r="Q559" i="29"/>
  <c r="R559" i="29"/>
  <c r="O567" i="29"/>
  <c r="O568" i="29"/>
  <c r="P568" i="29"/>
  <c r="Q568" i="29"/>
  <c r="R568" i="29"/>
  <c r="O569" i="29"/>
  <c r="Q569" i="29"/>
  <c r="R569" i="29"/>
  <c r="O570" i="29"/>
  <c r="P570" i="29"/>
  <c r="Q570" i="29"/>
  <c r="R570" i="29"/>
  <c r="O571" i="29"/>
  <c r="P571" i="29"/>
  <c r="R571" i="29"/>
  <c r="O572" i="29"/>
  <c r="P572" i="29"/>
  <c r="Q572" i="29"/>
  <c r="R572" i="29"/>
  <c r="O573" i="29"/>
  <c r="O574" i="29"/>
  <c r="P574" i="29"/>
  <c r="Q574" i="29"/>
  <c r="R574" i="29"/>
  <c r="O575" i="29"/>
  <c r="P575" i="29"/>
  <c r="R575" i="29"/>
  <c r="O576" i="29"/>
  <c r="P576" i="29"/>
  <c r="Q576" i="29"/>
  <c r="R576" i="29"/>
  <c r="O577" i="29"/>
  <c r="P577" i="29"/>
  <c r="Q577" i="29"/>
  <c r="R577" i="29"/>
  <c r="O578" i="29"/>
  <c r="O579" i="29"/>
  <c r="P579" i="29"/>
  <c r="Q579" i="29"/>
  <c r="R579" i="29"/>
  <c r="O580" i="29"/>
  <c r="Q580" i="29"/>
  <c r="R580" i="29"/>
  <c r="O581" i="29"/>
  <c r="Q581" i="29"/>
  <c r="R581" i="29"/>
  <c r="O582" i="29"/>
  <c r="P582" i="29"/>
  <c r="Q582" i="29"/>
  <c r="R582" i="29"/>
  <c r="O583" i="29"/>
  <c r="P583" i="29"/>
  <c r="R583" i="29"/>
  <c r="O584" i="29"/>
  <c r="P584" i="29"/>
  <c r="Q584" i="29"/>
  <c r="R584" i="29"/>
  <c r="O592" i="29"/>
  <c r="O593" i="29"/>
  <c r="P593" i="29"/>
  <c r="Q593" i="29"/>
  <c r="R593" i="29"/>
  <c r="O594" i="29"/>
  <c r="P594" i="29"/>
  <c r="R594" i="29"/>
  <c r="O595" i="29"/>
  <c r="P595" i="29"/>
  <c r="Q595" i="29"/>
  <c r="R595" i="29"/>
  <c r="O596" i="29"/>
  <c r="P596" i="29"/>
  <c r="Q596" i="29"/>
  <c r="R596" i="29"/>
  <c r="O597" i="29"/>
  <c r="O598" i="29"/>
  <c r="P598" i="29"/>
  <c r="Q598" i="29"/>
  <c r="R598" i="29"/>
  <c r="O599" i="29"/>
  <c r="Q599" i="29"/>
  <c r="R599" i="29"/>
  <c r="O600" i="29"/>
  <c r="P600" i="29"/>
  <c r="Q600" i="29"/>
  <c r="R600" i="29"/>
  <c r="O601" i="29"/>
  <c r="P601" i="29"/>
  <c r="R601" i="29"/>
  <c r="O602" i="29"/>
  <c r="P602" i="29"/>
  <c r="Q602" i="29"/>
  <c r="R602" i="29"/>
  <c r="O613" i="29"/>
  <c r="O614" i="29"/>
  <c r="P614" i="29"/>
  <c r="Q614" i="29"/>
  <c r="R614" i="29"/>
  <c r="O615" i="29"/>
  <c r="Q615" i="29"/>
  <c r="R615" i="29"/>
  <c r="O616" i="29"/>
  <c r="P616" i="29"/>
  <c r="Q616" i="29"/>
  <c r="R616" i="29"/>
  <c r="O617" i="29"/>
  <c r="P617" i="29"/>
  <c r="R617" i="29"/>
  <c r="O618" i="29"/>
  <c r="P618" i="29"/>
  <c r="Q618" i="29"/>
  <c r="R618" i="29"/>
  <c r="O619" i="29"/>
  <c r="O620" i="29"/>
  <c r="P620" i="29"/>
  <c r="Q620" i="29"/>
  <c r="R620" i="29"/>
  <c r="O621" i="29"/>
  <c r="Q621" i="29"/>
  <c r="R621" i="29"/>
  <c r="O622" i="29"/>
  <c r="P622" i="29"/>
  <c r="Q622" i="29"/>
  <c r="R622" i="29"/>
  <c r="O623" i="29"/>
  <c r="P623" i="29"/>
  <c r="R623" i="29"/>
  <c r="O624" i="29"/>
  <c r="P624" i="29"/>
  <c r="Q624" i="29"/>
  <c r="R624" i="29"/>
  <c r="O625" i="29"/>
  <c r="O626" i="29"/>
  <c r="P626" i="29"/>
  <c r="Q626" i="29"/>
  <c r="R626" i="29"/>
  <c r="O627" i="29"/>
  <c r="Q627" i="29"/>
  <c r="R627" i="29"/>
  <c r="O628" i="29"/>
  <c r="Q628" i="29"/>
  <c r="R628" i="29"/>
  <c r="O629" i="29"/>
  <c r="P629" i="29"/>
  <c r="Q629" i="29"/>
  <c r="R629" i="29"/>
  <c r="O630" i="29"/>
  <c r="P630" i="29"/>
  <c r="R630" i="29"/>
  <c r="O631" i="29"/>
  <c r="P631" i="29"/>
  <c r="Q631" i="29"/>
  <c r="R631" i="29"/>
  <c r="O632" i="29"/>
  <c r="O633" i="29"/>
  <c r="P633" i="29"/>
  <c r="Q633" i="29"/>
  <c r="R633" i="29"/>
  <c r="O634" i="29"/>
  <c r="Q634" i="29"/>
  <c r="R634" i="29"/>
  <c r="O635" i="29"/>
  <c r="Q635" i="29"/>
  <c r="R635" i="29"/>
  <c r="O636" i="29"/>
  <c r="P636" i="29"/>
  <c r="Q636" i="29"/>
  <c r="R636" i="29"/>
  <c r="O637" i="29"/>
  <c r="P637" i="29"/>
  <c r="R637" i="29"/>
  <c r="O638" i="29"/>
  <c r="P638" i="29"/>
  <c r="Q638" i="29"/>
  <c r="R638" i="29"/>
  <c r="O653" i="29"/>
  <c r="O654" i="29"/>
  <c r="P654" i="29"/>
  <c r="Q654" i="29"/>
  <c r="R654" i="29"/>
  <c r="O655" i="29"/>
  <c r="Q655" i="29"/>
  <c r="R655" i="29"/>
  <c r="O656" i="29"/>
  <c r="P656" i="29"/>
  <c r="Q656" i="29"/>
  <c r="R656" i="29"/>
  <c r="O657" i="29"/>
  <c r="P657" i="29"/>
  <c r="R657" i="29"/>
  <c r="O658" i="29"/>
  <c r="P658" i="29"/>
  <c r="R658" i="29"/>
  <c r="O659" i="29"/>
  <c r="P659" i="29"/>
  <c r="Q659" i="29"/>
  <c r="R659" i="29"/>
  <c r="O660" i="29"/>
  <c r="O661" i="29"/>
  <c r="P661" i="29"/>
  <c r="Q661" i="29"/>
  <c r="R661" i="29"/>
  <c r="O662" i="29"/>
  <c r="Q662" i="29"/>
  <c r="R662" i="29"/>
  <c r="O663" i="29"/>
  <c r="P663" i="29"/>
  <c r="Q663" i="29"/>
  <c r="R663" i="29"/>
  <c r="O664" i="29"/>
  <c r="P664" i="29"/>
  <c r="R664" i="29"/>
  <c r="O666" i="29"/>
  <c r="P666" i="29"/>
  <c r="Q666" i="29"/>
  <c r="R666" i="29"/>
  <c r="O793" i="29"/>
  <c r="P793" i="29"/>
  <c r="Q793" i="29"/>
  <c r="R793" i="29"/>
  <c r="O794" i="29"/>
  <c r="Q794" i="29"/>
  <c r="R794" i="29"/>
  <c r="O795" i="29"/>
  <c r="Q795" i="29"/>
  <c r="R795" i="29"/>
  <c r="O796" i="29"/>
  <c r="P796" i="29"/>
  <c r="Q796" i="29"/>
  <c r="R796" i="29"/>
  <c r="O797" i="29"/>
  <c r="P797" i="29"/>
  <c r="R797" i="29"/>
  <c r="O798" i="29"/>
  <c r="P798" i="29"/>
  <c r="Q798" i="29"/>
  <c r="R798" i="29"/>
  <c r="O799" i="29"/>
  <c r="O800" i="29"/>
  <c r="P800" i="29"/>
  <c r="Q800" i="29"/>
  <c r="R800" i="29"/>
  <c r="O801" i="29"/>
  <c r="P801" i="29"/>
  <c r="R801" i="29"/>
  <c r="O802" i="29"/>
  <c r="P802" i="29"/>
  <c r="Q802" i="29"/>
  <c r="R802" i="29"/>
  <c r="O803" i="29"/>
  <c r="P803" i="29"/>
  <c r="Q803" i="29"/>
  <c r="R803" i="29"/>
  <c r="O804" i="29"/>
  <c r="P804" i="29"/>
  <c r="Q804" i="29"/>
  <c r="R804" i="29"/>
  <c r="O810" i="29"/>
  <c r="O811" i="29"/>
  <c r="P811" i="29"/>
  <c r="Q811" i="29"/>
  <c r="R811" i="29"/>
  <c r="O812" i="29"/>
  <c r="P812" i="29"/>
  <c r="R812" i="29"/>
  <c r="O813" i="29"/>
  <c r="P813" i="29"/>
  <c r="Q813" i="29"/>
  <c r="R813" i="29"/>
  <c r="O814" i="29"/>
  <c r="P814" i="29"/>
  <c r="Q814" i="29"/>
  <c r="R814" i="29"/>
  <c r="O815" i="29"/>
  <c r="O816" i="29"/>
  <c r="P816" i="29"/>
  <c r="Q816" i="29"/>
  <c r="R816" i="29"/>
  <c r="O817" i="29"/>
  <c r="P817" i="29"/>
  <c r="R817" i="29"/>
  <c r="O818" i="29"/>
  <c r="P818" i="29"/>
  <c r="R818" i="29"/>
  <c r="O819" i="29"/>
  <c r="P819" i="29"/>
  <c r="Q819" i="29"/>
  <c r="R819" i="29"/>
  <c r="O820" i="29"/>
  <c r="O821" i="29"/>
  <c r="P821" i="29"/>
  <c r="Q821" i="29"/>
  <c r="R821" i="29"/>
  <c r="O822" i="29"/>
  <c r="P822" i="29"/>
  <c r="R822" i="29"/>
  <c r="O823" i="29"/>
  <c r="P823" i="29"/>
  <c r="Q823" i="29"/>
  <c r="R823" i="29"/>
  <c r="O824" i="29"/>
  <c r="P824" i="29"/>
  <c r="Q824" i="29"/>
  <c r="R824" i="29"/>
  <c r="O825" i="29"/>
  <c r="O826" i="29"/>
  <c r="P826" i="29"/>
  <c r="Q826" i="29"/>
  <c r="R826" i="29"/>
  <c r="O827" i="29"/>
  <c r="P827" i="29"/>
  <c r="R827" i="29"/>
  <c r="O828" i="29"/>
  <c r="P828" i="29"/>
  <c r="R828" i="29"/>
  <c r="O829" i="29"/>
  <c r="P829" i="29"/>
  <c r="Q829" i="29"/>
  <c r="R829" i="29"/>
  <c r="O830" i="29"/>
  <c r="O831" i="29"/>
  <c r="P831" i="29"/>
  <c r="Q831" i="29"/>
  <c r="R831" i="29"/>
  <c r="O832" i="29"/>
  <c r="P832" i="29"/>
  <c r="R832" i="29"/>
  <c r="O833" i="29"/>
  <c r="P833" i="29"/>
  <c r="Q833" i="29"/>
  <c r="R833" i="29"/>
  <c r="O834" i="29"/>
  <c r="P834" i="29"/>
  <c r="Q834" i="29"/>
  <c r="R834" i="29"/>
  <c r="O835" i="29"/>
  <c r="O836" i="29"/>
  <c r="P836" i="29"/>
  <c r="Q836" i="29"/>
  <c r="R836" i="29"/>
  <c r="O837" i="29"/>
  <c r="Q837" i="29"/>
  <c r="R837" i="29"/>
  <c r="O838" i="29"/>
  <c r="P838" i="29"/>
  <c r="Q838" i="29"/>
  <c r="R838" i="29"/>
  <c r="O839" i="29"/>
  <c r="P839" i="29"/>
  <c r="R839" i="29"/>
  <c r="O840" i="29"/>
  <c r="P840" i="29"/>
  <c r="R840" i="29"/>
  <c r="O841" i="29"/>
  <c r="P841" i="29"/>
  <c r="Q841" i="29"/>
  <c r="R841" i="29"/>
  <c r="O842" i="29"/>
  <c r="O843" i="29"/>
  <c r="P843" i="29"/>
  <c r="Q843" i="29"/>
  <c r="R843" i="29"/>
  <c r="O844" i="29"/>
  <c r="Q844" i="29"/>
  <c r="R844" i="29"/>
  <c r="O845" i="29"/>
  <c r="P845" i="29"/>
  <c r="Q845" i="29"/>
  <c r="R845" i="29"/>
  <c r="O846" i="29"/>
  <c r="P846" i="29"/>
  <c r="R846" i="29"/>
  <c r="O847" i="29"/>
  <c r="P847" i="29"/>
  <c r="R847" i="29"/>
  <c r="O848" i="29"/>
  <c r="P848" i="29"/>
  <c r="R848" i="29"/>
  <c r="O849" i="29"/>
  <c r="P849" i="29"/>
  <c r="R849" i="29"/>
  <c r="O850" i="29"/>
  <c r="P850" i="29"/>
  <c r="Q850" i="29"/>
  <c r="R850" i="29"/>
  <c r="O851" i="29"/>
  <c r="O852" i="29"/>
  <c r="P852" i="29"/>
  <c r="Q852" i="29"/>
  <c r="R852" i="29"/>
  <c r="O853" i="29"/>
  <c r="Q853" i="29"/>
  <c r="R853" i="29"/>
  <c r="O854" i="29"/>
  <c r="Q854" i="29"/>
  <c r="R854" i="29"/>
  <c r="O855" i="29"/>
  <c r="P855" i="29"/>
  <c r="Q855" i="29"/>
  <c r="R855" i="29"/>
  <c r="O856" i="29"/>
  <c r="P856" i="29"/>
  <c r="R856" i="29"/>
  <c r="O857" i="29"/>
  <c r="P857" i="29"/>
  <c r="R857" i="29"/>
  <c r="O858" i="29"/>
  <c r="P858" i="29"/>
  <c r="Q858" i="29"/>
  <c r="R858" i="29"/>
  <c r="O859" i="29"/>
  <c r="O860" i="29"/>
  <c r="P860" i="29"/>
  <c r="Q860" i="29"/>
  <c r="R860" i="29"/>
  <c r="O861" i="29"/>
  <c r="Q861" i="29"/>
  <c r="R861" i="29"/>
  <c r="O862" i="29"/>
  <c r="P862" i="29"/>
  <c r="Q862" i="29"/>
  <c r="R862" i="29"/>
  <c r="O863" i="29"/>
  <c r="P863" i="29"/>
  <c r="R863" i="29"/>
  <c r="O864" i="29"/>
  <c r="P864" i="29"/>
  <c r="Q864" i="29"/>
  <c r="R864" i="29"/>
  <c r="O865" i="29"/>
  <c r="O866" i="29"/>
  <c r="P866" i="29"/>
  <c r="Q866" i="29"/>
  <c r="R866" i="29"/>
  <c r="O867" i="29"/>
  <c r="Q867" i="29"/>
  <c r="R867" i="29"/>
  <c r="O868" i="29"/>
  <c r="P868" i="29"/>
  <c r="Q868" i="29"/>
  <c r="R868" i="29"/>
  <c r="O869" i="29"/>
  <c r="P869" i="29"/>
  <c r="R869" i="29"/>
  <c r="O870" i="29"/>
  <c r="P870" i="29"/>
  <c r="Q870" i="29"/>
  <c r="R870" i="29"/>
  <c r="O871" i="29"/>
  <c r="O872" i="29"/>
  <c r="P872" i="29"/>
  <c r="Q872" i="29"/>
  <c r="R872" i="29"/>
  <c r="O873" i="29"/>
  <c r="Q873" i="29"/>
  <c r="R873" i="29"/>
  <c r="O874" i="29"/>
  <c r="P874" i="29"/>
  <c r="Q874" i="29"/>
  <c r="R874" i="29"/>
  <c r="O875" i="29"/>
  <c r="P875" i="29"/>
  <c r="R875" i="29"/>
  <c r="O876" i="29"/>
  <c r="P876" i="29"/>
  <c r="Q876" i="29"/>
  <c r="R876" i="29"/>
  <c r="O877" i="29"/>
  <c r="O878" i="29"/>
  <c r="P878" i="29"/>
  <c r="Q878" i="29"/>
  <c r="R878" i="29"/>
  <c r="O879" i="29"/>
  <c r="Q879" i="29"/>
  <c r="R879" i="29"/>
  <c r="O880" i="29"/>
  <c r="P880" i="29"/>
  <c r="Q880" i="29"/>
  <c r="R880" i="29"/>
  <c r="O881" i="29"/>
  <c r="P881" i="29"/>
  <c r="R881" i="29"/>
  <c r="O882" i="29"/>
  <c r="P882" i="29"/>
  <c r="Q882" i="29"/>
  <c r="R882" i="29"/>
  <c r="O883" i="29"/>
  <c r="O884" i="29"/>
  <c r="P884" i="29"/>
  <c r="Q884" i="29"/>
  <c r="R884" i="29"/>
  <c r="O885" i="29"/>
  <c r="Q885" i="29"/>
  <c r="R885" i="29"/>
  <c r="O886" i="29"/>
  <c r="P886" i="29"/>
  <c r="Q886" i="29"/>
  <c r="R886" i="29"/>
  <c r="O887" i="29"/>
  <c r="P887" i="29"/>
  <c r="R887" i="29"/>
  <c r="O888" i="29"/>
  <c r="P888" i="29"/>
  <c r="R888" i="29"/>
  <c r="O889" i="29"/>
  <c r="P889" i="29"/>
  <c r="Q889" i="29"/>
  <c r="R889" i="29"/>
  <c r="O890" i="29"/>
  <c r="O891" i="29"/>
  <c r="P891" i="29"/>
  <c r="Q891" i="29"/>
  <c r="R891" i="29"/>
  <c r="O892" i="29"/>
  <c r="Q892" i="29"/>
  <c r="R892" i="29"/>
  <c r="O893" i="29"/>
  <c r="P893" i="29"/>
  <c r="Q893" i="29"/>
  <c r="R893" i="29"/>
  <c r="O894" i="29"/>
  <c r="P894" i="29"/>
  <c r="R894" i="29"/>
  <c r="O895" i="29"/>
  <c r="P895" i="29"/>
  <c r="Q895" i="29"/>
  <c r="R895" i="29"/>
  <c r="O896" i="29"/>
  <c r="O897" i="29"/>
  <c r="P897" i="29"/>
  <c r="Q897" i="29"/>
  <c r="R897" i="29"/>
  <c r="O898" i="29"/>
  <c r="P898" i="29"/>
  <c r="R898" i="29"/>
  <c r="O1011" i="29"/>
  <c r="P1011" i="29"/>
  <c r="Q1011" i="29"/>
  <c r="R1011" i="29"/>
  <c r="O5" i="29"/>
  <c r="B206" i="27" l="1"/>
  <c r="B207" i="27" s="1"/>
  <c r="P205" i="27"/>
  <c r="P201" i="27"/>
  <c r="B208" i="27" l="1"/>
  <c r="B209" i="27" s="1"/>
  <c r="P207" i="27"/>
  <c r="S190" i="27"/>
  <c r="T190" i="27"/>
  <c r="U190" i="27"/>
  <c r="Q21" i="27"/>
  <c r="R21" i="27"/>
  <c r="S21" i="27"/>
  <c r="T21" i="27"/>
  <c r="U21" i="27"/>
  <c r="Q40" i="27"/>
  <c r="R40" i="27"/>
  <c r="S40" i="27"/>
  <c r="T40" i="27"/>
  <c r="U40" i="27"/>
  <c r="Q88" i="27"/>
  <c r="R88" i="27"/>
  <c r="S88" i="27"/>
  <c r="T88" i="27"/>
  <c r="U88" i="27"/>
  <c r="Q135" i="27"/>
  <c r="R135" i="27"/>
  <c r="S135" i="27"/>
  <c r="T135" i="27"/>
  <c r="U135" i="27"/>
  <c r="Q155" i="27"/>
  <c r="R155" i="27"/>
  <c r="S155" i="27"/>
  <c r="T155" i="27"/>
  <c r="U155" i="27"/>
  <c r="P21" i="27"/>
  <c r="P22" i="27"/>
  <c r="P40" i="27"/>
  <c r="P41" i="27"/>
  <c r="P88" i="27"/>
  <c r="P89" i="27"/>
  <c r="P135" i="27"/>
  <c r="P136" i="27"/>
  <c r="P155" i="27"/>
  <c r="P156" i="27"/>
  <c r="P6" i="27"/>
  <c r="B157" i="27"/>
  <c r="B158" i="27" s="1"/>
  <c r="P158" i="27" s="1"/>
  <c r="B815" i="29"/>
  <c r="B820" i="29" s="1"/>
  <c r="B825" i="29" s="1"/>
  <c r="B830" i="29" s="1"/>
  <c r="B835" i="29" s="1"/>
  <c r="B842" i="29" s="1"/>
  <c r="B851" i="29" s="1"/>
  <c r="B859" i="29" s="1"/>
  <c r="B865" i="29" s="1"/>
  <c r="B871" i="29" s="1"/>
  <c r="B877" i="29" s="1"/>
  <c r="B883" i="29" s="1"/>
  <c r="B890" i="29" s="1"/>
  <c r="B896" i="29" s="1"/>
  <c r="B901" i="29" s="1"/>
  <c r="B137" i="27"/>
  <c r="P137" i="27" s="1"/>
  <c r="B715" i="29"/>
  <c r="B90" i="27"/>
  <c r="B91" i="27" s="1"/>
  <c r="P91" i="27" s="1"/>
  <c r="B442" i="29"/>
  <c r="B210" i="27" l="1"/>
  <c r="P209" i="27"/>
  <c r="P208" i="27"/>
  <c r="B720" i="29"/>
  <c r="B725" i="29" s="1"/>
  <c r="B731" i="29" s="1"/>
  <c r="B736" i="29" s="1"/>
  <c r="B743" i="29" s="1"/>
  <c r="B748" i="29" s="1"/>
  <c r="B753" i="29" s="1"/>
  <c r="B759" i="29" s="1"/>
  <c r="B766" i="29" s="1"/>
  <c r="B772" i="29" s="1"/>
  <c r="B776" i="29" s="1"/>
  <c r="B782" i="29" s="1"/>
  <c r="B787" i="29" s="1"/>
  <c r="B792" i="29" s="1"/>
  <c r="B799" i="29" s="1"/>
  <c r="P202" i="27"/>
  <c r="B448" i="29"/>
  <c r="P157" i="27"/>
  <c r="P90" i="27"/>
  <c r="B138" i="27"/>
  <c r="P138" i="27" s="1"/>
  <c r="B159" i="27"/>
  <c r="P159" i="27" s="1"/>
  <c r="B92" i="27"/>
  <c r="P92" i="27" s="1"/>
  <c r="B42" i="27"/>
  <c r="B190" i="29"/>
  <c r="B195" i="29" s="1"/>
  <c r="B23" i="27"/>
  <c r="P23" i="27" s="1"/>
  <c r="B90" i="29"/>
  <c r="B94" i="29" s="1"/>
  <c r="B99" i="29" s="1"/>
  <c r="B106" i="29" s="1"/>
  <c r="E6" i="27"/>
  <c r="R6" i="27" s="1"/>
  <c r="D6" i="27"/>
  <c r="C6" i="27"/>
  <c r="B7" i="27"/>
  <c r="B11" i="29"/>
  <c r="R190" i="29"/>
  <c r="P190" i="29"/>
  <c r="R184" i="29"/>
  <c r="P184" i="29"/>
  <c r="R179" i="29"/>
  <c r="P179" i="29"/>
  <c r="R174" i="29"/>
  <c r="Q174" i="29"/>
  <c r="H828" i="29"/>
  <c r="H827" i="29"/>
  <c r="H734" i="29"/>
  <c r="H733" i="29"/>
  <c r="H114" i="29"/>
  <c r="H113" i="29"/>
  <c r="H109" i="29"/>
  <c r="H108" i="29"/>
  <c r="H898" i="29"/>
  <c r="P896" i="29"/>
  <c r="R896" i="29"/>
  <c r="R905" i="29"/>
  <c r="P905" i="29"/>
  <c r="P210" i="27" l="1"/>
  <c r="B211" i="27"/>
  <c r="B49" i="61"/>
  <c r="P204" i="27"/>
  <c r="P203" i="27"/>
  <c r="B454" i="29"/>
  <c r="B111" i="29"/>
  <c r="B116" i="29" s="1"/>
  <c r="B139" i="27"/>
  <c r="P139" i="27" s="1"/>
  <c r="B8" i="27"/>
  <c r="P7" i="27"/>
  <c r="B43" i="27"/>
  <c r="P43" i="27" s="1"/>
  <c r="P42" i="27"/>
  <c r="Q6" i="27"/>
  <c r="B160" i="27"/>
  <c r="P160" i="27" s="1"/>
  <c r="B15" i="29"/>
  <c r="B19" i="29" s="1"/>
  <c r="B93" i="27"/>
  <c r="P93" i="27" s="1"/>
  <c r="B24" i="27"/>
  <c r="P24" i="27" s="1"/>
  <c r="C7" i="27"/>
  <c r="E7" i="27"/>
  <c r="R7" i="27" s="1"/>
  <c r="D7" i="27"/>
  <c r="Q109" i="29"/>
  <c r="Q108" i="29"/>
  <c r="Q907" i="29"/>
  <c r="P211" i="27" l="1"/>
  <c r="B212" i="27"/>
  <c r="B50" i="61"/>
  <c r="B120" i="29"/>
  <c r="B125" i="29" s="1"/>
  <c r="B134" i="29" s="1"/>
  <c r="B139" i="29" s="1"/>
  <c r="B149" i="29" s="1"/>
  <c r="B158" i="29" s="1"/>
  <c r="P206" i="27"/>
  <c r="B460" i="29"/>
  <c r="B467" i="29" s="1"/>
  <c r="B473" i="29" s="1"/>
  <c r="B478" i="29" s="1"/>
  <c r="B483" i="29" s="1"/>
  <c r="B488" i="29" s="1"/>
  <c r="B494" i="29" s="1"/>
  <c r="B499" i="29" s="1"/>
  <c r="B504" i="29" s="1"/>
  <c r="B140" i="27"/>
  <c r="P140" i="27" s="1"/>
  <c r="B202" i="29"/>
  <c r="B209" i="29" s="1"/>
  <c r="B44" i="27"/>
  <c r="P44" i="27" s="1"/>
  <c r="B9" i="27"/>
  <c r="P8" i="27"/>
  <c r="Q896" i="29"/>
  <c r="Q898" i="29"/>
  <c r="Q905" i="29"/>
  <c r="Q7" i="27"/>
  <c r="B161" i="27"/>
  <c r="P161" i="27" s="1"/>
  <c r="D8" i="27"/>
  <c r="C8" i="27"/>
  <c r="E8" i="27"/>
  <c r="R8" i="27" s="1"/>
  <c r="B94" i="27"/>
  <c r="P94" i="27" s="1"/>
  <c r="B25" i="27"/>
  <c r="P25" i="27" s="1"/>
  <c r="H867" i="29"/>
  <c r="H861" i="29"/>
  <c r="H822" i="29"/>
  <c r="R7" i="22"/>
  <c r="S7" i="22"/>
  <c r="R8" i="22"/>
  <c r="S8" i="22"/>
  <c r="T7" i="22"/>
  <c r="T8" i="22"/>
  <c r="S72" i="22"/>
  <c r="R72" i="22"/>
  <c r="T72" i="22"/>
  <c r="T74" i="22"/>
  <c r="R74" i="22"/>
  <c r="S74" i="22"/>
  <c r="R63" i="22"/>
  <c r="S63" i="22"/>
  <c r="R64" i="22"/>
  <c r="S64" i="22"/>
  <c r="R65" i="22"/>
  <c r="S65" i="22"/>
  <c r="R66" i="22"/>
  <c r="S66" i="22"/>
  <c r="R67" i="22"/>
  <c r="S67" i="22"/>
  <c r="R68" i="22"/>
  <c r="S68" i="22"/>
  <c r="R69" i="22"/>
  <c r="S69" i="22"/>
  <c r="R70" i="22"/>
  <c r="S70" i="22"/>
  <c r="R71" i="22"/>
  <c r="S71" i="22"/>
  <c r="R73" i="22"/>
  <c r="S73" i="22"/>
  <c r="T64" i="22"/>
  <c r="T65" i="22"/>
  <c r="T66" i="22"/>
  <c r="T67" i="22"/>
  <c r="T68" i="22"/>
  <c r="T69" i="22"/>
  <c r="T70" i="22"/>
  <c r="T71" i="22"/>
  <c r="T73" i="22"/>
  <c r="R890" i="29"/>
  <c r="H894" i="29"/>
  <c r="H892" i="29"/>
  <c r="R883" i="29"/>
  <c r="H888" i="29"/>
  <c r="H887" i="29"/>
  <c r="R877" i="29"/>
  <c r="R871" i="29"/>
  <c r="H881" i="29"/>
  <c r="H875" i="29"/>
  <c r="P212" i="27" l="1"/>
  <c r="B213" i="27"/>
  <c r="B51" i="61"/>
  <c r="B509" i="29"/>
  <c r="B515" i="29" s="1"/>
  <c r="B520" i="29" s="1"/>
  <c r="B525" i="29" s="1"/>
  <c r="B532" i="29" s="1"/>
  <c r="B539" i="29" s="1"/>
  <c r="B546" i="29" s="1"/>
  <c r="B553" i="29" s="1"/>
  <c r="B560" i="29" s="1"/>
  <c r="B163" i="29"/>
  <c r="B169" i="29" s="1"/>
  <c r="B174" i="29" s="1"/>
  <c r="B179" i="29" s="1"/>
  <c r="B216" i="29"/>
  <c r="B223" i="29" s="1"/>
  <c r="B45" i="27"/>
  <c r="P45" i="27" s="1"/>
  <c r="B141" i="27"/>
  <c r="P141" i="27" s="1"/>
  <c r="B10" i="27"/>
  <c r="P9" i="27"/>
  <c r="Q8" i="27"/>
  <c r="B162" i="27"/>
  <c r="P162" i="27" s="1"/>
  <c r="B95" i="27"/>
  <c r="P95" i="27" s="1"/>
  <c r="B26" i="27"/>
  <c r="P26" i="27" s="1"/>
  <c r="Q822" i="29"/>
  <c r="Q888" i="29"/>
  <c r="Q887" i="29"/>
  <c r="P213" i="27" l="1"/>
  <c r="B52" i="61"/>
  <c r="B227" i="29"/>
  <c r="B231" i="29" s="1"/>
  <c r="B235" i="29" s="1"/>
  <c r="B239" i="29" s="1"/>
  <c r="B243" i="29" s="1"/>
  <c r="B46" i="27"/>
  <c r="P46" i="27" s="1"/>
  <c r="B142" i="27"/>
  <c r="P142" i="27" s="1"/>
  <c r="B11" i="27"/>
  <c r="P10" i="27"/>
  <c r="Q871" i="29"/>
  <c r="Q875" i="29"/>
  <c r="Q890" i="29"/>
  <c r="Q894" i="29"/>
  <c r="Q877" i="29"/>
  <c r="Q881" i="29"/>
  <c r="B163" i="27"/>
  <c r="P163" i="27" s="1"/>
  <c r="B26" i="29"/>
  <c r="B96" i="27"/>
  <c r="P96" i="27" s="1"/>
  <c r="B27" i="27"/>
  <c r="P27" i="27" s="1"/>
  <c r="U7" i="22"/>
  <c r="U8" i="22"/>
  <c r="Q883" i="29"/>
  <c r="B249" i="29" l="1"/>
  <c r="B53" i="61"/>
  <c r="B567" i="29"/>
  <c r="B573" i="29" s="1"/>
  <c r="B578" i="29" s="1"/>
  <c r="B585" i="29" s="1"/>
  <c r="B592" i="29" s="1"/>
  <c r="B597" i="29" s="1"/>
  <c r="B603" i="29" s="1"/>
  <c r="B47" i="27"/>
  <c r="P47" i="27" s="1"/>
  <c r="B31" i="29"/>
  <c r="B143" i="27"/>
  <c r="P143" i="27" s="1"/>
  <c r="B12" i="27"/>
  <c r="P11" i="27"/>
  <c r="B164" i="27"/>
  <c r="P164" i="27" s="1"/>
  <c r="B97" i="27"/>
  <c r="P97" i="27" s="1"/>
  <c r="B28" i="27"/>
  <c r="P28" i="27" s="1"/>
  <c r="R865" i="29"/>
  <c r="H869" i="29"/>
  <c r="R859" i="29"/>
  <c r="H863" i="29"/>
  <c r="R851" i="29"/>
  <c r="H857" i="29"/>
  <c r="H856" i="29"/>
  <c r="R842" i="29"/>
  <c r="H849" i="29"/>
  <c r="H848" i="29"/>
  <c r="H847" i="29"/>
  <c r="H846" i="29"/>
  <c r="H844" i="29"/>
  <c r="R835" i="29"/>
  <c r="H840" i="29"/>
  <c r="H839" i="29"/>
  <c r="H837" i="29"/>
  <c r="B255" i="29" l="1"/>
  <c r="B262" i="29" s="1"/>
  <c r="B268" i="29" s="1"/>
  <c r="B272" i="29" s="1"/>
  <c r="B276" i="29" s="1"/>
  <c r="B284" i="29" s="1"/>
  <c r="B288" i="29" s="1"/>
  <c r="B292" i="29" s="1"/>
  <c r="B296" i="29" s="1"/>
  <c r="B300" i="29" s="1"/>
  <c r="B304" i="29" s="1"/>
  <c r="B308" i="29" s="1"/>
  <c r="B312" i="29" s="1"/>
  <c r="B316" i="29" s="1"/>
  <c r="B320" i="29" s="1"/>
  <c r="B324" i="29" s="1"/>
  <c r="B328" i="29" s="1"/>
  <c r="B332" i="29" s="1"/>
  <c r="B336" i="29" s="1"/>
  <c r="B340" i="29" s="1"/>
  <c r="B351" i="29" s="1"/>
  <c r="B362" i="29" s="1"/>
  <c r="B54" i="61"/>
  <c r="B607" i="29"/>
  <c r="B613" i="29" s="1"/>
  <c r="B619" i="29" s="1"/>
  <c r="B625" i="29" s="1"/>
  <c r="B632" i="29" s="1"/>
  <c r="B639" i="29" s="1"/>
  <c r="B646" i="29" s="1"/>
  <c r="B48" i="27"/>
  <c r="P48" i="27" s="1"/>
  <c r="B36" i="29"/>
  <c r="B144" i="27"/>
  <c r="P144" i="27" s="1"/>
  <c r="B13" i="27"/>
  <c r="P12" i="27"/>
  <c r="B165" i="27"/>
  <c r="P165" i="27" s="1"/>
  <c r="B98" i="27"/>
  <c r="P98" i="27" s="1"/>
  <c r="Q847" i="29"/>
  <c r="B29" i="27"/>
  <c r="Q848" i="29"/>
  <c r="Q849" i="29"/>
  <c r="Q846" i="29"/>
  <c r="Q857" i="29"/>
  <c r="Q856" i="29"/>
  <c r="Q840" i="29"/>
  <c r="Q839" i="29"/>
  <c r="B55" i="61" l="1"/>
  <c r="P29" i="27"/>
  <c r="B30" i="27"/>
  <c r="B368" i="29"/>
  <c r="B375" i="29" s="1"/>
  <c r="B381" i="29" s="1"/>
  <c r="B42" i="29"/>
  <c r="B653" i="29"/>
  <c r="B660" i="29" s="1"/>
  <c r="B667" i="29" s="1"/>
  <c r="B673" i="29" s="1"/>
  <c r="B679" i="29" s="1"/>
  <c r="B685" i="29" s="1"/>
  <c r="B692" i="29" s="1"/>
  <c r="B698" i="29" s="1"/>
  <c r="B704" i="29" s="1"/>
  <c r="B49" i="27"/>
  <c r="P49" i="27" s="1"/>
  <c r="B145" i="27"/>
  <c r="P145" i="27" s="1"/>
  <c r="B14" i="27"/>
  <c r="P13" i="27"/>
  <c r="Q859" i="29"/>
  <c r="Q863" i="29"/>
  <c r="Q865" i="29"/>
  <c r="Q869" i="29"/>
  <c r="B166" i="27"/>
  <c r="P166" i="27" s="1"/>
  <c r="B99" i="27"/>
  <c r="P99" i="27" s="1"/>
  <c r="Q835" i="29"/>
  <c r="Q842" i="29"/>
  <c r="Q851" i="29"/>
  <c r="B56" i="61" l="1"/>
  <c r="P30" i="27"/>
  <c r="B31" i="27"/>
  <c r="P31" i="27" s="1"/>
  <c r="B385" i="29"/>
  <c r="B393" i="29" s="1"/>
  <c r="B398" i="29" s="1"/>
  <c r="B404" i="29" s="1"/>
  <c r="B410" i="29" s="1"/>
  <c r="B417" i="29" s="1"/>
  <c r="B423" i="29" s="1"/>
  <c r="B429" i="29" s="1"/>
  <c r="B48" i="29"/>
  <c r="B50" i="27"/>
  <c r="P50" i="27" s="1"/>
  <c r="B146" i="27"/>
  <c r="P146" i="27" s="1"/>
  <c r="B15" i="27"/>
  <c r="P14" i="27"/>
  <c r="B167" i="27"/>
  <c r="P167" i="27" s="1"/>
  <c r="B100" i="27"/>
  <c r="P100" i="27" s="1"/>
  <c r="H832" i="29"/>
  <c r="R830" i="29"/>
  <c r="P830" i="29"/>
  <c r="R825" i="29"/>
  <c r="P825" i="29"/>
  <c r="R820" i="29"/>
  <c r="P820" i="29"/>
  <c r="H818" i="29"/>
  <c r="H817" i="29"/>
  <c r="R815" i="29"/>
  <c r="P815" i="29"/>
  <c r="H812" i="29"/>
  <c r="R810" i="29"/>
  <c r="P810" i="29"/>
  <c r="B57" i="61" l="1"/>
  <c r="B32" i="27"/>
  <c r="P32" i="27" s="1"/>
  <c r="B52" i="29"/>
  <c r="B51" i="27"/>
  <c r="P51" i="27" s="1"/>
  <c r="B147" i="27"/>
  <c r="P147" i="27" s="1"/>
  <c r="B16" i="27"/>
  <c r="P15" i="27"/>
  <c r="B168" i="27"/>
  <c r="P168" i="27" s="1"/>
  <c r="B101" i="27"/>
  <c r="P101" i="27" s="1"/>
  <c r="Q817" i="29"/>
  <c r="Q820" i="29"/>
  <c r="Q827" i="29"/>
  <c r="Q828" i="29"/>
  <c r="Q818" i="29"/>
  <c r="B33" i="27" l="1"/>
  <c r="P33" i="27" s="1"/>
  <c r="B58" i="61"/>
  <c r="B56" i="29"/>
  <c r="B52" i="27"/>
  <c r="P52" i="27" s="1"/>
  <c r="B148" i="27"/>
  <c r="P148" i="27" s="1"/>
  <c r="B17" i="27"/>
  <c r="P16" i="27"/>
  <c r="Q830" i="29"/>
  <c r="Q832" i="29"/>
  <c r="Q810" i="29"/>
  <c r="Q812" i="29"/>
  <c r="B169" i="27"/>
  <c r="P169" i="27" s="1"/>
  <c r="B102" i="27"/>
  <c r="P102" i="27" s="1"/>
  <c r="Q815" i="29"/>
  <c r="Q825" i="29"/>
  <c r="B34" i="27" l="1"/>
  <c r="P34" i="27" s="1"/>
  <c r="B59" i="61"/>
  <c r="B53" i="27"/>
  <c r="P53" i="27" s="1"/>
  <c r="C11" i="27"/>
  <c r="B64" i="29"/>
  <c r="D15" i="27"/>
  <c r="D13" i="27"/>
  <c r="C15" i="27"/>
  <c r="E15" i="27"/>
  <c r="R15" i="27" s="1"/>
  <c r="C13" i="27"/>
  <c r="E13" i="27"/>
  <c r="R13" i="27" s="1"/>
  <c r="D12" i="27"/>
  <c r="E11" i="27"/>
  <c r="R11" i="27" s="1"/>
  <c r="E12" i="27"/>
  <c r="R12" i="27" s="1"/>
  <c r="D11" i="27"/>
  <c r="C12" i="27"/>
  <c r="D9" i="27"/>
  <c r="D14" i="27"/>
  <c r="E14" i="27"/>
  <c r="R14" i="27" s="1"/>
  <c r="B149" i="27"/>
  <c r="P149" i="27" s="1"/>
  <c r="B18" i="27"/>
  <c r="P17" i="27"/>
  <c r="B170" i="27"/>
  <c r="P170" i="27" s="1"/>
  <c r="B103" i="27"/>
  <c r="P103" i="27" s="1"/>
  <c r="B35" i="27"/>
  <c r="P35" i="27" s="1"/>
  <c r="R799" i="29"/>
  <c r="P799" i="29"/>
  <c r="H797" i="29"/>
  <c r="H795" i="29"/>
  <c r="H794" i="29"/>
  <c r="R792" i="29"/>
  <c r="H784" i="29"/>
  <c r="R787" i="29"/>
  <c r="P787" i="29"/>
  <c r="R782" i="29"/>
  <c r="P782" i="29"/>
  <c r="H780" i="29"/>
  <c r="H779" i="29"/>
  <c r="H778" i="29"/>
  <c r="R776" i="29"/>
  <c r="P776" i="29"/>
  <c r="H728" i="29"/>
  <c r="H727" i="29"/>
  <c r="H729" i="29"/>
  <c r="R725" i="29"/>
  <c r="P725" i="29"/>
  <c r="H774" i="29"/>
  <c r="R772" i="29"/>
  <c r="P772" i="29"/>
  <c r="H764" i="29"/>
  <c r="R759" i="29"/>
  <c r="H756" i="29"/>
  <c r="H755" i="29"/>
  <c r="P753" i="29"/>
  <c r="R753" i="29"/>
  <c r="H745" i="29"/>
  <c r="H750" i="29"/>
  <c r="R748" i="29"/>
  <c r="P748" i="29"/>
  <c r="R743" i="29"/>
  <c r="P743" i="29"/>
  <c r="H740" i="29"/>
  <c r="H738" i="29"/>
  <c r="R736" i="29"/>
  <c r="P731" i="29"/>
  <c r="R731" i="29"/>
  <c r="H722" i="29"/>
  <c r="R720" i="29"/>
  <c r="P720" i="29"/>
  <c r="H717" i="29"/>
  <c r="R715" i="29"/>
  <c r="P715" i="29"/>
  <c r="H712" i="29"/>
  <c r="B54" i="27" l="1"/>
  <c r="P54" i="27" s="1"/>
  <c r="B60" i="61"/>
  <c r="B71" i="29"/>
  <c r="B76" i="29" s="1"/>
  <c r="Q13" i="27"/>
  <c r="Q12" i="27"/>
  <c r="Q15" i="27"/>
  <c r="Q11" i="27"/>
  <c r="E9" i="27"/>
  <c r="R9" i="27" s="1"/>
  <c r="D10" i="27"/>
  <c r="E10" i="27"/>
  <c r="R10" i="27" s="1"/>
  <c r="C9" i="27"/>
  <c r="C10" i="27"/>
  <c r="B150" i="27"/>
  <c r="P150" i="27" s="1"/>
  <c r="P18" i="27"/>
  <c r="B19" i="27"/>
  <c r="B171" i="27"/>
  <c r="P171" i="27" s="1"/>
  <c r="C14" i="27"/>
  <c r="D90" i="27"/>
  <c r="B104" i="27"/>
  <c r="P104" i="27" s="1"/>
  <c r="B36" i="27"/>
  <c r="P36" i="27" s="1"/>
  <c r="Q784" i="29"/>
  <c r="Q789" i="29"/>
  <c r="Q780" i="29"/>
  <c r="Q779" i="29"/>
  <c r="Q778" i="29"/>
  <c r="Q729" i="29"/>
  <c r="Q728" i="29"/>
  <c r="Q727" i="29"/>
  <c r="Q774" i="29"/>
  <c r="Q756" i="29"/>
  <c r="Q755" i="29"/>
  <c r="Q750" i="29"/>
  <c r="Q745" i="29"/>
  <c r="Q740" i="29"/>
  <c r="Q733" i="29"/>
  <c r="Q734" i="29"/>
  <c r="Q717" i="29"/>
  <c r="Q722" i="29"/>
  <c r="Q712" i="29"/>
  <c r="E94" i="27" l="1"/>
  <c r="R94" i="27" s="1"/>
  <c r="D94" i="27"/>
  <c r="C41" i="27"/>
  <c r="C90" i="27"/>
  <c r="Q90" i="27" s="1"/>
  <c r="D42" i="27"/>
  <c r="E100" i="27"/>
  <c r="R100" i="27" s="1"/>
  <c r="C42" i="27"/>
  <c r="E23" i="27"/>
  <c r="R23" i="27" s="1"/>
  <c r="B55" i="27"/>
  <c r="P55" i="27" s="1"/>
  <c r="C99" i="27"/>
  <c r="C91" i="27"/>
  <c r="C92" i="27"/>
  <c r="D22" i="27"/>
  <c r="D100" i="27"/>
  <c r="C96" i="27"/>
  <c r="E24" i="27"/>
  <c r="R24" i="27" s="1"/>
  <c r="E97" i="27"/>
  <c r="R97" i="27" s="1"/>
  <c r="D136" i="27"/>
  <c r="D93" i="27"/>
  <c r="D41" i="27"/>
  <c r="E156" i="27"/>
  <c r="R156" i="27" s="1"/>
  <c r="D99" i="27"/>
  <c r="D91" i="27"/>
  <c r="C89" i="27"/>
  <c r="C97" i="27"/>
  <c r="D25" i="27"/>
  <c r="C98" i="27"/>
  <c r="C22" i="27"/>
  <c r="C25" i="27"/>
  <c r="C136" i="27"/>
  <c r="E42" i="27"/>
  <c r="R42" i="27" s="1"/>
  <c r="E89" i="27"/>
  <c r="R89" i="27" s="1"/>
  <c r="D89" i="27"/>
  <c r="D24" i="27"/>
  <c r="C93" i="27"/>
  <c r="D96" i="27"/>
  <c r="D97" i="27"/>
  <c r="E96" i="27"/>
  <c r="R96" i="27" s="1"/>
  <c r="C100" i="27"/>
  <c r="E137" i="27"/>
  <c r="R137" i="27" s="1"/>
  <c r="D95" i="27"/>
  <c r="E22" i="27"/>
  <c r="R22" i="27" s="1"/>
  <c r="E98" i="27"/>
  <c r="R98" i="27" s="1"/>
  <c r="E136" i="27"/>
  <c r="R136" i="27" s="1"/>
  <c r="E99" i="27"/>
  <c r="R99" i="27" s="1"/>
  <c r="C101" i="27"/>
  <c r="E90" i="27"/>
  <c r="R90" i="27" s="1"/>
  <c r="E92" i="27"/>
  <c r="R92" i="27" s="1"/>
  <c r="E41" i="27"/>
  <c r="R41" i="27" s="1"/>
  <c r="C95" i="27"/>
  <c r="E95" i="27"/>
  <c r="R95" i="27" s="1"/>
  <c r="C24" i="27"/>
  <c r="D137" i="27"/>
  <c r="E91" i="27"/>
  <c r="R91" i="27" s="1"/>
  <c r="E93" i="27"/>
  <c r="R93" i="27" s="1"/>
  <c r="E25" i="27"/>
  <c r="R25" i="27" s="1"/>
  <c r="C23" i="27"/>
  <c r="D101" i="27"/>
  <c r="D92" i="27"/>
  <c r="D23" i="27"/>
  <c r="E101" i="27"/>
  <c r="R101" i="27" s="1"/>
  <c r="C94" i="27"/>
  <c r="D98" i="27"/>
  <c r="C137" i="27"/>
  <c r="C156" i="27"/>
  <c r="B61" i="61"/>
  <c r="Q759" i="29"/>
  <c r="Q764" i="29"/>
  <c r="D156" i="27"/>
  <c r="Q10" i="27"/>
  <c r="Q9" i="27"/>
  <c r="B151" i="27"/>
  <c r="P151" i="27" s="1"/>
  <c r="P19" i="27"/>
  <c r="Q715" i="29"/>
  <c r="Q787" i="29"/>
  <c r="Q799" i="29"/>
  <c r="Q801" i="29"/>
  <c r="Q772" i="29"/>
  <c r="Q748" i="29"/>
  <c r="Q736" i="29"/>
  <c r="Q743" i="29"/>
  <c r="Q792" i="29"/>
  <c r="Q797" i="29"/>
  <c r="Q782" i="29"/>
  <c r="Q720" i="29"/>
  <c r="Q14" i="27"/>
  <c r="B172" i="27"/>
  <c r="B105" i="27"/>
  <c r="P105" i="27" s="1"/>
  <c r="B56" i="27"/>
  <c r="P56" i="27" s="1"/>
  <c r="B37" i="27"/>
  <c r="B38" i="27" s="1"/>
  <c r="Q776" i="29"/>
  <c r="Q725" i="29"/>
  <c r="Q731" i="29"/>
  <c r="Q753" i="29"/>
  <c r="Q94" i="27" l="1"/>
  <c r="Q25" i="27"/>
  <c r="Q42" i="27"/>
  <c r="Q24" i="27"/>
  <c r="Q91" i="27"/>
  <c r="Q96" i="27"/>
  <c r="Q98" i="27"/>
  <c r="S41" i="27"/>
  <c r="Q41" i="27"/>
  <c r="Q136" i="27"/>
  <c r="Q99" i="27"/>
  <c r="Q92" i="27"/>
  <c r="Q100" i="27"/>
  <c r="Q97" i="27"/>
  <c r="Q89" i="27"/>
  <c r="Q93" i="27"/>
  <c r="Q22" i="27"/>
  <c r="Q23" i="27"/>
  <c r="Q137" i="27"/>
  <c r="Q95" i="27"/>
  <c r="Q101" i="27"/>
  <c r="T156" i="27"/>
  <c r="B62" i="61"/>
  <c r="B152" i="27"/>
  <c r="P152" i="27" s="1"/>
  <c r="Q156" i="27"/>
  <c r="P38" i="27"/>
  <c r="P172" i="27"/>
  <c r="B173" i="27"/>
  <c r="P37" i="27"/>
  <c r="B106" i="27"/>
  <c r="P106" i="27" s="1"/>
  <c r="B57" i="27"/>
  <c r="P57" i="27" s="1"/>
  <c r="U42" i="27" l="1"/>
  <c r="S42" i="27"/>
  <c r="U41" i="27"/>
  <c r="B63" i="61"/>
  <c r="U156" i="27"/>
  <c r="P710" i="29"/>
  <c r="R710" i="29"/>
  <c r="Q710" i="29"/>
  <c r="B174" i="27"/>
  <c r="B175" i="27" s="1"/>
  <c r="B176" i="27" s="1"/>
  <c r="P176" i="27" s="1"/>
  <c r="P173" i="27"/>
  <c r="B107" i="27"/>
  <c r="P107" i="27" s="1"/>
  <c r="B58" i="27"/>
  <c r="P58" i="27" s="1"/>
  <c r="B64" i="61" l="1"/>
  <c r="S136" i="27"/>
  <c r="T136" i="27"/>
  <c r="U136" i="27"/>
  <c r="B177" i="27"/>
  <c r="P175" i="27"/>
  <c r="P174" i="27"/>
  <c r="B108" i="27"/>
  <c r="P108" i="27" s="1"/>
  <c r="B59" i="27"/>
  <c r="P59" i="27" s="1"/>
  <c r="B65" i="61" l="1"/>
  <c r="B178" i="27"/>
  <c r="P178" i="27" s="1"/>
  <c r="P177" i="27"/>
  <c r="B109" i="27"/>
  <c r="P109" i="27" s="1"/>
  <c r="B60" i="27"/>
  <c r="P60" i="27" s="1"/>
  <c r="B66" i="61" l="1"/>
  <c r="B179" i="27"/>
  <c r="B180" i="27" s="1"/>
  <c r="B110" i="27"/>
  <c r="P110" i="27" s="1"/>
  <c r="B61" i="27"/>
  <c r="H664" i="29"/>
  <c r="H662" i="29"/>
  <c r="H181" i="29"/>
  <c r="B67" i="61" l="1"/>
  <c r="P179" i="27"/>
  <c r="P180" i="27"/>
  <c r="B181" i="27"/>
  <c r="P61" i="27"/>
  <c r="B62" i="27"/>
  <c r="B111" i="27"/>
  <c r="P111" i="27" s="1"/>
  <c r="B68" i="61" l="1"/>
  <c r="P181" i="27"/>
  <c r="B182" i="27"/>
  <c r="B63" i="27"/>
  <c r="P62" i="27"/>
  <c r="Q179" i="29"/>
  <c r="Q181" i="29"/>
  <c r="B112" i="27"/>
  <c r="P112" i="27" s="1"/>
  <c r="B69" i="61" l="1"/>
  <c r="P182" i="27"/>
  <c r="B183" i="27"/>
  <c r="P63" i="27"/>
  <c r="B64" i="27"/>
  <c r="B65" i="27" s="1"/>
  <c r="B113" i="27"/>
  <c r="P113" i="27" s="1"/>
  <c r="B70" i="61" l="1"/>
  <c r="P183" i="27"/>
  <c r="B184" i="27"/>
  <c r="B66" i="27"/>
  <c r="P65" i="27"/>
  <c r="P64" i="27"/>
  <c r="B114" i="27"/>
  <c r="P114" i="27" s="1"/>
  <c r="B71" i="61" l="1"/>
  <c r="P184" i="27"/>
  <c r="B185" i="27"/>
  <c r="P66" i="27"/>
  <c r="B67" i="27"/>
  <c r="B115" i="27"/>
  <c r="P115" i="27" s="1"/>
  <c r="P185" i="27" l="1"/>
  <c r="B186" i="27"/>
  <c r="B187" i="27" s="1"/>
  <c r="P67" i="27"/>
  <c r="B68" i="27"/>
  <c r="B116" i="27"/>
  <c r="P116" i="27" s="1"/>
  <c r="H558" i="29"/>
  <c r="H551" i="29"/>
  <c r="H544" i="29"/>
  <c r="H537" i="29"/>
  <c r="H530" i="29"/>
  <c r="P187" i="27" l="1"/>
  <c r="B188" i="27"/>
  <c r="P186" i="27"/>
  <c r="P68" i="27"/>
  <c r="B69" i="27"/>
  <c r="B70" i="27" s="1"/>
  <c r="B117" i="27"/>
  <c r="P117" i="27" s="1"/>
  <c r="Q544" i="29"/>
  <c r="Q551" i="29"/>
  <c r="Q558" i="29"/>
  <c r="Q530" i="29"/>
  <c r="Q537" i="29"/>
  <c r="U17" i="22"/>
  <c r="U24" i="22"/>
  <c r="U25" i="22"/>
  <c r="U80" i="22"/>
  <c r="U5" i="22"/>
  <c r="R660" i="29"/>
  <c r="P188" i="27" l="1"/>
  <c r="P70" i="27"/>
  <c r="B71" i="27"/>
  <c r="P69" i="27"/>
  <c r="B118" i="27"/>
  <c r="P118" i="27" s="1"/>
  <c r="B19" i="22"/>
  <c r="B20" i="22" s="1"/>
  <c r="B21" i="22" s="1"/>
  <c r="U12" i="22"/>
  <c r="U11" i="22"/>
  <c r="U10" i="22"/>
  <c r="U9" i="22"/>
  <c r="U13" i="22"/>
  <c r="P71" i="27" l="1"/>
  <c r="B72" i="27"/>
  <c r="B73" i="27" s="1"/>
  <c r="B74" i="27" s="1"/>
  <c r="B75" i="27" s="1"/>
  <c r="B76" i="27" s="1"/>
  <c r="U18" i="22"/>
  <c r="Q660" i="29"/>
  <c r="Q664" i="29"/>
  <c r="B119" i="27"/>
  <c r="P119" i="27" s="1"/>
  <c r="R653" i="29"/>
  <c r="R632" i="29"/>
  <c r="R625" i="29"/>
  <c r="R619" i="29"/>
  <c r="R613" i="29"/>
  <c r="R597" i="29"/>
  <c r="R592" i="29"/>
  <c r="P592" i="29"/>
  <c r="R578" i="29"/>
  <c r="R573" i="29"/>
  <c r="P573" i="29"/>
  <c r="R567" i="29"/>
  <c r="R553" i="29"/>
  <c r="R546" i="29"/>
  <c r="R539" i="29"/>
  <c r="R532" i="29"/>
  <c r="R525" i="29"/>
  <c r="R515" i="29"/>
  <c r="P515" i="29"/>
  <c r="R509" i="29"/>
  <c r="R494" i="29"/>
  <c r="P494" i="29"/>
  <c r="R488" i="29"/>
  <c r="R483" i="29"/>
  <c r="P483" i="29"/>
  <c r="R473" i="29"/>
  <c r="P473" i="29"/>
  <c r="P429" i="29"/>
  <c r="R429" i="29"/>
  <c r="R423" i="29"/>
  <c r="P423" i="29"/>
  <c r="R398" i="29"/>
  <c r="P398" i="29"/>
  <c r="R393" i="29"/>
  <c r="P393" i="29"/>
  <c r="R385" i="29"/>
  <c r="R381" i="29"/>
  <c r="Q381" i="29"/>
  <c r="R368" i="29"/>
  <c r="R362" i="29"/>
  <c r="R340" i="29"/>
  <c r="R195" i="29"/>
  <c r="H637" i="29"/>
  <c r="H635" i="29"/>
  <c r="H634" i="29"/>
  <c r="H630" i="29"/>
  <c r="H628" i="29"/>
  <c r="H627" i="29"/>
  <c r="H623" i="29"/>
  <c r="H621" i="29"/>
  <c r="H617" i="29"/>
  <c r="H615" i="29"/>
  <c r="H601" i="29"/>
  <c r="H581" i="29"/>
  <c r="H557" i="29"/>
  <c r="H555" i="29"/>
  <c r="H550" i="29"/>
  <c r="H548" i="29"/>
  <c r="H543" i="29"/>
  <c r="H541" i="29"/>
  <c r="H536" i="29"/>
  <c r="H534" i="29"/>
  <c r="H529" i="29"/>
  <c r="H527" i="29"/>
  <c r="H513" i="29"/>
  <c r="H511" i="29"/>
  <c r="H492" i="29"/>
  <c r="H490" i="29"/>
  <c r="H475" i="29"/>
  <c r="H458" i="29"/>
  <c r="H456" i="29"/>
  <c r="H439" i="29"/>
  <c r="H437" i="29"/>
  <c r="H444" i="29"/>
  <c r="H427" i="29"/>
  <c r="H391" i="29"/>
  <c r="Q391" i="29" s="1"/>
  <c r="H390" i="29"/>
  <c r="H389" i="29"/>
  <c r="Q389" i="29" s="1"/>
  <c r="H387" i="29"/>
  <c r="H383" i="29"/>
  <c r="H373" i="29"/>
  <c r="H371" i="29"/>
  <c r="H370" i="29"/>
  <c r="H366" i="29"/>
  <c r="H348" i="29"/>
  <c r="H347" i="29"/>
  <c r="H346" i="29"/>
  <c r="Q346" i="29" s="1"/>
  <c r="H345" i="29"/>
  <c r="H344" i="29"/>
  <c r="H343" i="29"/>
  <c r="H342" i="29"/>
  <c r="H198" i="29"/>
  <c r="H176" i="29"/>
  <c r="H165" i="29"/>
  <c r="H147" i="29"/>
  <c r="Q147" i="29" s="1"/>
  <c r="H142" i="29"/>
  <c r="H141" i="29"/>
  <c r="H118" i="29"/>
  <c r="H104" i="29"/>
  <c r="H103" i="29"/>
  <c r="H101" i="29"/>
  <c r="H85" i="29"/>
  <c r="H78" i="29"/>
  <c r="H69" i="29"/>
  <c r="H68" i="29"/>
  <c r="H66" i="29"/>
  <c r="H62" i="29"/>
  <c r="H59" i="29"/>
  <c r="H58" i="29"/>
  <c r="H40" i="29"/>
  <c r="H38" i="29"/>
  <c r="H7" i="29"/>
  <c r="H24" i="29"/>
  <c r="H23" i="29"/>
  <c r="H21" i="29"/>
  <c r="H9" i="29"/>
  <c r="H658" i="29"/>
  <c r="H657" i="29"/>
  <c r="H655" i="29"/>
  <c r="H599" i="29"/>
  <c r="H580" i="29"/>
  <c r="H575" i="29"/>
  <c r="H571" i="29"/>
  <c r="H569" i="29"/>
  <c r="H517" i="29"/>
  <c r="H496" i="29"/>
  <c r="H446" i="29"/>
  <c r="H431" i="29"/>
  <c r="H426" i="29"/>
  <c r="H425" i="29"/>
  <c r="H414" i="29"/>
  <c r="H412" i="29"/>
  <c r="H401" i="29"/>
  <c r="H400" i="29"/>
  <c r="H396" i="29"/>
  <c r="H395" i="29"/>
  <c r="H364" i="29"/>
  <c r="H349" i="29"/>
  <c r="H197" i="29"/>
  <c r="H193" i="29"/>
  <c r="H192" i="29"/>
  <c r="H188" i="29"/>
  <c r="H187" i="29"/>
  <c r="H186" i="29"/>
  <c r="H171" i="29"/>
  <c r="H161" i="29"/>
  <c r="H160" i="29"/>
  <c r="H145" i="29"/>
  <c r="H144" i="29"/>
  <c r="H92" i="29"/>
  <c r="H88" i="29"/>
  <c r="H87" i="29"/>
  <c r="R83" i="29"/>
  <c r="R169" i="29"/>
  <c r="P169" i="29"/>
  <c r="R163" i="29"/>
  <c r="R158" i="29"/>
  <c r="P158" i="29"/>
  <c r="Q116" i="29"/>
  <c r="R111" i="29"/>
  <c r="P111" i="29"/>
  <c r="R106" i="29"/>
  <c r="P106" i="29"/>
  <c r="R99" i="29"/>
  <c r="R90" i="29"/>
  <c r="P90" i="29"/>
  <c r="H17" i="29"/>
  <c r="H971" i="29"/>
  <c r="H28" i="29"/>
  <c r="H29" i="29"/>
  <c r="H50" i="29"/>
  <c r="H54" i="29"/>
  <c r="R76" i="29"/>
  <c r="R64" i="29"/>
  <c r="R56" i="29"/>
  <c r="R52" i="29"/>
  <c r="P52" i="29"/>
  <c r="R48" i="29"/>
  <c r="P48" i="29"/>
  <c r="R36" i="29"/>
  <c r="R26" i="29"/>
  <c r="P26" i="29"/>
  <c r="R5" i="29"/>
  <c r="U6" i="27" s="1"/>
  <c r="R11" i="29"/>
  <c r="R15" i="29"/>
  <c r="R19" i="29"/>
  <c r="P15" i="29"/>
  <c r="P11" i="29"/>
  <c r="H13" i="29"/>
  <c r="R139" i="29" l="1"/>
  <c r="P74" i="27"/>
  <c r="U10" i="27"/>
  <c r="R967" i="29"/>
  <c r="R961" i="29"/>
  <c r="P73" i="27"/>
  <c r="P72" i="27"/>
  <c r="U13" i="27"/>
  <c r="U98" i="27"/>
  <c r="U19" i="22"/>
  <c r="U97" i="27"/>
  <c r="U94" i="27"/>
  <c r="R442" i="29"/>
  <c r="U90" i="27" s="1"/>
  <c r="R454" i="29"/>
  <c r="R435" i="29"/>
  <c r="R410" i="29"/>
  <c r="S15" i="27"/>
  <c r="U14" i="27"/>
  <c r="U7" i="27"/>
  <c r="U93" i="27"/>
  <c r="S7" i="27"/>
  <c r="S11" i="27"/>
  <c r="U11" i="27"/>
  <c r="U12" i="27"/>
  <c r="U23" i="27"/>
  <c r="U22" i="27"/>
  <c r="U24" i="27"/>
  <c r="S23" i="27"/>
  <c r="B120" i="27"/>
  <c r="P120" i="27" s="1"/>
  <c r="Q24" i="29"/>
  <c r="Q103" i="29"/>
  <c r="Q344" i="29"/>
  <c r="Q23" i="29"/>
  <c r="Q343" i="29"/>
  <c r="Q458" i="29"/>
  <c r="Q427" i="29"/>
  <c r="Q373" i="29"/>
  <c r="Q347" i="29"/>
  <c r="Q160" i="29"/>
  <c r="Q342" i="29"/>
  <c r="Q439" i="29"/>
  <c r="Q187" i="29"/>
  <c r="Q401" i="29"/>
  <c r="Q188" i="29"/>
  <c r="Q200" i="29"/>
  <c r="Q349" i="29"/>
  <c r="Q414" i="29"/>
  <c r="Q446" i="29"/>
  <c r="Q192" i="29"/>
  <c r="Q425" i="29"/>
  <c r="Q657" i="29"/>
  <c r="Q104" i="29"/>
  <c r="Q193" i="29"/>
  <c r="Q426" i="29"/>
  <c r="Q658" i="29"/>
  <c r="Q345" i="29"/>
  <c r="Q395" i="29"/>
  <c r="Q431" i="29"/>
  <c r="Q396" i="29"/>
  <c r="Q186" i="29"/>
  <c r="Q400" i="29"/>
  <c r="Q390" i="29"/>
  <c r="Q366" i="29"/>
  <c r="Q348" i="29"/>
  <c r="Q69" i="29"/>
  <c r="Q68" i="29"/>
  <c r="Q161" i="29"/>
  <c r="Q145" i="29"/>
  <c r="Q144" i="29"/>
  <c r="Q114" i="29"/>
  <c r="Q113" i="29"/>
  <c r="Q88" i="29"/>
  <c r="Q87" i="29"/>
  <c r="Q28" i="29"/>
  <c r="Q29" i="29"/>
  <c r="U25" i="27" l="1"/>
  <c r="R125" i="29"/>
  <c r="P75" i="27"/>
  <c r="Q971" i="29"/>
  <c r="U99" i="27"/>
  <c r="Q225" i="29"/>
  <c r="Q223" i="29"/>
  <c r="U100" i="27"/>
  <c r="U95" i="27"/>
  <c r="U96" i="27"/>
  <c r="U101" i="27"/>
  <c r="U89" i="27"/>
  <c r="U91" i="27"/>
  <c r="U20" i="22"/>
  <c r="Q76" i="29"/>
  <c r="Q80" i="29"/>
  <c r="Q597" i="29"/>
  <c r="Q601" i="29"/>
  <c r="Q429" i="29"/>
  <c r="Q195" i="29"/>
  <c r="Q553" i="29"/>
  <c r="Q557" i="29"/>
  <c r="S137" i="27"/>
  <c r="Q525" i="29"/>
  <c r="Q529" i="29"/>
  <c r="U8" i="27"/>
  <c r="Q52" i="29"/>
  <c r="Q54" i="29"/>
  <c r="Q362" i="29"/>
  <c r="Q90" i="29"/>
  <c r="Q92" i="29"/>
  <c r="Q163" i="29"/>
  <c r="Q167" i="29"/>
  <c r="Q573" i="29"/>
  <c r="Q575" i="29"/>
  <c r="Q169" i="29"/>
  <c r="Q171" i="29"/>
  <c r="Q632" i="29"/>
  <c r="Q637" i="29"/>
  <c r="Q488" i="29"/>
  <c r="Q492" i="29"/>
  <c r="Q56" i="29"/>
  <c r="Q62" i="29"/>
  <c r="Q385" i="29"/>
  <c r="Q11" i="29"/>
  <c r="Q13" i="29"/>
  <c r="Q613" i="29"/>
  <c r="Q617" i="29"/>
  <c r="Q625" i="29"/>
  <c r="Q630" i="29"/>
  <c r="Q578" i="29"/>
  <c r="Q583" i="29"/>
  <c r="Q546" i="29"/>
  <c r="Q550" i="29"/>
  <c r="S8" i="27"/>
  <c r="Q15" i="29"/>
  <c r="Q17" i="29"/>
  <c r="Q619" i="29"/>
  <c r="Q623" i="29"/>
  <c r="Q494" i="29"/>
  <c r="Q496" i="29"/>
  <c r="Q473" i="29"/>
  <c r="Q475" i="29"/>
  <c r="Q48" i="29"/>
  <c r="Q50" i="29"/>
  <c r="Q592" i="29"/>
  <c r="Q594" i="29"/>
  <c r="Q567" i="29"/>
  <c r="Q571" i="29"/>
  <c r="Q509" i="29"/>
  <c r="Q513" i="29"/>
  <c r="U137" i="27"/>
  <c r="Q368" i="29"/>
  <c r="Q36" i="29"/>
  <c r="Q40" i="29"/>
  <c r="Q532" i="29"/>
  <c r="Q536" i="29"/>
  <c r="Q483" i="29"/>
  <c r="Q485" i="29"/>
  <c r="Q515" i="29"/>
  <c r="Q517" i="29"/>
  <c r="Q539" i="29"/>
  <c r="Q543" i="29"/>
  <c r="U9" i="27"/>
  <c r="B121" i="27"/>
  <c r="P121" i="27" s="1"/>
  <c r="Q99" i="29"/>
  <c r="Q19" i="29"/>
  <c r="Q158" i="29"/>
  <c r="Q106" i="29"/>
  <c r="Q111" i="29"/>
  <c r="Q398" i="29"/>
  <c r="Q340" i="29"/>
  <c r="Q653" i="29"/>
  <c r="Q423" i="29"/>
  <c r="Q393" i="29"/>
  <c r="Q184" i="29"/>
  <c r="Q190" i="29"/>
  <c r="Q64" i="29"/>
  <c r="Q26" i="29"/>
  <c r="Q83" i="29"/>
  <c r="Q139" i="29" l="1"/>
  <c r="Q134" i="29"/>
  <c r="R120" i="29"/>
  <c r="R116" i="29"/>
  <c r="R308" i="29"/>
  <c r="B77" i="27"/>
  <c r="P76" i="27"/>
  <c r="Q967" i="29"/>
  <c r="Q961" i="29"/>
  <c r="T13" i="27"/>
  <c r="T98" i="27"/>
  <c r="T99" i="27"/>
  <c r="T101" i="27"/>
  <c r="T95" i="27"/>
  <c r="U92" i="27"/>
  <c r="Q442" i="29"/>
  <c r="Q410" i="29"/>
  <c r="R223" i="29"/>
  <c r="Q454" i="29"/>
  <c r="Q435" i="29"/>
  <c r="T11" i="27"/>
  <c r="T23" i="27"/>
  <c r="T22" i="27"/>
  <c r="T93" i="27"/>
  <c r="T42" i="27"/>
  <c r="T24" i="27"/>
  <c r="T12" i="27"/>
  <c r="T41" i="27"/>
  <c r="T7" i="27"/>
  <c r="B122" i="27"/>
  <c r="P122" i="27" s="1"/>
  <c r="T25" i="27" l="1"/>
  <c r="R304" i="29"/>
  <c r="P77" i="27"/>
  <c r="B78" i="27"/>
  <c r="T10" i="27"/>
  <c r="B22" i="22"/>
  <c r="T94" i="27"/>
  <c r="T96" i="27"/>
  <c r="T97" i="27"/>
  <c r="T91" i="27"/>
  <c r="T92" i="27"/>
  <c r="T100" i="27"/>
  <c r="T89" i="27"/>
  <c r="T90" i="27"/>
  <c r="T14" i="27"/>
  <c r="T15" i="27"/>
  <c r="T137" i="27"/>
  <c r="T9" i="27"/>
  <c r="T8" i="27"/>
  <c r="B123" i="27"/>
  <c r="R300" i="29" l="1"/>
  <c r="P78" i="27"/>
  <c r="B79" i="27"/>
  <c r="B80" i="27" s="1"/>
  <c r="B81" i="27" s="1"/>
  <c r="B82" i="27" s="1"/>
  <c r="B83" i="27" s="1"/>
  <c r="B84" i="27" s="1"/>
  <c r="B85" i="27" s="1"/>
  <c r="B23" i="22"/>
  <c r="U21" i="22"/>
  <c r="P123" i="27"/>
  <c r="B124" i="27"/>
  <c r="R9" i="22"/>
  <c r="S9" i="22"/>
  <c r="R10" i="22"/>
  <c r="S10" i="22"/>
  <c r="R11" i="22"/>
  <c r="S11" i="22"/>
  <c r="R12" i="22"/>
  <c r="S12" i="22"/>
  <c r="R13" i="22"/>
  <c r="S13" i="22"/>
  <c r="R17" i="22"/>
  <c r="S17" i="22"/>
  <c r="T17" i="22"/>
  <c r="R21" i="22"/>
  <c r="S21" i="22"/>
  <c r="R22" i="22"/>
  <c r="S22" i="22"/>
  <c r="R23" i="22"/>
  <c r="S23" i="22"/>
  <c r="R25" i="22"/>
  <c r="S25" i="22"/>
  <c r="T25" i="22"/>
  <c r="R26" i="22"/>
  <c r="S26" i="22"/>
  <c r="R27" i="22"/>
  <c r="S27" i="22"/>
  <c r="R28" i="22"/>
  <c r="S28" i="22"/>
  <c r="R57" i="22"/>
  <c r="S57" i="22"/>
  <c r="R58" i="22"/>
  <c r="S58" i="22"/>
  <c r="R59" i="22"/>
  <c r="S59" i="22"/>
  <c r="R80" i="22"/>
  <c r="S80" i="22"/>
  <c r="T80" i="22"/>
  <c r="R81" i="22"/>
  <c r="S81" i="22"/>
  <c r="R82" i="22"/>
  <c r="S82" i="22"/>
  <c r="R84" i="22"/>
  <c r="S84" i="22"/>
  <c r="R85" i="22"/>
  <c r="S85" i="22"/>
  <c r="R86" i="22"/>
  <c r="S86" i="22"/>
  <c r="R87" i="22"/>
  <c r="S87" i="22"/>
  <c r="R88" i="22"/>
  <c r="S88" i="22"/>
  <c r="R91" i="22"/>
  <c r="S91" i="22"/>
  <c r="R92" i="22"/>
  <c r="S92" i="22"/>
  <c r="R93" i="22"/>
  <c r="S93" i="22"/>
  <c r="R94" i="22"/>
  <c r="S94" i="22"/>
  <c r="R95" i="22"/>
  <c r="S95" i="22"/>
  <c r="R96" i="22"/>
  <c r="S96" i="22"/>
  <c r="R106" i="22"/>
  <c r="S106" i="22"/>
  <c r="S5" i="22"/>
  <c r="R5" i="22"/>
  <c r="P1145" i="29" l="1"/>
  <c r="P85" i="27"/>
  <c r="B86" i="27"/>
  <c r="P86" i="27" s="1"/>
  <c r="P1141" i="29"/>
  <c r="P997" i="29"/>
  <c r="P1079" i="29"/>
  <c r="P1051" i="29"/>
  <c r="R296" i="29"/>
  <c r="R292" i="29"/>
  <c r="P204" i="29"/>
  <c r="P80" i="27"/>
  <c r="P79" i="27"/>
  <c r="P1091" i="29"/>
  <c r="P768" i="29"/>
  <c r="P603" i="29"/>
  <c r="U22" i="22"/>
  <c r="P124" i="27"/>
  <c r="B125" i="27"/>
  <c r="Q5" i="29"/>
  <c r="T6" i="27" s="1"/>
  <c r="Q9" i="29"/>
  <c r="P854" i="29"/>
  <c r="P892" i="29"/>
  <c r="P853" i="29"/>
  <c r="P1151" i="29" l="1"/>
  <c r="P1153" i="29"/>
  <c r="P1157" i="29"/>
  <c r="P1159" i="29"/>
  <c r="P1147" i="29"/>
  <c r="P1149" i="29"/>
  <c r="P1135" i="29"/>
  <c r="P1137" i="29"/>
  <c r="P1143" i="29"/>
  <c r="P1139" i="29"/>
  <c r="P255" i="29"/>
  <c r="P257" i="29"/>
  <c r="P955" i="29"/>
  <c r="P953" i="29"/>
  <c r="P957" i="29"/>
  <c r="P959" i="29"/>
  <c r="P336" i="29"/>
  <c r="P338" i="29"/>
  <c r="P704" i="29"/>
  <c r="P706" i="29"/>
  <c r="Q997" i="29"/>
  <c r="Q993" i="29"/>
  <c r="P700" i="29"/>
  <c r="P698" i="29"/>
  <c r="P687" i="29"/>
  <c r="P685" i="29"/>
  <c r="P694" i="29"/>
  <c r="P692" i="29"/>
  <c r="P127" i="29"/>
  <c r="P125" i="29"/>
  <c r="P1050" i="29"/>
  <c r="P302" i="29"/>
  <c r="P288" i="29"/>
  <c r="P290" i="29"/>
  <c r="P310" i="29"/>
  <c r="P306" i="29"/>
  <c r="P274" i="29"/>
  <c r="P272" i="29"/>
  <c r="P312" i="29"/>
  <c r="P314" i="29"/>
  <c r="P318" i="29"/>
  <c r="P316" i="29"/>
  <c r="P245" i="29"/>
  <c r="P243" i="29"/>
  <c r="P276" i="29"/>
  <c r="P278" i="29"/>
  <c r="P249" i="29"/>
  <c r="P251" i="29"/>
  <c r="P328" i="29"/>
  <c r="P330" i="29"/>
  <c r="P326" i="29"/>
  <c r="P324" i="29"/>
  <c r="P268" i="29"/>
  <c r="P270" i="29"/>
  <c r="P334" i="29"/>
  <c r="P332" i="29"/>
  <c r="P320" i="29"/>
  <c r="P322" i="29"/>
  <c r="P298" i="29"/>
  <c r="P294" i="29"/>
  <c r="P262" i="29"/>
  <c r="P264" i="29"/>
  <c r="P286" i="29"/>
  <c r="P284" i="29"/>
  <c r="P205" i="29"/>
  <c r="P239" i="29"/>
  <c r="P241" i="29"/>
  <c r="P231" i="29"/>
  <c r="P233" i="29"/>
  <c r="P229" i="29"/>
  <c r="P227" i="29"/>
  <c r="P237" i="29"/>
  <c r="P235" i="29"/>
  <c r="P81" i="27"/>
  <c r="P949" i="29"/>
  <c r="P947" i="29"/>
  <c r="P923" i="29"/>
  <c r="P925" i="29"/>
  <c r="P963" i="29"/>
  <c r="Q933" i="29"/>
  <c r="Q929" i="29"/>
  <c r="P993" i="29"/>
  <c r="P995" i="29"/>
  <c r="P969" i="29"/>
  <c r="P967" i="29"/>
  <c r="P927" i="29"/>
  <c r="P941" i="29"/>
  <c r="P943" i="29"/>
  <c r="P929" i="29"/>
  <c r="P931" i="29"/>
  <c r="P937" i="29"/>
  <c r="P935" i="29"/>
  <c r="P1003" i="29"/>
  <c r="P1078" i="29"/>
  <c r="P1076" i="29"/>
  <c r="P1058" i="29"/>
  <c r="P1095" i="29"/>
  <c r="P1097" i="29"/>
  <c r="P1131" i="29"/>
  <c r="P1133" i="29"/>
  <c r="P1100" i="29"/>
  <c r="P1102" i="29"/>
  <c r="P1122" i="29"/>
  <c r="P1120" i="29"/>
  <c r="P1090" i="29"/>
  <c r="P766" i="29"/>
  <c r="P462" i="29"/>
  <c r="P460" i="29"/>
  <c r="P562" i="29"/>
  <c r="P560" i="29"/>
  <c r="P667" i="29"/>
  <c r="P669" i="29"/>
  <c r="P673" i="29"/>
  <c r="P675" i="29"/>
  <c r="P377" i="29"/>
  <c r="P375" i="29"/>
  <c r="P587" i="29"/>
  <c r="P588" i="29"/>
  <c r="P219" i="29"/>
  <c r="P218" i="29"/>
  <c r="P605" i="29"/>
  <c r="P211" i="29"/>
  <c r="P212" i="29"/>
  <c r="P1020" i="29"/>
  <c r="P1022" i="29"/>
  <c r="P1016" i="29"/>
  <c r="P1018" i="29"/>
  <c r="P1040" i="29"/>
  <c r="P1042" i="29"/>
  <c r="P1044" i="29"/>
  <c r="P1046" i="29"/>
  <c r="P681" i="29"/>
  <c r="P761" i="29"/>
  <c r="P467" i="29"/>
  <c r="P469" i="29"/>
  <c r="P607" i="29"/>
  <c r="P609" i="29"/>
  <c r="P125" i="27"/>
  <c r="B126" i="27"/>
  <c r="B127" i="27" s="1"/>
  <c r="B128" i="27" s="1"/>
  <c r="B129" i="27" s="1"/>
  <c r="B130" i="27" s="1"/>
  <c r="P1012" i="29"/>
  <c r="P1014" i="29"/>
  <c r="P44" i="29"/>
  <c r="P42" i="29"/>
  <c r="P865" i="29"/>
  <c r="P867" i="29"/>
  <c r="P871" i="29"/>
  <c r="P873" i="29"/>
  <c r="P877" i="29"/>
  <c r="P879" i="29"/>
  <c r="P842" i="29"/>
  <c r="P844" i="29"/>
  <c r="P859" i="29"/>
  <c r="P861" i="29"/>
  <c r="P883" i="29"/>
  <c r="P885" i="29"/>
  <c r="P835" i="29"/>
  <c r="P837" i="29"/>
  <c r="P851" i="29"/>
  <c r="P890" i="29"/>
  <c r="P1088" i="29" l="1"/>
  <c r="P1056" i="29"/>
  <c r="P1048" i="29"/>
  <c r="P308" i="29"/>
  <c r="P304" i="29"/>
  <c r="P202" i="29"/>
  <c r="P82" i="27"/>
  <c r="Q927" i="29"/>
  <c r="Q923" i="29"/>
  <c r="P216" i="29"/>
  <c r="P585" i="29"/>
  <c r="P209" i="29"/>
  <c r="B131" i="27"/>
  <c r="P130" i="27"/>
  <c r="P679" i="29"/>
  <c r="S156" i="27"/>
  <c r="P759" i="29"/>
  <c r="P129" i="27"/>
  <c r="P128" i="27"/>
  <c r="P127" i="27"/>
  <c r="B26" i="22"/>
  <c r="B27" i="22" s="1"/>
  <c r="U23" i="22"/>
  <c r="P126" i="27"/>
  <c r="P1001" i="29" l="1"/>
  <c r="P83" i="27"/>
  <c r="P909" i="29"/>
  <c r="S93" i="27"/>
  <c r="S14" i="27"/>
  <c r="P131" i="27"/>
  <c r="B132" i="27"/>
  <c r="P223" i="29"/>
  <c r="U26" i="22"/>
  <c r="B28" i="22"/>
  <c r="B29" i="22" s="1"/>
  <c r="U27" i="22"/>
  <c r="B30" i="22" l="1"/>
  <c r="B31" i="22" s="1"/>
  <c r="B32" i="22" s="1"/>
  <c r="P300" i="29"/>
  <c r="P84" i="27"/>
  <c r="P919" i="29"/>
  <c r="U29" i="22"/>
  <c r="P132" i="27"/>
  <c r="B133" i="27"/>
  <c r="U28" i="22"/>
  <c r="P292" i="29" l="1"/>
  <c r="P296" i="29"/>
  <c r="P133" i="27"/>
  <c r="JG78" i="61" l="1"/>
  <c r="T85" i="22" l="1"/>
  <c r="P981" i="29" l="1"/>
  <c r="P979" i="29"/>
  <c r="P509" i="29" l="1"/>
  <c r="P511" i="29"/>
  <c r="T63" i="22" l="1"/>
  <c r="C182" i="64" l="1"/>
  <c r="C181" i="64"/>
  <c r="C180" i="64"/>
  <c r="C179" i="64"/>
  <c r="C178" i="64"/>
  <c r="C177" i="64"/>
  <c r="C176" i="64"/>
  <c r="C175" i="64"/>
  <c r="C174" i="64"/>
  <c r="C173" i="64"/>
  <c r="C172" i="64"/>
  <c r="C171" i="64"/>
  <c r="C170" i="64"/>
  <c r="C169" i="64"/>
  <c r="C168" i="64"/>
  <c r="C167" i="64"/>
  <c r="C166" i="64"/>
  <c r="C165" i="64"/>
  <c r="C164" i="64"/>
  <c r="C163" i="64"/>
  <c r="C162" i="64"/>
  <c r="C161" i="64"/>
  <c r="C160" i="64"/>
  <c r="C159" i="64"/>
  <c r="C158" i="64"/>
  <c r="C157" i="64"/>
  <c r="C156" i="64"/>
  <c r="C155" i="64"/>
  <c r="C154" i="64"/>
  <c r="C153" i="64"/>
  <c r="C152" i="64"/>
  <c r="C151" i="64"/>
  <c r="C150" i="64"/>
  <c r="C149" i="64"/>
  <c r="C148" i="64"/>
  <c r="C147" i="64"/>
  <c r="C146" i="64"/>
  <c r="C145" i="64"/>
  <c r="C144" i="64"/>
  <c r="C143" i="64"/>
  <c r="C142" i="64"/>
  <c r="C141" i="64"/>
  <c r="C140" i="64"/>
  <c r="C139" i="64"/>
  <c r="C138" i="64"/>
  <c r="C137" i="64"/>
  <c r="C136" i="64"/>
  <c r="C135" i="64"/>
  <c r="C134" i="64"/>
  <c r="C133" i="64"/>
  <c r="C132" i="64"/>
  <c r="C131" i="64"/>
  <c r="C130" i="64"/>
  <c r="C129" i="64"/>
  <c r="C128" i="64"/>
  <c r="C127" i="64"/>
  <c r="C126" i="64"/>
  <c r="C125" i="64"/>
  <c r="C124" i="64"/>
  <c r="C123" i="64"/>
  <c r="C122" i="64"/>
  <c r="C121" i="64"/>
  <c r="C120" i="64"/>
  <c r="C119" i="64"/>
  <c r="C118" i="64"/>
  <c r="C117" i="64"/>
  <c r="C116" i="64"/>
  <c r="C115" i="64"/>
  <c r="C114" i="64"/>
  <c r="C113" i="64"/>
  <c r="C112" i="64"/>
  <c r="C111" i="64"/>
  <c r="C110" i="64"/>
  <c r="C109" i="64"/>
  <c r="C108" i="64"/>
  <c r="C107" i="64"/>
  <c r="C106" i="64"/>
  <c r="C105" i="64"/>
  <c r="C104" i="64"/>
  <c r="C103" i="64"/>
  <c r="C102" i="64"/>
  <c r="C101" i="64"/>
  <c r="C100" i="64"/>
  <c r="C99" i="64"/>
  <c r="C98" i="64"/>
  <c r="C97" i="64"/>
  <c r="C96" i="64"/>
  <c r="C95" i="64"/>
  <c r="C94" i="64"/>
  <c r="C93" i="64"/>
  <c r="C92" i="64"/>
  <c r="C91" i="64"/>
  <c r="C90" i="64"/>
  <c r="C89" i="64"/>
  <c r="C88" i="64"/>
  <c r="C87" i="64"/>
  <c r="C86" i="64"/>
  <c r="C85" i="64"/>
  <c r="C84" i="64"/>
  <c r="C83" i="64"/>
  <c r="C82" i="64"/>
  <c r="C81" i="64"/>
  <c r="C80" i="64"/>
  <c r="C79" i="64"/>
  <c r="C78" i="64"/>
  <c r="C77" i="64"/>
  <c r="C76" i="64"/>
  <c r="C75" i="64"/>
  <c r="C74" i="64"/>
  <c r="C73" i="64"/>
  <c r="C72" i="64"/>
  <c r="C71" i="64"/>
  <c r="C70" i="64"/>
  <c r="C69" i="64"/>
  <c r="C68" i="64"/>
  <c r="C67" i="64"/>
  <c r="C66" i="64"/>
  <c r="C65" i="64"/>
  <c r="C64" i="64"/>
  <c r="C63" i="64"/>
  <c r="C62" i="64"/>
  <c r="C61" i="64"/>
  <c r="C60" i="64"/>
  <c r="C59" i="64"/>
  <c r="C58" i="64"/>
  <c r="C57" i="64"/>
  <c r="C56" i="64"/>
  <c r="C55" i="64"/>
  <c r="C54" i="64"/>
  <c r="C53" i="64"/>
  <c r="C52" i="64"/>
  <c r="C51" i="64"/>
  <c r="C50" i="64"/>
  <c r="C49" i="64"/>
  <c r="C48" i="64"/>
  <c r="C47" i="64"/>
  <c r="C46" i="64"/>
  <c r="C45" i="64"/>
  <c r="C44" i="64"/>
  <c r="C43" i="64"/>
  <c r="C42" i="64"/>
  <c r="C41" i="64"/>
  <c r="C40" i="64"/>
  <c r="C39" i="64"/>
  <c r="C38" i="64"/>
  <c r="C37" i="64"/>
  <c r="C36" i="64"/>
  <c r="C35" i="64"/>
  <c r="C34" i="64"/>
  <c r="C33" i="64"/>
  <c r="C32" i="64"/>
  <c r="C31" i="64"/>
  <c r="C30" i="64"/>
  <c r="C29" i="64"/>
  <c r="C28" i="64"/>
  <c r="C27" i="64"/>
  <c r="C26" i="64"/>
  <c r="C25" i="64"/>
  <c r="C24" i="64"/>
  <c r="C23" i="64"/>
  <c r="C22" i="64"/>
  <c r="C21" i="64"/>
  <c r="C20" i="64"/>
  <c r="C19" i="64"/>
  <c r="C18" i="64"/>
  <c r="C17" i="64"/>
  <c r="C16" i="64"/>
  <c r="C15" i="64"/>
  <c r="C14" i="64"/>
  <c r="C13" i="64"/>
  <c r="C12" i="64"/>
  <c r="C11" i="64"/>
  <c r="C10" i="64"/>
  <c r="C9" i="64"/>
  <c r="C8" i="64"/>
  <c r="C7" i="64"/>
  <c r="C6" i="64"/>
  <c r="C5" i="64"/>
  <c r="C4" i="64"/>
  <c r="C3" i="64"/>
  <c r="E4" i="64"/>
  <c r="E5" i="64"/>
  <c r="E6" i="64"/>
  <c r="E7" i="64"/>
  <c r="E8" i="64"/>
  <c r="E9" i="64"/>
  <c r="E10" i="64"/>
  <c r="E11" i="64"/>
  <c r="E12" i="64"/>
  <c r="E13" i="64"/>
  <c r="E14" i="64"/>
  <c r="E15" i="64"/>
  <c r="E16" i="64"/>
  <c r="E17" i="64"/>
  <c r="E18" i="64"/>
  <c r="E19" i="64"/>
  <c r="E20" i="64"/>
  <c r="E21" i="64"/>
  <c r="E22" i="64"/>
  <c r="E23" i="64"/>
  <c r="E24" i="64"/>
  <c r="E25" i="64"/>
  <c r="E26" i="64"/>
  <c r="E27" i="64"/>
  <c r="E28" i="64"/>
  <c r="E29" i="64"/>
  <c r="E30" i="64"/>
  <c r="E31" i="64"/>
  <c r="E32" i="64"/>
  <c r="E33" i="64"/>
  <c r="E34" i="64"/>
  <c r="E35" i="64"/>
  <c r="E36" i="64"/>
  <c r="E37" i="64"/>
  <c r="E38" i="64"/>
  <c r="E39" i="64"/>
  <c r="E40" i="64"/>
  <c r="E41" i="64"/>
  <c r="E42" i="64"/>
  <c r="E43" i="64"/>
  <c r="E44" i="64"/>
  <c r="E45" i="64"/>
  <c r="E46" i="64"/>
  <c r="E47" i="64"/>
  <c r="E48" i="64"/>
  <c r="E49" i="64"/>
  <c r="E50" i="64"/>
  <c r="E51" i="64"/>
  <c r="E52" i="64"/>
  <c r="E53" i="64"/>
  <c r="E54" i="64"/>
  <c r="E55" i="64"/>
  <c r="E56" i="64"/>
  <c r="E57" i="64"/>
  <c r="E58" i="64"/>
  <c r="E59" i="64"/>
  <c r="E60" i="64"/>
  <c r="E61" i="64"/>
  <c r="E62" i="64"/>
  <c r="E64" i="64"/>
  <c r="E65" i="64"/>
  <c r="E66" i="64"/>
  <c r="E67" i="64"/>
  <c r="E68" i="64"/>
  <c r="E69" i="64"/>
  <c r="E70" i="64"/>
  <c r="E71" i="64"/>
  <c r="E72" i="64"/>
  <c r="E73" i="64"/>
  <c r="E74" i="64"/>
  <c r="E75" i="64"/>
  <c r="E76" i="64"/>
  <c r="E77" i="64"/>
  <c r="E78" i="64"/>
  <c r="E79" i="64"/>
  <c r="E80" i="64"/>
  <c r="E81" i="64"/>
  <c r="E82" i="64"/>
  <c r="E83" i="64"/>
  <c r="E84" i="64"/>
  <c r="E85" i="64"/>
  <c r="E86" i="64"/>
  <c r="E87" i="64"/>
  <c r="E88" i="64"/>
  <c r="E89" i="64"/>
  <c r="E90" i="64"/>
  <c r="E91" i="64"/>
  <c r="E92" i="64"/>
  <c r="E93" i="64"/>
  <c r="E94" i="64"/>
  <c r="E95" i="64"/>
  <c r="E96" i="64"/>
  <c r="E97" i="64"/>
  <c r="E98" i="64"/>
  <c r="E99" i="64"/>
  <c r="E100" i="64"/>
  <c r="E101" i="64"/>
  <c r="E102" i="64"/>
  <c r="E103" i="64"/>
  <c r="E104" i="64"/>
  <c r="E105" i="64"/>
  <c r="E106" i="64"/>
  <c r="E107" i="64"/>
  <c r="E108" i="64"/>
  <c r="E109" i="64"/>
  <c r="E110" i="64"/>
  <c r="E111" i="64"/>
  <c r="E112" i="64"/>
  <c r="E113" i="64"/>
  <c r="E114" i="64"/>
  <c r="E115" i="64"/>
  <c r="E116" i="64"/>
  <c r="E117" i="64"/>
  <c r="E118" i="64"/>
  <c r="E119" i="64"/>
  <c r="E120" i="64"/>
  <c r="E121" i="64"/>
  <c r="E122" i="64"/>
  <c r="E123" i="64"/>
  <c r="E124" i="64"/>
  <c r="E125" i="64"/>
  <c r="E126" i="64"/>
  <c r="E127" i="64"/>
  <c r="E128" i="64"/>
  <c r="E129" i="64"/>
  <c r="E130" i="64"/>
  <c r="E131" i="64"/>
  <c r="E132" i="64"/>
  <c r="E133" i="64"/>
  <c r="E134" i="64"/>
  <c r="E135" i="64"/>
  <c r="E136" i="64"/>
  <c r="E137" i="64"/>
  <c r="E138" i="64"/>
  <c r="E139" i="64"/>
  <c r="E140" i="64"/>
  <c r="E141" i="64"/>
  <c r="E142" i="64"/>
  <c r="E143" i="64"/>
  <c r="E144" i="64"/>
  <c r="E145" i="64"/>
  <c r="E146" i="64"/>
  <c r="E147" i="64"/>
  <c r="E148" i="64"/>
  <c r="E149" i="64"/>
  <c r="E150" i="64"/>
  <c r="E151" i="64"/>
  <c r="E152" i="64"/>
  <c r="E153" i="64"/>
  <c r="E154" i="64"/>
  <c r="E155" i="64"/>
  <c r="E156" i="64"/>
  <c r="E157" i="64"/>
  <c r="E158" i="64"/>
  <c r="E159" i="64"/>
  <c r="E160" i="64"/>
  <c r="E161" i="64"/>
  <c r="E162" i="64"/>
  <c r="E163" i="64"/>
  <c r="E164" i="64"/>
  <c r="E165" i="64"/>
  <c r="E166" i="64"/>
  <c r="E167" i="64"/>
  <c r="E168" i="64"/>
  <c r="E169" i="64"/>
  <c r="E170" i="64"/>
  <c r="E171" i="64"/>
  <c r="E172" i="64"/>
  <c r="E173" i="64"/>
  <c r="E174" i="64"/>
  <c r="E175" i="64"/>
  <c r="E176" i="64"/>
  <c r="E177" i="64"/>
  <c r="E178" i="64"/>
  <c r="E179" i="64"/>
  <c r="E180" i="64"/>
  <c r="E181" i="64"/>
  <c r="E182" i="64"/>
  <c r="E3" i="64"/>
  <c r="T87" i="22" l="1"/>
  <c r="P383" i="29" s="1"/>
  <c r="P381" i="29" l="1"/>
  <c r="JG12" i="61" l="1"/>
  <c r="JG84" i="61" l="1"/>
  <c r="JG26" i="61" l="1"/>
  <c r="JG25" i="61"/>
  <c r="JG24" i="61"/>
  <c r="JG23" i="61"/>
  <c r="T13" i="22" l="1"/>
  <c r="P59" i="29" s="1"/>
  <c r="T12" i="22"/>
  <c r="T11" i="22"/>
  <c r="P58" i="29" s="1"/>
  <c r="P64" i="29" l="1"/>
  <c r="T15" i="22"/>
  <c r="P76" i="29" s="1"/>
  <c r="P56" i="29"/>
  <c r="JG83" i="61"/>
  <c r="JG81" i="61"/>
  <c r="JG74" i="61"/>
  <c r="JG11" i="61"/>
  <c r="JG10" i="61"/>
  <c r="JG6" i="61"/>
  <c r="P66" i="29" l="1"/>
  <c r="P78" i="29"/>
  <c r="G6" i="55"/>
  <c r="G31" i="55" s="1"/>
  <c r="T21" i="22" l="1"/>
  <c r="P142" i="29" l="1"/>
  <c r="T86" i="22"/>
  <c r="U15" i="27" l="1"/>
  <c r="T28" i="22"/>
  <c r="T27" i="22"/>
  <c r="T57" i="22"/>
  <c r="P364" i="29" s="1"/>
  <c r="T18" i="22" l="1"/>
  <c r="P19" i="29"/>
  <c r="P21" i="29"/>
  <c r="P362" i="29"/>
  <c r="P370" i="29"/>
  <c r="P794" i="29"/>
  <c r="P371" i="29"/>
  <c r="P795" i="29"/>
  <c r="T96" i="22"/>
  <c r="P83" i="29" l="1"/>
  <c r="P660" i="29"/>
  <c r="P738" i="29"/>
  <c r="P653" i="29"/>
  <c r="P655" i="29"/>
  <c r="P792" i="29"/>
  <c r="P85" i="29" l="1"/>
  <c r="S22" i="27"/>
  <c r="S10" i="27"/>
  <c r="S9" i="27"/>
  <c r="P736" i="29"/>
  <c r="P368" i="29"/>
  <c r="P662" i="29"/>
  <c r="T9" i="22" l="1"/>
  <c r="P987" i="29" l="1"/>
  <c r="P99" i="29"/>
  <c r="P101" i="29" l="1"/>
  <c r="S24" i="27"/>
  <c r="T93" i="22" l="1"/>
  <c r="T106" i="22" l="1"/>
  <c r="T95" i="22"/>
  <c r="T94" i="22"/>
  <c r="T92" i="22"/>
  <c r="T88" i="22"/>
  <c r="T84" i="22"/>
  <c r="T91" i="22"/>
  <c r="T82" i="22"/>
  <c r="P456" i="29" s="1"/>
  <c r="P642" i="29" l="1"/>
  <c r="P649" i="29"/>
  <c r="P641" i="29"/>
  <c r="P567" i="29"/>
  <c r="P569" i="29"/>
  <c r="P597" i="29"/>
  <c r="P599" i="29"/>
  <c r="P619" i="29"/>
  <c r="P621" i="29"/>
  <c r="P613" i="29"/>
  <c r="P615" i="29"/>
  <c r="P627" i="29"/>
  <c r="P634" i="29"/>
  <c r="P628" i="29"/>
  <c r="P635" i="29"/>
  <c r="T81" i="22"/>
  <c r="P975" i="29" l="1"/>
  <c r="P973" i="29"/>
  <c r="P639" i="29"/>
  <c r="P648" i="29"/>
  <c r="P646" i="29"/>
  <c r="P450" i="29"/>
  <c r="P448" i="29"/>
  <c r="P454" i="29"/>
  <c r="P532" i="29"/>
  <c r="P534" i="29"/>
  <c r="P546" i="29"/>
  <c r="P548" i="29"/>
  <c r="P488" i="29"/>
  <c r="P490" i="29"/>
  <c r="P553" i="29"/>
  <c r="P555" i="29"/>
  <c r="P539" i="29"/>
  <c r="P541" i="29"/>
  <c r="P525" i="29"/>
  <c r="P527" i="29"/>
  <c r="P625" i="29"/>
  <c r="P632" i="29"/>
  <c r="P437" i="29"/>
  <c r="P444" i="29"/>
  <c r="T59" i="22"/>
  <c r="T58" i="22"/>
  <c r="T10" i="22"/>
  <c r="T5" i="22"/>
  <c r="S98" i="27" l="1"/>
  <c r="S94" i="27"/>
  <c r="S92" i="27"/>
  <c r="S101" i="27"/>
  <c r="S99" i="27"/>
  <c r="P36" i="29"/>
  <c r="P38" i="29"/>
  <c r="S100" i="27"/>
  <c r="P580" i="29"/>
  <c r="P197" i="29"/>
  <c r="T23" i="22"/>
  <c r="T26" i="22"/>
  <c r="T22" i="22"/>
  <c r="P387" i="29" l="1"/>
  <c r="P419" i="29"/>
  <c r="P417" i="29"/>
  <c r="P412" i="29"/>
  <c r="P410" i="29"/>
  <c r="P988" i="29"/>
  <c r="S96" i="27"/>
  <c r="S97" i="27"/>
  <c r="S95" i="27"/>
  <c r="P442" i="29"/>
  <c r="P435" i="29"/>
  <c r="S89" i="27" s="1"/>
  <c r="T20" i="22"/>
  <c r="P116" i="29"/>
  <c r="P118" i="29"/>
  <c r="P174" i="29"/>
  <c r="P176" i="29"/>
  <c r="P581" i="29"/>
  <c r="P198" i="29"/>
  <c r="P385" i="29" l="1"/>
  <c r="S25" i="27"/>
  <c r="P985" i="29"/>
  <c r="P961" i="29"/>
  <c r="S12" i="27"/>
  <c r="S13" i="27"/>
  <c r="P340" i="29"/>
  <c r="P163" i="29"/>
  <c r="P165" i="29"/>
  <c r="P7" i="29"/>
  <c r="P578" i="29"/>
  <c r="P139" i="29" l="1"/>
  <c r="P134" i="29"/>
  <c r="P141" i="29"/>
  <c r="P151" i="29"/>
  <c r="P149" i="29"/>
  <c r="S90" i="27"/>
  <c r="S91" i="27"/>
  <c r="P195" i="29"/>
  <c r="P5" i="29"/>
  <c r="S6" i="27" l="1"/>
  <c r="JH6" i="61" l="1"/>
  <c r="JH78" i="61"/>
  <c r="JH12" i="61"/>
  <c r="JH11" i="61"/>
  <c r="JF78" i="61" l="1"/>
  <c r="JH83" i="61"/>
  <c r="JF12" i="61"/>
  <c r="JH24" i="61"/>
  <c r="JH25" i="61"/>
  <c r="JH23" i="61"/>
  <c r="JH26" i="61"/>
  <c r="JH84" i="61"/>
  <c r="JH10" i="61"/>
  <c r="JF83" i="61" l="1"/>
  <c r="JF11" i="61"/>
  <c r="JH81" i="61"/>
  <c r="JF81" i="61"/>
  <c r="JF26" i="61"/>
  <c r="JF25" i="61"/>
  <c r="JF10" i="61"/>
  <c r="JF23" i="61"/>
  <c r="JF74" i="61"/>
  <c r="JF84" i="61"/>
  <c r="JF24" i="61"/>
  <c r="U30" i="22" l="1"/>
  <c r="U31" i="22" l="1"/>
  <c r="E48" i="27" l="1"/>
  <c r="R48" i="27" s="1"/>
  <c r="D16" i="27"/>
  <c r="C16" i="27"/>
  <c r="D17" i="27"/>
  <c r="E17" i="27"/>
  <c r="R17" i="27" s="1"/>
  <c r="E19" i="27"/>
  <c r="R19" i="27" s="1"/>
  <c r="C19" i="27"/>
  <c r="D19" i="27"/>
  <c r="E145" i="27"/>
  <c r="R145" i="27" s="1"/>
  <c r="C149" i="27"/>
  <c r="D144" i="27"/>
  <c r="E147" i="27"/>
  <c r="R147" i="27" s="1"/>
  <c r="C143" i="27"/>
  <c r="C145" i="27"/>
  <c r="D148" i="27"/>
  <c r="D141" i="27"/>
  <c r="E143" i="27"/>
  <c r="R143" i="27" s="1"/>
  <c r="C139" i="27"/>
  <c r="D143" i="27"/>
  <c r="C140" i="27"/>
  <c r="D149" i="27"/>
  <c r="D145" i="27"/>
  <c r="D140" i="27"/>
  <c r="C142" i="27"/>
  <c r="D151" i="27"/>
  <c r="E151" i="27"/>
  <c r="R151" i="27" s="1"/>
  <c r="C151" i="27"/>
  <c r="E152" i="27"/>
  <c r="R152" i="27" s="1"/>
  <c r="D152" i="27"/>
  <c r="B33" i="22"/>
  <c r="U32" i="22"/>
  <c r="B905" i="29"/>
  <c r="B909" i="29" l="1"/>
  <c r="D109" i="27"/>
  <c r="D107" i="27"/>
  <c r="E104" i="27"/>
  <c r="R104" i="27" s="1"/>
  <c r="C109" i="27"/>
  <c r="E106" i="27"/>
  <c r="R106" i="27" s="1"/>
  <c r="D104" i="27"/>
  <c r="D105" i="27"/>
  <c r="E108" i="27"/>
  <c r="R108" i="27" s="1"/>
  <c r="E109" i="27"/>
  <c r="R109" i="27" s="1"/>
  <c r="D106" i="27"/>
  <c r="C102" i="27"/>
  <c r="E102" i="27"/>
  <c r="R102" i="27" s="1"/>
  <c r="D108" i="27"/>
  <c r="C106" i="27"/>
  <c r="D103" i="27"/>
  <c r="E103" i="27"/>
  <c r="R103" i="27" s="1"/>
  <c r="C107" i="27"/>
  <c r="C105" i="27"/>
  <c r="D102" i="27"/>
  <c r="C108" i="27"/>
  <c r="E105" i="27"/>
  <c r="R105" i="27" s="1"/>
  <c r="E107" i="27"/>
  <c r="R107" i="27" s="1"/>
  <c r="C104" i="27"/>
  <c r="C103" i="27"/>
  <c r="C51" i="27"/>
  <c r="D63" i="27"/>
  <c r="E60" i="27"/>
  <c r="R60" i="27" s="1"/>
  <c r="C58" i="27"/>
  <c r="D46" i="27"/>
  <c r="D54" i="27"/>
  <c r="E63" i="27"/>
  <c r="R63" i="27" s="1"/>
  <c r="D60" i="27"/>
  <c r="D57" i="27"/>
  <c r="E47" i="27"/>
  <c r="R47" i="27" s="1"/>
  <c r="E49" i="27"/>
  <c r="R49" i="27" s="1"/>
  <c r="D50" i="27"/>
  <c r="D43" i="27"/>
  <c r="C62" i="27"/>
  <c r="C60" i="27"/>
  <c r="E57" i="27"/>
  <c r="R57" i="27" s="1"/>
  <c r="E45" i="27"/>
  <c r="R45" i="27" s="1"/>
  <c r="C49" i="27"/>
  <c r="E50" i="27"/>
  <c r="R50" i="27" s="1"/>
  <c r="E43" i="27"/>
  <c r="R43" i="27" s="1"/>
  <c r="D62" i="27"/>
  <c r="C59" i="27"/>
  <c r="C57" i="27"/>
  <c r="D53" i="27"/>
  <c r="E54" i="27"/>
  <c r="R54" i="27" s="1"/>
  <c r="C54" i="27"/>
  <c r="E51" i="27"/>
  <c r="R51" i="27" s="1"/>
  <c r="D64" i="27"/>
  <c r="E62" i="27"/>
  <c r="R62" i="27" s="1"/>
  <c r="D59" i="27"/>
  <c r="C46" i="27"/>
  <c r="C53" i="27"/>
  <c r="C52" i="27"/>
  <c r="D48" i="27"/>
  <c r="C50" i="27"/>
  <c r="E64" i="27"/>
  <c r="R64" i="27" s="1"/>
  <c r="D61" i="27"/>
  <c r="E59" i="27"/>
  <c r="R59" i="27" s="1"/>
  <c r="C48" i="27"/>
  <c r="E46" i="27"/>
  <c r="R46" i="27" s="1"/>
  <c r="D45" i="27"/>
  <c r="C43" i="27"/>
  <c r="E52" i="27"/>
  <c r="R52" i="27" s="1"/>
  <c r="C64" i="27"/>
  <c r="C61" i="27"/>
  <c r="D58" i="27"/>
  <c r="C47" i="27"/>
  <c r="E53" i="27"/>
  <c r="R53" i="27" s="1"/>
  <c r="E44" i="27"/>
  <c r="R44" i="27" s="1"/>
  <c r="D49" i="27"/>
  <c r="C44" i="27"/>
  <c r="C63" i="27"/>
  <c r="E61" i="27"/>
  <c r="R61" i="27" s="1"/>
  <c r="E58" i="27"/>
  <c r="R58" i="27" s="1"/>
  <c r="D47" i="27"/>
  <c r="C45" i="27"/>
  <c r="D52" i="27"/>
  <c r="D44" i="27"/>
  <c r="D51" i="27"/>
  <c r="Q19" i="27"/>
  <c r="D18" i="27"/>
  <c r="E16" i="27"/>
  <c r="R16" i="27" s="1"/>
  <c r="E18" i="27"/>
  <c r="R18" i="27" s="1"/>
  <c r="C17" i="27"/>
  <c r="C18" i="27"/>
  <c r="Q16" i="27"/>
  <c r="E69" i="27"/>
  <c r="R69" i="27" s="1"/>
  <c r="C69" i="27"/>
  <c r="D69" i="27"/>
  <c r="C73" i="27"/>
  <c r="E74" i="27"/>
  <c r="R74" i="27" s="1"/>
  <c r="C67" i="27"/>
  <c r="D67" i="27"/>
  <c r="D73" i="27"/>
  <c r="E66" i="27"/>
  <c r="R66" i="27" s="1"/>
  <c r="C74" i="27"/>
  <c r="C66" i="27"/>
  <c r="E68" i="27"/>
  <c r="R68" i="27" s="1"/>
  <c r="D66" i="27"/>
  <c r="D68" i="27"/>
  <c r="D65" i="27"/>
  <c r="E73" i="27"/>
  <c r="R73" i="27" s="1"/>
  <c r="C68" i="27"/>
  <c r="C65" i="27"/>
  <c r="D74" i="27"/>
  <c r="E67" i="27"/>
  <c r="R67" i="27" s="1"/>
  <c r="E65" i="27"/>
  <c r="R65" i="27" s="1"/>
  <c r="C84" i="27"/>
  <c r="D81" i="27"/>
  <c r="C80" i="27"/>
  <c r="C77" i="27"/>
  <c r="D83" i="27"/>
  <c r="C81" i="27"/>
  <c r="E79" i="27"/>
  <c r="R79" i="27" s="1"/>
  <c r="E77" i="27"/>
  <c r="R77" i="27" s="1"/>
  <c r="E83" i="27"/>
  <c r="R83" i="27" s="1"/>
  <c r="E81" i="27"/>
  <c r="R81" i="27" s="1"/>
  <c r="E76" i="27"/>
  <c r="R76" i="27" s="1"/>
  <c r="D84" i="27"/>
  <c r="C79" i="27"/>
  <c r="D76" i="27"/>
  <c r="C82" i="27"/>
  <c r="D78" i="27"/>
  <c r="C76" i="27"/>
  <c r="E84" i="27"/>
  <c r="R84" i="27" s="1"/>
  <c r="D82" i="27"/>
  <c r="D80" i="27"/>
  <c r="C78" i="27"/>
  <c r="C75" i="27"/>
  <c r="E82" i="27"/>
  <c r="R82" i="27" s="1"/>
  <c r="D79" i="27"/>
  <c r="E78" i="27"/>
  <c r="R78" i="27" s="1"/>
  <c r="D75" i="27"/>
  <c r="C83" i="27"/>
  <c r="E80" i="27"/>
  <c r="R80" i="27" s="1"/>
  <c r="D77" i="27"/>
  <c r="E75" i="27"/>
  <c r="R75" i="27" s="1"/>
  <c r="Q151" i="27"/>
  <c r="Q145" i="27"/>
  <c r="Q143" i="27"/>
  <c r="Q140" i="27"/>
  <c r="Q149" i="27"/>
  <c r="E150" i="27"/>
  <c r="R150" i="27" s="1"/>
  <c r="E142" i="27"/>
  <c r="R142" i="27" s="1"/>
  <c r="E149" i="27"/>
  <c r="R149" i="27" s="1"/>
  <c r="D142" i="27"/>
  <c r="Q142" i="27" s="1"/>
  <c r="E138" i="27"/>
  <c r="R138" i="27" s="1"/>
  <c r="C150" i="27"/>
  <c r="E148" i="27"/>
  <c r="R148" i="27" s="1"/>
  <c r="C148" i="27"/>
  <c r="Q148" i="27" s="1"/>
  <c r="C146" i="27"/>
  <c r="C138" i="27"/>
  <c r="E139" i="27"/>
  <c r="R139" i="27" s="1"/>
  <c r="C141" i="27"/>
  <c r="Q141" i="27" s="1"/>
  <c r="C152" i="27"/>
  <c r="Q152" i="27" s="1"/>
  <c r="D147" i="27"/>
  <c r="D139" i="27"/>
  <c r="C147" i="27"/>
  <c r="D146" i="27"/>
  <c r="C144" i="27"/>
  <c r="Q144" i="27" s="1"/>
  <c r="D150" i="27"/>
  <c r="E146" i="27"/>
  <c r="R146" i="27" s="1"/>
  <c r="E144" i="27"/>
  <c r="R144" i="27" s="1"/>
  <c r="D138" i="27"/>
  <c r="E141" i="27"/>
  <c r="R141" i="27" s="1"/>
  <c r="E140" i="27"/>
  <c r="R140" i="27" s="1"/>
  <c r="B34" i="22"/>
  <c r="U33" i="22"/>
  <c r="C72" i="27"/>
  <c r="E72" i="27"/>
  <c r="R72" i="27" s="1"/>
  <c r="D72" i="27"/>
  <c r="D71" i="27"/>
  <c r="E71" i="27"/>
  <c r="R71" i="27" s="1"/>
  <c r="C71" i="27"/>
  <c r="D70" i="27"/>
  <c r="E70" i="27"/>
  <c r="R70" i="27" s="1"/>
  <c r="C70" i="27"/>
  <c r="E55" i="27"/>
  <c r="R55" i="27" s="1"/>
  <c r="D56" i="27"/>
  <c r="C55" i="27"/>
  <c r="E56" i="27"/>
  <c r="R56" i="27" s="1"/>
  <c r="C56" i="27"/>
  <c r="D55" i="27"/>
  <c r="B919" i="29" l="1"/>
  <c r="Q103" i="27"/>
  <c r="Q102" i="27"/>
  <c r="Q104" i="27"/>
  <c r="Q105" i="27"/>
  <c r="Q109" i="27"/>
  <c r="Q107" i="27"/>
  <c r="Q108" i="27"/>
  <c r="Q106" i="27"/>
  <c r="Q63" i="27"/>
  <c r="Q64" i="27"/>
  <c r="Q47" i="27"/>
  <c r="Q44" i="27"/>
  <c r="Q50" i="27"/>
  <c r="Q43" i="27"/>
  <c r="Q54" i="27"/>
  <c r="Q52" i="27"/>
  <c r="Q49" i="27"/>
  <c r="Q45" i="27"/>
  <c r="Q53" i="27"/>
  <c r="Q58" i="27"/>
  <c r="Q48" i="27"/>
  <c r="Q46" i="27"/>
  <c r="Q57" i="27"/>
  <c r="Q59" i="27"/>
  <c r="Q60" i="27"/>
  <c r="Q61" i="27"/>
  <c r="Q62" i="27"/>
  <c r="Q51" i="27"/>
  <c r="T16" i="27"/>
  <c r="S19" i="27"/>
  <c r="Q18" i="27"/>
  <c r="T19" i="27"/>
  <c r="U16" i="27"/>
  <c r="U19" i="27"/>
  <c r="S16" i="27"/>
  <c r="Q17" i="27"/>
  <c r="U69" i="27"/>
  <c r="Q67" i="27"/>
  <c r="S67" i="27"/>
  <c r="Q69" i="27"/>
  <c r="Q66" i="27"/>
  <c r="Q65" i="27"/>
  <c r="Q74" i="27"/>
  <c r="Q68" i="27"/>
  <c r="Q73" i="27"/>
  <c r="S84" i="27"/>
  <c r="T80" i="27"/>
  <c r="Q84" i="27"/>
  <c r="U80" i="27"/>
  <c r="Q78" i="27"/>
  <c r="Q76" i="27"/>
  <c r="Q83" i="27"/>
  <c r="Q82" i="27"/>
  <c r="Q80" i="27"/>
  <c r="Q77" i="27"/>
  <c r="Q79" i="27"/>
  <c r="Q81" i="27"/>
  <c r="Q75" i="27"/>
  <c r="Q147" i="27"/>
  <c r="Q138" i="27"/>
  <c r="U142" i="27"/>
  <c r="Q146" i="27"/>
  <c r="Q139" i="27"/>
  <c r="Q150" i="27"/>
  <c r="S151" i="27"/>
  <c r="T151" i="27"/>
  <c r="U151" i="27"/>
  <c r="T149" i="27"/>
  <c r="U149" i="27"/>
  <c r="S149" i="27"/>
  <c r="S139" i="27"/>
  <c r="T145" i="27"/>
  <c r="S145" i="27"/>
  <c r="U145" i="27"/>
  <c r="T143" i="27"/>
  <c r="S143" i="27"/>
  <c r="U143" i="27"/>
  <c r="T140" i="27"/>
  <c r="U140" i="27"/>
  <c r="S140" i="27"/>
  <c r="B35" i="22"/>
  <c r="B36" i="22" s="1"/>
  <c r="U34" i="22"/>
  <c r="Q72" i="27"/>
  <c r="Q71" i="27"/>
  <c r="Q70" i="27"/>
  <c r="Q56" i="27"/>
  <c r="Q55" i="27"/>
  <c r="B923" i="29" l="1"/>
  <c r="S69" i="27"/>
  <c r="T69" i="27"/>
  <c r="T105" i="27"/>
  <c r="T102" i="27"/>
  <c r="S106" i="27"/>
  <c r="S108" i="27"/>
  <c r="U105" i="27"/>
  <c r="U102" i="27"/>
  <c r="T106" i="27"/>
  <c r="T108" i="27"/>
  <c r="U106" i="27"/>
  <c r="U108" i="27"/>
  <c r="S109" i="27"/>
  <c r="S104" i="27"/>
  <c r="S103" i="27"/>
  <c r="T109" i="27"/>
  <c r="T104" i="27"/>
  <c r="T103" i="27"/>
  <c r="S107" i="27"/>
  <c r="U109" i="27"/>
  <c r="U104" i="27"/>
  <c r="U103" i="27"/>
  <c r="T107" i="27"/>
  <c r="U107" i="27"/>
  <c r="S105" i="27"/>
  <c r="S102" i="27"/>
  <c r="S62" i="27"/>
  <c r="S60" i="27"/>
  <c r="S57" i="27"/>
  <c r="S48" i="27"/>
  <c r="S53" i="27"/>
  <c r="S49" i="27"/>
  <c r="S54" i="27"/>
  <c r="S50" i="27"/>
  <c r="S47" i="27"/>
  <c r="S64" i="27"/>
  <c r="T62" i="27"/>
  <c r="T60" i="27"/>
  <c r="T57" i="27"/>
  <c r="U48" i="27"/>
  <c r="U53" i="27"/>
  <c r="U49" i="27"/>
  <c r="T54" i="27"/>
  <c r="U50" i="27"/>
  <c r="U47" i="27"/>
  <c r="U64" i="27"/>
  <c r="U62" i="27"/>
  <c r="U60" i="27"/>
  <c r="U57" i="27"/>
  <c r="T48" i="27"/>
  <c r="T53" i="27"/>
  <c r="T49" i="27"/>
  <c r="U54" i="27"/>
  <c r="T50" i="27"/>
  <c r="T47" i="27"/>
  <c r="T64" i="27"/>
  <c r="S51" i="27"/>
  <c r="S61" i="27"/>
  <c r="S59" i="27"/>
  <c r="S46" i="27"/>
  <c r="S58" i="27"/>
  <c r="S45" i="27"/>
  <c r="S52" i="27"/>
  <c r="S43" i="27"/>
  <c r="S44" i="27"/>
  <c r="S63" i="27"/>
  <c r="U51" i="27"/>
  <c r="T61" i="27"/>
  <c r="T59" i="27"/>
  <c r="T46" i="27"/>
  <c r="T58" i="27"/>
  <c r="T45" i="27"/>
  <c r="U52" i="27"/>
  <c r="T43" i="27"/>
  <c r="T44" i="27"/>
  <c r="U63" i="27"/>
  <c r="T51" i="27"/>
  <c r="U61" i="27"/>
  <c r="U59" i="27"/>
  <c r="U46" i="27"/>
  <c r="U58" i="27"/>
  <c r="U45" i="27"/>
  <c r="T52" i="27"/>
  <c r="U43" i="27"/>
  <c r="U44" i="27"/>
  <c r="T63" i="27"/>
  <c r="S18" i="27"/>
  <c r="T18" i="27"/>
  <c r="U18" i="27"/>
  <c r="U17" i="27"/>
  <c r="S17" i="27"/>
  <c r="T17" i="27"/>
  <c r="B37" i="22"/>
  <c r="U36" i="22"/>
  <c r="U67" i="27"/>
  <c r="T67" i="27"/>
  <c r="U73" i="27"/>
  <c r="U65" i="27"/>
  <c r="T73" i="27"/>
  <c r="S74" i="27"/>
  <c r="S73" i="27"/>
  <c r="T74" i="27"/>
  <c r="S66" i="27"/>
  <c r="U74" i="27"/>
  <c r="T66" i="27"/>
  <c r="S68" i="27"/>
  <c r="U66" i="27"/>
  <c r="T68" i="27"/>
  <c r="S65" i="27"/>
  <c r="U68" i="27"/>
  <c r="T65" i="27"/>
  <c r="S77" i="27"/>
  <c r="S81" i="27"/>
  <c r="S82" i="27"/>
  <c r="U76" i="27"/>
  <c r="T79" i="27"/>
  <c r="S80" i="27"/>
  <c r="T83" i="27"/>
  <c r="T81" i="27"/>
  <c r="U79" i="27"/>
  <c r="T78" i="27"/>
  <c r="S75" i="27"/>
  <c r="U77" i="27"/>
  <c r="S79" i="27"/>
  <c r="T84" i="27"/>
  <c r="S83" i="27"/>
  <c r="U78" i="27"/>
  <c r="U84" i="27"/>
  <c r="T77" i="27"/>
  <c r="U83" i="27"/>
  <c r="S78" i="27"/>
  <c r="T75" i="27"/>
  <c r="T82" i="27"/>
  <c r="S76" i="27"/>
  <c r="U75" i="27"/>
  <c r="U82" i="27"/>
  <c r="T76" i="27"/>
  <c r="U81" i="27"/>
  <c r="T142" i="27"/>
  <c r="S142" i="27"/>
  <c r="S152" i="27"/>
  <c r="T152" i="27"/>
  <c r="U152" i="27"/>
  <c r="S146" i="27"/>
  <c r="U146" i="27"/>
  <c r="T146" i="27"/>
  <c r="U139" i="27"/>
  <c r="T139" i="27"/>
  <c r="T150" i="27"/>
  <c r="S150" i="27"/>
  <c r="U150" i="27"/>
  <c r="S147" i="27"/>
  <c r="T147" i="27"/>
  <c r="U147" i="27"/>
  <c r="T148" i="27"/>
  <c r="U148" i="27"/>
  <c r="S148" i="27"/>
  <c r="T144" i="27"/>
  <c r="U144" i="27"/>
  <c r="S144" i="27"/>
  <c r="T138" i="27"/>
  <c r="S138" i="27"/>
  <c r="U138" i="27"/>
  <c r="T141" i="27"/>
  <c r="U141" i="27"/>
  <c r="S141" i="27"/>
  <c r="U35" i="22"/>
  <c r="S72" i="27"/>
  <c r="T72" i="27"/>
  <c r="U72" i="27"/>
  <c r="U71" i="27"/>
  <c r="S71" i="27"/>
  <c r="T71" i="27"/>
  <c r="S70" i="27"/>
  <c r="U70" i="27"/>
  <c r="T70" i="27"/>
  <c r="T56" i="27"/>
  <c r="S55" i="27"/>
  <c r="U56" i="27"/>
  <c r="T55" i="27"/>
  <c r="U55" i="27"/>
  <c r="S56" i="27"/>
  <c r="U37" i="22" l="1"/>
  <c r="B38" i="22"/>
  <c r="B929" i="29"/>
  <c r="C85" i="27"/>
  <c r="D85" i="27"/>
  <c r="E85" i="27"/>
  <c r="R85" i="27" s="1"/>
  <c r="E161" i="27"/>
  <c r="R161" i="27" s="1"/>
  <c r="C165" i="27"/>
  <c r="E165" i="27"/>
  <c r="R165" i="27" s="1"/>
  <c r="D159" i="27"/>
  <c r="D163" i="27"/>
  <c r="D157" i="27"/>
  <c r="C164" i="27"/>
  <c r="D160" i="27"/>
  <c r="E157" i="27"/>
  <c r="R157" i="27" s="1"/>
  <c r="D164" i="27"/>
  <c r="C160" i="27"/>
  <c r="C167" i="27"/>
  <c r="C157" i="27"/>
  <c r="D168" i="27"/>
  <c r="C158" i="27"/>
  <c r="D158" i="27"/>
  <c r="E162" i="27"/>
  <c r="R162" i="27" s="1"/>
  <c r="D162" i="27"/>
  <c r="E168" i="27"/>
  <c r="R168" i="27" s="1"/>
  <c r="E159" i="27"/>
  <c r="R159" i="27" s="1"/>
  <c r="E158" i="27"/>
  <c r="R158" i="27" s="1"/>
  <c r="E167" i="27"/>
  <c r="R167" i="27" s="1"/>
  <c r="C162" i="27"/>
  <c r="D167" i="27"/>
  <c r="C168" i="27"/>
  <c r="C161" i="27"/>
  <c r="E163" i="27"/>
  <c r="R163" i="27" s="1"/>
  <c r="D161" i="27"/>
  <c r="E166" i="27"/>
  <c r="R166" i="27" s="1"/>
  <c r="D166" i="27"/>
  <c r="C159" i="27"/>
  <c r="D165" i="27"/>
  <c r="E160" i="27"/>
  <c r="R160" i="27" s="1"/>
  <c r="E164" i="27"/>
  <c r="R164" i="27" s="1"/>
  <c r="C163" i="27"/>
  <c r="C166" i="27"/>
  <c r="E173" i="27"/>
  <c r="R173" i="27" s="1"/>
  <c r="D169" i="27"/>
  <c r="E172" i="27"/>
  <c r="R172" i="27" s="1"/>
  <c r="C174" i="27"/>
  <c r="D174" i="27"/>
  <c r="E175" i="27"/>
  <c r="R175" i="27" s="1"/>
  <c r="C170" i="27"/>
  <c r="D173" i="27"/>
  <c r="C169" i="27"/>
  <c r="C171" i="27"/>
  <c r="E169" i="27"/>
  <c r="R169" i="27" s="1"/>
  <c r="C175" i="27"/>
  <c r="D171" i="27"/>
  <c r="E170" i="27"/>
  <c r="R170" i="27" s="1"/>
  <c r="C172" i="27"/>
  <c r="D170" i="27"/>
  <c r="D172" i="27"/>
  <c r="E176" i="27"/>
  <c r="R176" i="27" s="1"/>
  <c r="C176" i="27"/>
  <c r="E174" i="27"/>
  <c r="R174" i="27" s="1"/>
  <c r="E171" i="27"/>
  <c r="R171" i="27" s="1"/>
  <c r="C173" i="27"/>
  <c r="D175" i="27"/>
  <c r="D176" i="27"/>
  <c r="E177" i="27"/>
  <c r="R177" i="27" s="1"/>
  <c r="D177" i="27"/>
  <c r="C177" i="27"/>
  <c r="B39" i="22" l="1"/>
  <c r="U39" i="22" s="1"/>
  <c r="U38" i="22"/>
  <c r="B935" i="29"/>
  <c r="T85" i="27"/>
  <c r="Q85" i="27"/>
  <c r="Q164" i="27"/>
  <c r="Q158" i="27"/>
  <c r="Q159" i="27"/>
  <c r="Q157" i="27"/>
  <c r="Q162" i="27"/>
  <c r="Q166" i="27"/>
  <c r="Q167" i="27"/>
  <c r="Q163" i="27"/>
  <c r="Q160" i="27"/>
  <c r="Q161" i="27"/>
  <c r="Q165" i="27"/>
  <c r="Q168" i="27"/>
  <c r="Q172" i="27"/>
  <c r="Q170" i="27"/>
  <c r="Q173" i="27"/>
  <c r="Q175" i="27"/>
  <c r="Q174" i="27"/>
  <c r="Q176" i="27"/>
  <c r="Q171" i="27"/>
  <c r="Q169" i="27"/>
  <c r="Q177" i="27"/>
  <c r="B40" i="22"/>
  <c r="B941" i="29" l="1"/>
  <c r="C178" i="27"/>
  <c r="D178" i="27"/>
  <c r="E178" i="27"/>
  <c r="R178" i="27" s="1"/>
  <c r="S85" i="27"/>
  <c r="U85" i="27"/>
  <c r="S168" i="27"/>
  <c r="U161" i="27"/>
  <c r="S163" i="27"/>
  <c r="S166" i="27"/>
  <c r="S157" i="27"/>
  <c r="S158" i="27"/>
  <c r="U168" i="27"/>
  <c r="T161" i="27"/>
  <c r="U166" i="27"/>
  <c r="T157" i="27"/>
  <c r="U158" i="27"/>
  <c r="S161" i="27"/>
  <c r="T163" i="27"/>
  <c r="T166" i="27"/>
  <c r="U157" i="27"/>
  <c r="T168" i="27"/>
  <c r="U163" i="27"/>
  <c r="T158" i="27"/>
  <c r="S165" i="27"/>
  <c r="S167" i="27"/>
  <c r="S162" i="27"/>
  <c r="S164" i="27"/>
  <c r="T165" i="27"/>
  <c r="T160" i="27"/>
  <c r="U159" i="27"/>
  <c r="T164" i="27"/>
  <c r="S160" i="27"/>
  <c r="U167" i="27"/>
  <c r="U162" i="27"/>
  <c r="T159" i="27"/>
  <c r="U165" i="27"/>
  <c r="U160" i="27"/>
  <c r="T167" i="27"/>
  <c r="T162" i="27"/>
  <c r="S159" i="27"/>
  <c r="U164" i="27"/>
  <c r="T169" i="27"/>
  <c r="S176" i="27"/>
  <c r="U175" i="27"/>
  <c r="T170" i="27"/>
  <c r="U171" i="27"/>
  <c r="T174" i="27"/>
  <c r="U173" i="27"/>
  <c r="S172" i="27"/>
  <c r="T171" i="27"/>
  <c r="U174" i="27"/>
  <c r="T173" i="27"/>
  <c r="U172" i="27"/>
  <c r="S171" i="27"/>
  <c r="S174" i="27"/>
  <c r="S173" i="27"/>
  <c r="T172" i="27"/>
  <c r="S169" i="27"/>
  <c r="U176" i="27"/>
  <c r="T175" i="27"/>
  <c r="S170" i="27"/>
  <c r="U169" i="27"/>
  <c r="T176" i="27"/>
  <c r="S175" i="27"/>
  <c r="U170" i="27"/>
  <c r="T177" i="27"/>
  <c r="S177" i="27"/>
  <c r="U177" i="27"/>
  <c r="B41" i="22"/>
  <c r="U40" i="22"/>
  <c r="C179" i="27" l="1"/>
  <c r="E179" i="27"/>
  <c r="R179" i="27" s="1"/>
  <c r="D179" i="27"/>
  <c r="Q178" i="27"/>
  <c r="B947" i="29"/>
  <c r="B42" i="22"/>
  <c r="U41" i="22"/>
  <c r="T179" i="27" l="1"/>
  <c r="Q179" i="27"/>
  <c r="U178" i="27"/>
  <c r="S178" i="27"/>
  <c r="T178" i="27"/>
  <c r="B953" i="29"/>
  <c r="D180" i="27"/>
  <c r="E180" i="27"/>
  <c r="R180" i="27" s="1"/>
  <c r="C180" i="27"/>
  <c r="B43" i="22"/>
  <c r="U42" i="22"/>
  <c r="C181" i="27" l="1"/>
  <c r="U179" i="27"/>
  <c r="S179" i="27"/>
  <c r="B957" i="29"/>
  <c r="D181" i="27"/>
  <c r="Q180" i="27"/>
  <c r="E181" i="27"/>
  <c r="R181" i="27" s="1"/>
  <c r="E182" i="27"/>
  <c r="R182" i="27" s="1"/>
  <c r="B44" i="22"/>
  <c r="B45" i="22" s="1"/>
  <c r="B46" i="22" s="1"/>
  <c r="B47" i="22" s="1"/>
  <c r="B48" i="22" s="1"/>
  <c r="B49" i="22" s="1"/>
  <c r="B50" i="22" s="1"/>
  <c r="B51" i="22" s="1"/>
  <c r="B52" i="22" s="1"/>
  <c r="B53" i="22" s="1"/>
  <c r="B54" i="22" s="1"/>
  <c r="B55" i="22" s="1"/>
  <c r="B56" i="22" s="1"/>
  <c r="U43" i="22"/>
  <c r="C182" i="27" l="1"/>
  <c r="B961" i="29"/>
  <c r="D182" i="27"/>
  <c r="S181" i="27"/>
  <c r="U180" i="27"/>
  <c r="T180" i="27"/>
  <c r="Q181" i="27"/>
  <c r="S180" i="27"/>
  <c r="U56" i="22"/>
  <c r="B57" i="22"/>
  <c r="U44" i="22"/>
  <c r="U181" i="27" l="1"/>
  <c r="C183" i="27"/>
  <c r="B1143" i="29"/>
  <c r="Q182" i="27"/>
  <c r="T181" i="27"/>
  <c r="D183" i="27"/>
  <c r="E183" i="27"/>
  <c r="R183" i="27" s="1"/>
  <c r="D124" i="27"/>
  <c r="C111" i="27"/>
  <c r="E128" i="27"/>
  <c r="R128" i="27" s="1"/>
  <c r="E116" i="27"/>
  <c r="R116" i="27" s="1"/>
  <c r="D131" i="27"/>
  <c r="E115" i="27"/>
  <c r="R115" i="27" s="1"/>
  <c r="C123" i="27"/>
  <c r="C130" i="27"/>
  <c r="E123" i="27"/>
  <c r="R123" i="27" s="1"/>
  <c r="D130" i="27"/>
  <c r="C129" i="27"/>
  <c r="C112" i="27"/>
  <c r="E127" i="27"/>
  <c r="R127" i="27" s="1"/>
  <c r="D123" i="27"/>
  <c r="C126" i="27"/>
  <c r="D119" i="27"/>
  <c r="E133" i="27"/>
  <c r="R133" i="27" s="1"/>
  <c r="C110" i="27"/>
  <c r="D114" i="27"/>
  <c r="C118" i="27"/>
  <c r="C125" i="27"/>
  <c r="D110" i="27"/>
  <c r="C132" i="27"/>
  <c r="D125" i="27"/>
  <c r="E113" i="27"/>
  <c r="R113" i="27" s="1"/>
  <c r="C114" i="27"/>
  <c r="E130" i="27"/>
  <c r="R130" i="27" s="1"/>
  <c r="E119" i="27"/>
  <c r="R119" i="27" s="1"/>
  <c r="E120" i="27"/>
  <c r="R120" i="27" s="1"/>
  <c r="C122" i="27"/>
  <c r="D118" i="27"/>
  <c r="E117" i="27"/>
  <c r="R117" i="27" s="1"/>
  <c r="D112" i="27"/>
  <c r="E110" i="27"/>
  <c r="R110" i="27" s="1"/>
  <c r="E111" i="27"/>
  <c r="R111" i="27" s="1"/>
  <c r="D111" i="27"/>
  <c r="E118" i="27"/>
  <c r="R118" i="27" s="1"/>
  <c r="D115" i="27"/>
  <c r="C116" i="27"/>
  <c r="D129" i="27"/>
  <c r="E131" i="27"/>
  <c r="R131" i="27" s="1"/>
  <c r="C124" i="27"/>
  <c r="C131" i="27"/>
  <c r="C117" i="27"/>
  <c r="C119" i="27"/>
  <c r="C113" i="27"/>
  <c r="E114" i="27"/>
  <c r="R114" i="27" s="1"/>
  <c r="D127" i="27"/>
  <c r="D113" i="27"/>
  <c r="C121" i="27"/>
  <c r="D116" i="27"/>
  <c r="E121" i="27"/>
  <c r="R121" i="27" s="1"/>
  <c r="E112" i="27"/>
  <c r="R112" i="27" s="1"/>
  <c r="E129" i="27"/>
  <c r="R129" i="27" s="1"/>
  <c r="D122" i="27"/>
  <c r="D120" i="27"/>
  <c r="D126" i="27"/>
  <c r="C128" i="27"/>
  <c r="D132" i="27"/>
  <c r="D133" i="27"/>
  <c r="E126" i="27"/>
  <c r="R126" i="27" s="1"/>
  <c r="C127" i="27"/>
  <c r="E124" i="27"/>
  <c r="R124" i="27" s="1"/>
  <c r="D128" i="27"/>
  <c r="E122" i="27"/>
  <c r="R122" i="27" s="1"/>
  <c r="C133" i="27"/>
  <c r="C115" i="27"/>
  <c r="E125" i="27"/>
  <c r="R125" i="27" s="1"/>
  <c r="C120" i="27"/>
  <c r="D117" i="27"/>
  <c r="E132" i="27"/>
  <c r="R132" i="27" s="1"/>
  <c r="D121" i="27"/>
  <c r="U45" i="22"/>
  <c r="B1147" i="29" l="1"/>
  <c r="B1151" i="29" s="1"/>
  <c r="B1157" i="29" s="1"/>
  <c r="S182" i="27"/>
  <c r="T183" i="27"/>
  <c r="U182" i="27"/>
  <c r="T182" i="27"/>
  <c r="B967" i="29"/>
  <c r="C184" i="27" s="1"/>
  <c r="Q183" i="27"/>
  <c r="Q115" i="27"/>
  <c r="Q113" i="27"/>
  <c r="Q116" i="27"/>
  <c r="Q125" i="27"/>
  <c r="Q126" i="27"/>
  <c r="Q133" i="27"/>
  <c r="Q119" i="27"/>
  <c r="Q118" i="27"/>
  <c r="Q130" i="27"/>
  <c r="Q128" i="27"/>
  <c r="Q117" i="27"/>
  <c r="Q123" i="27"/>
  <c r="Q131" i="27"/>
  <c r="Q114" i="27"/>
  <c r="Q110" i="27"/>
  <c r="Q112" i="27"/>
  <c r="Q121" i="27"/>
  <c r="Q124" i="27"/>
  <c r="Q129" i="27"/>
  <c r="Q122" i="27"/>
  <c r="Q120" i="27"/>
  <c r="Q127" i="27"/>
  <c r="Q132" i="27"/>
  <c r="Q111" i="27"/>
  <c r="U46" i="22"/>
  <c r="E184" i="27" l="1"/>
  <c r="R184" i="27" s="1"/>
  <c r="D184" i="27"/>
  <c r="U183" i="27"/>
  <c r="B973" i="29"/>
  <c r="D185" i="27" s="1"/>
  <c r="S183" i="27"/>
  <c r="U131" i="27"/>
  <c r="T123" i="27"/>
  <c r="S130" i="27"/>
  <c r="T133" i="27"/>
  <c r="T111" i="27"/>
  <c r="S127" i="27"/>
  <c r="T122" i="27"/>
  <c r="T129" i="27"/>
  <c r="S112" i="27"/>
  <c r="U111" i="27"/>
  <c r="T120" i="27"/>
  <c r="S122" i="27"/>
  <c r="S129" i="27"/>
  <c r="S121" i="27"/>
  <c r="T112" i="27"/>
  <c r="T114" i="27"/>
  <c r="S117" i="27"/>
  <c r="T118" i="27"/>
  <c r="U119" i="27"/>
  <c r="T126" i="27"/>
  <c r="T116" i="27"/>
  <c r="S115" i="27"/>
  <c r="S114" i="27"/>
  <c r="T117" i="27"/>
  <c r="S116" i="27"/>
  <c r="U115" i="27"/>
  <c r="U127" i="27"/>
  <c r="U124" i="27"/>
  <c r="T132" i="27"/>
  <c r="U120" i="27"/>
  <c r="U129" i="27"/>
  <c r="T121" i="27"/>
  <c r="U112" i="27"/>
  <c r="S132" i="27"/>
  <c r="U121" i="27"/>
  <c r="U114" i="27"/>
  <c r="S118" i="27"/>
  <c r="S119" i="27"/>
  <c r="S126" i="27"/>
  <c r="U116" i="27"/>
  <c r="T115" i="27"/>
  <c r="S110" i="27"/>
  <c r="S131" i="27"/>
  <c r="U123" i="27"/>
  <c r="T128" i="27"/>
  <c r="T130" i="27"/>
  <c r="U125" i="27"/>
  <c r="S113" i="27"/>
  <c r="U132" i="27"/>
  <c r="S120" i="27"/>
  <c r="S124" i="27"/>
  <c r="T127" i="27"/>
  <c r="T110" i="27"/>
  <c r="S123" i="27"/>
  <c r="S128" i="27"/>
  <c r="U130" i="27"/>
  <c r="S133" i="27"/>
  <c r="T125" i="27"/>
  <c r="U113" i="27"/>
  <c r="U110" i="27"/>
  <c r="T131" i="27"/>
  <c r="U128" i="27"/>
  <c r="U133" i="27"/>
  <c r="T113" i="27"/>
  <c r="U122" i="27"/>
  <c r="S111" i="27"/>
  <c r="T124" i="27"/>
  <c r="S125" i="27"/>
  <c r="U117" i="27"/>
  <c r="U118" i="27"/>
  <c r="T119" i="27"/>
  <c r="U126" i="27"/>
  <c r="U47" i="22"/>
  <c r="C185" i="27" l="1"/>
  <c r="E185" i="27"/>
  <c r="R185" i="27" s="1"/>
  <c r="Q184" i="27"/>
  <c r="S184" i="27"/>
  <c r="U184" i="27"/>
  <c r="T184" i="27"/>
  <c r="B979" i="29"/>
  <c r="D186" i="27" s="1"/>
  <c r="U48" i="22"/>
  <c r="Q185" i="27" l="1"/>
  <c r="C186" i="27"/>
  <c r="E186" i="27"/>
  <c r="R186" i="27" s="1"/>
  <c r="S185" i="27"/>
  <c r="B985" i="29"/>
  <c r="U49" i="22"/>
  <c r="U185" i="27" l="1"/>
  <c r="T185" i="27"/>
  <c r="U186" i="27"/>
  <c r="Q186" i="27"/>
  <c r="E187" i="27"/>
  <c r="R187" i="27" s="1"/>
  <c r="C187" i="27"/>
  <c r="D187" i="27"/>
  <c r="T186" i="27"/>
  <c r="B993" i="29"/>
  <c r="C211" i="27" s="1"/>
  <c r="U50" i="22"/>
  <c r="C213" i="27" l="1"/>
  <c r="D193" i="27"/>
  <c r="C212" i="27"/>
  <c r="E211" i="27"/>
  <c r="R211" i="27" s="1"/>
  <c r="D210" i="27"/>
  <c r="C210" i="27"/>
  <c r="D188" i="27"/>
  <c r="D212" i="27"/>
  <c r="C188" i="27"/>
  <c r="D213" i="27"/>
  <c r="C209" i="27"/>
  <c r="E212" i="27"/>
  <c r="R212" i="27" s="1"/>
  <c r="E213" i="27"/>
  <c r="R213" i="27" s="1"/>
  <c r="S186" i="27"/>
  <c r="E188" i="27"/>
  <c r="R188" i="27" s="1"/>
  <c r="E209" i="27"/>
  <c r="R209" i="27" s="1"/>
  <c r="E210" i="27"/>
  <c r="R210" i="27" s="1"/>
  <c r="D209" i="27"/>
  <c r="D211" i="27"/>
  <c r="Q211" i="27" s="1"/>
  <c r="Q187" i="27"/>
  <c r="U187" i="27"/>
  <c r="T187" i="27"/>
  <c r="D192" i="27"/>
  <c r="C191" i="27"/>
  <c r="E192" i="27"/>
  <c r="R192" i="27" s="1"/>
  <c r="C192" i="27"/>
  <c r="D191" i="27"/>
  <c r="E191" i="27"/>
  <c r="R191" i="27" s="1"/>
  <c r="E194" i="27"/>
  <c r="R194" i="27" s="1"/>
  <c r="C86" i="27"/>
  <c r="E86" i="27"/>
  <c r="R86" i="27" s="1"/>
  <c r="D86" i="27"/>
  <c r="D194" i="27"/>
  <c r="D202" i="27"/>
  <c r="C196" i="27"/>
  <c r="E207" i="27"/>
  <c r="R207" i="27" s="1"/>
  <c r="D195" i="27"/>
  <c r="D198" i="27"/>
  <c r="C201" i="27"/>
  <c r="D206" i="27"/>
  <c r="E200" i="27"/>
  <c r="R200" i="27" s="1"/>
  <c r="C206" i="27"/>
  <c r="E198" i="27"/>
  <c r="R198" i="27" s="1"/>
  <c r="D201" i="27"/>
  <c r="C203" i="27"/>
  <c r="D205" i="27"/>
  <c r="E208" i="27"/>
  <c r="R208" i="27" s="1"/>
  <c r="E33" i="27"/>
  <c r="R33" i="27" s="1"/>
  <c r="C35" i="27"/>
  <c r="E36" i="27"/>
  <c r="R36" i="27" s="1"/>
  <c r="D28" i="27"/>
  <c r="C27" i="27"/>
  <c r="E28" i="27"/>
  <c r="R28" i="27" s="1"/>
  <c r="D27" i="27"/>
  <c r="C29" i="27"/>
  <c r="E27" i="27"/>
  <c r="R27" i="27" s="1"/>
  <c r="E34" i="27"/>
  <c r="R34" i="27" s="1"/>
  <c r="E32" i="27"/>
  <c r="R32" i="27" s="1"/>
  <c r="D26" i="27"/>
  <c r="C32" i="27"/>
  <c r="C26" i="27"/>
  <c r="D34" i="27"/>
  <c r="C28" i="27"/>
  <c r="C34" i="27"/>
  <c r="E29" i="27"/>
  <c r="R29" i="27" s="1"/>
  <c r="C31" i="27"/>
  <c r="D32" i="27"/>
  <c r="D31" i="27"/>
  <c r="C33" i="27"/>
  <c r="E26" i="27"/>
  <c r="R26" i="27" s="1"/>
  <c r="C38" i="27"/>
  <c r="D33" i="27"/>
  <c r="D29" i="27"/>
  <c r="E37" i="27"/>
  <c r="R37" i="27" s="1"/>
  <c r="E31" i="27"/>
  <c r="R31" i="27" s="1"/>
  <c r="D37" i="27"/>
  <c r="D38" i="27"/>
  <c r="C36" i="27"/>
  <c r="E35" i="27"/>
  <c r="R35" i="27" s="1"/>
  <c r="D35" i="27"/>
  <c r="D36" i="27"/>
  <c r="C37" i="27"/>
  <c r="E38" i="27"/>
  <c r="R38" i="27" s="1"/>
  <c r="D30" i="27"/>
  <c r="C30" i="27"/>
  <c r="E30" i="27"/>
  <c r="R30" i="27" s="1"/>
  <c r="C207" i="27"/>
  <c r="C195" i="27"/>
  <c r="E204" i="27"/>
  <c r="R204" i="27" s="1"/>
  <c r="D200" i="27"/>
  <c r="E196" i="27"/>
  <c r="R196" i="27" s="1"/>
  <c r="C193" i="27"/>
  <c r="C197" i="27"/>
  <c r="C202" i="27"/>
  <c r="E202" i="27"/>
  <c r="R202" i="27" s="1"/>
  <c r="D204" i="27"/>
  <c r="D207" i="27"/>
  <c r="C200" i="27"/>
  <c r="E197" i="27"/>
  <c r="R197" i="27" s="1"/>
  <c r="E203" i="27"/>
  <c r="R203" i="27" s="1"/>
  <c r="C199" i="27"/>
  <c r="C198" i="27"/>
  <c r="C194" i="27"/>
  <c r="E195" i="27"/>
  <c r="R195" i="27" s="1"/>
  <c r="D196" i="27"/>
  <c r="E206" i="27"/>
  <c r="R206" i="27" s="1"/>
  <c r="D203" i="27"/>
  <c r="E199" i="27"/>
  <c r="R199" i="27" s="1"/>
  <c r="E201" i="27"/>
  <c r="R201" i="27" s="1"/>
  <c r="D199" i="27"/>
  <c r="C205" i="27"/>
  <c r="E205" i="27"/>
  <c r="R205" i="27" s="1"/>
  <c r="D197" i="27"/>
  <c r="D208" i="27"/>
  <c r="C208" i="27"/>
  <c r="C204" i="27"/>
  <c r="E193" i="27"/>
  <c r="R193" i="27" s="1"/>
  <c r="U51" i="22"/>
  <c r="Q210" i="27" l="1"/>
  <c r="T209" i="27"/>
  <c r="Q213" i="27"/>
  <c r="S213" i="27"/>
  <c r="T213" i="27"/>
  <c r="Q212" i="27"/>
  <c r="T210" i="27"/>
  <c r="U210" i="27"/>
  <c r="Q188" i="27"/>
  <c r="T212" i="27"/>
  <c r="U212" i="27"/>
  <c r="U213" i="27"/>
  <c r="S209" i="27"/>
  <c r="Q209" i="27"/>
  <c r="U209" i="27"/>
  <c r="T211" i="27"/>
  <c r="S187" i="27"/>
  <c r="Q192" i="27"/>
  <c r="Q191" i="27"/>
  <c r="T206" i="27"/>
  <c r="Q86" i="27"/>
  <c r="Q206" i="27"/>
  <c r="Q196" i="27"/>
  <c r="T201" i="27"/>
  <c r="Q201" i="27"/>
  <c r="U201" i="27"/>
  <c r="Q35" i="27"/>
  <c r="S193" i="27"/>
  <c r="Q202" i="27"/>
  <c r="Q34" i="27"/>
  <c r="Q203" i="27"/>
  <c r="Q197" i="27"/>
  <c r="Q195" i="27"/>
  <c r="Q38" i="27"/>
  <c r="Q28" i="27"/>
  <c r="Q205" i="27"/>
  <c r="Q193" i="27"/>
  <c r="Q33" i="27"/>
  <c r="Q26" i="27"/>
  <c r="Q29" i="27"/>
  <c r="T188" i="27"/>
  <c r="Q207" i="27"/>
  <c r="Q37" i="27"/>
  <c r="Q194" i="27"/>
  <c r="Q200" i="27"/>
  <c r="Q198" i="27"/>
  <c r="Q30" i="27"/>
  <c r="Q32" i="27"/>
  <c r="Q204" i="27"/>
  <c r="Q36" i="27"/>
  <c r="Q31" i="27"/>
  <c r="Q27" i="27"/>
  <c r="S188" i="27"/>
  <c r="Q208" i="27"/>
  <c r="Q199" i="27"/>
  <c r="U188" i="27"/>
  <c r="U52" i="22"/>
  <c r="S212" i="27" l="1"/>
  <c r="S210" i="27"/>
  <c r="S211" i="27"/>
  <c r="U211" i="27"/>
  <c r="T191" i="27"/>
  <c r="U191" i="27"/>
  <c r="S191" i="27"/>
  <c r="T192" i="27"/>
  <c r="S192" i="27"/>
  <c r="U192" i="27"/>
  <c r="U86" i="27"/>
  <c r="S86" i="27"/>
  <c r="T86" i="27"/>
  <c r="S206" i="27"/>
  <c r="S201" i="27"/>
  <c r="U206" i="27"/>
  <c r="S203" i="27"/>
  <c r="U199" i="27"/>
  <c r="T27" i="27"/>
  <c r="U36" i="27"/>
  <c r="S30" i="27"/>
  <c r="T194" i="27"/>
  <c r="S207" i="27"/>
  <c r="T198" i="27"/>
  <c r="T32" i="27"/>
  <c r="S29" i="27"/>
  <c r="T26" i="27"/>
  <c r="T193" i="27"/>
  <c r="S196" i="27"/>
  <c r="U195" i="27"/>
  <c r="U203" i="27"/>
  <c r="T202" i="27"/>
  <c r="T199" i="27"/>
  <c r="S36" i="27"/>
  <c r="S31" i="27"/>
  <c r="U198" i="27"/>
  <c r="U32" i="27"/>
  <c r="S194" i="27"/>
  <c r="U207" i="27"/>
  <c r="T29" i="27"/>
  <c r="U26" i="27"/>
  <c r="T196" i="27"/>
  <c r="U197" i="27"/>
  <c r="S202" i="27"/>
  <c r="T31" i="27"/>
  <c r="S37" i="27"/>
  <c r="U29" i="27"/>
  <c r="U196" i="27"/>
  <c r="T208" i="27"/>
  <c r="S204" i="27"/>
  <c r="U205" i="27"/>
  <c r="T35" i="27"/>
  <c r="U38" i="27"/>
  <c r="S208" i="27"/>
  <c r="U31" i="27"/>
  <c r="T204" i="27"/>
  <c r="S200" i="27"/>
  <c r="T37" i="27"/>
  <c r="S33" i="27"/>
  <c r="S205" i="27"/>
  <c r="S35" i="27"/>
  <c r="S38" i="27"/>
  <c r="S197" i="27"/>
  <c r="S34" i="27"/>
  <c r="T33" i="27"/>
  <c r="U35" i="27"/>
  <c r="T38" i="27"/>
  <c r="T197" i="27"/>
  <c r="T34" i="27"/>
  <c r="U208" i="27"/>
  <c r="U204" i="27"/>
  <c r="U30" i="27"/>
  <c r="U200" i="27"/>
  <c r="S27" i="27"/>
  <c r="T36" i="27"/>
  <c r="T30" i="27"/>
  <c r="T200" i="27"/>
  <c r="U37" i="27"/>
  <c r="U33" i="27"/>
  <c r="T205" i="27"/>
  <c r="S28" i="27"/>
  <c r="S195" i="27"/>
  <c r="U34" i="27"/>
  <c r="T28" i="27"/>
  <c r="S199" i="27"/>
  <c r="U27" i="27"/>
  <c r="S198" i="27"/>
  <c r="S32" i="27"/>
  <c r="U194" i="27"/>
  <c r="T207" i="27"/>
  <c r="S26" i="27"/>
  <c r="U193" i="27"/>
  <c r="U28" i="27"/>
  <c r="T195" i="27"/>
  <c r="T203" i="27"/>
  <c r="U202" i="27"/>
  <c r="U53" i="22"/>
  <c r="U54" i="22" l="1"/>
  <c r="U55" i="22" l="1"/>
  <c r="U57" i="22" l="1"/>
  <c r="B58" i="22"/>
  <c r="U58" i="22" s="1"/>
  <c r="B59" i="22" l="1"/>
  <c r="U59" i="22" l="1"/>
  <c r="B60" i="22"/>
  <c r="B61" i="22" s="1"/>
  <c r="U61" i="22" l="1"/>
  <c r="B62" i="22"/>
  <c r="U60" i="22"/>
  <c r="U62" i="22" l="1"/>
  <c r="B63" i="22"/>
  <c r="B64" i="22" s="1"/>
  <c r="U63" i="22" l="1"/>
  <c r="U64" i="22"/>
  <c r="B65" i="22"/>
  <c r="B66" i="22" l="1"/>
  <c r="U65" i="22"/>
  <c r="B67" i="22" l="1"/>
  <c r="U66" i="22"/>
  <c r="B68" i="22" l="1"/>
  <c r="U67" i="22"/>
  <c r="B69" i="22" l="1"/>
  <c r="U68" i="22"/>
  <c r="U69" i="22" l="1"/>
  <c r="B70" i="22"/>
  <c r="B71" i="22" l="1"/>
  <c r="U70" i="22"/>
  <c r="U71" i="22" l="1"/>
  <c r="B72" i="22"/>
  <c r="U72" i="22" l="1"/>
  <c r="B73" i="22"/>
  <c r="B74" i="22" l="1"/>
  <c r="B75" i="22" s="1"/>
  <c r="B76" i="22" s="1"/>
  <c r="B77" i="22" s="1"/>
  <c r="B78" i="22" s="1"/>
  <c r="U73" i="22"/>
  <c r="B81" i="22" l="1"/>
  <c r="U74" i="22"/>
  <c r="U81" i="22" l="1"/>
  <c r="B82" i="22"/>
  <c r="B83" i="22" l="1"/>
  <c r="U82" i="22"/>
  <c r="B84" i="22" l="1"/>
  <c r="U83" i="22"/>
  <c r="B85" i="22" l="1"/>
  <c r="U84" i="22"/>
  <c r="B86" i="22" l="1"/>
  <c r="U85" i="22"/>
  <c r="U86" i="22" l="1"/>
  <c r="B87" i="22"/>
  <c r="U87" i="22" l="1"/>
  <c r="B88" i="22"/>
  <c r="U88" i="22" l="1"/>
  <c r="B89" i="22"/>
  <c r="U89" i="22" l="1"/>
  <c r="B90" i="22"/>
  <c r="B91" i="22" l="1"/>
  <c r="U90" i="22"/>
  <c r="B92" i="22" l="1"/>
  <c r="U91" i="22"/>
  <c r="U92" i="22" l="1"/>
  <c r="B93" i="22"/>
  <c r="U93" i="22" l="1"/>
  <c r="B94" i="22"/>
  <c r="U94" i="22" l="1"/>
  <c r="B95" i="22"/>
  <c r="B96" i="22" l="1"/>
  <c r="U95" i="22"/>
  <c r="U96" i="22" l="1"/>
  <c r="B97" i="22"/>
  <c r="B98" i="22" l="1"/>
  <c r="U97" i="22"/>
  <c r="B99" i="22" l="1"/>
  <c r="U98" i="22"/>
  <c r="U99" i="22" l="1"/>
  <c r="B100" i="22"/>
  <c r="B101" i="22" l="1"/>
  <c r="U100" i="22"/>
  <c r="B102" i="22" l="1"/>
  <c r="B103" i="22" s="1"/>
  <c r="U101" i="22"/>
  <c r="U103" i="22" l="1"/>
  <c r="B104" i="22"/>
  <c r="U104" i="22" s="1"/>
  <c r="U102" i="22"/>
  <c r="B105" i="22" l="1"/>
  <c r="U105" i="22" l="1"/>
  <c r="B106" i="22"/>
  <c r="B107" i="22" s="1"/>
  <c r="B110" i="22" s="1"/>
  <c r="U106" i="22" l="1"/>
  <c r="U75" i="22"/>
  <c r="U76" i="22" l="1"/>
  <c r="U77" i="22" l="1"/>
  <c r="U78" i="22" l="1"/>
  <c r="U110" i="22" l="1"/>
  <c r="B111" i="22"/>
  <c r="B112" i="22" l="1"/>
  <c r="U111" i="22"/>
  <c r="B113" i="22" l="1"/>
  <c r="B114" i="22" s="1"/>
  <c r="B115" i="22" s="1"/>
  <c r="U112" i="22"/>
  <c r="U113" i="22" l="1"/>
  <c r="B116" i="22" l="1"/>
  <c r="U115" i="22"/>
  <c r="B119" i="22" l="1"/>
  <c r="B117" i="22"/>
  <c r="U116" i="22"/>
  <c r="U117" i="22" l="1"/>
  <c r="B118" i="22"/>
  <c r="U118" i="22" s="1"/>
  <c r="U119" i="22"/>
  <c r="B120" i="22"/>
  <c r="B121" i="22" l="1"/>
  <c r="U120" i="22"/>
  <c r="U121" i="22" l="1"/>
  <c r="U114" i="22" l="1"/>
  <c r="U123" i="22"/>
  <c r="U124" i="22"/>
  <c r="U125" i="22" l="1"/>
  <c r="U126" i="22" l="1"/>
  <c r="U127" i="22" l="1"/>
  <c r="U128" i="22" l="1"/>
  <c r="U129" i="22" l="1"/>
  <c r="U130" i="22" l="1"/>
  <c r="U131" i="22" l="1"/>
  <c r="U132" i="22" l="1"/>
  <c r="U133" i="22" l="1"/>
  <c r="U134" i="22" l="1"/>
  <c r="U135" i="22" l="1"/>
  <c r="U136" i="22" l="1"/>
  <c r="U137" i="22" l="1"/>
  <c r="U138" i="22" l="1"/>
  <c r="U139" i="22" l="1"/>
  <c r="U140" i="22" l="1"/>
  <c r="U141" i="22" l="1"/>
  <c r="U142" i="22" l="1"/>
  <c r="U143" i="22" l="1"/>
  <c r="U144" i="22" l="1"/>
  <c r="U145" i="22" l="1"/>
  <c r="U147" i="22" l="1"/>
  <c r="U122" i="22"/>
  <c r="U146" i="22"/>
</calcChain>
</file>

<file path=xl/sharedStrings.xml><?xml version="1.0" encoding="utf-8"?>
<sst xmlns="http://schemas.openxmlformats.org/spreadsheetml/2006/main" count="6451" uniqueCount="2499">
  <si>
    <t>단위</t>
    <phoneticPr fontId="11" type="noConversion"/>
  </si>
  <si>
    <t>수량</t>
    <phoneticPr fontId="11" type="noConversion"/>
  </si>
  <si>
    <t>품   명</t>
    <phoneticPr fontId="11" type="noConversion"/>
  </si>
  <si>
    <t>규  격</t>
    <phoneticPr fontId="11" type="noConversion"/>
  </si>
  <si>
    <t>적용단가</t>
    <phoneticPr fontId="11" type="noConversion"/>
  </si>
  <si>
    <t>직접재료비</t>
    <phoneticPr fontId="11" type="noConversion"/>
  </si>
  <si>
    <t>일반관리비</t>
    <phoneticPr fontId="11" type="noConversion"/>
  </si>
  <si>
    <t>규 격</t>
  </si>
  <si>
    <t>단위</t>
  </si>
  <si>
    <t>단가</t>
  </si>
  <si>
    <t>호표</t>
  </si>
  <si>
    <t>규   격</t>
    <phoneticPr fontId="11" type="noConversion"/>
  </si>
  <si>
    <t>비고</t>
    <phoneticPr fontId="11" type="noConversion"/>
  </si>
  <si>
    <t>대</t>
    <phoneticPr fontId="11" type="noConversion"/>
  </si>
  <si>
    <t>호 표</t>
    <phoneticPr fontId="11" type="noConversion"/>
  </si>
  <si>
    <t>산출내역</t>
    <phoneticPr fontId="11" type="noConversion"/>
  </si>
  <si>
    <t>근거</t>
    <phoneticPr fontId="11" type="noConversion"/>
  </si>
  <si>
    <t>공  종</t>
    <phoneticPr fontId="11" type="noConversion"/>
  </si>
  <si>
    <t>단가</t>
    <phoneticPr fontId="11" type="noConversion"/>
  </si>
  <si>
    <t>금액</t>
    <phoneticPr fontId="11" type="noConversion"/>
  </si>
  <si>
    <t>공 종</t>
    <phoneticPr fontId="11" type="noConversion"/>
  </si>
  <si>
    <t>규 격</t>
    <phoneticPr fontId="11" type="noConversion"/>
  </si>
  <si>
    <t>수 량</t>
    <phoneticPr fontId="11" type="noConversion"/>
  </si>
  <si>
    <t>재 료 비</t>
    <phoneticPr fontId="11" type="noConversion"/>
  </si>
  <si>
    <t>노 무 비</t>
    <phoneticPr fontId="11" type="noConversion"/>
  </si>
  <si>
    <t>경    비</t>
    <phoneticPr fontId="11" type="noConversion"/>
  </si>
  <si>
    <t>합    계</t>
    <phoneticPr fontId="11" type="noConversion"/>
  </si>
  <si>
    <t>비   고</t>
    <phoneticPr fontId="11" type="noConversion"/>
  </si>
  <si>
    <t>견적 1</t>
    <phoneticPr fontId="11" type="noConversion"/>
  </si>
  <si>
    <t>견적 2</t>
    <phoneticPr fontId="11" type="noConversion"/>
  </si>
  <si>
    <t>식</t>
    <phoneticPr fontId="11" type="noConversion"/>
  </si>
  <si>
    <t>공  종</t>
    <phoneticPr fontId="11" type="noConversion"/>
  </si>
  <si>
    <t>재료비</t>
    <phoneticPr fontId="11" type="noConversion"/>
  </si>
  <si>
    <t>노무비</t>
  </si>
  <si>
    <t>노무비</t>
    <phoneticPr fontId="11" type="noConversion"/>
  </si>
  <si>
    <t>경비</t>
    <phoneticPr fontId="11" type="noConversion"/>
  </si>
  <si>
    <t>전선관부속품비</t>
  </si>
  <si>
    <t>전선관의 20%</t>
  </si>
  <si>
    <t>식</t>
  </si>
  <si>
    <t>공   종</t>
    <phoneticPr fontId="11" type="noConversion"/>
  </si>
  <si>
    <t>재료비</t>
    <phoneticPr fontId="11" type="noConversion"/>
  </si>
  <si>
    <t>노무비</t>
    <phoneticPr fontId="11" type="noConversion"/>
  </si>
  <si>
    <t>경비</t>
    <phoneticPr fontId="11" type="noConversion"/>
  </si>
  <si>
    <t>합계</t>
    <phoneticPr fontId="11" type="noConversion"/>
  </si>
  <si>
    <t>합  계</t>
    <phoneticPr fontId="11" type="noConversion"/>
  </si>
  <si>
    <t>소계</t>
    <phoneticPr fontId="11" type="noConversion"/>
  </si>
  <si>
    <t>순   공   사   원   가</t>
    <phoneticPr fontId="11" type="noConversion"/>
  </si>
  <si>
    <t>예산내역서 참조</t>
    <phoneticPr fontId="11" type="noConversion"/>
  </si>
  <si>
    <t>산업안전보건관리비</t>
    <phoneticPr fontId="11" type="noConversion"/>
  </si>
  <si>
    <t>간접재료비</t>
    <phoneticPr fontId="11" type="noConversion"/>
  </si>
  <si>
    <t>간접노무비</t>
    <phoneticPr fontId="11" type="noConversion"/>
  </si>
  <si>
    <t>기계경비</t>
    <phoneticPr fontId="11" type="noConversion"/>
  </si>
  <si>
    <t>산재보험료</t>
    <phoneticPr fontId="11" type="noConversion"/>
  </si>
  <si>
    <t>고용보험료</t>
    <phoneticPr fontId="11" type="noConversion"/>
  </si>
  <si>
    <t>건강보험료</t>
    <phoneticPr fontId="11" type="noConversion"/>
  </si>
  <si>
    <t>연금보험료</t>
    <phoneticPr fontId="11" type="noConversion"/>
  </si>
  <si>
    <t>노인장기요양보험료</t>
    <phoneticPr fontId="11" type="noConversion"/>
  </si>
  <si>
    <t>기타경비</t>
    <phoneticPr fontId="11" type="noConversion"/>
  </si>
  <si>
    <t>이윤</t>
    <phoneticPr fontId="11" type="noConversion"/>
  </si>
  <si>
    <t>총원가</t>
    <phoneticPr fontId="11" type="noConversion"/>
  </si>
  <si>
    <t>부가가치세</t>
    <phoneticPr fontId="11" type="noConversion"/>
  </si>
  <si>
    <t>도급공사비</t>
    <phoneticPr fontId="11" type="noConversion"/>
  </si>
  <si>
    <t>총공사비</t>
    <phoneticPr fontId="11" type="noConversion"/>
  </si>
  <si>
    <t>경     비</t>
    <phoneticPr fontId="11" type="noConversion"/>
  </si>
  <si>
    <t>보통인부</t>
  </si>
  <si>
    <t>특별인부</t>
  </si>
  <si>
    <t>통신내선공</t>
  </si>
  <si>
    <t>통신설비공</t>
  </si>
  <si>
    <t>통신관련산업기사</t>
  </si>
  <si>
    <t>인</t>
  </si>
  <si>
    <t>1. 원격제어설비</t>
    <phoneticPr fontId="11" type="noConversion"/>
  </si>
  <si>
    <t>호표</t>
    <phoneticPr fontId="11" type="noConversion"/>
  </si>
  <si>
    <t>2. 송수신설비</t>
    <phoneticPr fontId="11" type="noConversion"/>
  </si>
  <si>
    <t>식</t>
    <phoneticPr fontId="11" type="noConversion"/>
  </si>
  <si>
    <t>대</t>
  </si>
  <si>
    <t>최저단가</t>
    <phoneticPr fontId="11" type="noConversion"/>
  </si>
  <si>
    <t>SecureClient(국소별)</t>
  </si>
  <si>
    <t>기</t>
  </si>
  <si>
    <t>m</t>
  </si>
  <si>
    <t>개</t>
  </si>
  <si>
    <t>ECX 10D-2V</t>
  </si>
  <si>
    <t>동축보안기</t>
  </si>
  <si>
    <t>BYW-N형/50C, 피더형</t>
  </si>
  <si>
    <t>3. 수문관측설비</t>
    <phoneticPr fontId="11" type="noConversion"/>
  </si>
  <si>
    <t>레이더식 수위계</t>
  </si>
  <si>
    <t>제어케이블</t>
  </si>
  <si>
    <t>후렉시블 전선관</t>
  </si>
  <si>
    <t>SW, 22㎜</t>
  </si>
  <si>
    <t>4. 전원 및 접지설비</t>
    <phoneticPr fontId="11" type="noConversion"/>
  </si>
  <si>
    <t>태양전지</t>
  </si>
  <si>
    <t>태양전지 케이블</t>
  </si>
  <si>
    <t>F-CV 4.0㎟ / 2C</t>
  </si>
  <si>
    <t>무보수 축전지</t>
  </si>
  <si>
    <t>밀폐형, 12V 100AH</t>
  </si>
  <si>
    <t>케이블 덕트</t>
  </si>
  <si>
    <t>AL, 70 × 40mm</t>
  </si>
  <si>
    <t>접지저항저감제</t>
  </si>
  <si>
    <t>20㎏</t>
  </si>
  <si>
    <t>포</t>
  </si>
  <si>
    <t>침상전극봉</t>
  </si>
  <si>
    <t>Ø14.2×1575</t>
  </si>
  <si>
    <t>12V 120W, 가대포함</t>
  </si>
  <si>
    <t>=</t>
    <phoneticPr fontId="11" type="noConversion"/>
  </si>
  <si>
    <t>개소</t>
    <phoneticPr fontId="11" type="noConversion"/>
  </si>
  <si>
    <t>LTE 라우터</t>
  </si>
  <si>
    <t>서지방전궤</t>
    <phoneticPr fontId="11" type="noConversion"/>
  </si>
  <si>
    <t>장치거치</t>
    <phoneticPr fontId="11" type="noConversion"/>
  </si>
  <si>
    <t>통신외선공</t>
    <phoneticPr fontId="11" type="noConversion"/>
  </si>
  <si>
    <t>=</t>
    <phoneticPr fontId="11" type="noConversion"/>
  </si>
  <si>
    <t>1200bps, 랙형</t>
  </si>
  <si>
    <t>원격측정장치(RTU) 철거</t>
    <phoneticPr fontId="11" type="noConversion"/>
  </si>
  <si>
    <t>0.5 * 0.3</t>
    <phoneticPr fontId="11" type="noConversion"/>
  </si>
  <si>
    <t>원격측정장치(RTU) 철거/재설치</t>
    <phoneticPr fontId="11" type="noConversion"/>
  </si>
  <si>
    <t>0.5 * 1.5</t>
    <phoneticPr fontId="11" type="noConversion"/>
  </si>
  <si>
    <t>수량</t>
    <phoneticPr fontId="11" type="noConversion"/>
  </si>
  <si>
    <t>단가</t>
    <phoneticPr fontId="11" type="noConversion"/>
  </si>
  <si>
    <t>금액</t>
    <phoneticPr fontId="11" type="noConversion"/>
  </si>
  <si>
    <t>단가</t>
    <phoneticPr fontId="11" type="noConversion"/>
  </si>
  <si>
    <t>금액</t>
    <phoneticPr fontId="11" type="noConversion"/>
  </si>
  <si>
    <t>1. 원격제어설비</t>
    <phoneticPr fontId="11" type="noConversion"/>
  </si>
  <si>
    <t>H 2.2미만</t>
    <phoneticPr fontId="11" type="noConversion"/>
  </si>
  <si>
    <t>2.2m미만</t>
    <phoneticPr fontId="11" type="noConversion"/>
  </si>
  <si>
    <t>2.2m미만</t>
    <phoneticPr fontId="11" type="noConversion"/>
  </si>
  <si>
    <t>0.48 * 0.3</t>
    <phoneticPr fontId="11" type="noConversion"/>
  </si>
  <si>
    <t>0.48 * 1.8</t>
    <phoneticPr fontId="11" type="noConversion"/>
  </si>
  <si>
    <t>19"랙 캐비닛 철거</t>
    <phoneticPr fontId="11" type="noConversion"/>
  </si>
  <si>
    <t>2. 송수신설비</t>
    <phoneticPr fontId="11" type="noConversion"/>
  </si>
  <si>
    <t>2. 송수신설비</t>
    <phoneticPr fontId="11" type="noConversion"/>
  </si>
  <si>
    <t>10W, 150MHz 대역</t>
  </si>
  <si>
    <t>통7-1-2</t>
  </si>
  <si>
    <t>조립설치</t>
    <phoneticPr fontId="11" type="noConversion"/>
  </si>
  <si>
    <t>대</t>
    <phoneticPr fontId="11" type="noConversion"/>
  </si>
  <si>
    <t>대국시험</t>
    <phoneticPr fontId="11" type="noConversion"/>
  </si>
  <si>
    <t>2.0 * 0.6</t>
    <phoneticPr fontId="11" type="noConversion"/>
  </si>
  <si>
    <t>통6-1-1</t>
  </si>
  <si>
    <t>통8-1-1</t>
  </si>
  <si>
    <t>통4-3-3</t>
  </si>
  <si>
    <t>MODEM 설치 및 기능시험</t>
    <phoneticPr fontId="11" type="noConversion"/>
  </si>
  <si>
    <t>WCDMA, LTE</t>
    <phoneticPr fontId="11" type="noConversion"/>
  </si>
  <si>
    <t>0.38 * 0.3</t>
    <phoneticPr fontId="11" type="noConversion"/>
  </si>
  <si>
    <t>0.23 * 0.3</t>
    <phoneticPr fontId="11" type="noConversion"/>
  </si>
  <si>
    <t>대</t>
    <phoneticPr fontId="11" type="noConversion"/>
  </si>
  <si>
    <t>0.38 * 1.8</t>
    <phoneticPr fontId="11" type="noConversion"/>
  </si>
  <si>
    <t>0.23 * 1.8</t>
    <phoneticPr fontId="11" type="noConversion"/>
  </si>
  <si>
    <t>통7-5-2</t>
    <phoneticPr fontId="11" type="noConversion"/>
  </si>
  <si>
    <t>조립인양설치</t>
    <phoneticPr fontId="11" type="noConversion"/>
  </si>
  <si>
    <t>방향조정</t>
    <phoneticPr fontId="11" type="noConversion"/>
  </si>
  <si>
    <t>1.0 * 0.5 * 0.3</t>
    <phoneticPr fontId="11" type="noConversion"/>
  </si>
  <si>
    <t>3.0 * 0.5 * 0.3</t>
    <phoneticPr fontId="11" type="noConversion"/>
  </si>
  <si>
    <t>1.0 * 0.5 * 0.3 * 0.3</t>
    <phoneticPr fontId="11" type="noConversion"/>
  </si>
  <si>
    <t>3.0 * 0.5 * 0.3 * 0.3</t>
    <phoneticPr fontId="11" type="noConversion"/>
  </si>
  <si>
    <t>야기, 150㎒ 대역</t>
    <phoneticPr fontId="11" type="noConversion"/>
  </si>
  <si>
    <t>동축케이블(급전선) 철거</t>
    <phoneticPr fontId="11" type="noConversion"/>
  </si>
  <si>
    <t>통4-5-2</t>
    <phoneticPr fontId="11" type="noConversion"/>
  </si>
  <si>
    <t>커넥터 설치</t>
    <phoneticPr fontId="11" type="noConversion"/>
  </si>
  <si>
    <t>모뎀 철거</t>
    <phoneticPr fontId="11" type="noConversion"/>
  </si>
  <si>
    <t>모뎀 철거/재설치</t>
    <phoneticPr fontId="11" type="noConversion"/>
  </si>
  <si>
    <t>3. 수문관측설비</t>
    <phoneticPr fontId="11" type="noConversion"/>
  </si>
  <si>
    <t>통9-3-2-1</t>
    <phoneticPr fontId="11" type="noConversion"/>
  </si>
  <si>
    <t>브라켓 설치</t>
    <phoneticPr fontId="11" type="noConversion"/>
  </si>
  <si>
    <t>변환기 설치</t>
    <phoneticPr fontId="11" type="noConversion"/>
  </si>
  <si>
    <t>센서 설치</t>
    <phoneticPr fontId="11" type="noConversion"/>
  </si>
  <si>
    <t>시험</t>
    <phoneticPr fontId="11" type="noConversion"/>
  </si>
  <si>
    <t>수위계 철거</t>
    <phoneticPr fontId="11" type="noConversion"/>
  </si>
  <si>
    <t>0.15 * 0.4</t>
    <phoneticPr fontId="11" type="noConversion"/>
  </si>
  <si>
    <t>0.09 * 0.4</t>
    <phoneticPr fontId="11" type="noConversion"/>
  </si>
  <si>
    <t>0.1 * 0.4</t>
    <phoneticPr fontId="11" type="noConversion"/>
  </si>
  <si>
    <t>레이더식 수위계</t>
    <phoneticPr fontId="11" type="noConversion"/>
  </si>
  <si>
    <t>부자식 수위계</t>
    <phoneticPr fontId="11" type="noConversion"/>
  </si>
  <si>
    <t>통8-7-3</t>
    <phoneticPr fontId="11" type="noConversion"/>
  </si>
  <si>
    <t>장비설치(수수기)</t>
    <phoneticPr fontId="11" type="noConversion"/>
  </si>
  <si>
    <t>통1-1-6</t>
    <phoneticPr fontId="11" type="noConversion"/>
  </si>
  <si>
    <t>1.0 * 1.03</t>
    <phoneticPr fontId="11" type="noConversion"/>
  </si>
  <si>
    <t>통4-4-1</t>
    <phoneticPr fontId="11" type="noConversion"/>
  </si>
  <si>
    <t>제어용케이블 포설</t>
    <phoneticPr fontId="11" type="noConversion"/>
  </si>
  <si>
    <t>1.0 * 1.1</t>
    <phoneticPr fontId="11" type="noConversion"/>
  </si>
  <si>
    <t>통3-1-1</t>
    <phoneticPr fontId="11" type="noConversion"/>
  </si>
  <si>
    <t>통3-1-2</t>
    <phoneticPr fontId="11" type="noConversion"/>
  </si>
  <si>
    <t>후렉시블 전선관 철거</t>
    <phoneticPr fontId="11" type="noConversion"/>
  </si>
  <si>
    <t>4. 전원 및 접지설비</t>
    <phoneticPr fontId="11" type="noConversion"/>
  </si>
  <si>
    <t>4. 전원 및 접지설비</t>
    <phoneticPr fontId="11" type="noConversion"/>
  </si>
  <si>
    <t>전9-1</t>
    <phoneticPr fontId="11" type="noConversion"/>
  </si>
  <si>
    <t>태양전지판(100W이하)</t>
    <phoneticPr fontId="11" type="noConversion"/>
  </si>
  <si>
    <t>태양전지판(175W이하)</t>
    <phoneticPr fontId="11" type="noConversion"/>
  </si>
  <si>
    <t>태양전지 철거</t>
    <phoneticPr fontId="11" type="noConversion"/>
  </si>
  <si>
    <t>75W 이하, 가대포함</t>
    <phoneticPr fontId="11" type="noConversion"/>
  </si>
  <si>
    <t>태양전지판(75W이하)</t>
    <phoneticPr fontId="11" type="noConversion"/>
  </si>
  <si>
    <t>175W 이하, 가대포함</t>
    <phoneticPr fontId="11" type="noConversion"/>
  </si>
  <si>
    <t>통1-1-6</t>
    <phoneticPr fontId="11" type="noConversion"/>
  </si>
  <si>
    <t>통4-6-1(4-4-1)</t>
    <phoneticPr fontId="11" type="noConversion"/>
  </si>
  <si>
    <t>0.16 / 10</t>
    <phoneticPr fontId="11" type="noConversion"/>
  </si>
  <si>
    <t>전원케이블 포설</t>
    <phoneticPr fontId="11" type="noConversion"/>
  </si>
  <si>
    <t>태양전지 케이블 철거</t>
    <phoneticPr fontId="11" type="noConversion"/>
  </si>
  <si>
    <t>0.16 / 10 * 0.5</t>
    <phoneticPr fontId="11" type="noConversion"/>
  </si>
  <si>
    <t>12V, 10A</t>
    <phoneticPr fontId="11" type="noConversion"/>
  </si>
  <si>
    <t>개소</t>
    <phoneticPr fontId="11" type="noConversion"/>
  </si>
  <si>
    <t>배터리 설치 및 동작확인/시험</t>
    <phoneticPr fontId="11" type="noConversion"/>
  </si>
  <si>
    <t>전4-92-6</t>
    <phoneticPr fontId="11" type="noConversion"/>
  </si>
  <si>
    <t>피뢰침(절연용)</t>
  </si>
  <si>
    <t>1.0 * 1.05</t>
    <phoneticPr fontId="11" type="noConversion"/>
  </si>
  <si>
    <t>통3-5-2</t>
    <phoneticPr fontId="11" type="noConversion"/>
  </si>
  <si>
    <t>금속덕트 설치</t>
    <phoneticPr fontId="11" type="noConversion"/>
  </si>
  <si>
    <t>식</t>
    <phoneticPr fontId="11" type="noConversion"/>
  </si>
  <si>
    <t>접지봉 타설</t>
    <phoneticPr fontId="11" type="noConversion"/>
  </si>
  <si>
    <t>통11-5-1</t>
    <phoneticPr fontId="11" type="noConversion"/>
  </si>
  <si>
    <t>0.12 / 10</t>
    <phoneticPr fontId="11" type="noConversion"/>
  </si>
  <si>
    <t>통1-1-6</t>
    <phoneticPr fontId="11" type="noConversion"/>
  </si>
  <si>
    <t>1.0 * 1.03</t>
    <phoneticPr fontId="11" type="noConversion"/>
  </si>
  <si>
    <t>접지선 부설</t>
    <phoneticPr fontId="11" type="noConversion"/>
  </si>
  <si>
    <t>0.5 / 10</t>
    <phoneticPr fontId="11" type="noConversion"/>
  </si>
  <si>
    <t>0.25 / 10</t>
    <phoneticPr fontId="11" type="noConversion"/>
  </si>
  <si>
    <t>100×100×1,200, 덮개포함</t>
    <phoneticPr fontId="11" type="noConversion"/>
  </si>
  <si>
    <t>0.15 * 1.4</t>
    <phoneticPr fontId="11" type="noConversion"/>
  </si>
  <si>
    <t>0.1 * 1.4</t>
    <phoneticPr fontId="11" type="noConversion"/>
  </si>
  <si>
    <t>전9-1</t>
    <phoneticPr fontId="11" type="noConversion"/>
  </si>
  <si>
    <t>0.5 * 0.5</t>
    <phoneticPr fontId="11" type="noConversion"/>
  </si>
  <si>
    <t>전9-1</t>
    <phoneticPr fontId="11" type="noConversion"/>
  </si>
  <si>
    <t>전력조절기</t>
    <phoneticPr fontId="11" type="noConversion"/>
  </si>
  <si>
    <t>m</t>
    <phoneticPr fontId="11" type="noConversion"/>
  </si>
  <si>
    <t>개</t>
    <phoneticPr fontId="11" type="noConversion"/>
  </si>
  <si>
    <t>1</t>
    <phoneticPr fontId="11" type="noConversion"/>
  </si>
  <si>
    <t>나. 예산내역서(총괄)</t>
    <phoneticPr fontId="11" type="noConversion"/>
  </si>
  <si>
    <t>12V, 30A, 통신용, 디지털 표시형, 32bit CPU탑재형</t>
    <phoneticPr fontId="11" type="noConversion"/>
  </si>
  <si>
    <t>스마트전력관리장치</t>
    <phoneticPr fontId="11" type="noConversion"/>
  </si>
  <si>
    <t>가. 공사원가계산서</t>
    <phoneticPr fontId="11" type="noConversion"/>
  </si>
  <si>
    <t>작업반장</t>
  </si>
  <si>
    <t>조력공</t>
  </si>
  <si>
    <t>제도사</t>
  </si>
  <si>
    <t>비계공</t>
  </si>
  <si>
    <t>형틀목공</t>
  </si>
  <si>
    <t>철근공</t>
  </si>
  <si>
    <t>철공</t>
  </si>
  <si>
    <t>철판공</t>
  </si>
  <si>
    <t>철골공</t>
  </si>
  <si>
    <t>화약취급공</t>
  </si>
  <si>
    <t>할석공</t>
  </si>
  <si>
    <t>포설공</t>
  </si>
  <si>
    <t>-</t>
  </si>
  <si>
    <t>포장공</t>
  </si>
  <si>
    <t>잠수부</t>
  </si>
  <si>
    <t>조적공</t>
  </si>
  <si>
    <t>견출공</t>
  </si>
  <si>
    <t>건축목공</t>
  </si>
  <si>
    <t>창호공</t>
  </si>
  <si>
    <t>유리공</t>
  </si>
  <si>
    <t>방수공</t>
  </si>
  <si>
    <t>미장공</t>
  </si>
  <si>
    <t>타일공</t>
  </si>
  <si>
    <t>도장공</t>
  </si>
  <si>
    <t>내장공</t>
  </si>
  <si>
    <t>도배공</t>
  </si>
  <si>
    <t>연마공</t>
  </si>
  <si>
    <t>석공</t>
  </si>
  <si>
    <t>줄눈공</t>
  </si>
  <si>
    <t>판넬조립공</t>
  </si>
  <si>
    <t>지붕잇기공</t>
  </si>
  <si>
    <t>벌목부</t>
  </si>
  <si>
    <t>조경공</t>
  </si>
  <si>
    <t>배관공</t>
  </si>
  <si>
    <t>보일러공</t>
  </si>
  <si>
    <t>위생공</t>
  </si>
  <si>
    <t>덕트공</t>
  </si>
  <si>
    <t>보온공</t>
  </si>
  <si>
    <t>인력운반공</t>
  </si>
  <si>
    <t>궤도공</t>
  </si>
  <si>
    <t>건설기계운전사</t>
  </si>
  <si>
    <t>화물차운전사</t>
  </si>
  <si>
    <t>일반기계운전사</t>
  </si>
  <si>
    <t>기계설비공</t>
  </si>
  <si>
    <t>준설선선장</t>
  </si>
  <si>
    <t>준설선기관사</t>
  </si>
  <si>
    <t>준설선운전사</t>
  </si>
  <si>
    <t>선원</t>
  </si>
  <si>
    <t>플랜트배관공</t>
  </si>
  <si>
    <t>플랜트제관공</t>
  </si>
  <si>
    <t>플랜트용접공</t>
  </si>
  <si>
    <t>플랜트특수용접공</t>
  </si>
  <si>
    <t>플랜트기계설치공</t>
  </si>
  <si>
    <t>플랜트특별인부</t>
  </si>
  <si>
    <t>플랜트케이블전공</t>
  </si>
  <si>
    <t>플랜트계장공</t>
  </si>
  <si>
    <t>플랜트덕트공</t>
  </si>
  <si>
    <t>플랜트보온공</t>
  </si>
  <si>
    <t>제철축로공</t>
  </si>
  <si>
    <t>비파괴시험공</t>
  </si>
  <si>
    <t>특급품질관리원</t>
  </si>
  <si>
    <t>고급품질관리원</t>
  </si>
  <si>
    <t>중급품질관리원</t>
  </si>
  <si>
    <t>초급품질관리원</t>
  </si>
  <si>
    <t>지적기사</t>
  </si>
  <si>
    <t>지적산업기사</t>
  </si>
  <si>
    <t>지적기능사</t>
  </si>
  <si>
    <t>내선전공</t>
  </si>
  <si>
    <t>특고압케이블전공</t>
  </si>
  <si>
    <t>고압케이블전공</t>
  </si>
  <si>
    <t>저압케이블전공</t>
  </si>
  <si>
    <t>송전전공</t>
  </si>
  <si>
    <t>송전활선전공</t>
  </si>
  <si>
    <t>배전전공</t>
  </si>
  <si>
    <t>배전활선전공</t>
  </si>
  <si>
    <t>플랜트전공</t>
  </si>
  <si>
    <t>계장공</t>
  </si>
  <si>
    <t>철도신호공</t>
  </si>
  <si>
    <t>통신외선공</t>
  </si>
  <si>
    <t>통신케이블공</t>
  </si>
  <si>
    <t>무선안테나공</t>
  </si>
  <si>
    <t>석면해체공</t>
  </si>
  <si>
    <t>광케이블설치사</t>
  </si>
  <si>
    <t>도편수</t>
  </si>
  <si>
    <t>드잡이공</t>
  </si>
  <si>
    <t>한식목공</t>
  </si>
  <si>
    <t>한식목공조공</t>
  </si>
  <si>
    <t>한식석공</t>
  </si>
  <si>
    <t>한식미장공</t>
  </si>
  <si>
    <t>한식와공</t>
  </si>
  <si>
    <t>한식와공조공</t>
  </si>
  <si>
    <t>목조각공</t>
  </si>
  <si>
    <t>석조각공</t>
  </si>
  <si>
    <t>특수화공</t>
  </si>
  <si>
    <t>화공</t>
  </si>
  <si>
    <t>드잡이공편수</t>
  </si>
  <si>
    <t>한식미장공편수</t>
  </si>
  <si>
    <t>한식와공편수</t>
  </si>
  <si>
    <t>한식단청공편수</t>
  </si>
  <si>
    <t>한식석공조공</t>
  </si>
  <si>
    <t>한식미장공조공</t>
  </si>
  <si>
    <t>원자력플랜트전공</t>
  </si>
  <si>
    <t>원자력용접공</t>
  </si>
  <si>
    <t>원자력기계설치공</t>
  </si>
  <si>
    <t>원자력품질관리사</t>
  </si>
  <si>
    <t>통신관련기사</t>
  </si>
  <si>
    <t>통신관련기능사</t>
  </si>
  <si>
    <t>전기공사기사</t>
  </si>
  <si>
    <t>전기공사산업기사</t>
  </si>
  <si>
    <t>변전전공</t>
  </si>
  <si>
    <t>코킹공</t>
  </si>
  <si>
    <t>특급품질관리기술인</t>
  </si>
  <si>
    <t>고급품질관리기술인</t>
  </si>
  <si>
    <t>중급품질관리기술인</t>
  </si>
  <si>
    <t>초급품질관리기술인</t>
  </si>
  <si>
    <t>H/W시험사</t>
  </si>
  <si>
    <t>S/W시험사</t>
  </si>
  <si>
    <t>0.5 * 0.6</t>
    <phoneticPr fontId="11" type="noConversion"/>
  </si>
  <si>
    <t xml:space="preserve">F-GV 35㎟ </t>
  </si>
  <si>
    <t>대성산</t>
    <phoneticPr fontId="11" type="noConversion"/>
  </si>
  <si>
    <t>UTP 케이블</t>
  </si>
  <si>
    <t>CAT.6</t>
  </si>
  <si>
    <t>카메라 설치</t>
  </si>
  <si>
    <t>원격제어장치 설치</t>
  </si>
  <si>
    <t>브라켓 설치</t>
  </si>
  <si>
    <t>투광기 설치</t>
  </si>
  <si>
    <t>LTE라우터 설치</t>
  </si>
  <si>
    <t>제어장치 외함 설치</t>
  </si>
  <si>
    <t>통신9-2-1-1</t>
  </si>
  <si>
    <t>통신9-4-1</t>
  </si>
  <si>
    <t>통신3-3-1</t>
  </si>
  <si>
    <t>통신1-1-6</t>
  </si>
  <si>
    <t>통신4-3-1</t>
  </si>
  <si>
    <t>레이더식수위계 거치대</t>
  </si>
  <si>
    <t>1.2mx200(mm)</t>
  </si>
  <si>
    <t>레이더식수위계 보호함</t>
  </si>
  <si>
    <t>SUS, 300x300x300(mm)</t>
  </si>
  <si>
    <t>통신9-3-2-1</t>
  </si>
  <si>
    <t>거치대, 보호함 포함</t>
    <phoneticPr fontId="11" type="noConversion"/>
  </si>
  <si>
    <t>VHF 송수신기</t>
  </si>
  <si>
    <t>10W 저전력형, 150MHz 대역</t>
  </si>
  <si>
    <t>VHF 송수신기 철거</t>
    <phoneticPr fontId="11" type="noConversion"/>
  </si>
  <si>
    <t>0.5 * 0.6 * 0.3</t>
    <phoneticPr fontId="11" type="noConversion"/>
  </si>
  <si>
    <t xml:space="preserve"> M2M, BCD,HART, SDI-12, PULSE 포트 내장, 1분 10년 저장, 산업용SD메모리 </t>
  </si>
  <si>
    <t>분전반(AC) 철거</t>
    <phoneticPr fontId="11" type="noConversion"/>
  </si>
  <si>
    <t>VHF안테나(3소자)</t>
  </si>
  <si>
    <t>폴 거치형(제작사양)</t>
  </si>
  <si>
    <t>삼성산</t>
    <phoneticPr fontId="11" type="noConversion"/>
  </si>
  <si>
    <t>가리산</t>
    <phoneticPr fontId="11" type="noConversion"/>
  </si>
  <si>
    <t>예봉산</t>
    <phoneticPr fontId="11" type="noConversion"/>
  </si>
  <si>
    <t>호  표</t>
    <phoneticPr fontId="11" type="noConversion"/>
  </si>
  <si>
    <t>수  량</t>
    <phoneticPr fontId="11" type="noConversion"/>
  </si>
  <si>
    <t>재  료  비</t>
    <phoneticPr fontId="11" type="noConversion"/>
  </si>
  <si>
    <t>노  무  비</t>
    <phoneticPr fontId="11" type="noConversion"/>
  </si>
  <si>
    <t>경      비</t>
    <phoneticPr fontId="11" type="noConversion"/>
  </si>
  <si>
    <t>합      계</t>
    <phoneticPr fontId="11" type="noConversion"/>
  </si>
  <si>
    <t>비  고</t>
    <phoneticPr fontId="11" type="noConversion"/>
  </si>
  <si>
    <t>단   가</t>
    <phoneticPr fontId="11" type="noConversion"/>
  </si>
  <si>
    <t>금  액</t>
    <phoneticPr fontId="11" type="noConversion"/>
  </si>
  <si>
    <t>합   계</t>
    <phoneticPr fontId="11" type="noConversion"/>
  </si>
  <si>
    <t>■ 전파법 시행령 [별표 12] &lt;개정 2016. 6. 21.&gt;</t>
    <phoneticPr fontId="151" type="noConversion"/>
  </si>
  <si>
    <r>
      <t>■ 전파법 시행령 [별표 13] &lt;개정 2016. 6. 21.&gt;
무선국 및 전파응용설비의 검사수수료</t>
    </r>
    <r>
      <rPr>
        <sz val="10"/>
        <color rgb="FF000000"/>
        <rFont val="맑은 고딕"/>
        <family val="3"/>
        <charset val="129"/>
        <scheme val="major"/>
      </rPr>
      <t>(제96조제1항 관련)</t>
    </r>
    <phoneticPr fontId="151" type="noConversion"/>
  </si>
  <si>
    <r>
      <t>무선국 및 전파응용설비 허가 등의 신청수수료</t>
    </r>
    <r>
      <rPr>
        <sz val="10"/>
        <color rgb="FF000000"/>
        <rFont val="맑은 고딕"/>
        <family val="3"/>
        <charset val="129"/>
        <scheme val="major"/>
      </rPr>
      <t>(</t>
    </r>
    <r>
      <rPr>
        <sz val="10"/>
        <color theme="1"/>
        <rFont val="맑은 고딕"/>
        <family val="3"/>
        <charset val="129"/>
        <scheme val="major"/>
      </rPr>
      <t>제</t>
    </r>
    <r>
      <rPr>
        <sz val="10"/>
        <color rgb="FF000000"/>
        <rFont val="맑은 고딕"/>
        <family val="3"/>
        <charset val="129"/>
        <scheme val="major"/>
      </rPr>
      <t>95</t>
    </r>
    <r>
      <rPr>
        <sz val="10"/>
        <color theme="1"/>
        <rFont val="맑은 고딕"/>
        <family val="3"/>
        <charset val="129"/>
        <scheme val="major"/>
      </rPr>
      <t>조제</t>
    </r>
    <r>
      <rPr>
        <sz val="10"/>
        <color rgb="FF000000"/>
        <rFont val="맑은 고딕"/>
        <family val="3"/>
        <charset val="129"/>
        <scheme val="major"/>
      </rPr>
      <t>1</t>
    </r>
    <r>
      <rPr>
        <sz val="10"/>
        <color theme="1"/>
        <rFont val="맑은 고딕"/>
        <family val="3"/>
        <charset val="129"/>
        <scheme val="major"/>
      </rPr>
      <t>항 관련</t>
    </r>
    <r>
      <rPr>
        <sz val="10"/>
        <color rgb="FF000000"/>
        <rFont val="맑은 고딕"/>
        <family val="3"/>
        <charset val="129"/>
        <scheme val="major"/>
      </rPr>
      <t>)</t>
    </r>
  </si>
  <si>
    <t>무선국의 종별</t>
  </si>
  <si>
    <t>안테나공급전력에 의한 송신기의 규모</t>
  </si>
  <si>
    <t>준공검사</t>
  </si>
  <si>
    <t>정기검사</t>
  </si>
  <si>
    <t>수시검사</t>
  </si>
  <si>
    <t>변경검사</t>
  </si>
  <si>
    <t>허가신청 수수료</t>
  </si>
  <si>
    <t>재허가신청
 수수료</t>
    <phoneticPr fontId="151" type="noConversion"/>
  </si>
  <si>
    <t>변경허가신청
 수수료</t>
    <phoneticPr fontId="151" type="noConversion"/>
  </si>
  <si>
    <t>수수료</t>
  </si>
  <si>
    <r>
      <t>선박국</t>
    </r>
    <r>
      <rPr>
        <sz val="10"/>
        <color rgb="FF000000"/>
        <rFont val="맑은 고딕"/>
        <family val="3"/>
        <charset val="129"/>
        <scheme val="major"/>
      </rPr>
      <t>(</t>
    </r>
    <r>
      <rPr>
        <sz val="10"/>
        <color theme="1"/>
        <rFont val="맑은 고딕"/>
        <family val="3"/>
        <charset val="129"/>
        <scheme val="major"/>
      </rPr>
      <t xml:space="preserve">총톤수 </t>
    </r>
    <r>
      <rPr>
        <sz val="10"/>
        <color rgb="FF000000"/>
        <rFont val="맑은 고딕"/>
        <family val="3"/>
        <charset val="129"/>
        <scheme val="major"/>
      </rPr>
      <t>500</t>
    </r>
    <r>
      <rPr>
        <sz val="10"/>
        <color theme="1"/>
        <rFont val="맑은 고딕"/>
        <family val="3"/>
        <charset val="129"/>
        <scheme val="major"/>
      </rPr>
      <t>톤 미만인 어선의 선박국은 제외한다</t>
    </r>
    <r>
      <rPr>
        <sz val="10"/>
        <color rgb="FF000000"/>
        <rFont val="맑은 고딕"/>
        <family val="3"/>
        <charset val="129"/>
        <scheme val="major"/>
      </rPr>
      <t>)</t>
    </r>
    <r>
      <rPr>
        <sz val="10"/>
        <color theme="1"/>
        <rFont val="맑은 고딕"/>
        <family val="3"/>
        <charset val="129"/>
        <scheme val="major"/>
      </rPr>
      <t>과 항공기국</t>
    </r>
  </si>
  <si>
    <r>
      <t xml:space="preserve">50W </t>
    </r>
    <r>
      <rPr>
        <sz val="10"/>
        <color theme="1"/>
        <rFont val="맑은 고딕"/>
        <family val="3"/>
        <charset val="129"/>
        <scheme val="major"/>
      </rPr>
      <t>미만</t>
    </r>
  </si>
  <si>
    <r>
      <t>1</t>
    </r>
    <r>
      <rPr>
        <sz val="10"/>
        <color theme="1"/>
        <rFont val="맑은 고딕"/>
        <family val="3"/>
        <charset val="129"/>
        <scheme val="major"/>
      </rPr>
      <t>만</t>
    </r>
    <r>
      <rPr>
        <sz val="10"/>
        <color rgb="FF000000"/>
        <rFont val="맑은 고딕"/>
        <family val="3"/>
        <charset val="129"/>
        <scheme val="major"/>
      </rPr>
      <t>2</t>
    </r>
    <r>
      <rPr>
        <sz val="10"/>
        <color theme="1"/>
        <rFont val="맑은 고딕"/>
        <family val="3"/>
        <charset val="129"/>
        <scheme val="major"/>
      </rPr>
      <t>천원</t>
    </r>
  </si>
  <si>
    <r>
      <t>1</t>
    </r>
    <r>
      <rPr>
        <sz val="10"/>
        <color theme="1"/>
        <rFont val="맑은 고딕"/>
        <family val="3"/>
        <charset val="129"/>
        <scheme val="major"/>
      </rPr>
      <t>만</t>
    </r>
    <r>
      <rPr>
        <sz val="10"/>
        <color rgb="FF000000"/>
        <rFont val="맑은 고딕"/>
        <family val="3"/>
        <charset val="129"/>
        <scheme val="major"/>
      </rPr>
      <t>1</t>
    </r>
    <r>
      <rPr>
        <sz val="10"/>
        <color theme="1"/>
        <rFont val="맑은 고딕"/>
        <family val="3"/>
        <charset val="129"/>
        <scheme val="major"/>
      </rPr>
      <t>천원</t>
    </r>
  </si>
  <si>
    <t>1. 할당받은 주파수를 사용하는 무선국</t>
  </si>
  <si>
    <t>100W 미만</t>
  </si>
  <si>
    <t>12만원</t>
  </si>
  <si>
    <t>10만원</t>
  </si>
  <si>
    <r>
      <t xml:space="preserve">50W </t>
    </r>
    <r>
      <rPr>
        <sz val="10"/>
        <color theme="1"/>
        <rFont val="맑은 고딕"/>
        <family val="3"/>
        <charset val="129"/>
        <scheme val="major"/>
      </rPr>
      <t>이상</t>
    </r>
  </si>
  <si>
    <r>
      <t>2</t>
    </r>
    <r>
      <rPr>
        <sz val="10"/>
        <color theme="1"/>
        <rFont val="맑은 고딕"/>
        <family val="3"/>
        <charset val="129"/>
        <scheme val="major"/>
      </rPr>
      <t>만</t>
    </r>
    <r>
      <rPr>
        <sz val="10"/>
        <color rgb="FF000000"/>
        <rFont val="맑은 고딕"/>
        <family val="3"/>
        <charset val="129"/>
        <scheme val="major"/>
      </rPr>
      <t>3</t>
    </r>
    <r>
      <rPr>
        <sz val="10"/>
        <color theme="1"/>
        <rFont val="맑은 고딕"/>
        <family val="3"/>
        <charset val="129"/>
        <scheme val="major"/>
      </rPr>
      <t>천원</t>
    </r>
  </si>
  <si>
    <t>100W 이상</t>
  </si>
  <si>
    <t>14만원</t>
  </si>
  <si>
    <t>10만3천원</t>
  </si>
  <si>
    <t>총톤수 500톤 미만인 어선의 선박국</t>
  </si>
  <si>
    <t>50W 미만</t>
  </si>
  <si>
    <t>4천원</t>
  </si>
  <si>
    <t>2. 어선의 선박국(총 톤수 500톤 미만의 것)</t>
  </si>
  <si>
    <t>12W 미만</t>
  </si>
  <si>
    <t>1만8천원</t>
  </si>
  <si>
    <t>1만1천원</t>
  </si>
  <si>
    <t>1만2천원</t>
  </si>
  <si>
    <t>50W 이상</t>
  </si>
  <si>
    <t>6천원</t>
  </si>
  <si>
    <t>12W 이상 50W 미만</t>
  </si>
  <si>
    <t>2만8천원</t>
  </si>
  <si>
    <t>법 제24조의2제1항제4호에 따른 선박국 및 항공기국</t>
  </si>
  <si>
    <t>1만원</t>
  </si>
  <si>
    <t>―</t>
  </si>
  <si>
    <t>4만3천원</t>
  </si>
  <si>
    <t>3. 방송국(텔레비전방송국은 제외한다)</t>
  </si>
  <si>
    <t>10kW 미만</t>
  </si>
  <si>
    <t>54만원</t>
  </si>
  <si>
    <t>50만원</t>
  </si>
  <si>
    <t>30만원</t>
  </si>
  <si>
    <t>25만2천원</t>
  </si>
  <si>
    <t>방송국(텔레비전방송국은 제외한다)</t>
  </si>
  <si>
    <t>7만5천원</t>
  </si>
  <si>
    <t>10kW 이상 50kW 미만</t>
  </si>
  <si>
    <t>70만원</t>
  </si>
  <si>
    <t>60만원</t>
  </si>
  <si>
    <t>36만원</t>
  </si>
  <si>
    <t>35만원</t>
  </si>
  <si>
    <t>100W 이상 1㎾ 미만</t>
  </si>
  <si>
    <t>15만원</t>
  </si>
  <si>
    <t>8만7천원</t>
  </si>
  <si>
    <t>50kW 이상</t>
  </si>
  <si>
    <t>100만원</t>
  </si>
  <si>
    <t>78만원</t>
  </si>
  <si>
    <t>45만원</t>
  </si>
  <si>
    <t>1㎾ 이상 10㎾ 미만</t>
  </si>
  <si>
    <t>4. 텔레비전방송국</t>
  </si>
  <si>
    <t>52만1천원</t>
  </si>
  <si>
    <t>43만1천100원</t>
  </si>
  <si>
    <t>25만1천500원</t>
  </si>
  <si>
    <t>10㎾ 이상</t>
  </si>
  <si>
    <t>100W 이상 1kW 미만</t>
  </si>
  <si>
    <t>77만300원</t>
  </si>
  <si>
    <t>63만7천300원</t>
  </si>
  <si>
    <t>36만6천500원</t>
  </si>
  <si>
    <t>텔레비전방송국</t>
  </si>
  <si>
    <t>11만7천원</t>
  </si>
  <si>
    <t>1kW 이상 10kW 미만</t>
  </si>
  <si>
    <t>101만9천200원</t>
  </si>
  <si>
    <t>84만5천100원</t>
  </si>
  <si>
    <t>49만2천200원</t>
  </si>
  <si>
    <t>49만3천100원</t>
  </si>
  <si>
    <t>23만7천원</t>
  </si>
  <si>
    <t>18만1천원</t>
  </si>
  <si>
    <t>10kW 이상</t>
  </si>
  <si>
    <t>122만5천900원</t>
  </si>
  <si>
    <t>101만4천400원</t>
  </si>
  <si>
    <t>59만1천500원</t>
  </si>
  <si>
    <t>59만2천원</t>
  </si>
  <si>
    <t>44만3천원</t>
  </si>
  <si>
    <t>5. 실험국과 아마추어국</t>
  </si>
  <si>
    <t>9천원</t>
  </si>
  <si>
    <t>59만원</t>
  </si>
  <si>
    <t>50W 이상 500W 미만</t>
  </si>
  <si>
    <t>1만7천원</t>
  </si>
  <si>
    <t>실험국과 아마추어국</t>
  </si>
  <si>
    <t>5천원</t>
  </si>
  <si>
    <t>500W 이상 5kW 미만</t>
  </si>
  <si>
    <t>3만원</t>
  </si>
  <si>
    <t>1만9천원</t>
  </si>
  <si>
    <t>50W이상 100W 미만</t>
  </si>
  <si>
    <t>5kW 이상</t>
  </si>
  <si>
    <t>3만7천원</t>
  </si>
  <si>
    <t>2만4천원</t>
  </si>
  <si>
    <t>1만6천원</t>
  </si>
  <si>
    <t>6. 전파응용설비</t>
  </si>
  <si>
    <t>8천원</t>
  </si>
  <si>
    <t>전파응용설비</t>
  </si>
  <si>
    <t>7천원</t>
  </si>
  <si>
    <t>그 밖의 무선국</t>
  </si>
  <si>
    <t>1만5천원</t>
  </si>
  <si>
    <t>3만2천원</t>
  </si>
  <si>
    <t>2만3천원</t>
  </si>
  <si>
    <t>2만2천원</t>
  </si>
  <si>
    <t>7. 그 밖의 무선국</t>
  </si>
  <si>
    <t>0.5W 미만</t>
  </si>
  <si>
    <t>100W이상 500W 미만</t>
  </si>
  <si>
    <t>4만원</t>
  </si>
  <si>
    <t>0.5W 이상 5W 미만</t>
  </si>
  <si>
    <t>3만1천원</t>
  </si>
  <si>
    <t>500W 이상</t>
  </si>
  <si>
    <t>4만4천원</t>
  </si>
  <si>
    <t>5W 이상 50W 미만</t>
  </si>
  <si>
    <t>8만4천원</t>
  </si>
  <si>
    <t>6만3천원</t>
  </si>
  <si>
    <t>18만6천원</t>
  </si>
  <si>
    <t>14만1천원</t>
  </si>
  <si>
    <t>13만9천원</t>
  </si>
  <si>
    <t>22만2천원</t>
  </si>
  <si>
    <t>16만5천원</t>
  </si>
  <si>
    <t xml:space="preserve">비고 </t>
  </si>
  <si>
    <t>법 제24조제1항 단서에 따른 무선국 중 표본검사를 받지 않는 무선국에 대해서는 제96조 및 제97조를 적용하지 아니하며, 해당 무선국별로 3만5천원의 준공검사 수수료를 내야 한다. 다만, 표본검사를 받지 않은 무선국이 법 제24조제7항에 따라 검사를 받는 경우에는 제96조 및 제97조를 적용하여 산정된 검사수수료에서 3만5천원을 제외한 나머지 금액을 추가로 내야 한다.</t>
  </si>
  <si>
    <t>구    분</t>
  </si>
  <si>
    <t>수량</t>
  </si>
  <si>
    <t>단    가</t>
  </si>
  <si>
    <r>
      <t xml:space="preserve">금 </t>
    </r>
    <r>
      <rPr>
        <sz val="10"/>
        <color theme="1"/>
        <rFont val="맑은 고딕"/>
        <family val="3"/>
        <charset val="129"/>
        <scheme val="minor"/>
      </rPr>
      <t xml:space="preserve">   액</t>
    </r>
  </si>
  <si>
    <r>
      <t xml:space="preserve">비 </t>
    </r>
    <r>
      <rPr>
        <sz val="10"/>
        <color theme="1"/>
        <rFont val="맑은 고딕"/>
        <family val="3"/>
        <charset val="129"/>
        <scheme val="minor"/>
      </rPr>
      <t xml:space="preserve">   고</t>
    </r>
  </si>
  <si>
    <t>1. 무선국 수수료</t>
  </si>
  <si>
    <t>전파법 시행령 제95조[별표12], 제96조</t>
  </si>
  <si>
    <t>국소</t>
  </si>
  <si>
    <t>무선국 및 전파응용설비 허가등의 신청수수료 (제95조 제1항 관련) 그밖의 무선국 "50W미만"적용[신규]</t>
  </si>
  <si>
    <t>합  계</t>
    <phoneticPr fontId="151" type="noConversion"/>
  </si>
  <si>
    <t>목       차</t>
  </si>
  <si>
    <t>1. 설계예산서</t>
    <phoneticPr fontId="162" type="noConversion"/>
  </si>
  <si>
    <t>4. 단가산출서</t>
    <phoneticPr fontId="11" type="noConversion"/>
  </si>
  <si>
    <t>가. 물품적용단가</t>
    <phoneticPr fontId="11" type="noConversion"/>
  </si>
  <si>
    <t>나. 예산내역서</t>
    <phoneticPr fontId="11" type="noConversion"/>
  </si>
  <si>
    <t>나. 정부노임단가</t>
    <phoneticPr fontId="11" type="noConversion"/>
  </si>
  <si>
    <t>다. 예비품구매비</t>
    <phoneticPr fontId="11" type="noConversion"/>
  </si>
  <si>
    <t>다. 원가계산 제비율표</t>
    <phoneticPr fontId="11" type="noConversion"/>
  </si>
  <si>
    <t>라. 지급수수료</t>
    <phoneticPr fontId="11" type="noConversion"/>
  </si>
  <si>
    <t>2. 수량산출서</t>
    <phoneticPr fontId="11" type="noConversion"/>
  </si>
  <si>
    <t>3. 일위대가</t>
    <phoneticPr fontId="11" type="noConversion"/>
  </si>
  <si>
    <t>가. 일위대가목록표</t>
    <phoneticPr fontId="11" type="noConversion"/>
  </si>
  <si>
    <t>나. 일위대가표</t>
    <phoneticPr fontId="11" type="noConversion"/>
  </si>
  <si>
    <t>2. 수량산출서</t>
    <phoneticPr fontId="162" type="noConversion"/>
  </si>
  <si>
    <t>3. 일위대가</t>
    <phoneticPr fontId="162" type="noConversion"/>
  </si>
  <si>
    <t>4. 단가산출서</t>
    <phoneticPr fontId="162" type="noConversion"/>
  </si>
  <si>
    <t>함백산</t>
    <phoneticPr fontId="11" type="noConversion"/>
  </si>
  <si>
    <t>소백산</t>
    <phoneticPr fontId="11" type="noConversion"/>
  </si>
  <si>
    <t>태기산</t>
    <phoneticPr fontId="11" type="noConversion"/>
  </si>
  <si>
    <t>위성단말기(인마샛)</t>
    <phoneticPr fontId="11" type="noConversion"/>
  </si>
  <si>
    <t>인마샛 원격측정장치(RTU)</t>
    <phoneticPr fontId="11" type="noConversion"/>
  </si>
  <si>
    <t>L-BAND위성, KU-BAND위성 겸용</t>
    <phoneticPr fontId="11" type="noConversion"/>
  </si>
  <si>
    <t>단말기기거치대</t>
    <phoneticPr fontId="11" type="noConversion"/>
  </si>
  <si>
    <t>강광제작사양,1m</t>
    <phoneticPr fontId="11" type="noConversion"/>
  </si>
  <si>
    <t>위성단말 케이블</t>
    <phoneticPr fontId="11" type="noConversion"/>
  </si>
  <si>
    <t>통신10-2-5</t>
  </si>
  <si>
    <t>통신 8-1-1</t>
  </si>
  <si>
    <t>통신4-6-1</t>
  </si>
  <si>
    <t>인</t>
    <phoneticPr fontId="11" type="noConversion"/>
  </si>
  <si>
    <t>M2M 원격측정장치(RTU)</t>
    <phoneticPr fontId="11" type="noConversion"/>
  </si>
  <si>
    <t>인말샛트 4세대</t>
    <phoneticPr fontId="11" type="noConversion"/>
  </si>
  <si>
    <t>검정, DC 히터형, 바람막이 포함</t>
  </si>
  <si>
    <t>12V 100W, 가대포함</t>
    <phoneticPr fontId="11" type="noConversion"/>
  </si>
  <si>
    <t>SW, 22㎜</t>
    <phoneticPr fontId="11" type="noConversion"/>
  </si>
  <si>
    <t>통신설비공</t>
    <phoneticPr fontId="11" type="noConversion"/>
  </si>
  <si>
    <t>통신4-3-3</t>
    <phoneticPr fontId="11" type="noConversion"/>
  </si>
  <si>
    <t>가. 수량산출서</t>
    <phoneticPr fontId="11" type="noConversion"/>
  </si>
  <si>
    <t>감악산</t>
    <phoneticPr fontId="11" type="noConversion"/>
  </si>
  <si>
    <t>용문산</t>
    <phoneticPr fontId="11" type="noConversion"/>
  </si>
  <si>
    <t>위성</t>
    <phoneticPr fontId="11" type="noConversion"/>
  </si>
  <si>
    <t>0.25 * 2</t>
    <phoneticPr fontId="11" type="noConversion"/>
  </si>
  <si>
    <t>19",1,400x600x750(mm)</t>
  </si>
  <si>
    <t xml:space="preserve">VHF HDLC 1200bps, BCD,HART, SDI-12,PULSE </t>
  </si>
  <si>
    <t>원격측정장치(RTU)</t>
  </si>
  <si>
    <t>VHF안테나 가대</t>
    <phoneticPr fontId="11" type="noConversion"/>
  </si>
  <si>
    <t>AWG20X6C</t>
    <phoneticPr fontId="11" type="noConversion"/>
  </si>
  <si>
    <t>TRF-CVV-SB 1.5SQ*2C</t>
    <phoneticPr fontId="11" type="noConversion"/>
  </si>
  <si>
    <t>TRF-CVV-SB 1.5SQ*2C</t>
  </si>
  <si>
    <t>케이블 및 하네스</t>
  </si>
  <si>
    <t>케이블 및 하네스</t>
    <phoneticPr fontId="11" type="noConversion"/>
  </si>
  <si>
    <t>장비전원 연결케이블</t>
  </si>
  <si>
    <t>장비전원 연결케이블</t>
    <phoneticPr fontId="11" type="noConversion"/>
  </si>
  <si>
    <t>VCT 4.0SQ*2C</t>
    <phoneticPr fontId="11" type="noConversion"/>
  </si>
  <si>
    <t>가평군(가평교)</t>
  </si>
  <si>
    <t>경기도 가평군 가평읍 읍내리 가평교</t>
  </si>
  <si>
    <t>가평군(신청평대교)</t>
  </si>
  <si>
    <t>가평군(중미산)</t>
  </si>
  <si>
    <t>가평군(청평교)</t>
  </si>
  <si>
    <t>경기도 가평군 청평면 청평리 청평교</t>
  </si>
  <si>
    <t>가평군(청평댐)</t>
  </si>
  <si>
    <t>가평군(하면사무소)</t>
  </si>
  <si>
    <t>경기도 가평군 조종면 조종내길 71 (조종면사무소로 명칭 변경)</t>
  </si>
  <si>
    <t>가평군(화악교)</t>
  </si>
  <si>
    <t>강릉시(대기리)</t>
  </si>
  <si>
    <t>강원도 강릉시 왕산면 대기리 922-1</t>
  </si>
  <si>
    <t>강릉시(소금강분소)</t>
  </si>
  <si>
    <t>강릉시(송림교)</t>
  </si>
  <si>
    <t>강원도 강릉시 연곡면 송림리 송림교</t>
  </si>
  <si>
    <t>강릉시(회산교)</t>
  </si>
  <si>
    <t>강원도 강릉시 회산동 회산교</t>
  </si>
  <si>
    <t>강화군(강화대교)</t>
  </si>
  <si>
    <t>강화군(임진강레이더)</t>
  </si>
  <si>
    <t>경기도 고양시 덕양구 원당동 1046-1번지</t>
  </si>
  <si>
    <t>광명시(시흥대교)</t>
  </si>
  <si>
    <t>경기도 광명시 소화동 시흥대교</t>
  </si>
  <si>
    <t>광주시(검천리)</t>
  </si>
  <si>
    <t>경기도 광주시 남종면 검천리 459</t>
  </si>
  <si>
    <t>광주시(경안교)</t>
  </si>
  <si>
    <t>경기도 광주시 쌍령동 경안교</t>
  </si>
  <si>
    <t>광주시(광동교)</t>
  </si>
  <si>
    <t>경기도 광주시 퇴촌면 광동리 광동교</t>
  </si>
  <si>
    <t>광주시(광주시청)</t>
  </si>
  <si>
    <t>경기도 광주시 행정타운로 50 광주시청</t>
  </si>
  <si>
    <t>광주시(남한산초교)</t>
  </si>
  <si>
    <t>경기도 광주시 중부면 남한산성로 770 남한산초등학교</t>
  </si>
  <si>
    <t>광주시(서하교)</t>
  </si>
  <si>
    <t>경기도 광주시 초월읍 서하리 서하교</t>
  </si>
  <si>
    <t>광주시(섬뜰교)</t>
  </si>
  <si>
    <t>경기도 광주시 초월읍 도평리 섬뜰교</t>
  </si>
  <si>
    <t>괴산군(목도교)</t>
  </si>
  <si>
    <t>충청북도 괴산군 불정면 목도리 목도교</t>
  </si>
  <si>
    <t>괴산군(문당리)</t>
  </si>
  <si>
    <t>괴산군(비도교)</t>
  </si>
  <si>
    <t>충청북도 괴산군 칠성면 비도리 비도교</t>
  </si>
  <si>
    <t>괴산군(송면중교)</t>
  </si>
  <si>
    <t>괴산군(수전교)</t>
  </si>
  <si>
    <t>충청북도 괴산군 칠성면 외사리 수전교</t>
  </si>
  <si>
    <t>괴산군(연풍초교)</t>
  </si>
  <si>
    <t>충청북도 괴산군 연풍면 중앙로 53 연풍초등학교</t>
  </si>
  <si>
    <t>괴산군(청천면사무소)</t>
  </si>
  <si>
    <t>충청북도 괴산군 청천면 괴산로 1342-1 청천면사무소</t>
  </si>
  <si>
    <t>괴산군(추산교)</t>
  </si>
  <si>
    <t>충청북도 괴산군 불정면 추산리 추산교</t>
  </si>
  <si>
    <t>김포시(김포시청)</t>
  </si>
  <si>
    <t>김포시(전류리)</t>
  </si>
  <si>
    <t>남양주시(금곡초교)</t>
  </si>
  <si>
    <t>남양주시(내곡교)</t>
  </si>
  <si>
    <t>경기도 남양주시 진접읍 내각리 내곡교 하류 좌안</t>
  </si>
  <si>
    <t>남양주시(부평교)</t>
  </si>
  <si>
    <t>경기도 남양주시 진접읍 부평리 부평교 하류 좌안</t>
  </si>
  <si>
    <t>남양주시(삼봉리)</t>
  </si>
  <si>
    <t>남양주시(연평대교)</t>
  </si>
  <si>
    <t>경기도 남양주시 진접읍 연평리 연평대교</t>
  </si>
  <si>
    <t>남양주시(왕숙교)</t>
  </si>
  <si>
    <t>남양주시(진관교)</t>
  </si>
  <si>
    <t>경기도 남양주시 퇴계원면 퇴계원리 진관교</t>
  </si>
  <si>
    <t>남양주시(진접읍사무소)</t>
  </si>
  <si>
    <t>경기도 남양주시 진접읍 금강로 1509-26 진접읍사무소</t>
  </si>
  <si>
    <t>남양주시(퇴계원리)</t>
  </si>
  <si>
    <t>경기도 남양주시 퇴계원면 퇴계원리 339-6</t>
  </si>
  <si>
    <t>남양주시(팔당대교)</t>
  </si>
  <si>
    <t>경기도 남양주시 와부읍 팔당리 팔당대교</t>
  </si>
  <si>
    <t>남양주시(팔당댐)</t>
  </si>
  <si>
    <t>단양군(가대교)</t>
  </si>
  <si>
    <t>충청북도 단양군 가곡면 가대리 가대교</t>
  </si>
  <si>
    <t>단양군(단양1교)</t>
  </si>
  <si>
    <t>충청북도 단양군 단성면 북하리 단양1교</t>
  </si>
  <si>
    <t>단양군(덕천교)</t>
  </si>
  <si>
    <t>충청북도 단양군 가곡면 덕천리 덕천교</t>
  </si>
  <si>
    <t>단양군(영춘중교)</t>
  </si>
  <si>
    <t>충청북도 단양군 영춘면 온달평강로 105 영춘중학교</t>
  </si>
  <si>
    <t>단양군(올산리)</t>
  </si>
  <si>
    <t>충청북도 단양군 대강면 올산리 159-2, 529(927호선(도효자로)도로변)</t>
  </si>
  <si>
    <t>동두천시(송천교)</t>
  </si>
  <si>
    <t>동해시(북평교)</t>
  </si>
  <si>
    <t>강원도 동해시 북평동 북평교</t>
  </si>
  <si>
    <t>보은군(법주분교)</t>
  </si>
  <si>
    <t>보은군(법주사)</t>
  </si>
  <si>
    <t>보은군(탁주리)</t>
  </si>
  <si>
    <t>부천시(도두리2교)</t>
  </si>
  <si>
    <t>부천시(부안초교)</t>
  </si>
  <si>
    <t>경기도 부천시 소사구 경인로 484번길 75 부안초등학교</t>
  </si>
  <si>
    <t>삼척시(남양촌교)</t>
  </si>
  <si>
    <t>강원도 삼척시 원덕읍 기곡리 남양촌교</t>
  </si>
  <si>
    <t>삼척시(번천리)</t>
  </si>
  <si>
    <t>강원도 삼척시 하장면 번천리 125-1</t>
  </si>
  <si>
    <t>삼척시(상정교)</t>
  </si>
  <si>
    <t>강원도 삼척시 미로면 상정리 상정교</t>
  </si>
  <si>
    <t>삼척시(심포리)</t>
  </si>
  <si>
    <t>강원도 삼척시 도계읍 심포리 267-5</t>
  </si>
  <si>
    <t>삼척시(오십천교)</t>
  </si>
  <si>
    <t>강원도 삼척시 남양동 오십천교</t>
  </si>
  <si>
    <t>상주시(입석분교)</t>
  </si>
  <si>
    <t>경상북도 상주시 화북면 문장로 2645 화북초등학교 입석분교</t>
  </si>
  <si>
    <t>서울시(광진교)</t>
  </si>
  <si>
    <t>서울특별시 광진구 광장동 광진교</t>
  </si>
  <si>
    <t>서울시(구로구청)</t>
  </si>
  <si>
    <t>서울특별시 구로구 가마산로 245 구로구청</t>
  </si>
  <si>
    <t>서울시(너부대교)</t>
  </si>
  <si>
    <t>서울특별시 구로구 천왕동 너부대교</t>
  </si>
  <si>
    <t>서울시(대곡교)</t>
  </si>
  <si>
    <t>서울특별시 강남구 세곡동 대곡교</t>
  </si>
  <si>
    <t>서울시(대치교)</t>
  </si>
  <si>
    <t>서울특별시 강남구 대치동 대치교</t>
  </si>
  <si>
    <t>서울시(동막골주차장)</t>
  </si>
  <si>
    <t>서울시(송정동)</t>
  </si>
  <si>
    <t>서울특별시 성동구 송정동 75-30</t>
  </si>
  <si>
    <t>서울시(오금교)</t>
  </si>
  <si>
    <t>서울특별시 양천구 신정동 오금교</t>
  </si>
  <si>
    <t>서울시(월계2교)</t>
  </si>
  <si>
    <t>서울특별시 노원구 월계동 월계2교</t>
  </si>
  <si>
    <t>서울시(잠수교)</t>
  </si>
  <si>
    <t>서울특별시 용산구 서빙고동 잠수교</t>
  </si>
  <si>
    <t>서울시(중랑교)</t>
  </si>
  <si>
    <t>서울특별시 중랑구 중화동 중랑교</t>
  </si>
  <si>
    <t>서울시(창동교)</t>
  </si>
  <si>
    <t>서울특별시 도봉구 창동 창동교</t>
  </si>
  <si>
    <t>서울시(청담대교)</t>
  </si>
  <si>
    <t>서울특별시 강남구 청담동 청담대교</t>
  </si>
  <si>
    <t>서울시(한강대교)</t>
  </si>
  <si>
    <t>서울특별시 동작구 노량진동 한강대교</t>
  </si>
  <si>
    <t>서울시(한강홍수통제소 옥상)</t>
  </si>
  <si>
    <t>서울시(행주대교)</t>
  </si>
  <si>
    <t>성남시(구미초교)</t>
  </si>
  <si>
    <t>경기도 성남시 분당구 미금로 22번길 25 구미초등학교</t>
  </si>
  <si>
    <t>성남시(궁내교)</t>
  </si>
  <si>
    <t>경기도 성남시 분당구 정자동 궁내교 상류 좌안</t>
  </si>
  <si>
    <t>성남시(대장동)</t>
  </si>
  <si>
    <t>성남시(성남북초교)</t>
  </si>
  <si>
    <t>경기도 성남시 수정구 희망로 534번길 3 성남북초등학교</t>
  </si>
  <si>
    <t>성남시(한국학중앙연구원)</t>
  </si>
  <si>
    <t>경기도 성남시 분당구 하오개로 323 한국학중앙연구원</t>
  </si>
  <si>
    <t>경기도 안산시 상록구 장상동 523 (동막골)</t>
  </si>
  <si>
    <t>안산시(호동초교)</t>
  </si>
  <si>
    <t>경기도 안산시 상록구 성호로 70 안산호동초등학교</t>
  </si>
  <si>
    <t>안성시(건천리)</t>
  </si>
  <si>
    <t>안성시(삼암리)</t>
  </si>
  <si>
    <t>안성시(삼죽초교)</t>
  </si>
  <si>
    <t>안성시(서운중교)</t>
  </si>
  <si>
    <t>안성시(안성시청)</t>
  </si>
  <si>
    <t>안성시(옥산대교)</t>
  </si>
  <si>
    <t>안성시(한평교)</t>
  </si>
  <si>
    <t>경기도 안성시 일죽면 고은리 한평교</t>
  </si>
  <si>
    <t>안양시(충훈1교)</t>
  </si>
  <si>
    <t>양구군(금악리)</t>
  </si>
  <si>
    <t>강원도 양구군 방산면 금악리 484-4</t>
  </si>
  <si>
    <t>양구군(방산초교)</t>
  </si>
  <si>
    <t>강원도 양구군 방산면 평화로 5121-7 방산초등학교</t>
  </si>
  <si>
    <t>양구군(송청제2교)</t>
    <phoneticPr fontId="151" type="noConversion"/>
  </si>
  <si>
    <t>양양군(갈천리)</t>
  </si>
  <si>
    <t>강원도 양양군 서면 갈천리 126</t>
  </si>
  <si>
    <t>양양군(양양대교)</t>
  </si>
  <si>
    <t>양양군(용천2교)</t>
  </si>
  <si>
    <t>강원도 양양군 서면 용천리 용천2교</t>
  </si>
  <si>
    <t>양주시(봉암초교)</t>
  </si>
  <si>
    <t>경기도 양주시 은현면 삼육사로 473 봉암초등학교</t>
  </si>
  <si>
    <t>양평군(봉상교)</t>
  </si>
  <si>
    <t>경기도 양평군 단월면 봉상리 봉상교</t>
  </si>
  <si>
    <t>양평군(신원리)</t>
  </si>
  <si>
    <t>양평군(양동주민자치센터)</t>
  </si>
  <si>
    <t>경기도 양평군 양동면 학둔지아래길 24 양동주민자치센터</t>
  </si>
  <si>
    <t>경기도 양평군 양평읍 양근리 양평교</t>
  </si>
  <si>
    <t>양평군(청운면사무소)</t>
  </si>
  <si>
    <t>경기도 양평군 청운면 용두로 170 청운면사무소</t>
  </si>
  <si>
    <t>양평군(흑천교)</t>
  </si>
  <si>
    <t>경기도 양평군 개군면 공세리 흑천교</t>
  </si>
  <si>
    <t>여주시(강천리)</t>
  </si>
  <si>
    <t>경기도 여주시 강천면 강천리 546-1</t>
  </si>
  <si>
    <t>여주시(강천보상)</t>
  </si>
  <si>
    <t>여주시(강천보하)</t>
  </si>
  <si>
    <t>경기도 여주시 강천면 이호리 523-2</t>
  </si>
  <si>
    <t>여주시(금당초교)</t>
  </si>
  <si>
    <t>경기도 여주시 가남읍 가남로 649 금당초등학교</t>
  </si>
  <si>
    <t>여주시(남한강교)</t>
  </si>
  <si>
    <t>여주시(삼합교)</t>
  </si>
  <si>
    <t>경기도 여주시 점동면 삼합리 삼합교</t>
  </si>
  <si>
    <t>여주시(상품중교)</t>
  </si>
  <si>
    <t>경기도 여주시 산북면 상품1길 28 상품중학교</t>
  </si>
  <si>
    <t>여주시(양촌교)</t>
  </si>
  <si>
    <t>여주시(여주대교)</t>
  </si>
  <si>
    <t>경기도 여주시 상동 여주대교</t>
  </si>
  <si>
    <t>여주시(여주보상)</t>
  </si>
  <si>
    <t>경기도 여주시 대신면 천남리 680</t>
  </si>
  <si>
    <t>여주시(여주보하)</t>
  </si>
  <si>
    <t>경기도 여주시 능서면 왕대리 1008천</t>
  </si>
  <si>
    <t>여주시(원부교)</t>
  </si>
  <si>
    <t>경기도 여주시 점동면 원부리 원부교</t>
  </si>
  <si>
    <t>여주시(율극교)</t>
  </si>
  <si>
    <t>여주시(이포보상)</t>
  </si>
  <si>
    <t>여주시(이포보하)</t>
  </si>
  <si>
    <t>여주시(주암리)</t>
  </si>
  <si>
    <t>여주시(흥천대교)</t>
  </si>
  <si>
    <t>경기도 여주시 흥천면 다대리 흥천대교</t>
  </si>
  <si>
    <t>연천군(고문분교)</t>
  </si>
  <si>
    <t>경기도 연천군 연천읍 현문로 459 고문분교</t>
  </si>
  <si>
    <t>연천군(사랑교)</t>
  </si>
  <si>
    <t>연천군(사미천교)</t>
  </si>
  <si>
    <t>연천군(삼화교)</t>
  </si>
  <si>
    <t>경기도 연천군 미산면 마전리 삼화교</t>
  </si>
  <si>
    <t>연천군(상리초교)</t>
  </si>
  <si>
    <t>경기도 연천군 연천읍 상리로 70 상리초등학교</t>
  </si>
  <si>
    <t>연천군(신천교)</t>
  </si>
  <si>
    <t>경기도 연천군 청산면 대전리 신천교</t>
  </si>
  <si>
    <t>연천군(임진교)</t>
  </si>
  <si>
    <t>경기도 연천군 군남면 진상리 임진교</t>
  </si>
  <si>
    <t>연천군(차탄교)</t>
  </si>
  <si>
    <t>연천군(필승교)</t>
  </si>
  <si>
    <t>영월군(거운교)</t>
  </si>
  <si>
    <t>영월군(두학교)</t>
  </si>
  <si>
    <t>강원도 영월군 수주면 두산리 두학교</t>
  </si>
  <si>
    <t>영월군(신천교)</t>
  </si>
  <si>
    <t>강원도 영월군 한반도면 신천리 신천교</t>
  </si>
  <si>
    <t>영월군(영월대교)</t>
  </si>
  <si>
    <t>강원도 영월군 영월읍 덕포리 영월대교</t>
  </si>
  <si>
    <t>영월군(옥동교)</t>
  </si>
  <si>
    <t>강원도 영월군 김삿갓면 옥동리 옥동교</t>
  </si>
  <si>
    <t>영월군(주천교)</t>
  </si>
  <si>
    <t>영월군(충혼교)</t>
  </si>
  <si>
    <t>강원도 영월군 중동면 녹전리 충혼교</t>
  </si>
  <si>
    <t>영월군(팔괴교)</t>
  </si>
  <si>
    <t>강원도 영월군 영월읍 하송리 팔괴교</t>
  </si>
  <si>
    <t>오산시(탑동대교)</t>
  </si>
  <si>
    <t>경기도 오산시 누읍동 탑동대교</t>
  </si>
  <si>
    <t>용인시(모현면사무소)</t>
  </si>
  <si>
    <t>경기도 용인시 처인구 모현면 독점로 31-6 모현면사무소</t>
  </si>
  <si>
    <t>용인시(신갈저수지)</t>
  </si>
  <si>
    <t>용인시(역삼동주민센터)</t>
  </si>
  <si>
    <t>경기도 용인시 처인구 명지로 16 역삼동주민센터</t>
  </si>
  <si>
    <t>용인시(용동중교)</t>
  </si>
  <si>
    <t>경기도 용인시 처인구 양지면 남곡로 26 용동중학교</t>
  </si>
  <si>
    <t>용인시(운학초교)</t>
  </si>
  <si>
    <t>경기도 용인시 처인구 동부로 465번길 7 운학초등학교</t>
  </si>
  <si>
    <t>용인시(원삼면사무소)</t>
  </si>
  <si>
    <t>경기도 용인시 처인구 원삼면 원양로 64 원삼면사무소</t>
  </si>
  <si>
    <t>용인시(월촌교)</t>
  </si>
  <si>
    <t>용인시(이동면사무소)</t>
  </si>
  <si>
    <t>용인시(포곡초교)</t>
  </si>
  <si>
    <t>경기도 용인시 처인구 포곡읍 부곡로 24 포곡초등학교</t>
  </si>
  <si>
    <t>원주시(남한강대교)</t>
  </si>
  <si>
    <t>강원도 원주시 부론면 법천리 남한강대교</t>
  </si>
  <si>
    <t>원주시(문막교)</t>
  </si>
  <si>
    <t>원주시(법천교)</t>
  </si>
  <si>
    <t>원주시(서곡초교)</t>
  </si>
  <si>
    <t>강원도 원주시 판부면 용수골길 159 서곡초등학교</t>
  </si>
  <si>
    <t>원주시(옥산교)</t>
  </si>
  <si>
    <t>원주시(원주교)</t>
  </si>
  <si>
    <t>강원도 원주시 봉산동 원주교</t>
  </si>
  <si>
    <t>원주시(장현교)</t>
  </si>
  <si>
    <t>원주시(지정대교)</t>
  </si>
  <si>
    <t>원주시(지정면사무소)</t>
  </si>
  <si>
    <t>강원도 원주시 지정면 간현로 126 지정면사무소</t>
  </si>
  <si>
    <t>원주시(흥양초교)</t>
  </si>
  <si>
    <t>강원도 원주시 소초면 하초구길 6 흥양초등학교</t>
  </si>
  <si>
    <t>음성군(생극면사무소)</t>
  </si>
  <si>
    <t>충청북도 음성군 생극면 음성로 1646 생극면사무소</t>
  </si>
  <si>
    <t>음성군(음성고교)</t>
  </si>
  <si>
    <t>충청북도 음성군 음성읍 중앙로 109-16 음성고등학교</t>
  </si>
  <si>
    <t>음성군(총천교)</t>
  </si>
  <si>
    <t>충청북도 음성군 감곡면 원당리 총천교</t>
  </si>
  <si>
    <t>의왕시(포일동)</t>
  </si>
  <si>
    <t>의정부시(도봉차량기지)</t>
  </si>
  <si>
    <t>의정부시(신곡교)</t>
  </si>
  <si>
    <t>의정부시(중앙초교)</t>
  </si>
  <si>
    <t>경기도 의정부시 호국로 1291번길 17 중앙초등학교</t>
  </si>
  <si>
    <t>이천시(동산교)</t>
    <phoneticPr fontId="151" type="noConversion"/>
  </si>
  <si>
    <t>이천시(복하교)</t>
  </si>
  <si>
    <t>이천시(이천남초교)</t>
  </si>
  <si>
    <t>경기도 이천시 경충대로 2614번길 32 이천남초등학교</t>
  </si>
  <si>
    <t>이천시(장천초교)</t>
  </si>
  <si>
    <t>이천시(장호원교)</t>
  </si>
  <si>
    <t>경기도 이천시 장호원읍 장호원리 장호원교</t>
  </si>
  <si>
    <t>인제군(리빙스턴교)</t>
  </si>
  <si>
    <t>인제군(반월촌교)</t>
  </si>
  <si>
    <t>인제군(백담산장)</t>
  </si>
  <si>
    <t>인제군(신남중교)</t>
  </si>
  <si>
    <t>강원도 인제군 남면 신남로 47-35 신남중학교</t>
  </si>
  <si>
    <t>인제군(양지교)</t>
  </si>
  <si>
    <t>강원도 인제군 상남면 미산리 양지교</t>
  </si>
  <si>
    <t>인제군(왕성동교)</t>
  </si>
  <si>
    <t>강원도 인제군 상남면 미산리 왕성동교</t>
  </si>
  <si>
    <t>인제군(진동리)</t>
  </si>
  <si>
    <t>인제군(하죽천교)</t>
  </si>
  <si>
    <t>강원도 인제군 기린면 서리 하죽천교</t>
  </si>
  <si>
    <t>인제군(한계령)</t>
  </si>
  <si>
    <t>강원도 인제군 한계리 산 1-2 한계령 (국도44호선 도로변)</t>
  </si>
  <si>
    <t>인제군(현리교)</t>
  </si>
  <si>
    <t>강원도 인제군 기린면 현리 현리교</t>
  </si>
  <si>
    <t>정선군(고한읍사무소)</t>
  </si>
  <si>
    <t>강원도 정선군 고한읍 고한2길 1 고한읍사무소</t>
  </si>
  <si>
    <t>정선군(광하교)</t>
  </si>
  <si>
    <t>정선군(나전교)</t>
  </si>
  <si>
    <t>강원도 정선군 북평면 북평리 나전교</t>
  </si>
  <si>
    <t>정선군(낙동교)</t>
  </si>
  <si>
    <t>강원도 정선군 남면 낙동리 낙동교</t>
  </si>
  <si>
    <t>정선군(남평대교)</t>
  </si>
  <si>
    <t>강원도 정선군 북평면 남평리 남평대교</t>
  </si>
  <si>
    <t>정선군(송계교)</t>
  </si>
  <si>
    <t>정선군(송천교)</t>
  </si>
  <si>
    <t>강원도 정선군 여량면 유천리 송천교</t>
  </si>
  <si>
    <t>정선군(애산교)</t>
  </si>
  <si>
    <t>강원도 정선군 정선읍 애산리 애산교</t>
  </si>
  <si>
    <t>정선군(와평교)</t>
  </si>
  <si>
    <t>강원도 정선군 정선읍 신월리 와평교</t>
  </si>
  <si>
    <t>정선군(정선군2청사)</t>
  </si>
  <si>
    <t>정선군(정선제1교)</t>
  </si>
  <si>
    <t>정선군(제1여량교)</t>
  </si>
  <si>
    <t>강원도 정선군 여량면 여량리 제1여량교</t>
  </si>
  <si>
    <t>정선군(혈천교)</t>
  </si>
  <si>
    <t>강원도 정선군 임계면 낙천리 혈천교</t>
  </si>
  <si>
    <t>제천시(구곡교)</t>
  </si>
  <si>
    <t>충청북도 제천시 봉양읍 구곡리 구곡교</t>
  </si>
  <si>
    <t>제천시(덕주휴게소)</t>
  </si>
  <si>
    <t>제천시(부수동교)</t>
  </si>
  <si>
    <t>충청북도 제천시 백운면 방학리 부수동교</t>
  </si>
  <si>
    <t>제천시(팔송교)</t>
  </si>
  <si>
    <t>충청북도 제천시 봉양읍 팔송리 팔송교</t>
  </si>
  <si>
    <t>천안시(대홍초교)</t>
  </si>
  <si>
    <t>충청남도 천안시 서북구 성환읍 잠실길 4 대홍초등학교</t>
  </si>
  <si>
    <t>천안시(성거읍사무소)</t>
  </si>
  <si>
    <t>천안시(안성천교)</t>
  </si>
  <si>
    <t>철원군(백마교)</t>
    <phoneticPr fontId="151" type="noConversion"/>
  </si>
  <si>
    <t>철원군(삼합교)</t>
  </si>
  <si>
    <t>강원도 철원군 갈말읍 정연리 삼합교</t>
  </si>
  <si>
    <t>철원군(서면초교)</t>
  </si>
  <si>
    <t>강원도 철원군 서면 자등로 634 서면초등학교</t>
  </si>
  <si>
    <t>철원군(오덕초교)</t>
  </si>
  <si>
    <t>강원도 철원군 동송읍 오덕로 159 오덕초등학교</t>
  </si>
  <si>
    <t>철원군(장수대교)</t>
  </si>
  <si>
    <t>강원도 철원군 김화읍 청양리 장수대교</t>
  </si>
  <si>
    <t>철원군(청양리)</t>
    <phoneticPr fontId="151" type="noConversion"/>
  </si>
  <si>
    <t>강원도 철원군 김화읍 청양리 1178-5 홍천국토관리사무소 철원 제설창고</t>
  </si>
  <si>
    <t>철원군(한탄대교)</t>
  </si>
  <si>
    <t>청주시(성대리)</t>
  </si>
  <si>
    <t>충청북도 청주시 상당구 미원면 성대리 596-29</t>
  </si>
  <si>
    <t>청주시(옥화1교)</t>
  </si>
  <si>
    <t>충청북도 청주시 상당구 미원면 옥화리 옥화1교</t>
  </si>
  <si>
    <t>춘천시(강촌교)</t>
  </si>
  <si>
    <t>춘천시(소양2교)</t>
  </si>
  <si>
    <t>춘천시(지촌초교)</t>
  </si>
  <si>
    <t>강원도 춘천시 사북면 지촌길 130 지촌초등학교</t>
  </si>
  <si>
    <t>춘천시(천전리)</t>
  </si>
  <si>
    <t>강원도 춘천시 신북읍 천전리 58-2</t>
  </si>
  <si>
    <t>춘천시(춘천댐)</t>
  </si>
  <si>
    <t>강원도 춘천시 신북읍 용산리 춘천댐</t>
  </si>
  <si>
    <t>춘천시(춘천댐하류)</t>
  </si>
  <si>
    <t>충주시(국원대교)</t>
  </si>
  <si>
    <t>충청북도 충주시 대소원면 검단리 국원대교</t>
  </si>
  <si>
    <t>충주시(목계교)</t>
  </si>
  <si>
    <t>충주시(문강교)</t>
  </si>
  <si>
    <t>충주시(수안보면사무소)</t>
  </si>
  <si>
    <t>충주시(엄정면사무소)</t>
  </si>
  <si>
    <t>충주시(용대리)</t>
  </si>
  <si>
    <t>충청북도 충주시 앙성면 용대리 485-1</t>
  </si>
  <si>
    <t>충주시(탄금교)</t>
  </si>
  <si>
    <t>충청북도 충주시 중앙탑면 창동리 탄금교</t>
  </si>
  <si>
    <t>파주시(교하교)</t>
  </si>
  <si>
    <t>경기도 파주시 하지석동 교하교</t>
  </si>
  <si>
    <t>파주시(법원리)</t>
  </si>
  <si>
    <t>경기도 파주시 법원읍 술이홀로 970-9 법원읍행정복지센터</t>
  </si>
  <si>
    <t>파주시(비룡대교)</t>
  </si>
  <si>
    <t>파주시(신산초교)</t>
  </si>
  <si>
    <t>경기도 파주시 광탄면 심궁로 13 신산초등학교</t>
  </si>
  <si>
    <t>파주시(아가메교)</t>
  </si>
  <si>
    <t>파주시(용연초교)</t>
  </si>
  <si>
    <t>경기도 파주시 파평면 청송로 402번길 31 용연초등학교</t>
  </si>
  <si>
    <t>파주시(적암초교)</t>
  </si>
  <si>
    <t>경기도 파주시 적성면 율곡로 3042 적암초등학교</t>
  </si>
  <si>
    <t>경기도 파주시 문산읍 마정리 통일대교</t>
  </si>
  <si>
    <t>평창군(가평초교)</t>
  </si>
  <si>
    <t>강원도 평창군 대화면 가평로 400 가평초등학교</t>
  </si>
  <si>
    <t>평창군(계촌리)</t>
  </si>
  <si>
    <t>평창군(고길리)</t>
  </si>
  <si>
    <t>평창군(도사리)</t>
  </si>
  <si>
    <t>평창군(방림면사무소)</t>
  </si>
  <si>
    <t>강원도 평창군 방림면 서동로 1337 방림면사무소</t>
  </si>
  <si>
    <t>평창군(백옥포교)</t>
  </si>
  <si>
    <t>강원도 평창군 용평면 백옥포리 백옥포교</t>
  </si>
  <si>
    <t>평창군(사초교)</t>
  </si>
  <si>
    <t>평창군(상방림교)</t>
  </si>
  <si>
    <t>강원도 평창군 방림면 방림리 상방림교</t>
  </si>
  <si>
    <t>평창군(선애교)</t>
  </si>
  <si>
    <t>강원도 평창군 대화면 상안미리 선애교</t>
  </si>
  <si>
    <t>평창군(송정교)</t>
  </si>
  <si>
    <t>강원도 평창군 진부면 하진부리 송정교</t>
  </si>
  <si>
    <t>평창군(신리)</t>
  </si>
  <si>
    <t>강원도 평창군 대화면 신리 597-8 송빈공원</t>
  </si>
  <si>
    <t>평창군(월정분교)</t>
  </si>
  <si>
    <t>평창군(유포리)</t>
  </si>
  <si>
    <t>평창군(유포리2)</t>
  </si>
  <si>
    <t>평창군(이목정교)</t>
  </si>
  <si>
    <t>강원도 평창군 용평면 이목정리 이목정교</t>
  </si>
  <si>
    <t>평창군(이승복기념관)</t>
  </si>
  <si>
    <t>평창군(장평교)</t>
  </si>
  <si>
    <t>강원도 평창군 용평면 장평리 장평교</t>
  </si>
  <si>
    <t>평창군(평창교)</t>
  </si>
  <si>
    <t>평창군(흥정리)</t>
  </si>
  <si>
    <t>강원도 평창군 봉평면 흥정리계곡4길 61-4</t>
  </si>
  <si>
    <t>평택시(군문교)</t>
  </si>
  <si>
    <t>평택시(동연교)</t>
  </si>
  <si>
    <t>평택시(아산만)</t>
  </si>
  <si>
    <t>평택시(진위1교)</t>
  </si>
  <si>
    <t>평택시(진위면사무소)</t>
  </si>
  <si>
    <t>경기도 평택시 진위면 봉남길 61 진위면사무소</t>
  </si>
  <si>
    <t>평택시(팽성대교)</t>
  </si>
  <si>
    <t>경기도 평택시 팽성읍 원정리 팽성대교</t>
  </si>
  <si>
    <t>평택시(회화리)</t>
  </si>
  <si>
    <t>포천시(내촌면사무소)</t>
  </si>
  <si>
    <t>포천시(노곡초교)</t>
  </si>
  <si>
    <t>경기도 포천시 이동면 성장로 869번길 4 포천노곡초등학교</t>
  </si>
  <si>
    <t>포천시(삼정초교)</t>
  </si>
  <si>
    <t>포천시(송우초교)</t>
  </si>
  <si>
    <t>경기도 포천시 소홀읍 송우로 42 송우초등학교</t>
  </si>
  <si>
    <t>포천시(신백의교)</t>
  </si>
  <si>
    <t>경기도 포천시 창수면 고소성리 신백의교</t>
  </si>
  <si>
    <t>포천시(영송리)</t>
  </si>
  <si>
    <t>경기도 포천시 영중면 영송리 549-6</t>
  </si>
  <si>
    <t>포천시(영평교)</t>
  </si>
  <si>
    <t>경기도 포천시 영중면 영송리 영평교</t>
  </si>
  <si>
    <t>포천시(용담교)</t>
  </si>
  <si>
    <t>포천시(은현교)</t>
  </si>
  <si>
    <t>경기도 포천시 영중면 거사리 은현교</t>
  </si>
  <si>
    <t>포천시(진목리)</t>
  </si>
  <si>
    <t>경기도 포천시 내촌면 진목리 638-3</t>
  </si>
  <si>
    <t>포천시(화현초교)</t>
  </si>
  <si>
    <t>홍천군(굴운교)</t>
  </si>
  <si>
    <t>홍천군(남노일대교)</t>
  </si>
  <si>
    <t>강원도 홍천군 남면 남노일리 남노일대교</t>
  </si>
  <si>
    <t>홍천군(내촌면사무소)</t>
  </si>
  <si>
    <t>홍천군(노천초교)</t>
  </si>
  <si>
    <t>홍천군(두촌중교)</t>
  </si>
  <si>
    <t>홍천군(매산초교)</t>
  </si>
  <si>
    <t>홍천군(명개리)</t>
  </si>
  <si>
    <t>강원도 홍천군 내면 명개리 163-3</t>
  </si>
  <si>
    <t>홍천군(모곡교)</t>
  </si>
  <si>
    <t>강원도 홍천군 서면 모곡리 모곡교</t>
  </si>
  <si>
    <t>홍천군(반곡교)</t>
  </si>
  <si>
    <t>강원도 홍천군 서면 반곡리 반곡교 하류 좌안</t>
  </si>
  <si>
    <t>홍천군(북방리)</t>
  </si>
  <si>
    <t>홍천군(삼포초교)</t>
  </si>
  <si>
    <t>홍천군(서석면사무소)</t>
  </si>
  <si>
    <t>홍천군(용선교)</t>
  </si>
  <si>
    <t>강원도 홍천군 내촌면 답풍리 용선교</t>
  </si>
  <si>
    <t>홍천군(주음치교)</t>
  </si>
  <si>
    <t>강원도 홍천군 화촌면 주음치리 주음치교</t>
  </si>
  <si>
    <t>홍천군(홍천교)</t>
  </si>
  <si>
    <t>강원도 홍천군 홍천읍 연봉리 홍천교</t>
  </si>
  <si>
    <t>홍천군(홍천농고)</t>
  </si>
  <si>
    <t>화성시(수원대학교)</t>
  </si>
  <si>
    <t>화성시(수직교)</t>
  </si>
  <si>
    <t>경기도 화성시 양감면 초록로 7 양감면사무소</t>
  </si>
  <si>
    <t>화성시(화산교)</t>
  </si>
  <si>
    <t>경기도 화성시 송산동 화산교</t>
  </si>
  <si>
    <t>화천군(다목초교)</t>
  </si>
  <si>
    <t>강원도 화천군 상서면 다파로 9-4 다목초등학교</t>
  </si>
  <si>
    <t>화천군(명월리)</t>
  </si>
  <si>
    <t>강원도 화천군 사내면 명월리 221-2</t>
  </si>
  <si>
    <t>화천군(상승초교)</t>
  </si>
  <si>
    <t>화천군(화천군청)</t>
  </si>
  <si>
    <t>강원도 화천군 화천읍 화천새싹길 45 화천군청</t>
  </si>
  <si>
    <t>화천군(화천댐)</t>
  </si>
  <si>
    <t>강원도 화천군 간동면 구만리 화천댐</t>
  </si>
  <si>
    <t>횡성군(안흥교)</t>
  </si>
  <si>
    <t>강원도 횡성군 안흥면 안흥리 안흥교</t>
  </si>
  <si>
    <t>횡성군(오산교)</t>
  </si>
  <si>
    <t>강원도 횡성군 공근면 오산리 오산교</t>
  </si>
  <si>
    <t>횡성군(우항리)</t>
  </si>
  <si>
    <t>강원도 횡성군 우천면 우항리 658-3</t>
  </si>
  <si>
    <t>횡성군(전천교)</t>
  </si>
  <si>
    <t>횡성군(청일면사무소)</t>
  </si>
  <si>
    <t>횡성군(횡성교)</t>
  </si>
  <si>
    <t>강원도 횡성군 횡성읍 읍하리 횡성교</t>
  </si>
  <si>
    <t>횡성군(횡성군청)</t>
  </si>
  <si>
    <t>가평군(대보교)</t>
  </si>
  <si>
    <t>경기도 가평군 청평면 삼회리 산 5-1 신청평대교인근</t>
  </si>
  <si>
    <t>경기도 가평군 설악면 가일리 산 65-37 중미산고개</t>
  </si>
  <si>
    <t>경기도 가평군 설악면 회곡리 산 108-2 청평댐</t>
  </si>
  <si>
    <t>경기도 가평군 북면 화악리 1343-10</t>
  </si>
  <si>
    <t>강원도 강릉시 연곡면 삼산리 159-2 소금강분소</t>
  </si>
  <si>
    <t>인천광역시 강화군 강화읍 포내리 강화대교</t>
  </si>
  <si>
    <t>고양시(원당교)</t>
  </si>
  <si>
    <t>경기도 과천시 중앙동 63-1 한국수자원공사 앞</t>
  </si>
  <si>
    <t>충청북도 괴산군 청안면 문당리 932-2</t>
  </si>
  <si>
    <t>충청북도 괴산군 청천면 이평리 191 송면중학교</t>
  </si>
  <si>
    <t>괴산군(제2괴산교)</t>
  </si>
  <si>
    <t>충청북도 괴산군 괴산읍 동부리 751-1번지</t>
  </si>
  <si>
    <t>경기도 군포시 군포로 531 군포1동 주민센터</t>
  </si>
  <si>
    <t>경기도 김포시 사우동 263-1 김포시청</t>
  </si>
  <si>
    <t>경기도 김포시 하성면 전류리 478 해병부대</t>
  </si>
  <si>
    <t>경기도 남양주시 금곡로 65-6 금곡초등학교</t>
  </si>
  <si>
    <t>경기도 남양주시 조안면 삼봉리 219</t>
  </si>
  <si>
    <t>경기도 남양주시 도산동 왕숙교</t>
  </si>
  <si>
    <t>경기도 남양주시 조안면 능내리 820-2 팔당댐</t>
  </si>
  <si>
    <t>경기도 동두천시 송내동 송천교</t>
  </si>
  <si>
    <t>충청북도 보은군 속리산면 상판리 210-2 수정초등학교 법주분교(폐교)</t>
  </si>
  <si>
    <t>충청북도 보은군 속리산면 사내리 225-3 법주사</t>
  </si>
  <si>
    <t>충청북도 보은군 산외면 탁주리 105-4 원평삼거리</t>
  </si>
  <si>
    <t>경기도 부천시 삼정동 도두리2교</t>
  </si>
  <si>
    <t>서울특별시 노원구 상계동 33 동막골 주차장</t>
  </si>
  <si>
    <t>경기도 고양시 덕양구 행주외동 행주대교</t>
  </si>
  <si>
    <t>경기도 성남시 분당구 대장동 310</t>
  </si>
  <si>
    <t>안산시(장상동)</t>
  </si>
  <si>
    <t>경기도 안성시 공도읍 건천리 2-5</t>
  </si>
  <si>
    <t>경기도 안성시 양성면 삼암리 195-5</t>
  </si>
  <si>
    <t>경기도 안성시 삼죽면 삼죽초교길 20 삼죽초등학교</t>
  </si>
  <si>
    <t>경기도 안성시 서운면 바우덕이로 2 안성서운중학교</t>
  </si>
  <si>
    <t>경기도 안성시 시청길 25 안성시청</t>
  </si>
  <si>
    <t>경기도 안성시 도기동 옥산대교</t>
  </si>
  <si>
    <t>경기도 얀양시 만안구 석수동 충훈1교</t>
  </si>
  <si>
    <t>양구군(송청제2교)</t>
  </si>
  <si>
    <t>강원도 양구군 양구읍 송청리 166-10번지</t>
  </si>
  <si>
    <t>양양군(북평교)</t>
  </si>
  <si>
    <t>강원도 양양군 양양읍 연창리 양양대교</t>
  </si>
  <si>
    <t>경기도 양평군 양서면 신원리 462-2 신원리제방</t>
  </si>
  <si>
    <t>양평군(양평교)</t>
  </si>
  <si>
    <t>경기도 여주시 단현동 354-4</t>
  </si>
  <si>
    <t>경기도 여주시 강천면 적금리 남한강교</t>
  </si>
  <si>
    <t>경기도 여주시 대신면 보통리 양촌교</t>
  </si>
  <si>
    <t>경기도 여주시 능서면 백석리 율극교</t>
  </si>
  <si>
    <t>경기도 여주시 금사면 이포리 6-5 이포대교</t>
  </si>
  <si>
    <t>경기도 여주시 대신면 천서리 755</t>
  </si>
  <si>
    <t>경기도 여주시 북내면 주암길 14 (구)주암분교</t>
  </si>
  <si>
    <t>경기도 연천군 전곡읍 고능리 사랑교</t>
  </si>
  <si>
    <t>경기도 연천군 백학면 전동리 사미천교</t>
  </si>
  <si>
    <t>경기도 연천군 연천읍 차탄리 135-2 차탄교</t>
  </si>
  <si>
    <t>경기도 연천군 군남면 필승교</t>
  </si>
  <si>
    <t>강원도 영월군 영월읍 삼옥리 거운교</t>
  </si>
  <si>
    <t>영월군(농공단지)</t>
  </si>
  <si>
    <t>강원도 영월군 주천면 신일리 주천교 좌안 하류제방</t>
  </si>
  <si>
    <t>경기도 용인시 기흥구 농서로 46번길 36 신갈저수지 제방</t>
  </si>
  <si>
    <t>경기도 용인시 처인구 모현면 일산리 월촌교</t>
  </si>
  <si>
    <t>경기도 용인시 처인구 이동면 경기동로 673 이동면사무소</t>
  </si>
  <si>
    <t>강원도 원주시 문막읍 취병리 문막교</t>
  </si>
  <si>
    <t>강원도 원주시 부론면 법천리 1607-22 법천교</t>
  </si>
  <si>
    <t>원주시(봉미교)</t>
  </si>
  <si>
    <t>강원도 원주시 호저면 주산리 옥산교</t>
  </si>
  <si>
    <t>강원도 원주시 호저면 무장리 장현교</t>
  </si>
  <si>
    <t>강원도 원주시 지정면 안창리 지정대교</t>
  </si>
  <si>
    <t>경기도 의왕시 포일동 603-16 (의왕축구장인근)</t>
  </si>
  <si>
    <t>경기도 의정부시 서계로 42 도봉차량기지</t>
  </si>
  <si>
    <t>경기도 의정부시 의정부동 38-61 신곡교 하류 우안</t>
  </si>
  <si>
    <t>이천시(동산교)</t>
  </si>
  <si>
    <t>경기도 이천시 호법면 주박리 522 동산교 제방</t>
  </si>
  <si>
    <t>경기도 이천시 진리동 복하교</t>
  </si>
  <si>
    <t>경기도 이천시 설성면 설성로 165-25 장천초등학교</t>
  </si>
  <si>
    <t>강원도 인제군 인제읍 덕산리 리빙스턴교</t>
  </si>
  <si>
    <t>강원도 인제군 서화면 서화리 반월촌교</t>
  </si>
  <si>
    <t>강원도 인제군 북면 용대리 695 백담산장</t>
  </si>
  <si>
    <t>인제군(어두원교)</t>
  </si>
  <si>
    <t>강원도 인제군 기린면 조침령로 1156</t>
  </si>
  <si>
    <t>강원도 정선군 정선읍 용탄리 광하교</t>
  </si>
  <si>
    <t>강원도 정선군 북평면 남평리 송계교</t>
  </si>
  <si>
    <t>강원도 정선군 정선읍 녹송4길 71 정선군행정지원센터</t>
  </si>
  <si>
    <t>강원도 정선군 정선읍 북실리 정선제1교</t>
  </si>
  <si>
    <t>제천시(강저3교)</t>
  </si>
  <si>
    <t>충청북도 제천시 강제동 721번지</t>
  </si>
  <si>
    <t>충청북도 제천시 한수면 미륵송계로 1360 덕주휴게소</t>
  </si>
  <si>
    <t>충청남도 천안시 서북구 성거읍 봉주로 469 성거읍사무소</t>
  </si>
  <si>
    <t>경기 평택시 유천동 (구)안성천교</t>
  </si>
  <si>
    <t>철원군(백마교)</t>
  </si>
  <si>
    <t>강원도 철원군 철원읍 산명리 1475-1 양수장 내(1300)</t>
  </si>
  <si>
    <t>철원군(청양리)</t>
  </si>
  <si>
    <t>강원도 철원군 갈말읍 내대리 한탄대교</t>
  </si>
  <si>
    <t>강원도 춘천시 서면 당림리 강촌교</t>
  </si>
  <si>
    <t>강원도 춘천시 근화동 8-1 소양2교 하류 좌안</t>
  </si>
  <si>
    <t>강원도 춘천시 서면 서상리 산 2-2 춘천댐 하류 우안</t>
  </si>
  <si>
    <t>춘천시(효자교)</t>
  </si>
  <si>
    <t>충청북도 충주시 중앙탑면 장천리 목계교</t>
  </si>
  <si>
    <t>충청북도 괴산군 장연면 광진리 문강교</t>
  </si>
  <si>
    <t>충청북도 충주시 수안보면 관동길 9-9 수안보면사무소</t>
  </si>
  <si>
    <t>충청북도 충주시 엄정면 내창로 185 엄정면사무소</t>
  </si>
  <si>
    <t>파주시(만장교)</t>
  </si>
  <si>
    <t>경기도 연천군 백학면 노곡리 비룡대교 상류 좌안</t>
  </si>
  <si>
    <t>경기도 파주시 파주읍 봉암리 아가메교</t>
  </si>
  <si>
    <t>파주시(통일대교)</t>
  </si>
  <si>
    <t>강원도 평창군 방림면 계촌리 249-1 (구)헴프전시체험실</t>
  </si>
  <si>
    <t>강원도 평창군 평창읍 고길리 산 1-2</t>
  </si>
  <si>
    <t>강원도 평창군 용평면 도사리 330-8</t>
  </si>
  <si>
    <t>강원도 평창군 대화면 하안미리 사초교</t>
  </si>
  <si>
    <t>강원도 평창군 진부면 간평리 103-2 진부초등학교 월정분교(폐교)</t>
  </si>
  <si>
    <t>강원도 평창군 봉평면 유포리 598</t>
  </si>
  <si>
    <t>강원도 평창군 봉평면 유포리 68-3 (구)등매비룡수련원(유포리65-6)</t>
  </si>
  <si>
    <t>강원도 평창군 용평면 노동리 327-10 이승복기념관</t>
  </si>
  <si>
    <t>강원도 평창군 평창읍 상리 평창교</t>
  </si>
  <si>
    <t>경기도 평택시 평택동 군문교</t>
  </si>
  <si>
    <t>경기도 평택시 고덕면 동청리 73-8 동연교 하류 좌안</t>
  </si>
  <si>
    <t>경기도 평택시 진위면 하북리 진위1교</t>
  </si>
  <si>
    <t>경기도 평택시 서탄면 적봉리 383-33</t>
  </si>
  <si>
    <t>경기도 포천시 내촌면 내리 368-5 내촌면사무소</t>
  </si>
  <si>
    <t>경기도 포천시 신북면 삼정리 405-1 삼정초등학교</t>
  </si>
  <si>
    <t>포천시(영평천)</t>
  </si>
  <si>
    <t>경기도 포천시 영북면 자일리 용담교(자일리 1024-70)</t>
  </si>
  <si>
    <t>포천시(포천대교)</t>
  </si>
  <si>
    <t>경기도 포천시 화현면 화현리 847-1 화현초등학교</t>
  </si>
  <si>
    <t>강원도 홍천군 화촌면 송정리 굴운교</t>
  </si>
  <si>
    <t>강원도 홍천군 내촌면 도관리 440 내촌면사무소</t>
  </si>
  <si>
    <t>강원도 홍천군 영귀미면 노천리 1441 노천초등학교</t>
  </si>
  <si>
    <t>강원도 홍천군 두촌면 자은리 568 두촌중학교</t>
  </si>
  <si>
    <t>강원도 홍천군 남면 유치리 1520 매산초등학교</t>
  </si>
  <si>
    <t>강원도 홍천군 북방면 북방리 826</t>
  </si>
  <si>
    <t>강원도 홍천군 화촌면 내삼포리 59-2 삼포초등학교</t>
  </si>
  <si>
    <t>강원도 홍천군 서석면 풍암리 204-4 서석면사무소</t>
  </si>
  <si>
    <t>강원도 홍천군 홍천읍 결운리 311 홍천농업고등학교</t>
  </si>
  <si>
    <t>경기도 화성시 봉담읍 와우리 1-2 수원대학교(IT대학)</t>
  </si>
  <si>
    <t>경기도 평택시 서탄면 내천리 수직교</t>
  </si>
  <si>
    <t>화성시(양감면사무소)</t>
  </si>
  <si>
    <t>강원도 화천군 상서면 평촌길 126-44 상승초등학교</t>
  </si>
  <si>
    <t>화천군(신대교)</t>
  </si>
  <si>
    <t>강원도 횡성군 횡성읍 입석리 전천교</t>
  </si>
  <si>
    <t>강원도 횡성군 청일면 유동리 850-2 청일면사무소</t>
  </si>
  <si>
    <t>강원도 횡성군 횡성읍 읍하리 58-13 횡성군청</t>
  </si>
  <si>
    <t>연천군(고문분교)</t>
    <phoneticPr fontId="11" type="noConversion"/>
  </si>
  <si>
    <t>연천군(사랑교)</t>
    <phoneticPr fontId="11" type="noConversion"/>
  </si>
  <si>
    <t>연천군(사미천교)</t>
    <phoneticPr fontId="11" type="noConversion"/>
  </si>
  <si>
    <t>연천군(삼화교)</t>
    <phoneticPr fontId="11" type="noConversion"/>
  </si>
  <si>
    <t>연천군(신천교)</t>
    <phoneticPr fontId="11" type="noConversion"/>
  </si>
  <si>
    <t>연천군(임진교)</t>
    <phoneticPr fontId="11" type="noConversion"/>
  </si>
  <si>
    <t>연천군(차탄교)</t>
    <phoneticPr fontId="11" type="noConversion"/>
  </si>
  <si>
    <t>연천군(필승교)</t>
    <phoneticPr fontId="11" type="noConversion"/>
  </si>
  <si>
    <t>인제군(한계령)</t>
    <phoneticPr fontId="11" type="noConversion"/>
  </si>
  <si>
    <t>철원군(삼합교)</t>
    <phoneticPr fontId="11" type="noConversion"/>
  </si>
  <si>
    <t>철원군(서면초교)</t>
    <phoneticPr fontId="11" type="noConversion"/>
  </si>
  <si>
    <t>철원군(오덕초교)</t>
    <phoneticPr fontId="11" type="noConversion"/>
  </si>
  <si>
    <t>철원군(장수대교)</t>
    <phoneticPr fontId="11" type="noConversion"/>
  </si>
  <si>
    <t>철원군(한탄대교)</t>
    <phoneticPr fontId="11" type="noConversion"/>
  </si>
  <si>
    <t>춘천시(소양2교)</t>
    <phoneticPr fontId="11" type="noConversion"/>
  </si>
  <si>
    <t>춘천시(지촌초교)</t>
    <phoneticPr fontId="11" type="noConversion"/>
  </si>
  <si>
    <t>춘천시(춘천댐)</t>
    <phoneticPr fontId="11" type="noConversion"/>
  </si>
  <si>
    <t>춘천시(춘천댐하류)</t>
    <phoneticPr fontId="11" type="noConversion"/>
  </si>
  <si>
    <t>포천시(노곡초교)</t>
    <phoneticPr fontId="11" type="noConversion"/>
  </si>
  <si>
    <t>포천시(신백의교)</t>
    <phoneticPr fontId="11" type="noConversion"/>
  </si>
  <si>
    <t>포천시(영송리)</t>
    <phoneticPr fontId="11" type="noConversion"/>
  </si>
  <si>
    <t>포천시(영평교)</t>
    <phoneticPr fontId="11" type="noConversion"/>
  </si>
  <si>
    <t>포천시(용담교)</t>
    <phoneticPr fontId="11" type="noConversion"/>
  </si>
  <si>
    <t>포천시(은현교)</t>
    <phoneticPr fontId="11" type="noConversion"/>
  </si>
  <si>
    <t>포천시(화현초교)</t>
    <phoneticPr fontId="11" type="noConversion"/>
  </si>
  <si>
    <t>화천군(다목초교)</t>
    <phoneticPr fontId="11" type="noConversion"/>
  </si>
  <si>
    <t>화천군(상승초교)</t>
    <phoneticPr fontId="11" type="noConversion"/>
  </si>
  <si>
    <t>화천군(화천군청)</t>
    <phoneticPr fontId="11" type="noConversion"/>
  </si>
  <si>
    <t>화천군(화천댐)</t>
    <phoneticPr fontId="11" type="noConversion"/>
  </si>
  <si>
    <t>가평군(청평교)</t>
    <phoneticPr fontId="11" type="noConversion"/>
  </si>
  <si>
    <t>가평군(청평댐)</t>
    <phoneticPr fontId="11" type="noConversion"/>
  </si>
  <si>
    <t>가평군(화악교)</t>
    <phoneticPr fontId="11" type="noConversion"/>
  </si>
  <si>
    <t>화성시(수원대학교)</t>
    <phoneticPr fontId="11" type="noConversion"/>
  </si>
  <si>
    <t>홍천군(모곡교)</t>
    <phoneticPr fontId="11" type="noConversion"/>
  </si>
  <si>
    <t>여주시(강천보상)</t>
    <phoneticPr fontId="11" type="noConversion"/>
  </si>
  <si>
    <t>여주시(강천보하)</t>
    <phoneticPr fontId="151" type="noConversion"/>
  </si>
  <si>
    <t>광주시(섬뜰교)</t>
    <phoneticPr fontId="11" type="noConversion"/>
  </si>
  <si>
    <t>서울시(대치교)</t>
    <phoneticPr fontId="11" type="noConversion"/>
  </si>
  <si>
    <t>양평군(흑천교)</t>
    <phoneticPr fontId="11" type="noConversion"/>
  </si>
  <si>
    <t>여주시(남한강교)</t>
    <phoneticPr fontId="11" type="noConversion"/>
  </si>
  <si>
    <t>여주시(여주보상)</t>
    <phoneticPr fontId="11" type="noConversion"/>
  </si>
  <si>
    <t>여주시(양촌교)</t>
    <phoneticPr fontId="11" type="noConversion"/>
  </si>
  <si>
    <t>여주시(율극교)</t>
    <phoneticPr fontId="11" type="noConversion"/>
  </si>
  <si>
    <t>여주시(주암리)</t>
    <phoneticPr fontId="151" type="noConversion"/>
  </si>
  <si>
    <t>여주시(여주보하)</t>
    <phoneticPr fontId="11" type="noConversion"/>
  </si>
  <si>
    <t>여주시(흥천대교)</t>
    <phoneticPr fontId="11" type="noConversion"/>
  </si>
  <si>
    <t>이천시(장호원교)</t>
    <phoneticPr fontId="11" type="noConversion"/>
  </si>
  <si>
    <t>여주시(이포보하)</t>
    <phoneticPr fontId="11" type="noConversion"/>
  </si>
  <si>
    <t>과천시(수자원공사)</t>
    <phoneticPr fontId="11" type="noConversion"/>
  </si>
  <si>
    <t>광명시(시흥대교)</t>
    <phoneticPr fontId="11" type="noConversion"/>
  </si>
  <si>
    <t>군포시(군포1동)</t>
    <phoneticPr fontId="11" type="noConversion"/>
  </si>
  <si>
    <t>남양주시(진접읍사무소)</t>
    <phoneticPr fontId="11" type="noConversion"/>
  </si>
  <si>
    <t>부천시(부안초교)</t>
    <phoneticPr fontId="11" type="noConversion"/>
  </si>
  <si>
    <t>서울시(구로구청)</t>
    <phoneticPr fontId="11" type="noConversion"/>
  </si>
  <si>
    <t>서울시(너부대교)</t>
    <phoneticPr fontId="11" type="noConversion"/>
  </si>
  <si>
    <t>서울시(동막골주차장)</t>
    <phoneticPr fontId="11" type="noConversion"/>
  </si>
  <si>
    <t>서울시(오금교)</t>
    <phoneticPr fontId="11" type="noConversion"/>
  </si>
  <si>
    <t>서울시(월계2교)</t>
    <phoneticPr fontId="11" type="noConversion"/>
  </si>
  <si>
    <t>서울시(한강홍수통제소)</t>
    <phoneticPr fontId="11" type="noConversion"/>
  </si>
  <si>
    <t>성남시(구미초교)</t>
    <phoneticPr fontId="11" type="noConversion"/>
  </si>
  <si>
    <t>성남시(대장동)</t>
    <phoneticPr fontId="11" type="noConversion"/>
  </si>
  <si>
    <t>성남시(한국학중앙연구원)</t>
    <phoneticPr fontId="11" type="noConversion"/>
  </si>
  <si>
    <t>안산시(장상동)</t>
    <phoneticPr fontId="11" type="noConversion"/>
  </si>
  <si>
    <t>안산시(호동초교)</t>
    <phoneticPr fontId="11" type="noConversion"/>
  </si>
  <si>
    <t>안성시(서운중교)</t>
    <phoneticPr fontId="11" type="noConversion"/>
  </si>
  <si>
    <t>안성시(한평교)</t>
    <phoneticPr fontId="11" type="noConversion"/>
  </si>
  <si>
    <t>안양시(충훈1교)</t>
    <phoneticPr fontId="11" type="noConversion"/>
  </si>
  <si>
    <t>오산시(탑동대교)</t>
    <phoneticPr fontId="11" type="noConversion"/>
  </si>
  <si>
    <t>용인시(신갈저수지)</t>
    <phoneticPr fontId="11" type="noConversion"/>
  </si>
  <si>
    <t>용인시(운학초교)</t>
    <phoneticPr fontId="11" type="noConversion"/>
  </si>
  <si>
    <t>의왕시(포일동)</t>
    <phoneticPr fontId="11" type="noConversion"/>
  </si>
  <si>
    <t>평택시(진위면사무소)</t>
    <phoneticPr fontId="11" type="noConversion"/>
  </si>
  <si>
    <t>평택시(팽성대교)</t>
    <phoneticPr fontId="11" type="noConversion"/>
  </si>
  <si>
    <t>포천시(내촌면사무소)</t>
    <phoneticPr fontId="11" type="noConversion"/>
  </si>
  <si>
    <t>화성시(수직교)</t>
    <phoneticPr fontId="11" type="noConversion"/>
  </si>
  <si>
    <t>화성시(양감면사무소)</t>
    <phoneticPr fontId="11" type="noConversion"/>
  </si>
  <si>
    <t>화성시(화산교)</t>
    <phoneticPr fontId="11" type="noConversion"/>
  </si>
  <si>
    <t>원주시(옥산교)</t>
    <phoneticPr fontId="11" type="noConversion"/>
  </si>
  <si>
    <t>원주시(장현교)</t>
    <phoneticPr fontId="11" type="noConversion"/>
  </si>
  <si>
    <t>원주시(지정대교)</t>
    <phoneticPr fontId="11" type="noConversion"/>
  </si>
  <si>
    <t>원주시(지정면사무소)</t>
    <phoneticPr fontId="11" type="noConversion"/>
  </si>
  <si>
    <t>평창군(가평초교)</t>
    <phoneticPr fontId="11" type="noConversion"/>
  </si>
  <si>
    <t>평창군(계촌리)</t>
    <phoneticPr fontId="11" type="noConversion"/>
  </si>
  <si>
    <t>평창군(도사리)</t>
    <phoneticPr fontId="11" type="noConversion"/>
  </si>
  <si>
    <t>평창군(방림면사무소)</t>
    <phoneticPr fontId="11" type="noConversion"/>
  </si>
  <si>
    <t>평창군(백옥포교)</t>
    <phoneticPr fontId="11" type="noConversion"/>
  </si>
  <si>
    <t>평창군(사초교)</t>
    <phoneticPr fontId="11" type="noConversion"/>
  </si>
  <si>
    <t>평창군(상방림교)</t>
    <phoneticPr fontId="11" type="noConversion"/>
  </si>
  <si>
    <t>평창군(선애교)</t>
    <phoneticPr fontId="11" type="noConversion"/>
  </si>
  <si>
    <t>평창군(신리)</t>
    <phoneticPr fontId="11" type="noConversion"/>
  </si>
  <si>
    <t>평창군(유포리)</t>
    <phoneticPr fontId="11" type="noConversion"/>
  </si>
  <si>
    <t>평창군(유포리2)</t>
    <phoneticPr fontId="11" type="noConversion"/>
  </si>
  <si>
    <t>평창군(이목정교)</t>
    <phoneticPr fontId="11" type="noConversion"/>
  </si>
  <si>
    <t>평창군(장평교)</t>
    <phoneticPr fontId="11" type="noConversion"/>
  </si>
  <si>
    <t>평창군(평창교)</t>
    <phoneticPr fontId="11" type="noConversion"/>
  </si>
  <si>
    <t>평창군(흥정리)</t>
    <phoneticPr fontId="11" type="noConversion"/>
  </si>
  <si>
    <t>홍천군(서석면사무소)</t>
    <phoneticPr fontId="11" type="noConversion"/>
  </si>
  <si>
    <t>홍천군(용선교)</t>
    <phoneticPr fontId="11" type="noConversion"/>
  </si>
  <si>
    <t>횡성군(안흥교)</t>
    <phoneticPr fontId="11" type="noConversion"/>
  </si>
  <si>
    <t>횡성군(오산교)</t>
    <phoneticPr fontId="11" type="noConversion"/>
  </si>
  <si>
    <t>횡성군(우항리)</t>
    <phoneticPr fontId="11" type="noConversion"/>
  </si>
  <si>
    <t>횡성군(전천교)</t>
    <phoneticPr fontId="11" type="noConversion"/>
  </si>
  <si>
    <t>횡성군(청일면사무소)</t>
    <phoneticPr fontId="11" type="noConversion"/>
  </si>
  <si>
    <t>횡성군(횡성교)</t>
    <phoneticPr fontId="11" type="noConversion"/>
  </si>
  <si>
    <t>횡성군(횡성군청)</t>
    <phoneticPr fontId="11" type="noConversion"/>
  </si>
  <si>
    <t>동해시(북평교)</t>
    <phoneticPr fontId="11" type="noConversion"/>
  </si>
  <si>
    <t>삼척시(오십천교)</t>
    <phoneticPr fontId="11" type="noConversion"/>
  </si>
  <si>
    <t>정선군(나전교)</t>
    <phoneticPr fontId="11" type="noConversion"/>
  </si>
  <si>
    <t>정선군(낙동교)</t>
    <phoneticPr fontId="11" type="noConversion"/>
  </si>
  <si>
    <t>정선군(송계교)</t>
    <phoneticPr fontId="11" type="noConversion"/>
  </si>
  <si>
    <t>정선군(애산교)</t>
    <phoneticPr fontId="11" type="noConversion"/>
  </si>
  <si>
    <t>정선군(제1여량교)</t>
    <phoneticPr fontId="11" type="noConversion"/>
  </si>
  <si>
    <t>가평군(중미산)</t>
    <phoneticPr fontId="11" type="noConversion"/>
  </si>
  <si>
    <t>원주시(문막교)</t>
    <phoneticPr fontId="11" type="noConversion"/>
  </si>
  <si>
    <t>원주시(서곡초교)</t>
    <phoneticPr fontId="11" type="noConversion"/>
  </si>
  <si>
    <t>원주시(원주교)</t>
    <phoneticPr fontId="11" type="noConversion"/>
  </si>
  <si>
    <t>원주시(흥양초교)</t>
    <phoneticPr fontId="11" type="noConversion"/>
  </si>
  <si>
    <t>인제군(리빙스턴교)</t>
    <phoneticPr fontId="11" type="noConversion"/>
  </si>
  <si>
    <t>인제군(신남중교)</t>
    <phoneticPr fontId="11" type="noConversion"/>
  </si>
  <si>
    <t>춘천시(강촌교)</t>
    <phoneticPr fontId="11" type="noConversion"/>
  </si>
  <si>
    <t>춘천시(천전리)</t>
    <phoneticPr fontId="11" type="noConversion"/>
  </si>
  <si>
    <t>홍천군(굴운교)</t>
    <phoneticPr fontId="11" type="noConversion"/>
  </si>
  <si>
    <t>홍천군(남노일대교)</t>
    <phoneticPr fontId="11" type="noConversion"/>
  </si>
  <si>
    <t>홍천군(내촌면사무소)</t>
    <phoneticPr fontId="11" type="noConversion"/>
  </si>
  <si>
    <t>홍천군(노천초교)</t>
    <phoneticPr fontId="11" type="noConversion"/>
  </si>
  <si>
    <t>홍천군(두촌중교)</t>
    <phoneticPr fontId="11" type="noConversion"/>
  </si>
  <si>
    <t>홍천군(매산초교)</t>
    <phoneticPr fontId="11" type="noConversion"/>
  </si>
  <si>
    <t>홍천군(반곡교)</t>
    <phoneticPr fontId="11" type="noConversion"/>
  </si>
  <si>
    <t>홍천군(삼포초교)</t>
    <phoneticPr fontId="11" type="noConversion"/>
  </si>
  <si>
    <t>홍천군(주음치교)</t>
    <phoneticPr fontId="11" type="noConversion"/>
  </si>
  <si>
    <t>홍천군(홍천교)</t>
    <phoneticPr fontId="11" type="noConversion"/>
  </si>
  <si>
    <t>홍천군(홍천농고)</t>
    <phoneticPr fontId="11" type="noConversion"/>
  </si>
  <si>
    <t>단양군(덕천교)</t>
    <phoneticPr fontId="11" type="noConversion"/>
  </si>
  <si>
    <t>안성시(건천리)</t>
    <phoneticPr fontId="11" type="noConversion"/>
  </si>
  <si>
    <t>안성시(삼암리)</t>
    <phoneticPr fontId="11" type="noConversion"/>
  </si>
  <si>
    <t>안성시(삼죽초교)</t>
    <phoneticPr fontId="11" type="noConversion"/>
  </si>
  <si>
    <t>안성시(옥산대교)</t>
    <phoneticPr fontId="11" type="noConversion"/>
  </si>
  <si>
    <t>여주시(금당초교)</t>
    <phoneticPr fontId="11" type="noConversion"/>
  </si>
  <si>
    <t>영월군(팔괴교)</t>
    <phoneticPr fontId="11" type="noConversion"/>
  </si>
  <si>
    <t>음성군(총천교)</t>
    <phoneticPr fontId="11" type="noConversion"/>
  </si>
  <si>
    <t>이천시(장천초교)</t>
    <phoneticPr fontId="11" type="noConversion"/>
  </si>
  <si>
    <t>천안시(안성천교)</t>
    <phoneticPr fontId="11" type="noConversion"/>
  </si>
  <si>
    <t>평택시(군문교)</t>
    <phoneticPr fontId="11" type="noConversion"/>
  </si>
  <si>
    <t>평택시(동연교)</t>
    <phoneticPr fontId="11" type="noConversion"/>
  </si>
  <si>
    <t>평택시(진위1교)</t>
    <phoneticPr fontId="11" type="noConversion"/>
  </si>
  <si>
    <t>평택시(회화리)</t>
    <phoneticPr fontId="11" type="noConversion"/>
  </si>
  <si>
    <t>파주시(교하교)</t>
    <phoneticPr fontId="11" type="noConversion"/>
  </si>
  <si>
    <t>강릉시(소금강분소)</t>
    <phoneticPr fontId="11" type="noConversion"/>
  </si>
  <si>
    <t>강릉시(송림교)</t>
    <phoneticPr fontId="11" type="noConversion"/>
  </si>
  <si>
    <t>강릉시(회산교)</t>
    <phoneticPr fontId="11" type="noConversion"/>
  </si>
  <si>
    <t>괴산군(송면중교)</t>
    <phoneticPr fontId="11" type="noConversion"/>
  </si>
  <si>
    <t>괴산군(청천면사무소)</t>
    <phoneticPr fontId="11" type="noConversion"/>
  </si>
  <si>
    <t>동두천시(송천교)</t>
    <phoneticPr fontId="11" type="noConversion"/>
  </si>
  <si>
    <t>보은군(법주사)</t>
    <phoneticPr fontId="11" type="noConversion"/>
  </si>
  <si>
    <t>보은군(탁주리)</t>
    <phoneticPr fontId="11" type="noConversion"/>
  </si>
  <si>
    <t>삼척시(남양촌교)</t>
    <phoneticPr fontId="11" type="noConversion"/>
  </si>
  <si>
    <t>양구군(방산초교)</t>
    <phoneticPr fontId="11" type="noConversion"/>
  </si>
  <si>
    <t>양양군(갈천리)</t>
    <phoneticPr fontId="11" type="noConversion"/>
  </si>
  <si>
    <t>양양군(양양대교)</t>
    <phoneticPr fontId="11" type="noConversion"/>
  </si>
  <si>
    <t>양양군(용천2교)</t>
    <phoneticPr fontId="11" type="noConversion"/>
  </si>
  <si>
    <t>연천군(상리초교)</t>
    <phoneticPr fontId="11" type="noConversion"/>
  </si>
  <si>
    <t>인제군(반월촌교)</t>
    <phoneticPr fontId="11" type="noConversion"/>
  </si>
  <si>
    <t>인제군(양지교)</t>
    <phoneticPr fontId="11" type="noConversion"/>
  </si>
  <si>
    <t>인제군(왕성동교)</t>
    <phoneticPr fontId="11" type="noConversion"/>
  </si>
  <si>
    <t>인제군(진동리)</t>
    <phoneticPr fontId="11" type="noConversion"/>
  </si>
  <si>
    <t>인제군(하죽천교)</t>
    <phoneticPr fontId="11" type="noConversion"/>
  </si>
  <si>
    <t>인제군(현리교)</t>
    <phoneticPr fontId="11" type="noConversion"/>
  </si>
  <si>
    <t>제천시(덕주휴게소)</t>
    <phoneticPr fontId="11" type="noConversion"/>
  </si>
  <si>
    <t>청주시(옥화1교)</t>
    <phoneticPr fontId="11" type="noConversion"/>
  </si>
  <si>
    <t>충주시(수안보면사무소)</t>
    <phoneticPr fontId="11" type="noConversion"/>
  </si>
  <si>
    <t>평창군(월정분교)</t>
    <phoneticPr fontId="11" type="noConversion"/>
  </si>
  <si>
    <t>평창군(이승복기념관)</t>
    <phoneticPr fontId="11" type="noConversion"/>
  </si>
  <si>
    <t>포천시(송우초교)</t>
    <phoneticPr fontId="11" type="noConversion"/>
  </si>
  <si>
    <t>홍천군(명개리)</t>
    <phoneticPr fontId="11" type="noConversion"/>
  </si>
  <si>
    <t>천안시(대홍초교)</t>
    <phoneticPr fontId="11" type="noConversion"/>
  </si>
  <si>
    <t>관측소</t>
    <phoneticPr fontId="11" type="noConversion"/>
  </si>
  <si>
    <t>주소</t>
    <phoneticPr fontId="11" type="noConversion"/>
  </si>
  <si>
    <t>종별</t>
    <phoneticPr fontId="11" type="noConversion"/>
  </si>
  <si>
    <t>수위</t>
    <phoneticPr fontId="151" type="noConversion"/>
  </si>
  <si>
    <t>병설</t>
    <phoneticPr fontId="151" type="noConversion"/>
  </si>
  <si>
    <t>우량</t>
    <phoneticPr fontId="151" type="noConversion"/>
  </si>
  <si>
    <t>5. 산출근거자료</t>
    <phoneticPr fontId="162" type="noConversion"/>
  </si>
  <si>
    <t>1 * 1.03</t>
    <phoneticPr fontId="11" type="noConversion"/>
  </si>
  <si>
    <t>0.2 * 0.5</t>
    <phoneticPr fontId="11" type="noConversion"/>
  </si>
  <si>
    <t>0.35 * 0.5</t>
    <phoneticPr fontId="11" type="noConversion"/>
  </si>
  <si>
    <t>레이더식 수위계 철거(불용)</t>
    <phoneticPr fontId="11" type="noConversion"/>
  </si>
  <si>
    <t>레이더식 수위계 철거(재사용)</t>
    <phoneticPr fontId="11" type="noConversion"/>
  </si>
  <si>
    <t>80GHz, 검정, 단품</t>
    <phoneticPr fontId="11" type="noConversion"/>
  </si>
  <si>
    <t>80GHz, 검정, BCD 컨버터, 외함체 포함</t>
  </si>
  <si>
    <t>전원케이블</t>
    <phoneticPr fontId="11" type="noConversion"/>
  </si>
  <si>
    <t>건설기계조장</t>
  </si>
  <si>
    <t>야기3소자, 150㎒ 대역, 가대포함</t>
    <phoneticPr fontId="11" type="noConversion"/>
  </si>
  <si>
    <t>통4-2-1</t>
    <phoneticPr fontId="11" type="noConversion"/>
  </si>
  <si>
    <t>포설</t>
    <phoneticPr fontId="11" type="noConversion"/>
  </si>
  <si>
    <t>야기3소자, 150㎒ 대역</t>
    <phoneticPr fontId="11" type="noConversion"/>
  </si>
  <si>
    <t>80GHz</t>
    <phoneticPr fontId="11" type="noConversion"/>
  </si>
  <si>
    <t>전원케이블 철거(불용)</t>
    <phoneticPr fontId="11" type="noConversion"/>
  </si>
  <si>
    <t>0.12 / 10 * 0.5</t>
    <phoneticPr fontId="11" type="noConversion"/>
  </si>
  <si>
    <t>전원이중화분배장치</t>
  </si>
  <si>
    <t>DC/AC 입력, DC 15V(200W) 2채널 출력, 자동입력전원 절체</t>
  </si>
  <si>
    <t>※ 철거(불용), 철거(재사용) 40% 동일</t>
    <phoneticPr fontId="11" type="noConversion"/>
  </si>
  <si>
    <t>LTE 라우터</t>
    <phoneticPr fontId="11" type="noConversion"/>
  </si>
  <si>
    <t>LTE, RJ-45, VPN 탑재, 장착대 포함</t>
    <phoneticPr fontId="11" type="noConversion"/>
  </si>
  <si>
    <t>VPN 라이선스</t>
    <phoneticPr fontId="11" type="noConversion"/>
  </si>
  <si>
    <t>user</t>
    <phoneticPr fontId="11" type="noConversion"/>
  </si>
  <si>
    <t>카메라, 라우터, VPN, 거치대, 라이트 포함</t>
    <phoneticPr fontId="11" type="noConversion"/>
  </si>
  <si>
    <t>다. 원가계산 제비율표</t>
    <phoneticPr fontId="4" type="noConversion"/>
  </si>
  <si>
    <t>분전반(DC충전기) 철거(불용)</t>
    <phoneticPr fontId="11" type="noConversion"/>
  </si>
  <si>
    <t>26GHz</t>
    <phoneticPr fontId="11" type="noConversion"/>
  </si>
  <si>
    <t>원격측정장치(RTU) 설치</t>
  </si>
  <si>
    <t>재료비</t>
  </si>
  <si>
    <t>M2M 원격측정장치(RTU) 설치</t>
  </si>
  <si>
    <t>M2M 원격측정장치(RTU)</t>
  </si>
  <si>
    <t>장비랙 설치</t>
  </si>
  <si>
    <t>위성단말기(인마샛) 설치</t>
  </si>
  <si>
    <t>인말샛트 4세대</t>
  </si>
  <si>
    <t>위성단말기(인마샛)</t>
  </si>
  <si>
    <t>단말기기거치대</t>
  </si>
  <si>
    <t>강광제작사양,1m</t>
  </si>
  <si>
    <t>인마샛 원격측정장치(RTU) 설치</t>
  </si>
  <si>
    <t>L-BAND위성, KU-BAND위성 겸용</t>
  </si>
  <si>
    <t>인마샛 원격측정장치(RTU)</t>
  </si>
  <si>
    <t>위성단말 케이블 설치</t>
  </si>
  <si>
    <t>AWG20X6C</t>
  </si>
  <si>
    <t>위성단말 케이블</t>
  </si>
  <si>
    <t>VHF 송수신기 설치</t>
  </si>
  <si>
    <t>LTE 라우터 설치</t>
  </si>
  <si>
    <t>LTE, RJ-45, VPN 탑재, 장착대 포함</t>
  </si>
  <si>
    <t>VPN 라이선스</t>
  </si>
  <si>
    <t>user</t>
  </si>
  <si>
    <t>VHF안테나(3소자) 설치</t>
  </si>
  <si>
    <t>야기3소자, 150㎒ 대역</t>
  </si>
  <si>
    <t>VHF안테나 가대</t>
  </si>
  <si>
    <t>동축케이블(급전선) 포설</t>
  </si>
  <si>
    <t>동축보안기 설치</t>
  </si>
  <si>
    <t>레이더식 수위계 설치</t>
  </si>
  <si>
    <t>후렉시블 전선관 포설</t>
  </si>
  <si>
    <t>수위영상확인장치 설치</t>
  </si>
  <si>
    <t>레이더식수위계 거치대 설치</t>
  </si>
  <si>
    <t>케이블 및 하네스 설치</t>
  </si>
  <si>
    <t>80GHz, 검정, 단품</t>
  </si>
  <si>
    <t>태양전지 설치</t>
  </si>
  <si>
    <t>12V 100W, 가대포함 * 2</t>
  </si>
  <si>
    <t>12V 100W, 가대포함</t>
  </si>
  <si>
    <t>스마트전력관리장치 설치</t>
  </si>
  <si>
    <t>12V, 30A, 통신용, 디지털 표시형, 32bit CPU탑재형</t>
  </si>
  <si>
    <t>스마트전력관리장치</t>
  </si>
  <si>
    <t>전원이중화분배장치 설치</t>
  </si>
  <si>
    <t>무보수 축전지 설치</t>
  </si>
  <si>
    <t>밀폐형, 12V 100AH * 1</t>
  </si>
  <si>
    <t>밀폐형, 12V 100AH * 2</t>
  </si>
  <si>
    <t>밀폐형, 12V 100AH * 3</t>
  </si>
  <si>
    <t>밀폐형, 12V 100AH * 4</t>
  </si>
  <si>
    <t>밀폐형, 12V 100AH * 6</t>
  </si>
  <si>
    <t>전면도어형, 1열 3단, 370*585*740㎜, 바퀴포함</t>
  </si>
  <si>
    <t>태양전지 케이블 포설</t>
  </si>
  <si>
    <t>VCT 4.0SQ*2C</t>
  </si>
  <si>
    <t>케이블 덕트 설치</t>
  </si>
  <si>
    <t>서지방전궤 설치(장비접지)</t>
  </si>
  <si>
    <t>100×100×1,200, 덮개포함, 1본</t>
  </si>
  <si>
    <t>서지방전궤</t>
  </si>
  <si>
    <t>100×100×1,200, 덮개포함</t>
  </si>
  <si>
    <t>서지방전궤 설치(피뢰접지)</t>
  </si>
  <si>
    <t>100×100×1,200, 덮개포함, 3본 1조</t>
  </si>
  <si>
    <t>피뢰침(절연용) 설치</t>
  </si>
  <si>
    <t>물품</t>
    <phoneticPr fontId="11" type="noConversion"/>
  </si>
  <si>
    <t>설치</t>
    <phoneticPr fontId="11" type="noConversion"/>
  </si>
  <si>
    <t>0.7*1.2</t>
    <phoneticPr fontId="11" type="noConversion"/>
  </si>
  <si>
    <t>피뢰침 설치(7.5m 이하)</t>
    <phoneticPr fontId="11" type="noConversion"/>
  </si>
  <si>
    <t>전5-42</t>
    <phoneticPr fontId="11" type="noConversion"/>
  </si>
  <si>
    <t>통신내선공</t>
    <phoneticPr fontId="11" type="noConversion"/>
  </si>
  <si>
    <t>보통인부</t>
    <phoneticPr fontId="11" type="noConversion"/>
  </si>
  <si>
    <t>구분</t>
    <phoneticPr fontId="11" type="noConversion"/>
  </si>
  <si>
    <t>기</t>
    <phoneticPr fontId="11" type="noConversion"/>
  </si>
  <si>
    <t>국부점검 및 조정시험</t>
    <phoneticPr fontId="11" type="noConversion"/>
  </si>
  <si>
    <t>통신관련산업기사</t>
    <phoneticPr fontId="11" type="noConversion"/>
  </si>
  <si>
    <t>통7-1-2</t>
    <phoneticPr fontId="11" type="noConversion"/>
  </si>
  <si>
    <t>4.0 * 0.6 / 10</t>
    <phoneticPr fontId="11" type="noConversion"/>
  </si>
  <si>
    <t>VHF 주파수 변경</t>
    <phoneticPr fontId="11" type="noConversion"/>
  </si>
  <si>
    <t>함백산 계열</t>
    <phoneticPr fontId="11" type="noConversion"/>
  </si>
  <si>
    <t>원격측정장치(RTU)</t>
    <phoneticPr fontId="11" type="noConversion"/>
  </si>
  <si>
    <t>번호</t>
    <phoneticPr fontId="3" type="noConversion"/>
  </si>
  <si>
    <t>직종</t>
    <phoneticPr fontId="151" type="noConversion"/>
  </si>
  <si>
    <t>단가(원)</t>
    <phoneticPr fontId="3" type="noConversion"/>
  </si>
  <si>
    <t>직종</t>
    <phoneticPr fontId="3" type="noConversion"/>
  </si>
  <si>
    <t>배관공(수도)</t>
  </si>
  <si>
    <t>용접공</t>
  </si>
  <si>
    <t>콘크리트공</t>
  </si>
  <si>
    <t>보링공</t>
  </si>
  <si>
    <t>착암공</t>
  </si>
  <si>
    <t>원자력플랜트전공</t>
    <phoneticPr fontId="151" type="noConversion"/>
  </si>
  <si>
    <t>건설기계운전사</t>
    <phoneticPr fontId="3" type="noConversion"/>
  </si>
  <si>
    <t>0.5 * 0.6 * 1.8</t>
    <phoneticPr fontId="11" type="noConversion"/>
  </si>
  <si>
    <t>0.66 * 0.6 * 1.8</t>
    <phoneticPr fontId="11" type="noConversion"/>
  </si>
  <si>
    <t>100W 이하, 가대포함</t>
    <phoneticPr fontId="11" type="noConversion"/>
  </si>
  <si>
    <t>0.25 * 1.8</t>
    <phoneticPr fontId="11" type="noConversion"/>
  </si>
  <si>
    <t>0.35 * 1.8</t>
    <phoneticPr fontId="11" type="noConversion"/>
  </si>
  <si>
    <t>밀폐형, 12V 100AH</t>
    <phoneticPr fontId="11" type="noConversion"/>
  </si>
  <si>
    <t>0.33 * 1.8</t>
    <phoneticPr fontId="11" type="noConversion"/>
  </si>
  <si>
    <t>야기3소자, 150㎒ 대역, 가대포함</t>
  </si>
  <si>
    <t>1.0 * 0.5 * 1.8</t>
    <phoneticPr fontId="11" type="noConversion"/>
  </si>
  <si>
    <t>3.0 * 0.5 * 1.8</t>
    <phoneticPr fontId="11" type="noConversion"/>
  </si>
  <si>
    <t>0.09 * 1.4</t>
    <phoneticPr fontId="11" type="noConversion"/>
  </si>
  <si>
    <t>0.12 / 10 * 1.9</t>
    <phoneticPr fontId="11" type="noConversion"/>
  </si>
  <si>
    <t>0.48 * 1.3</t>
    <phoneticPr fontId="11" type="noConversion"/>
  </si>
  <si>
    <t>M2M 원격측정장치(RTU) 철거/재설치</t>
    <phoneticPr fontId="11" type="noConversion"/>
  </si>
  <si>
    <t>VHF 송수신기 철거/재설치</t>
    <phoneticPr fontId="11" type="noConversion"/>
  </si>
  <si>
    <t>LTE 라우터 철거/재설치</t>
    <phoneticPr fontId="11" type="noConversion"/>
  </si>
  <si>
    <t>분전반(DC충전기) 철거/재설치</t>
    <phoneticPr fontId="11" type="noConversion"/>
  </si>
  <si>
    <t>0.5 * 1.8</t>
    <phoneticPr fontId="11" type="noConversion"/>
  </si>
  <si>
    <t>제작사양 1200*1000*500(발끝막이형)</t>
  </si>
  <si>
    <t xml:space="preserve">BCD, HART, SDI-12, RS-485, RS-232 포트 내장, 2.4GHz 대역, 최대 1Km(송신세트) </t>
  </si>
  <si>
    <t>650 x 550 x 235 (mm), SUS</t>
  </si>
  <si>
    <t>국소용</t>
  </si>
  <si>
    <t>센서용</t>
  </si>
  <si>
    <t>제작사양 2000*Φ100</t>
  </si>
  <si>
    <t>4.0㎟x2C</t>
  </si>
  <si>
    <t>80W, 가대포함</t>
  </si>
  <si>
    <t>근거리무선전송장치 설치</t>
    <phoneticPr fontId="11" type="noConversion"/>
  </si>
  <si>
    <t xml:space="preserve">BCD, HART, SDI-12, RS-485, RS-232 포트 내장, 2.4GHz 대역, 최대 1Km(송신세트) </t>
    <phoneticPr fontId="11" type="noConversion"/>
  </si>
  <si>
    <t>안전가대 설치</t>
    <phoneticPr fontId="11" type="noConversion"/>
  </si>
  <si>
    <t>제작사양 1200*1000*500(발끝막이형)</t>
    <phoneticPr fontId="11" type="noConversion"/>
  </si>
  <si>
    <t>패치안테나 설치</t>
    <phoneticPr fontId="11" type="noConversion"/>
  </si>
  <si>
    <t>2.4G, 8dBi, 블루투스</t>
    <phoneticPr fontId="11" type="noConversion"/>
  </si>
  <si>
    <t>패치안테나 케이블 포설</t>
    <phoneticPr fontId="11" type="noConversion"/>
  </si>
  <si>
    <t>국소용</t>
    <phoneticPr fontId="11" type="noConversion"/>
  </si>
  <si>
    <t>센서용</t>
    <phoneticPr fontId="11" type="noConversion"/>
  </si>
  <si>
    <t>근거리무선전송장치 장비외함 설치</t>
    <phoneticPr fontId="11" type="noConversion"/>
  </si>
  <si>
    <t>650 x 550 x 235 (mm), SUS</t>
    <phoneticPr fontId="11" type="noConversion"/>
  </si>
  <si>
    <t>태양전지 설치</t>
    <phoneticPr fontId="11" type="noConversion"/>
  </si>
  <si>
    <t>80W, 가대포함</t>
    <phoneticPr fontId="11" type="noConversion"/>
  </si>
  <si>
    <t>태양전지 폴 설치</t>
    <phoneticPr fontId="11" type="noConversion"/>
  </si>
  <si>
    <t>제작사양 2000*Φ100</t>
    <phoneticPr fontId="11" type="noConversion"/>
  </si>
  <si>
    <t>전원케이블 설치</t>
    <phoneticPr fontId="11" type="noConversion"/>
  </si>
  <si>
    <t>4.0㎟x2C</t>
    <phoneticPr fontId="11" type="noConversion"/>
  </si>
  <si>
    <t>근거리무선전송장치</t>
    <phoneticPr fontId="11" type="noConversion"/>
  </si>
  <si>
    <t>데이터전송장치</t>
  </si>
  <si>
    <t>통 8-4-5</t>
    <phoneticPr fontId="11" type="noConversion"/>
  </si>
  <si>
    <t>안전가대</t>
    <phoneticPr fontId="11" type="noConversion"/>
  </si>
  <si>
    <t>제작설치</t>
  </si>
  <si>
    <t>12.38*0.05ton*1.15</t>
    <phoneticPr fontId="2" type="noConversion"/>
  </si>
  <si>
    <t>3.38*0.05ton*1.15</t>
    <phoneticPr fontId="2" type="noConversion"/>
  </si>
  <si>
    <t>4.5*0.05ton*1.15</t>
    <phoneticPr fontId="2" type="noConversion"/>
  </si>
  <si>
    <t>2.25*0.05ton*1.15</t>
    <phoneticPr fontId="2" type="noConversion"/>
  </si>
  <si>
    <t>패치안테나</t>
  </si>
  <si>
    <t>외장 안테나설치</t>
  </si>
  <si>
    <t>통 7-9-5</t>
    <phoneticPr fontId="11" type="noConversion"/>
  </si>
  <si>
    <t>통신 4-3-1</t>
    <phoneticPr fontId="11" type="noConversion"/>
  </si>
  <si>
    <t>Thick</t>
  </si>
  <si>
    <t>0.32/10</t>
    <phoneticPr fontId="11" type="noConversion"/>
  </si>
  <si>
    <t>패치안테나 케이블</t>
    <phoneticPr fontId="11" type="noConversion"/>
  </si>
  <si>
    <t>근거리무선전송장치 장비외함</t>
    <phoneticPr fontId="11" type="noConversion"/>
  </si>
  <si>
    <t>태양전지</t>
    <phoneticPr fontId="11" type="noConversion"/>
  </si>
  <si>
    <t>태양전지 폴</t>
    <phoneticPr fontId="11" type="noConversion"/>
  </si>
  <si>
    <t>통신 9-2-1-3</t>
    <phoneticPr fontId="11" type="noConversion"/>
  </si>
  <si>
    <t>0.16/10</t>
    <phoneticPr fontId="11" type="noConversion"/>
  </si>
  <si>
    <t>통신 4-4-1</t>
    <phoneticPr fontId="11" type="noConversion"/>
  </si>
  <si>
    <t>2.4 G, 8dBi</t>
  </si>
  <si>
    <t>블루투스</t>
  </si>
  <si>
    <t>RS-232 무선시리얼 어댑터</t>
  </si>
  <si>
    <t>VHF 방향조정</t>
    <phoneticPr fontId="11" type="noConversion"/>
  </si>
  <si>
    <t>무선안테나공</t>
    <phoneticPr fontId="11" type="noConversion"/>
  </si>
  <si>
    <t>10D-2V용, N-P-10, 보안기 등</t>
    <phoneticPr fontId="11" type="noConversion"/>
  </si>
  <si>
    <t>0.06 * 1.8</t>
    <phoneticPr fontId="11" type="noConversion"/>
  </si>
  <si>
    <t>통9-4-19</t>
    <phoneticPr fontId="11" type="noConversion"/>
  </si>
  <si>
    <t>MODEM 설치</t>
    <phoneticPr fontId="11" type="noConversion"/>
  </si>
  <si>
    <t>0.22 * 0.3</t>
    <phoneticPr fontId="11" type="noConversion"/>
  </si>
  <si>
    <t>0.22 * 1.8</t>
    <phoneticPr fontId="11" type="noConversion"/>
  </si>
  <si>
    <t>0.17 / 10 * 0.5</t>
    <phoneticPr fontId="11" type="noConversion"/>
  </si>
  <si>
    <t>다. 장비구입비</t>
    <phoneticPr fontId="11" type="noConversion"/>
  </si>
  <si>
    <t>거치대, 보호함 포함</t>
  </si>
  <si>
    <t>개소</t>
  </si>
  <si>
    <t>12V, 10A</t>
  </si>
  <si>
    <t>26GHz</t>
  </si>
  <si>
    <t>근거리무선전송장치 설치</t>
  </si>
  <si>
    <t>안전가대 설치</t>
  </si>
  <si>
    <t>패치안테나 설치</t>
  </si>
  <si>
    <t>2.4G, 8dBi, 블루투스</t>
  </si>
  <si>
    <t>패치안테나 케이블 포설</t>
  </si>
  <si>
    <t>근거리무선전송장치 장비외함 설치</t>
  </si>
  <si>
    <t>태양전지 폴 설치</t>
  </si>
  <si>
    <t>전원케이블 설치</t>
  </si>
  <si>
    <t>제어케이블 포설</t>
  </si>
  <si>
    <t>제어케이블 포설</t>
    <phoneticPr fontId="11" type="noConversion"/>
  </si>
  <si>
    <t>피뢰침 폴 설치</t>
    <phoneticPr fontId="11" type="noConversion"/>
  </si>
  <si>
    <t>4M</t>
  </si>
  <si>
    <t>4M</t>
    <phoneticPr fontId="11" type="noConversion"/>
  </si>
  <si>
    <t>피뢰침 폴</t>
    <phoneticPr fontId="11" type="noConversion"/>
  </si>
  <si>
    <t>안테나 폴</t>
    <phoneticPr fontId="11" type="noConversion"/>
  </si>
  <si>
    <t>통11-6-1</t>
    <phoneticPr fontId="11" type="noConversion"/>
  </si>
  <si>
    <t>폴 설치</t>
    <phoneticPr fontId="11" type="noConversion"/>
  </si>
  <si>
    <t>19"랙 캐비닛(하부바퀴 및 볼트)</t>
  </si>
  <si>
    <t>600(W)*1400(H)*750(D), 배터리 함 내장</t>
  </si>
  <si>
    <t>한강홍수통제소</t>
    <phoneticPr fontId="11" type="noConversion"/>
  </si>
  <si>
    <t>제어케이블 교체</t>
    <phoneticPr fontId="11" type="noConversion"/>
  </si>
  <si>
    <t>(0.12 / 10) * 1.5</t>
    <phoneticPr fontId="11" type="noConversion"/>
  </si>
  <si>
    <t>S/W시험사</t>
    <phoneticPr fontId="11" type="noConversion"/>
  </si>
  <si>
    <t>통신케이블공</t>
    <phoneticPr fontId="11" type="noConversion"/>
  </si>
  <si>
    <t>후렉시블 전선관 교체</t>
    <phoneticPr fontId="11" type="noConversion"/>
  </si>
  <si>
    <t>선세이버 철거(불용)</t>
  </si>
  <si>
    <t>솔라충전기, 10A</t>
  </si>
  <si>
    <t>12V 150W, 가대포함 * 2</t>
    <phoneticPr fontId="11" type="noConversion"/>
  </si>
  <si>
    <t>12V 150W, 가대포함</t>
    <phoneticPr fontId="11" type="noConversion"/>
  </si>
  <si>
    <t>12V 150W, 가대포함 * 2</t>
    <phoneticPr fontId="11" type="noConversion"/>
  </si>
  <si>
    <t>12V 150W, 가대포함 * 2</t>
    <phoneticPr fontId="11" type="noConversion"/>
  </si>
  <si>
    <t>12V 100W, 가대포함 * 4</t>
    <phoneticPr fontId="11" type="noConversion"/>
  </si>
  <si>
    <t>안테나 폴 설치</t>
    <phoneticPr fontId="11" type="noConversion"/>
  </si>
  <si>
    <t>12V 100W, 가대포함 * 4</t>
    <phoneticPr fontId="11" type="noConversion"/>
  </si>
  <si>
    <t>0.25 * 4</t>
    <phoneticPr fontId="11" type="noConversion"/>
  </si>
  <si>
    <t>지급수수료</t>
    <phoneticPr fontId="11" type="noConversion"/>
  </si>
  <si>
    <t>피뢰트랜스 설치</t>
  </si>
  <si>
    <t>식</t>
    <phoneticPr fontId="11" type="noConversion"/>
  </si>
  <si>
    <t>축전지 설치대</t>
    <phoneticPr fontId="11" type="noConversion"/>
  </si>
  <si>
    <t>거치대 철거(기존)</t>
    <phoneticPr fontId="11" type="noConversion"/>
  </si>
  <si>
    <t>600(W)*1400(H)*750(D), 배터리 함 내장</t>
    <phoneticPr fontId="11" type="noConversion"/>
  </si>
  <si>
    <t>600(W)*1400(H)*750(D)</t>
  </si>
  <si>
    <t>인마샛 원격측정장치(RTU) 철거/재설치</t>
    <phoneticPr fontId="11" type="noConversion"/>
  </si>
  <si>
    <t>통11-6-1</t>
    <phoneticPr fontId="11" type="noConversion"/>
  </si>
  <si>
    <t>피뢰기</t>
    <phoneticPr fontId="11" type="noConversion"/>
  </si>
  <si>
    <t>통신외선공</t>
    <phoneticPr fontId="11" type="noConversion"/>
  </si>
  <si>
    <t>AC220V 1KVA</t>
    <phoneticPr fontId="11" type="noConversion"/>
  </si>
  <si>
    <t>AC220V 1KVA, 예비품</t>
    <phoneticPr fontId="11" type="noConversion"/>
  </si>
  <si>
    <t>피뢰트랜스</t>
    <phoneticPr fontId="11" type="noConversion"/>
  </si>
  <si>
    <t>분전반 철거(불용)</t>
  </si>
  <si>
    <t>분전반(AC) 철거(재활용)</t>
  </si>
  <si>
    <t>0.5 * 0.8</t>
    <phoneticPr fontId="11" type="noConversion"/>
  </si>
  <si>
    <t>KVM 케이블</t>
  </si>
  <si>
    <t>식</t>
    <phoneticPr fontId="11" type="noConversion"/>
  </si>
  <si>
    <t>통신8-1-1</t>
    <phoneticPr fontId="11" type="noConversion"/>
  </si>
  <si>
    <t>H/W시험사</t>
    <phoneticPr fontId="11" type="noConversion"/>
  </si>
  <si>
    <t>본체설치</t>
  </si>
  <si>
    <t>SW Install</t>
  </si>
  <si>
    <t>보안정책적용/환경설정</t>
  </si>
  <si>
    <t>종합시험</t>
  </si>
  <si>
    <t>=</t>
    <phoneticPr fontId="11" type="noConversion"/>
  </si>
  <si>
    <t>통신9-2-1-2-(3)</t>
    <phoneticPr fontId="11" type="noConversion"/>
  </si>
  <si>
    <t>장비랙 철거/재설치</t>
    <phoneticPr fontId="11" type="noConversion"/>
  </si>
  <si>
    <t>아연용융 도금, 6M, 제작사양, 설치 포함</t>
  </si>
  <si>
    <t>아연용융 도금, 6M, 제작사양, 설치 포함</t>
    <phoneticPr fontId="11" type="noConversion"/>
  </si>
  <si>
    <t>무선국 허가 신청수수료</t>
    <phoneticPr fontId="11" type="noConversion"/>
  </si>
  <si>
    <t>라. 지급수수료</t>
    <phoneticPr fontId="151" type="noConversion"/>
  </si>
  <si>
    <t>AC220V 1KVA</t>
    <phoneticPr fontId="11" type="noConversion"/>
  </si>
  <si>
    <t>장비랙(옥외형) 설치</t>
  </si>
  <si>
    <t>기</t>
    <phoneticPr fontId="11" type="noConversion"/>
  </si>
  <si>
    <t>M2M 원격측정장치(RTU) 철거(재사용)</t>
    <phoneticPr fontId="11" type="noConversion"/>
  </si>
  <si>
    <t>M2M 원격측정장치(RTU) 철거(불용)</t>
    <phoneticPr fontId="11" type="noConversion"/>
  </si>
  <si>
    <t>0.38 * 0.8</t>
    <phoneticPr fontId="11" type="noConversion"/>
  </si>
  <si>
    <t>0.23 * 0.8</t>
    <phoneticPr fontId="11" type="noConversion"/>
  </si>
  <si>
    <t>GW, 22㎜</t>
    <phoneticPr fontId="11" type="noConversion"/>
  </si>
  <si>
    <t>GW, 12㎜</t>
    <phoneticPr fontId="11" type="noConversion"/>
  </si>
  <si>
    <t>가. 장비랙 설치</t>
    <phoneticPr fontId="11" type="noConversion"/>
  </si>
  <si>
    <t>다. VHF통신망 설치</t>
    <phoneticPr fontId="11" type="noConversion"/>
  </si>
  <si>
    <t>라. 위성통신망 설치</t>
    <phoneticPr fontId="11" type="noConversion"/>
  </si>
  <si>
    <t>마. 수위계 설치</t>
    <phoneticPr fontId="11" type="noConversion"/>
  </si>
  <si>
    <t>바. 스마트전력관리장치</t>
    <phoneticPr fontId="11" type="noConversion"/>
  </si>
  <si>
    <t>사. 축전지 설치</t>
    <phoneticPr fontId="11" type="noConversion"/>
  </si>
  <si>
    <t>아. 태양전지 설치</t>
    <phoneticPr fontId="11" type="noConversion"/>
  </si>
  <si>
    <t>자. 접지 피뢰설비</t>
    <phoneticPr fontId="11" type="noConversion"/>
  </si>
  <si>
    <t>TFR-CVV-SB 1.5㎟ x 2C</t>
  </si>
  <si>
    <t>TFR-CVV-SB 1.5㎟ x 2C</t>
    <phoneticPr fontId="11" type="noConversion"/>
  </si>
  <si>
    <t>TFR-CVV-SB 1.5㎟ x 2C</t>
    <phoneticPr fontId="11" type="noConversion"/>
  </si>
  <si>
    <t>한전인입비</t>
    <phoneticPr fontId="11" type="noConversion"/>
  </si>
  <si>
    <t>마. 한전인입비</t>
    <phoneticPr fontId="151" type="noConversion"/>
  </si>
  <si>
    <t>1. 한전인입비용</t>
    <phoneticPr fontId="11" type="noConversion"/>
  </si>
  <si>
    <t>저압</t>
    <phoneticPr fontId="11" type="noConversion"/>
  </si>
  <si>
    <t>대</t>
    <phoneticPr fontId="11" type="noConversion"/>
  </si>
  <si>
    <t>GW, 12㎜</t>
    <phoneticPr fontId="11" type="noConversion"/>
  </si>
  <si>
    <t>GW, 22㎜</t>
    <phoneticPr fontId="11" type="noConversion"/>
  </si>
  <si>
    <t>GW, 12㎜</t>
    <phoneticPr fontId="11" type="noConversion"/>
  </si>
  <si>
    <t>GW, 22㎜</t>
    <phoneticPr fontId="11" type="noConversion"/>
  </si>
  <si>
    <t>금속제 가요 전선관 배관</t>
    <phoneticPr fontId="11" type="noConversion"/>
  </si>
  <si>
    <t>0.59 / 10</t>
    <phoneticPr fontId="11" type="noConversion"/>
  </si>
  <si>
    <t>0.44 / 10</t>
    <phoneticPr fontId="11" type="noConversion"/>
  </si>
  <si>
    <t>0.59 / 10 * 0.3</t>
    <phoneticPr fontId="11" type="noConversion"/>
  </si>
  <si>
    <t>(0.59 / 10) * 1.3</t>
    <phoneticPr fontId="11" type="noConversion"/>
  </si>
  <si>
    <t>0.59 / 10 * 1.4</t>
    <phoneticPr fontId="11" type="noConversion"/>
  </si>
  <si>
    <t>1.2mx200(mm)</t>
    <phoneticPr fontId="11" type="noConversion"/>
  </si>
  <si>
    <t>SUS, 300x300x300(mm)</t>
    <phoneticPr fontId="11" type="noConversion"/>
  </si>
  <si>
    <t>소백 → 용문, 야기, 150㎒ 대역</t>
    <phoneticPr fontId="11" type="noConversion"/>
  </si>
  <si>
    <t>SUS, 642(W)*1080(H)*640(D), 받침대포함</t>
  </si>
  <si>
    <t>장비랙(옥외형)</t>
    <phoneticPr fontId="11" type="noConversion"/>
  </si>
  <si>
    <t>ECX 10D-2V, 15m, 동축콘넥터 포함</t>
  </si>
  <si>
    <t>식</t>
    <phoneticPr fontId="11" type="noConversion"/>
  </si>
  <si>
    <t>동축케이블(급전선)</t>
    <phoneticPr fontId="11" type="noConversion"/>
  </si>
  <si>
    <t>식</t>
    <phoneticPr fontId="11" type="noConversion"/>
  </si>
  <si>
    <t>대</t>
    <phoneticPr fontId="11" type="noConversion"/>
  </si>
  <si>
    <t>인마셋단말기 전파보호함</t>
  </si>
  <si>
    <t>전파보호함</t>
  </si>
  <si>
    <t>150*150*90</t>
  </si>
  <si>
    <t>전원케이블 정션박스 설치</t>
  </si>
  <si>
    <t>전원케이블 정션박스 설치</t>
    <phoneticPr fontId="11" type="noConversion"/>
  </si>
  <si>
    <t>전원케이블 정션박스</t>
  </si>
  <si>
    <t>전원케이블 정션박스</t>
    <phoneticPr fontId="11" type="noConversion"/>
  </si>
  <si>
    <t>통신3-5-1</t>
    <phoneticPr fontId="11" type="noConversion"/>
  </si>
  <si>
    <t>통신내선공</t>
    <phoneticPr fontId="11" type="noConversion"/>
  </si>
  <si>
    <t>3CCT</t>
  </si>
  <si>
    <t>AL 100*50</t>
  </si>
  <si>
    <t>알루미늄 케이블 덕트 설치</t>
  </si>
  <si>
    <t>알루미늄 케이블 덕트 설치</t>
    <phoneticPr fontId="11" type="noConversion"/>
  </si>
  <si>
    <t>접지단자함 설치</t>
    <phoneticPr fontId="11" type="noConversion"/>
  </si>
  <si>
    <t>접지단자함</t>
    <phoneticPr fontId="11" type="noConversion"/>
  </si>
  <si>
    <t>통신11-5-1</t>
    <phoneticPr fontId="11" type="noConversion"/>
  </si>
  <si>
    <t>인</t>
    <phoneticPr fontId="11" type="noConversion"/>
  </si>
  <si>
    <t>알루미늄 케이블 덕트 설치</t>
    <phoneticPr fontId="11" type="noConversion"/>
  </si>
  <si>
    <t>알루미늄 케이블 덕트</t>
    <phoneticPr fontId="11" type="noConversion"/>
  </si>
  <si>
    <t>통신3-5-3</t>
    <phoneticPr fontId="11" type="noConversion"/>
  </si>
  <si>
    <t>0.25 / 10</t>
    <phoneticPr fontId="11" type="noConversion"/>
  </si>
  <si>
    <t>장비접지, 1본</t>
  </si>
  <si>
    <t>장비접지, 1본</t>
    <phoneticPr fontId="11" type="noConversion"/>
  </si>
  <si>
    <t>피뢰접지, 2본</t>
  </si>
  <si>
    <t>피뢰접지, 2본</t>
    <phoneticPr fontId="11" type="noConversion"/>
  </si>
  <si>
    <t>서지방전궤 설치</t>
  </si>
  <si>
    <t>서지방전궤 설치</t>
    <phoneticPr fontId="11" type="noConversion"/>
  </si>
  <si>
    <t>서지방전궤 설치</t>
    <phoneticPr fontId="11" type="noConversion"/>
  </si>
  <si>
    <t>피뢰접지, 2본</t>
    <phoneticPr fontId="11" type="noConversion"/>
  </si>
  <si>
    <t>애자형, Y자</t>
  </si>
  <si>
    <t>피뢰침(절연용)</t>
    <phoneticPr fontId="11" type="noConversion"/>
  </si>
  <si>
    <t>피뢰침(절연용) 설치</t>
    <phoneticPr fontId="11" type="noConversion"/>
  </si>
  <si>
    <t>침상전극봉 설치</t>
  </si>
  <si>
    <t>침상전극봉 설치</t>
    <phoneticPr fontId="11" type="noConversion"/>
  </si>
  <si>
    <t>피뢰침(절연용) 교체</t>
    <phoneticPr fontId="11" type="noConversion"/>
  </si>
  <si>
    <t>Ø14.2×1575, 1본, 장비접지</t>
    <phoneticPr fontId="11" type="noConversion"/>
  </si>
  <si>
    <t>Ø14.2×1575, 2본, 피뢰접지</t>
    <phoneticPr fontId="11" type="noConversion"/>
  </si>
  <si>
    <t>4.2. 정부노임단가 (2024년 상반기)</t>
    <phoneticPr fontId="3" type="noConversion"/>
  </si>
  <si>
    <t>2024년 상반기</t>
    <phoneticPr fontId="151" type="noConversion"/>
  </si>
  <si>
    <t>인말샛트 4세대 단말기, 거치대, 전파보호함 포함</t>
  </si>
  <si>
    <t>개</t>
    <phoneticPr fontId="11" type="noConversion"/>
  </si>
  <si>
    <t>나. M2M 통신망 설치</t>
    <phoneticPr fontId="11" type="noConversion"/>
  </si>
  <si>
    <t>무보수 축전지 교체</t>
  </si>
  <si>
    <t>밀폐형, 12V 200AH</t>
    <phoneticPr fontId="11" type="noConversion"/>
  </si>
  <si>
    <t>0.24 * 1.5</t>
    <phoneticPr fontId="11" type="noConversion"/>
  </si>
  <si>
    <t>1. 목록표</t>
    <phoneticPr fontId="11" type="noConversion"/>
  </si>
  <si>
    <t>2. 산출기초</t>
    <phoneticPr fontId="11" type="noConversion"/>
  </si>
  <si>
    <t>축전지 설치대 설치</t>
    <phoneticPr fontId="11" type="noConversion"/>
  </si>
  <si>
    <t>거치대 설치</t>
    <phoneticPr fontId="11" type="noConversion"/>
  </si>
  <si>
    <t>안테나 폴 설치</t>
    <phoneticPr fontId="11" type="noConversion"/>
  </si>
  <si>
    <t>안테나 폴 설치</t>
    <phoneticPr fontId="11" type="noConversion"/>
  </si>
  <si>
    <t>안테나 폴</t>
    <phoneticPr fontId="11" type="noConversion"/>
  </si>
  <si>
    <t>AI홍수예보 수문관측설비 신설</t>
    <phoneticPr fontId="11" type="noConversion"/>
  </si>
  <si>
    <t>접지선 포설</t>
  </si>
  <si>
    <t>접지선 포설</t>
    <phoneticPr fontId="11" type="noConversion"/>
  </si>
  <si>
    <t>접지선</t>
    <phoneticPr fontId="11" type="noConversion"/>
  </si>
  <si>
    <t>VHF 안테나 철거</t>
    <phoneticPr fontId="11" type="noConversion"/>
  </si>
  <si>
    <t>밀폐형, 12V 200AH * 4</t>
    <phoneticPr fontId="11" type="noConversion"/>
  </si>
  <si>
    <t>150*150*90</t>
    <phoneticPr fontId="11" type="noConversion"/>
  </si>
  <si>
    <t>예     산     내     역     서</t>
    <phoneticPr fontId="11" type="noConversion"/>
  </si>
  <si>
    <t>:  1식</t>
    <phoneticPr fontId="11" type="noConversion"/>
  </si>
  <si>
    <t>설계금액:</t>
    <phoneticPr fontId="11" type="noConversion"/>
  </si>
  <si>
    <t xml:space="preserve">  사업 내역 </t>
    <phoneticPr fontId="11" type="noConversion"/>
  </si>
  <si>
    <t>가평군
(신상교)</t>
    <phoneticPr fontId="11" type="noConversion"/>
  </si>
  <si>
    <t>가평군
(화악교)</t>
    <phoneticPr fontId="11" type="noConversion"/>
  </si>
  <si>
    <t>광주시
(동림3교)</t>
    <phoneticPr fontId="11" type="noConversion"/>
  </si>
  <si>
    <t>광주시
(오포대교)</t>
    <phoneticPr fontId="11" type="noConversion"/>
  </si>
  <si>
    <t>광주시
(파발교)</t>
    <phoneticPr fontId="11" type="noConversion"/>
  </si>
  <si>
    <t>괴산군
(월문교)</t>
    <phoneticPr fontId="11" type="noConversion"/>
  </si>
  <si>
    <t>괴산군
(적석교)</t>
    <phoneticPr fontId="11" type="noConversion"/>
  </si>
  <si>
    <t>단양군
(들골교)</t>
    <phoneticPr fontId="11" type="noConversion"/>
  </si>
  <si>
    <t>서울시
(지축교)</t>
    <phoneticPr fontId="11" type="noConversion"/>
  </si>
  <si>
    <t>서울시
(흥남교)</t>
    <phoneticPr fontId="11" type="noConversion"/>
  </si>
  <si>
    <t>성남시
(둔전교)</t>
    <phoneticPr fontId="11" type="noConversion"/>
  </si>
  <si>
    <t>속초시
(도문교)</t>
    <phoneticPr fontId="11" type="noConversion"/>
  </si>
  <si>
    <t>수원시
(매세교)</t>
    <phoneticPr fontId="11" type="noConversion"/>
  </si>
  <si>
    <t>수원시
(백년교)</t>
    <phoneticPr fontId="11" type="noConversion"/>
  </si>
  <si>
    <t>아산시
(운교교)</t>
    <phoneticPr fontId="11" type="noConversion"/>
  </si>
  <si>
    <t>안성시
(고지교)</t>
    <phoneticPr fontId="11" type="noConversion"/>
  </si>
  <si>
    <t>안성시
(두현교)</t>
    <phoneticPr fontId="11" type="noConversion"/>
  </si>
  <si>
    <t>안성시
(평촌교)</t>
    <phoneticPr fontId="11" type="noConversion"/>
  </si>
  <si>
    <t>양주시
(마전3교)</t>
    <phoneticPr fontId="11" type="noConversion"/>
  </si>
  <si>
    <t>양주시
(발운2교)</t>
    <phoneticPr fontId="11" type="noConversion"/>
  </si>
  <si>
    <t>양주시
(제궁교)</t>
    <phoneticPr fontId="11" type="noConversion"/>
  </si>
  <si>
    <t>연천군
(보막교)</t>
    <phoneticPr fontId="11" type="noConversion"/>
  </si>
  <si>
    <t>안산시
(안산10교)</t>
    <phoneticPr fontId="11" type="noConversion"/>
  </si>
  <si>
    <t>용인시
(덕성1교)</t>
    <phoneticPr fontId="11" type="noConversion"/>
  </si>
  <si>
    <t>용인시
(마천교)</t>
    <phoneticPr fontId="11" type="noConversion"/>
  </si>
  <si>
    <t>용인시
(전궁교)</t>
    <phoneticPr fontId="11" type="noConversion"/>
  </si>
  <si>
    <t>의정부시
(금신교)</t>
    <phoneticPr fontId="11" type="noConversion"/>
  </si>
  <si>
    <t>이천시
(고당교)</t>
    <phoneticPr fontId="11" type="noConversion"/>
  </si>
  <si>
    <t>인제군
(십이선녀교)</t>
    <phoneticPr fontId="11" type="noConversion"/>
  </si>
  <si>
    <t>인천시
(연수교)</t>
    <phoneticPr fontId="11" type="noConversion"/>
  </si>
  <si>
    <t>제천시
(덕동교)</t>
    <phoneticPr fontId="11" type="noConversion"/>
  </si>
  <si>
    <t>제천시
(송계교)</t>
    <phoneticPr fontId="11" type="noConversion"/>
  </si>
  <si>
    <t>천안시
(장천교)</t>
    <phoneticPr fontId="11" type="noConversion"/>
  </si>
  <si>
    <t>철원군
(암정교)</t>
    <phoneticPr fontId="11" type="noConversion"/>
  </si>
  <si>
    <t>충주시
(능암교)</t>
    <phoneticPr fontId="11" type="noConversion"/>
  </si>
  <si>
    <t>충주시
(봉계교)</t>
    <phoneticPr fontId="11" type="noConversion"/>
  </si>
  <si>
    <t>충주시
(세포교)</t>
    <phoneticPr fontId="11" type="noConversion"/>
  </si>
  <si>
    <t>충주시
(주덕교)</t>
    <phoneticPr fontId="11" type="noConversion"/>
  </si>
  <si>
    <t>평창군
(하방림교)</t>
    <phoneticPr fontId="11" type="noConversion"/>
  </si>
  <si>
    <t>포천시
(마명1교)</t>
    <phoneticPr fontId="11" type="noConversion"/>
  </si>
  <si>
    <t>포천시
(제1도평교)</t>
    <phoneticPr fontId="11" type="noConversion"/>
  </si>
  <si>
    <t>화성시
(발안천2교)</t>
    <phoneticPr fontId="11" type="noConversion"/>
  </si>
  <si>
    <t>화천군
(일광교)</t>
    <phoneticPr fontId="11" type="noConversion"/>
  </si>
  <si>
    <t>제천시
(용암교)</t>
    <phoneticPr fontId="11" type="noConversion"/>
  </si>
  <si>
    <t>파주시
(유일교)</t>
    <phoneticPr fontId="11" type="noConversion"/>
  </si>
  <si>
    <t>0.38 * 1.8</t>
    <phoneticPr fontId="11" type="noConversion"/>
  </si>
  <si>
    <t>0.17/10 * 15</t>
    <phoneticPr fontId="11" type="noConversion"/>
  </si>
  <si>
    <t>0.25 * 0.5</t>
    <phoneticPr fontId="11" type="noConversion"/>
  </si>
  <si>
    <t>신호수</t>
    <phoneticPr fontId="11" type="noConversion"/>
  </si>
  <si>
    <t>현장 차량관리</t>
    <phoneticPr fontId="11" type="noConversion"/>
  </si>
  <si>
    <t>인</t>
    <phoneticPr fontId="11" type="noConversion"/>
  </si>
  <si>
    <t>태양전지판(100W이하)</t>
    <phoneticPr fontId="11" type="noConversion"/>
  </si>
  <si>
    <t>보통인부</t>
    <phoneticPr fontId="11" type="noConversion"/>
  </si>
  <si>
    <t>인</t>
    <phoneticPr fontId="11" type="noConversion"/>
  </si>
  <si>
    <t>통1-1-21-1</t>
    <phoneticPr fontId="11" type="noConversion"/>
  </si>
  <si>
    <t>물가정보(24.06)</t>
    <phoneticPr fontId="11" type="noConversion"/>
  </si>
  <si>
    <t>물가자료(24.06)</t>
    <phoneticPr fontId="11" type="noConversion"/>
  </si>
  <si>
    <t>유통물가(24.06)</t>
    <phoneticPr fontId="11" type="noConversion"/>
  </si>
  <si>
    <t>단 가</t>
    <phoneticPr fontId="11" type="noConversion"/>
  </si>
  <si>
    <t>단 가</t>
    <phoneticPr fontId="11" type="noConversion"/>
  </si>
  <si>
    <t>페이지</t>
    <phoneticPr fontId="11" type="noConversion"/>
  </si>
  <si>
    <t>AWG20X6C</t>
    <phoneticPr fontId="11" type="noConversion"/>
  </si>
  <si>
    <t>0.3/10</t>
    <phoneticPr fontId="11" type="noConversion"/>
  </si>
  <si>
    <t>0.16 / 10 * 1.9</t>
    <phoneticPr fontId="11" type="noConversion"/>
  </si>
  <si>
    <t>건 8-3-1</t>
    <phoneticPr fontId="11" type="noConversion"/>
  </si>
  <si>
    <t>통신 4-3-3</t>
    <phoneticPr fontId="11" type="noConversion"/>
  </si>
  <si>
    <t>전 9-1</t>
    <phoneticPr fontId="11" type="noConversion"/>
  </si>
  <si>
    <t>자. 접지 피뢰설비</t>
    <phoneticPr fontId="11" type="noConversion"/>
  </si>
  <si>
    <t>식</t>
    <phoneticPr fontId="11" type="noConversion"/>
  </si>
  <si>
    <t>m</t>
    <phoneticPr fontId="11" type="noConversion"/>
  </si>
  <si>
    <t>1. AI홍수예보 관측소 신설</t>
    <phoneticPr fontId="11" type="noConversion"/>
  </si>
  <si>
    <t>1. AI홍수예보 수문관측설비 신설</t>
    <phoneticPr fontId="11" type="noConversion"/>
  </si>
  <si>
    <t>2</t>
    <phoneticPr fontId="11" type="noConversion"/>
  </si>
  <si>
    <t>정확도:±1마이크로초,프로토콜:TCP/IP,오차범위:하루±0.1초, GS교란방어</t>
    <phoneticPr fontId="11" type="noConversion"/>
  </si>
  <si>
    <t>점검테블릿 H/W, S/W 일체형</t>
    <phoneticPr fontId="11" type="noConversion"/>
  </si>
  <si>
    <t>통신실 전산기, 중계소 장치, 관측소 물품등 기타 정보 관리</t>
  </si>
  <si>
    <t>Active-Standby System &amp; 장애 감지 페일오버, 2CPU 3.6GHz 4C,32GRAM,600GB</t>
  </si>
  <si>
    <t>Active-Standby System &amp; 장애 감지 페일오버, 2CPU 3.6GHz 4C,32GRAM,600GB</t>
    <phoneticPr fontId="11" type="noConversion"/>
  </si>
  <si>
    <t>전산통신망이중화</t>
  </si>
  <si>
    <t>전산통신망이중화</t>
    <phoneticPr fontId="11" type="noConversion"/>
  </si>
  <si>
    <t>1차,2차 씨리얼망 감시 및 자동절체기능</t>
  </si>
  <si>
    <t>KVM 스위치 (16포트)</t>
    <phoneticPr fontId="11" type="noConversion"/>
  </si>
  <si>
    <t>17'' Single Rail 16-Port PS/2-USB LCD</t>
  </si>
  <si>
    <t>KVM 케이블</t>
    <phoneticPr fontId="11" type="noConversion"/>
  </si>
  <si>
    <t>서버랙</t>
    <phoneticPr fontId="11" type="noConversion"/>
  </si>
  <si>
    <t>40U 2000H * 800D * 600W</t>
  </si>
  <si>
    <t>16 EIA-232 Serial Ports</t>
  </si>
  <si>
    <t>단말제어 및 화이트리스트 관리,CPU 3.6GHz 4C,32GRAM,600GB,2CPU</t>
  </si>
  <si>
    <t>터미널장치</t>
    <phoneticPr fontId="11" type="noConversion"/>
  </si>
  <si>
    <t>장치이전 및 전원 케이블 공사</t>
    <phoneticPr fontId="11" type="noConversion"/>
  </si>
  <si>
    <t>신호수</t>
    <phoneticPr fontId="11" type="noConversion"/>
  </si>
  <si>
    <t>현장 차량관리</t>
    <phoneticPr fontId="11" type="noConversion"/>
  </si>
  <si>
    <t>서버랙 설치</t>
  </si>
  <si>
    <t>서버랙 설치</t>
    <phoneticPr fontId="11" type="noConversion"/>
  </si>
  <si>
    <t>KVM 스위치 (16포트) 설치</t>
  </si>
  <si>
    <t>KVM 스위치 (16포트) 설치</t>
    <phoneticPr fontId="11" type="noConversion"/>
  </si>
  <si>
    <t>시각 동기화장치(NTP) 설치</t>
  </si>
  <si>
    <t>시각 동기화장치(NTP) 설치</t>
    <phoneticPr fontId="11" type="noConversion"/>
  </si>
  <si>
    <t>후렉시블 전선관 포설</t>
    <phoneticPr fontId="11" type="noConversion"/>
  </si>
  <si>
    <t>신호수</t>
  </si>
  <si>
    <t>현장 차량관리</t>
  </si>
  <si>
    <t>카메라, 라우터, VPN, 거치대, 라이트 포함</t>
  </si>
  <si>
    <t>수위영상확인장치 철거(재활용)</t>
  </si>
  <si>
    <t>수위영상확인장치 철거(재활용)</t>
    <phoneticPr fontId="11" type="noConversion"/>
  </si>
  <si>
    <t>수위영상확인장치 설치</t>
    <phoneticPr fontId="11" type="noConversion"/>
  </si>
  <si>
    <t>0.32 * 0.8</t>
    <phoneticPr fontId="11" type="noConversion"/>
  </si>
  <si>
    <t>0.52 * 0.8</t>
    <phoneticPr fontId="11" type="noConversion"/>
  </si>
  <si>
    <t>0.22 * 0.8</t>
    <phoneticPr fontId="11" type="noConversion"/>
  </si>
  <si>
    <t>0.7*1.2*0.5</t>
    <phoneticPr fontId="11" type="noConversion"/>
  </si>
  <si>
    <t>통제소 장비이력 관리장치</t>
  </si>
  <si>
    <t>통제소 장비이력 관리장치</t>
    <phoneticPr fontId="11" type="noConversion"/>
  </si>
  <si>
    <t>통제소 TM시설 점검장비</t>
  </si>
  <si>
    <t>통제소 TM시설 점검장비</t>
    <phoneticPr fontId="11" type="noConversion"/>
  </si>
  <si>
    <t>시각 동기화장비(NTP)</t>
  </si>
  <si>
    <t>시각 동기화장비(NTP)</t>
    <phoneticPr fontId="11" type="noConversion"/>
  </si>
  <si>
    <t>모바일 단말제어 및 관리장치</t>
  </si>
  <si>
    <t>모바일 단말제어 및 관리장치</t>
    <phoneticPr fontId="11" type="noConversion"/>
  </si>
  <si>
    <t>통제소 물품관리장비 이중화</t>
  </si>
  <si>
    <t>통제소 물품관리장비 이중화</t>
    <phoneticPr fontId="11" type="noConversion"/>
  </si>
  <si>
    <t>정확도:±1마이크로초,프로토콜:TCP/IP,오차범위:하루±0.1초, GS교란방어</t>
  </si>
  <si>
    <t>점검테블릿 H/W, S/W 일체형</t>
  </si>
  <si>
    <t>서버랙</t>
  </si>
  <si>
    <t>터미널장치</t>
  </si>
  <si>
    <t>장치이전 및 전원 케이블 공사</t>
  </si>
  <si>
    <t>견적가</t>
    <phoneticPr fontId="11" type="noConversion"/>
  </si>
  <si>
    <t>모바일 단말제어 및 관리장치 설치</t>
  </si>
  <si>
    <t>모바일 단말제어 및 관리장치 설치</t>
    <phoneticPr fontId="11" type="noConversion"/>
  </si>
  <si>
    <t>통제소 장비이력 관리장치 설치</t>
  </si>
  <si>
    <t>통제소 장비이력 관리장치 설치</t>
    <phoneticPr fontId="11" type="noConversion"/>
  </si>
  <si>
    <t>통제소 TM시설 점검장비 설치</t>
  </si>
  <si>
    <t>통제소 TM시설 점검장비 설치</t>
    <phoneticPr fontId="11" type="noConversion"/>
  </si>
  <si>
    <t>식</t>
    <phoneticPr fontId="11" type="noConversion"/>
  </si>
  <si>
    <t>터미널장치 철거</t>
    <phoneticPr fontId="11" type="noConversion"/>
  </si>
  <si>
    <t>0.33*0.3</t>
    <phoneticPr fontId="11" type="noConversion"/>
  </si>
  <si>
    <t>0.5*0.3</t>
    <phoneticPr fontId="11" type="noConversion"/>
  </si>
  <si>
    <t>0.48*0.3</t>
    <phoneticPr fontId="11" type="noConversion"/>
  </si>
  <si>
    <t>0.31*0.3</t>
    <phoneticPr fontId="11" type="noConversion"/>
  </si>
  <si>
    <t>통제소 물품관리장비 철거</t>
    <phoneticPr fontId="11" type="noConversion"/>
  </si>
  <si>
    <t>통제소 물품관리장비 철거</t>
    <phoneticPr fontId="11" type="noConversion"/>
  </si>
  <si>
    <t>0.5*0.3</t>
    <phoneticPr fontId="11" type="noConversion"/>
  </si>
  <si>
    <t>0.48*0.3</t>
    <phoneticPr fontId="11" type="noConversion"/>
  </si>
  <si>
    <t>1.12*0.3</t>
    <phoneticPr fontId="11" type="noConversion"/>
  </si>
  <si>
    <t>0.56*0.3</t>
    <phoneticPr fontId="11" type="noConversion"/>
  </si>
  <si>
    <t>기계터파기</t>
  </si>
  <si>
    <t>굴삭기(타어어)(0.18㎡)</t>
  </si>
  <si>
    <t>hr</t>
  </si>
  <si>
    <t>0.18㎡</t>
    <phoneticPr fontId="11" type="noConversion"/>
  </si>
  <si>
    <t>2279 * 10^-7</t>
    <phoneticPr fontId="11" type="noConversion"/>
  </si>
  <si>
    <t>기계8-5-1</t>
    <phoneticPr fontId="11" type="noConversion"/>
  </si>
  <si>
    <t>건설기계운전사</t>
    <phoneticPr fontId="11" type="noConversion"/>
  </si>
  <si>
    <t>통신1-4-5</t>
    <phoneticPr fontId="11" type="noConversion"/>
  </si>
  <si>
    <t>경유</t>
  </si>
  <si>
    <t>저유황</t>
  </si>
  <si>
    <t>L</t>
    <phoneticPr fontId="11" type="noConversion"/>
  </si>
  <si>
    <t>잡재료비</t>
    <phoneticPr fontId="11" type="noConversion"/>
  </si>
  <si>
    <t>주연료비의 24%</t>
    <phoneticPr fontId="11" type="noConversion"/>
  </si>
  <si>
    <t>굴삭기(타어어)</t>
    <phoneticPr fontId="11" type="noConversion"/>
  </si>
  <si>
    <t>1 * 1/8 * 25/20 * 16/12</t>
    <phoneticPr fontId="11" type="noConversion"/>
  </si>
  <si>
    <t>L</t>
  </si>
  <si>
    <t>경유저유황</t>
  </si>
  <si>
    <t>CPU 3.6GHz 4C, 16GRAM,600GB, 2CPU</t>
    <phoneticPr fontId="11" type="noConversion"/>
  </si>
  <si>
    <t>CPU 3.6GHz 4C, 16GRAM,600GB, 2CPU</t>
    <phoneticPr fontId="11" type="noConversion"/>
  </si>
  <si>
    <t>Active-Standby System &amp; 장애 감지 페일오버, 2CPU 3.6GHz 4C, 32GRAM,600GB</t>
    <phoneticPr fontId="11" type="noConversion"/>
  </si>
  <si>
    <t>식</t>
    <phoneticPr fontId="11" type="noConversion"/>
  </si>
  <si>
    <t>KVM 스위치 (16포트) 설치</t>
    <phoneticPr fontId="11" type="noConversion"/>
  </si>
  <si>
    <t>CPU 3.6GHz 4C, 16GRAM,600GB, 2CPU</t>
  </si>
  <si>
    <t>Active-Standby System &amp; 장애 감지 페일오버, 2CPU 3.6GHz 4C, 32GRAM,600GB</t>
  </si>
  <si>
    <t>Active-Standby System &amp; 장애 감지 페일오버, 2CPU 3.6GHz 4C, 32GRAM,600GB</t>
    <phoneticPr fontId="11" type="noConversion"/>
  </si>
  <si>
    <t>위성데이터 수집장비 이중화</t>
  </si>
  <si>
    <t>위성데이터 수집장비 이중화</t>
    <phoneticPr fontId="11" type="noConversion"/>
  </si>
  <si>
    <t>위성데이터 수집장비 이중화</t>
    <phoneticPr fontId="11" type="noConversion"/>
  </si>
  <si>
    <t>0.5*0.3</t>
    <phoneticPr fontId="11" type="noConversion"/>
  </si>
  <si>
    <t>0.56*0.3</t>
    <phoneticPr fontId="11" type="noConversion"/>
  </si>
  <si>
    <t>위성데이터 수집장비 이중화</t>
    <phoneticPr fontId="11" type="noConversion"/>
  </si>
  <si>
    <t>SUS, 등받이 형, 제작사양</t>
  </si>
  <si>
    <t>개소당, 크레인 포함</t>
  </si>
  <si>
    <t>옥상 점검 장치(등받이형)</t>
  </si>
  <si>
    <t>옥상 점검 장치(등받이형) 설치비</t>
  </si>
  <si>
    <t>옥상 점검 장치(계단형)</t>
  </si>
  <si>
    <t>철제, 제작사양</t>
  </si>
  <si>
    <t>옥상 점검장치(계단형) 설치비</t>
  </si>
  <si>
    <t>AC 히터형, 바람막이 포함, 검정 포함</t>
  </si>
  <si>
    <t>무게식 강수량계</t>
  </si>
  <si>
    <t>무게식, 받침대 및 바람막이, 검정 포함</t>
  </si>
  <si>
    <t>GW, 22㎜</t>
  </si>
  <si>
    <t>무선 통신망 구축</t>
  </si>
  <si>
    <t>이동형제어장치</t>
  </si>
  <si>
    <t>인텔 코어5이상, 램 16G, SSD512G, 1.6Kg이하, 운영 소프트웨어 포함</t>
  </si>
  <si>
    <t>Dipole 안테나</t>
  </si>
  <si>
    <t>150MHz대역, CV24A, 중계소용</t>
  </si>
  <si>
    <t>점검용 영상기록장치</t>
  </si>
  <si>
    <t>미러리스, 3300만화소, 풀프레임, 70-200mm, 24-70mm 포함</t>
  </si>
  <si>
    <t>레벨메타</t>
  </si>
  <si>
    <t>디지털 표시, -60 to +10dBm, 휴대용</t>
  </si>
  <si>
    <t>와트메타</t>
  </si>
  <si>
    <t>수위계(리드스위치식)(3.5m)</t>
  </si>
  <si>
    <t>3.5m 계측</t>
  </si>
  <si>
    <t>리드스위치식 수위계 신호선</t>
  </si>
  <si>
    <t>CPEV-S-0.65㎜-20P</t>
  </si>
  <si>
    <t>리드식용</t>
  </si>
  <si>
    <t>여과기</t>
  </si>
  <si>
    <t>설치금구</t>
  </si>
  <si>
    <t>수위계(리드스위치식) 히터</t>
  </si>
  <si>
    <t>100W type</t>
  </si>
  <si>
    <t>수위계(리드스위치식) 컨트롤러</t>
  </si>
  <si>
    <t>Rack mount type</t>
  </si>
  <si>
    <t>수위계(리드스위치식) 어레스터</t>
  </si>
  <si>
    <t>리드식용 200V</t>
  </si>
  <si>
    <t>조</t>
  </si>
  <si>
    <t>수위계(리드스위치식)(1.0m)</t>
    <phoneticPr fontId="11" type="noConversion"/>
  </si>
  <si>
    <t>수위계(리드스위치식)(1.5m)</t>
  </si>
  <si>
    <t>수위계(리드스위치식)(1.5m)</t>
    <phoneticPr fontId="11" type="noConversion"/>
  </si>
  <si>
    <t>수위계(리드스위치식)(2.0m)</t>
  </si>
  <si>
    <t>수위계(리드스위치식)(2.0m)</t>
    <phoneticPr fontId="11" type="noConversion"/>
  </si>
  <si>
    <t>수위계(리드스위치식)(2.5m)</t>
    <phoneticPr fontId="11" type="noConversion"/>
  </si>
  <si>
    <t>수위계(리드스위치식)(3.0m)</t>
  </si>
  <si>
    <t>수위계(리드스위치식)(3.0m)</t>
    <phoneticPr fontId="11" type="noConversion"/>
  </si>
  <si>
    <t>1.0m 계측</t>
    <phoneticPr fontId="11" type="noConversion"/>
  </si>
  <si>
    <t>1.5m 계측</t>
  </si>
  <si>
    <t>1.5m 계측</t>
    <phoneticPr fontId="11" type="noConversion"/>
  </si>
  <si>
    <t>2.0m 계측</t>
  </si>
  <si>
    <t>2.0m 계측</t>
    <phoneticPr fontId="11" type="noConversion"/>
  </si>
  <si>
    <t>2.5m 계측</t>
    <phoneticPr fontId="11" type="noConversion"/>
  </si>
  <si>
    <t>3.0m 계측</t>
  </si>
  <si>
    <t>3.0m 계측</t>
    <phoneticPr fontId="11" type="noConversion"/>
  </si>
  <si>
    <t>리드식 수위계 3.5m 1단 3.5m 2단 교량 시공(가평군 선촌2교)</t>
  </si>
  <si>
    <t>수위계 고정판, 빔고정판 포함, 케이블 배관,스텐 통수망, 현장 시공</t>
  </si>
  <si>
    <t>지점</t>
  </si>
  <si>
    <t>리드식 수위계 3.5m 1단 1.5m 2단 교량 시공(가평군 화악교)</t>
  </si>
  <si>
    <t>리드식 수위계 3.5m 1단 1.5m 2단 교량시공(괴산군 월문교)</t>
  </si>
  <si>
    <t>리드식 수위계 3.5m 1단 교량시공(괴산군 적석교)</t>
  </si>
  <si>
    <t>리드식 수위계 3.0m 1단 교량시공(아산시 운교교)</t>
  </si>
  <si>
    <t>리드식 수위계 3.5m 1단 교량시공(안성시 두현교)</t>
  </si>
  <si>
    <t>리드식 수위계 3.5m 1단 교량시공(용인시 전궁교)</t>
  </si>
  <si>
    <t>리드식 수위계 3.5m 1단 2.0m 2단 교량시공(의정부시 금신교)</t>
  </si>
  <si>
    <t>리드식 수위계 3.0m 1단 교량시공(제천시 송계교)</t>
  </si>
  <si>
    <t>리드식 수위계 3.0m 1단 교량시공(충주시 봉계교)</t>
  </si>
  <si>
    <t>리드식 수위계 3.5m 1단 교량시공(화성시 발안천2교)</t>
  </si>
  <si>
    <t>차. 기타설비</t>
    <phoneticPr fontId="11" type="noConversion"/>
  </si>
  <si>
    <t>리드식 수위계 3.5m 1단 1.5m 2단 교량 시공(가평군 화악교)</t>
    <phoneticPr fontId="11" type="noConversion"/>
  </si>
  <si>
    <t>옥상 점검 장치(등받이형) 설치</t>
    <phoneticPr fontId="11" type="noConversion"/>
  </si>
  <si>
    <t>옥상 점검 장치(등받이형) 설치</t>
    <phoneticPr fontId="11" type="noConversion"/>
  </si>
  <si>
    <t>옥상 점검 장치(계단형) 설치</t>
    <phoneticPr fontId="11" type="noConversion"/>
  </si>
  <si>
    <t>옥상 점검 장치(계단형) 설치</t>
    <phoneticPr fontId="11" type="noConversion"/>
  </si>
  <si>
    <t>17'' Single Rail kvm 케이블 1.8m, 3m</t>
    <phoneticPr fontId="11" type="noConversion"/>
  </si>
  <si>
    <t>통신설비,통신케이블,S/W시험,장치이전</t>
    <phoneticPr fontId="11" type="noConversion"/>
  </si>
  <si>
    <t>통신설비,통신케이블,S/W시험,장치이전</t>
    <phoneticPr fontId="11" type="noConversion"/>
  </si>
  <si>
    <t>전도형 강수량계(0.5mm)</t>
    <phoneticPr fontId="11" type="noConversion"/>
  </si>
  <si>
    <t>장비 철거 설치(수수기)</t>
    <phoneticPr fontId="11" type="noConversion"/>
  </si>
  <si>
    <t>전도형 강수량계(1.0mm)</t>
    <phoneticPr fontId="11" type="noConversion"/>
  </si>
  <si>
    <t>LTE, RJ-45, VPN 탑재(라이센서 포함), 장착대 포함, 라이선스 포함</t>
  </si>
  <si>
    <t>LTE, RJ-45, VPN 탑재(라이센서 포함), 장착대 포함, 라이선스 포함</t>
    <phoneticPr fontId="11" type="noConversion"/>
  </si>
  <si>
    <t>UTP 케이블 포설</t>
  </si>
  <si>
    <t>전원선(2.5㎟) 포설</t>
  </si>
  <si>
    <t>VCT-2.5㎟-2C</t>
  </si>
  <si>
    <t>신호선(CVV) 포설</t>
  </si>
  <si>
    <t>선간피뢰기 설치</t>
  </si>
  <si>
    <t>수위계(리드식) 히터 설치</t>
  </si>
  <si>
    <t>수위계(리드식) 컨트롤러</t>
  </si>
  <si>
    <t>수위계(리드식) 어레스터</t>
  </si>
  <si>
    <t>SW, 36㎜</t>
  </si>
  <si>
    <t>SW, 36㎜</t>
    <phoneticPr fontId="11" type="noConversion"/>
  </si>
  <si>
    <t>SW, 36㎜</t>
    <phoneticPr fontId="11" type="noConversion"/>
  </si>
  <si>
    <t>0.87 / 10</t>
    <phoneticPr fontId="11" type="noConversion"/>
  </si>
  <si>
    <t>전원선(2.5㎟)</t>
    <phoneticPr fontId="11" type="noConversion"/>
  </si>
  <si>
    <t>CPEV-S-0.65㎜-20P</t>
    <phoneticPr fontId="11" type="noConversion"/>
  </si>
  <si>
    <t>전원선(2.5㎟)</t>
    <phoneticPr fontId="11" type="noConversion"/>
  </si>
  <si>
    <t>0.14/10</t>
    <phoneticPr fontId="11" type="noConversion"/>
  </si>
  <si>
    <t>0.19/10*1.2</t>
    <phoneticPr fontId="11" type="noConversion"/>
  </si>
  <si>
    <t>선간피뢰기</t>
    <phoneticPr fontId="11" type="noConversion"/>
  </si>
  <si>
    <t>통11-6-2</t>
    <phoneticPr fontId="11" type="noConversion"/>
  </si>
  <si>
    <t>조</t>
    <phoneticPr fontId="11" type="noConversion"/>
  </si>
  <si>
    <t>장치거치 및 유닛실장</t>
  </si>
  <si>
    <t>전원용 설치</t>
  </si>
  <si>
    <t>0.5+0.02</t>
    <phoneticPr fontId="11" type="noConversion"/>
  </si>
  <si>
    <t>통6-1-1</t>
    <phoneticPr fontId="11" type="noConversion"/>
  </si>
  <si>
    <t xml:space="preserve">출력 0.1-25W, 주파수 100-250MHz 대역 측정 </t>
    <phoneticPr fontId="11" type="noConversion"/>
  </si>
  <si>
    <t>물품구매비</t>
    <phoneticPr fontId="11" type="noConversion"/>
  </si>
  <si>
    <t>강릉시
(우정교)</t>
    <phoneticPr fontId="11" type="noConversion"/>
  </si>
  <si>
    <t>강릉시
(오봉교)</t>
    <phoneticPr fontId="11" type="noConversion"/>
  </si>
  <si>
    <t>삼척시
(전두3교)</t>
    <phoneticPr fontId="11" type="noConversion"/>
  </si>
  <si>
    <t>영월군
(신촌교)</t>
    <phoneticPr fontId="11" type="noConversion"/>
  </si>
  <si>
    <t>영월군
(화병교)</t>
    <phoneticPr fontId="11" type="noConversion"/>
  </si>
  <si>
    <t>영월군
(각동교)</t>
    <phoneticPr fontId="11" type="noConversion"/>
  </si>
  <si>
    <t>정선군
(오장2교)</t>
    <phoneticPr fontId="11" type="noConversion"/>
  </si>
  <si>
    <t>정선군
(삼거리교)</t>
    <phoneticPr fontId="11" type="noConversion"/>
  </si>
  <si>
    <t>정선군
(각희교)</t>
    <phoneticPr fontId="11" type="noConversion"/>
  </si>
  <si>
    <t>평창군
(바이오교)</t>
    <phoneticPr fontId="11" type="noConversion"/>
  </si>
  <si>
    <t>평창군
(마하교)</t>
    <phoneticPr fontId="11" type="noConversion"/>
  </si>
  <si>
    <t>홍천군
(가덕교)</t>
    <phoneticPr fontId="11" type="noConversion"/>
  </si>
  <si>
    <t>횡성군
(청곡교)</t>
    <phoneticPr fontId="11" type="noConversion"/>
  </si>
  <si>
    <t>인천시
(상야교)</t>
    <phoneticPr fontId="11" type="noConversion"/>
  </si>
  <si>
    <t>인천시
(굴포1교)</t>
    <phoneticPr fontId="11" type="noConversion"/>
  </si>
  <si>
    <t>강릉시
(난곡교)</t>
    <phoneticPr fontId="11" type="noConversion"/>
  </si>
  <si>
    <t>고성군
(간촌교)</t>
    <phoneticPr fontId="11" type="noConversion"/>
  </si>
  <si>
    <t>속초시
(응골교)</t>
    <phoneticPr fontId="11" type="noConversion"/>
  </si>
  <si>
    <t>양평군
(여물교)</t>
    <phoneticPr fontId="11" type="noConversion"/>
  </si>
  <si>
    <t>여주시
(당우교)</t>
    <phoneticPr fontId="11" type="noConversion"/>
  </si>
  <si>
    <t>여주시
(용은교)</t>
    <phoneticPr fontId="11" type="noConversion"/>
  </si>
  <si>
    <t>영월군
(내리2교)</t>
    <phoneticPr fontId="11" type="noConversion"/>
  </si>
  <si>
    <t>영월군
(주채교)</t>
    <phoneticPr fontId="11" type="noConversion"/>
  </si>
  <si>
    <t>원주시
(판대2교)</t>
    <phoneticPr fontId="11" type="noConversion"/>
  </si>
  <si>
    <t>인제군
(서호교)</t>
    <phoneticPr fontId="11" type="noConversion"/>
  </si>
  <si>
    <t>인제군
(삼거리교)</t>
    <phoneticPr fontId="11" type="noConversion"/>
  </si>
  <si>
    <t>춘천시
(충의대교)</t>
    <phoneticPr fontId="11" type="noConversion"/>
  </si>
  <si>
    <t>춘천시
(팔미3교)</t>
    <phoneticPr fontId="11" type="noConversion"/>
  </si>
  <si>
    <t>홍천군
(군업1교)</t>
    <phoneticPr fontId="11" type="noConversion"/>
  </si>
  <si>
    <t>홍천군
(용수교)</t>
    <phoneticPr fontId="11" type="noConversion"/>
  </si>
  <si>
    <t>홍천군
(지다치교)</t>
    <phoneticPr fontId="11" type="noConversion"/>
  </si>
  <si>
    <t>홍천군
(화계교)</t>
    <phoneticPr fontId="11" type="noConversion"/>
  </si>
  <si>
    <t>횡성군
(둔내육교)</t>
    <phoneticPr fontId="11" type="noConversion"/>
  </si>
  <si>
    <t>기본시설부담금, 저압, 5kW 이하, 부가세 포함</t>
    <phoneticPr fontId="11" type="noConversion"/>
  </si>
  <si>
    <t>SUS, 642(W)*1080(H)*640(D), 받침대포함</t>
    <phoneticPr fontId="11" type="noConversion"/>
  </si>
  <si>
    <t xml:space="preserve">VHF HDLC 1200bps, BCD,HART, SDI-12,PULSE </t>
    <phoneticPr fontId="11" type="noConversion"/>
  </si>
  <si>
    <t xml:space="preserve"> M2M, BCD,HART, SDI-12, PULSE 포트 내장, 1분 10년 저장, 산업용SD메모리 </t>
    <phoneticPr fontId="11" type="noConversion"/>
  </si>
  <si>
    <t>SecureClient(국소별)</t>
    <phoneticPr fontId="11" type="noConversion"/>
  </si>
  <si>
    <t>전파보호함</t>
    <phoneticPr fontId="11" type="noConversion"/>
  </si>
  <si>
    <t>VHF 송수신기</t>
    <phoneticPr fontId="11" type="noConversion"/>
  </si>
  <si>
    <t>VHF안테나(3소자)</t>
    <phoneticPr fontId="11" type="noConversion"/>
  </si>
  <si>
    <t>동축보안기</t>
    <phoneticPr fontId="11" type="noConversion"/>
  </si>
  <si>
    <t>수위계(리드스위치식)(3.5m)</t>
    <phoneticPr fontId="11" type="noConversion"/>
  </si>
  <si>
    <t>3.5m 계측</t>
    <phoneticPr fontId="11" type="noConversion"/>
  </si>
  <si>
    <t>VCT-2.5㎟-2C</t>
    <phoneticPr fontId="11" type="noConversion"/>
  </si>
  <si>
    <t>리드스위치식 수위계 신호선</t>
    <phoneticPr fontId="11" type="noConversion"/>
  </si>
  <si>
    <t>리드식용</t>
    <phoneticPr fontId="11" type="noConversion"/>
  </si>
  <si>
    <t>여과기</t>
    <phoneticPr fontId="11" type="noConversion"/>
  </si>
  <si>
    <t>설치금구</t>
    <phoneticPr fontId="11" type="noConversion"/>
  </si>
  <si>
    <t>수위계(리드스위치식) 히터</t>
    <phoneticPr fontId="11" type="noConversion"/>
  </si>
  <si>
    <t>100W type</t>
    <phoneticPr fontId="11" type="noConversion"/>
  </si>
  <si>
    <t>수위계(리드스위치식) 컨트롤러</t>
    <phoneticPr fontId="11" type="noConversion"/>
  </si>
  <si>
    <t>Rack mount type</t>
    <phoneticPr fontId="11" type="noConversion"/>
  </si>
  <si>
    <t>수위계(리드스위치식) 어레스터</t>
    <phoneticPr fontId="11" type="noConversion"/>
  </si>
  <si>
    <t>리드식용 200V</t>
    <phoneticPr fontId="11" type="noConversion"/>
  </si>
  <si>
    <t>리드식 수위계 3.5m 1단 3.5m 2단 교량 시공(가평군 선촌2교)</t>
    <phoneticPr fontId="11" type="noConversion"/>
  </si>
  <si>
    <t>수위계 고정판, 빔고정판 포함, 케이블 배관,스텐 통수망, 현장 시공</t>
    <phoneticPr fontId="11" type="noConversion"/>
  </si>
  <si>
    <t>리드식 수위계 3.5m 1단 1.5m 2단 교량시공(괴산군 월문교)</t>
    <phoneticPr fontId="11" type="noConversion"/>
  </si>
  <si>
    <t>리드식 수위계 3.5m 1단 교량시공(괴산군 적석교)</t>
    <phoneticPr fontId="11" type="noConversion"/>
  </si>
  <si>
    <t>리드식 수위계 3.0m 1단 교량시공(아산시 운교교)</t>
    <phoneticPr fontId="11" type="noConversion"/>
  </si>
  <si>
    <t>리드식 수위계 3.5m 1단 교량시공(안성시 두현교)</t>
    <phoneticPr fontId="11" type="noConversion"/>
  </si>
  <si>
    <t>리드식 수위계 3.5m 1단 교량시공(용인시 전궁교)</t>
    <phoneticPr fontId="11" type="noConversion"/>
  </si>
  <si>
    <t>리드식 수위계 3.5m 1단 2.0m 2단 교량시공(의정부시 금신교)</t>
    <phoneticPr fontId="11" type="noConversion"/>
  </si>
  <si>
    <t>리드식 수위계 3.0m 1단 교량시공(제천시 송계교)</t>
    <phoneticPr fontId="11" type="noConversion"/>
  </si>
  <si>
    <t>리드식 수위계 3.0m 1단 교량시공(충주시 봉계교)</t>
    <phoneticPr fontId="11" type="noConversion"/>
  </si>
  <si>
    <t>리드식 수위계 3.5m 1단 교량시공(화성시 발안천2교)</t>
    <phoneticPr fontId="11" type="noConversion"/>
  </si>
  <si>
    <t>UTP 케이블</t>
    <phoneticPr fontId="11" type="noConversion"/>
  </si>
  <si>
    <t>CAT.6</t>
    <phoneticPr fontId="11" type="noConversion"/>
  </si>
  <si>
    <t>제어케이블</t>
    <phoneticPr fontId="11" type="noConversion"/>
  </si>
  <si>
    <t>후렉시블 전선관</t>
    <phoneticPr fontId="11" type="noConversion"/>
  </si>
  <si>
    <t>안전가대 발끝막이</t>
    <phoneticPr fontId="11" type="noConversion"/>
  </si>
  <si>
    <t>제작사양</t>
    <phoneticPr fontId="11" type="noConversion"/>
  </si>
  <si>
    <t>패치안테나</t>
    <phoneticPr fontId="11" type="noConversion"/>
  </si>
  <si>
    <t>2.4 G, 8dBi</t>
    <phoneticPr fontId="11" type="noConversion"/>
  </si>
  <si>
    <t>블루투스</t>
    <phoneticPr fontId="11" type="noConversion"/>
  </si>
  <si>
    <t>RS-232 무선시리얼 어댑터</t>
    <phoneticPr fontId="11" type="noConversion"/>
  </si>
  <si>
    <t>옥상 점검 장치(등받이형)</t>
    <phoneticPr fontId="11" type="noConversion"/>
  </si>
  <si>
    <t>SUS, 등받이 형, 제작사양</t>
    <phoneticPr fontId="11" type="noConversion"/>
  </si>
  <si>
    <t>옥상 점검 장치(등받이형) 설치비</t>
    <phoneticPr fontId="11" type="noConversion"/>
  </si>
  <si>
    <t>개소당, 크레인 포함</t>
    <phoneticPr fontId="11" type="noConversion"/>
  </si>
  <si>
    <t>옥상 점검 장치(계단형)</t>
    <phoneticPr fontId="11" type="noConversion"/>
  </si>
  <si>
    <t>철제, 제작사양</t>
    <phoneticPr fontId="11" type="noConversion"/>
  </si>
  <si>
    <t>옥상 점검장치(계단형) 설치비</t>
    <phoneticPr fontId="11" type="noConversion"/>
  </si>
  <si>
    <t>지점</t>
    <phoneticPr fontId="11" type="noConversion"/>
  </si>
  <si>
    <t>매</t>
    <phoneticPr fontId="11" type="noConversion"/>
  </si>
  <si>
    <t>12V 120W, 가대포함</t>
    <phoneticPr fontId="11" type="noConversion"/>
  </si>
  <si>
    <t>전원이중화분배장치</t>
    <phoneticPr fontId="11" type="noConversion"/>
  </si>
  <si>
    <t>DC/AC 입력, DC 15V(200W) 2채널 출력, 자동입력전원 절체</t>
    <phoneticPr fontId="11" type="noConversion"/>
  </si>
  <si>
    <t>분전반(AC)</t>
    <phoneticPr fontId="11" type="noConversion"/>
  </si>
  <si>
    <t>AC충전기(입력220V 출력 DC12V 20A)</t>
    <phoneticPr fontId="11" type="noConversion"/>
  </si>
  <si>
    <t>무보수 축전지</t>
    <phoneticPr fontId="11" type="noConversion"/>
  </si>
  <si>
    <t>전면도어형, 1열 3단, 370*585*740㎜, 바퀴포함</t>
    <phoneticPr fontId="11" type="noConversion"/>
  </si>
  <si>
    <t>태양전지 케이블</t>
    <phoneticPr fontId="11" type="noConversion"/>
  </si>
  <si>
    <t>케이블 덕트</t>
    <phoneticPr fontId="11" type="noConversion"/>
  </si>
  <si>
    <t>AL, 70 × 40mm</t>
    <phoneticPr fontId="11" type="noConversion"/>
  </si>
  <si>
    <t>침상전극봉</t>
    <phoneticPr fontId="11" type="noConversion"/>
  </si>
  <si>
    <t>Ø14.2×1575</t>
    <phoneticPr fontId="11" type="noConversion"/>
  </si>
  <si>
    <t>접지저항저감제</t>
    <phoneticPr fontId="11" type="noConversion"/>
  </si>
  <si>
    <t>20㎏</t>
    <phoneticPr fontId="11" type="noConversion"/>
  </si>
  <si>
    <t>포</t>
    <phoneticPr fontId="11" type="noConversion"/>
  </si>
  <si>
    <t xml:space="preserve">F-GV 35㎟ </t>
    <phoneticPr fontId="11" type="noConversion"/>
  </si>
  <si>
    <t>3CCT</t>
    <phoneticPr fontId="11" type="noConversion"/>
  </si>
  <si>
    <t>AL 100*50</t>
    <phoneticPr fontId="11" type="noConversion"/>
  </si>
  <si>
    <t>애자형, Y자</t>
    <phoneticPr fontId="11" type="noConversion"/>
  </si>
  <si>
    <t>나동선</t>
    <phoneticPr fontId="11" type="noConversion"/>
  </si>
  <si>
    <t>35㎟</t>
    <phoneticPr fontId="11" type="noConversion"/>
  </si>
  <si>
    <t>경유</t>
    <phoneticPr fontId="11" type="noConversion"/>
  </si>
  <si>
    <t>저유황</t>
    <phoneticPr fontId="11" type="noConversion"/>
  </si>
  <si>
    <t>통신실 전산기, 중계소 장치, 관측소 물품등 기타 정보 관리</t>
    <phoneticPr fontId="11" type="noConversion"/>
  </si>
  <si>
    <t>1차,2차 씨리얼망 감시 및 자동절체기능</t>
    <phoneticPr fontId="11" type="noConversion"/>
  </si>
  <si>
    <t>17'' Single Rail 16-Port PS/2-USB LCD</t>
    <phoneticPr fontId="11" type="noConversion"/>
  </si>
  <si>
    <t>40U 2000H * 800D * 600W</t>
    <phoneticPr fontId="11" type="noConversion"/>
  </si>
  <si>
    <t>16 EIA-232 Serial Ports</t>
    <phoneticPr fontId="11" type="noConversion"/>
  </si>
  <si>
    <t>단말제어 및 화이트리스트 관리,CPU 3.6GHz 4C,32GRAM,600GB,2CPU</t>
    <phoneticPr fontId="11" type="noConversion"/>
  </si>
  <si>
    <t>AC 히터형, 바람막이 포함, 검정 포함</t>
    <phoneticPr fontId="11" type="noConversion"/>
  </si>
  <si>
    <t>무게식 강수량계</t>
    <phoneticPr fontId="11" type="noConversion"/>
  </si>
  <si>
    <t>무게식, 받침대 및 바람막이, 검정 포함</t>
    <phoneticPr fontId="11" type="noConversion"/>
  </si>
  <si>
    <t>이동형제어장치</t>
    <phoneticPr fontId="11" type="noConversion"/>
  </si>
  <si>
    <t>인텔 코어5이상, 램 16G, SSD512G, 1.6Kg이하, 운영 소프트웨어 포함</t>
    <phoneticPr fontId="11" type="noConversion"/>
  </si>
  <si>
    <t>Dipole 안테나</t>
    <phoneticPr fontId="11" type="noConversion"/>
  </si>
  <si>
    <t>150MHz대역, CV24A, 중계소용</t>
    <phoneticPr fontId="11" type="noConversion"/>
  </si>
  <si>
    <t>점검용 영상기록장치</t>
    <phoneticPr fontId="11" type="noConversion"/>
  </si>
  <si>
    <t>미러리스, 3300만화소, 풀프레임, 70-200mm, 24-70mm 포함</t>
    <phoneticPr fontId="11" type="noConversion"/>
  </si>
  <si>
    <t>레벨메타</t>
    <phoneticPr fontId="11" type="noConversion"/>
  </si>
  <si>
    <t>디지털 표시, -60 to +10dBm, 휴대용</t>
    <phoneticPr fontId="11" type="noConversion"/>
  </si>
  <si>
    <t>와트메타</t>
    <phoneticPr fontId="11" type="noConversion"/>
  </si>
  <si>
    <t>건설기술연구원</t>
    <phoneticPr fontId="11" type="noConversion"/>
  </si>
  <si>
    <t xml:space="preserve">    1. AI홍수예보 수문관측설비 신설</t>
    <phoneticPr fontId="11" type="noConversion"/>
  </si>
  <si>
    <t>2.0GHz, 8GB, 256G+1TB</t>
  </si>
  <si>
    <t>Windows Svr Std 2022 64Bit Korean 1pk DSP OEI DVD 16 Core</t>
  </si>
  <si>
    <t>Lan Base,8Port 이상,기가비트,랙타입</t>
  </si>
  <si>
    <t>L2 스위치</t>
    <phoneticPr fontId="11" type="noConversion"/>
  </si>
  <si>
    <t>단말기(PC) 설치</t>
    <phoneticPr fontId="11" type="noConversion"/>
  </si>
  <si>
    <t>S/W시험사</t>
    <phoneticPr fontId="11" type="noConversion"/>
  </si>
  <si>
    <t>L2 스위치</t>
    <phoneticPr fontId="11" type="noConversion"/>
  </si>
  <si>
    <t>2.0GHz, 8GB, 256G+1TB</t>
    <phoneticPr fontId="11" type="noConversion"/>
  </si>
  <si>
    <t>Windows Svr Std 2022 64Bit Korean 1pk DSP OEI DVD 16 Core</t>
    <phoneticPr fontId="11" type="noConversion"/>
  </si>
  <si>
    <t>Lan Base,8Port 이상,기가비트,랙타입</t>
    <phoneticPr fontId="11" type="noConversion"/>
  </si>
  <si>
    <t>수위계(리드스위치식) 컨트롤러</t>
    <phoneticPr fontId="11" type="noConversion"/>
  </si>
  <si>
    <t>동축콘넥터 설치</t>
    <phoneticPr fontId="11" type="noConversion"/>
  </si>
  <si>
    <t>전도형 강수량계(0.5mm) 설치</t>
    <phoneticPr fontId="11" type="noConversion"/>
  </si>
  <si>
    <t>전도형 강수량계(1.0mm) 설치</t>
    <phoneticPr fontId="11" type="noConversion"/>
  </si>
  <si>
    <t>무게식 강수량계 설치</t>
    <phoneticPr fontId="11" type="noConversion"/>
  </si>
  <si>
    <t>장비랙(옥외형) 설치</t>
    <phoneticPr fontId="11" type="noConversion"/>
  </si>
  <si>
    <t>M2M 원격측정장치(RTU) 설치</t>
    <phoneticPr fontId="11" type="noConversion"/>
  </si>
  <si>
    <t>스마트전력관리장치 설치</t>
    <phoneticPr fontId="11" type="noConversion"/>
  </si>
  <si>
    <t>전원이중화분배장치 설치</t>
    <phoneticPr fontId="11" type="noConversion"/>
  </si>
  <si>
    <t>LTE 라우터 설치</t>
    <phoneticPr fontId="11" type="noConversion"/>
  </si>
  <si>
    <t>19"랙 캐비닛 설치</t>
    <phoneticPr fontId="11" type="noConversion"/>
  </si>
  <si>
    <t>레이더식 수위계 설치</t>
    <phoneticPr fontId="11" type="noConversion"/>
  </si>
  <si>
    <t>5. 관측소 장비 설치</t>
    <phoneticPr fontId="11" type="noConversion"/>
  </si>
  <si>
    <t>장비랙 설치</t>
    <phoneticPr fontId="11" type="noConversion"/>
  </si>
  <si>
    <t>원격측정장치(RTU) 설치</t>
    <phoneticPr fontId="11" type="noConversion"/>
  </si>
  <si>
    <t>VHF 송수신기 설치</t>
    <phoneticPr fontId="11" type="noConversion"/>
  </si>
  <si>
    <t>VHF안테나(3소자) 설치</t>
    <phoneticPr fontId="11" type="noConversion"/>
  </si>
  <si>
    <t>태양전지 설치</t>
    <phoneticPr fontId="11" type="noConversion"/>
  </si>
  <si>
    <t>태양전지 설치</t>
    <phoneticPr fontId="11" type="noConversion"/>
  </si>
  <si>
    <t>무보수 축전지 설치</t>
    <phoneticPr fontId="11" type="noConversion"/>
  </si>
  <si>
    <t>축전지 설치대 교체 및 설치</t>
    <phoneticPr fontId="11" type="noConversion"/>
  </si>
  <si>
    <t>강우량계 설치</t>
    <phoneticPr fontId="11" type="noConversion"/>
  </si>
  <si>
    <t>레이더식 수위계 설치</t>
    <phoneticPr fontId="11" type="noConversion"/>
  </si>
  <si>
    <t>전원케이블 설치</t>
    <phoneticPr fontId="11" type="noConversion"/>
  </si>
  <si>
    <t>후렉시블 전선관 설치</t>
    <phoneticPr fontId="11" type="noConversion"/>
  </si>
  <si>
    <t>태양전지 케이블 설치</t>
    <phoneticPr fontId="11" type="noConversion"/>
  </si>
  <si>
    <t>거치대 설치</t>
    <phoneticPr fontId="11" type="noConversion"/>
  </si>
  <si>
    <t>5. 관측소 장비 설치</t>
    <phoneticPr fontId="11" type="noConversion"/>
  </si>
  <si>
    <t>전도형 강수량계(0.5mm) 설치</t>
    <phoneticPr fontId="11" type="noConversion"/>
  </si>
  <si>
    <t>전도형 강수량계(1.0mm) 설치</t>
    <phoneticPr fontId="11" type="noConversion"/>
  </si>
  <si>
    <t>무게식 강수량계 설치</t>
    <phoneticPr fontId="11" type="noConversion"/>
  </si>
  <si>
    <t>장비랙(옥외형) 설치</t>
    <phoneticPr fontId="11" type="noConversion"/>
  </si>
  <si>
    <t>M2M 원격측정장치(RTU) 설치</t>
    <phoneticPr fontId="11" type="noConversion"/>
  </si>
  <si>
    <t>통신실 감시 운영장비</t>
    <phoneticPr fontId="11" type="noConversion"/>
  </si>
  <si>
    <t>전도형 강수량계(0.5mm) 설치</t>
    <phoneticPr fontId="11" type="noConversion"/>
  </si>
  <si>
    <t>스마트전력관리장치 설치</t>
    <phoneticPr fontId="11" type="noConversion"/>
  </si>
  <si>
    <t>전원이중화분배장치 설치</t>
    <phoneticPr fontId="11" type="noConversion"/>
  </si>
  <si>
    <t>LTE 라우터 설치</t>
    <phoneticPr fontId="11" type="noConversion"/>
  </si>
  <si>
    <t>LTE 라우터 철거</t>
    <phoneticPr fontId="11" type="noConversion"/>
  </si>
  <si>
    <t>남양주시(왕숙교)</t>
    <phoneticPr fontId="11" type="noConversion"/>
  </si>
  <si>
    <t>남양주시(퇴계원리)</t>
    <phoneticPr fontId="11" type="noConversion"/>
  </si>
  <si>
    <t>남양주시(삼봉리)</t>
    <phoneticPr fontId="11" type="noConversion"/>
  </si>
  <si>
    <t>동두천시(송천교)</t>
    <phoneticPr fontId="11" type="noConversion"/>
  </si>
  <si>
    <t>남양주시(진관교)</t>
    <phoneticPr fontId="11" type="noConversion"/>
  </si>
  <si>
    <t>남양주시(팔당댐)</t>
    <phoneticPr fontId="11" type="noConversion"/>
  </si>
  <si>
    <t>춘천시
(소양2교)</t>
    <phoneticPr fontId="11" type="noConversion"/>
  </si>
  <si>
    <t>원주시
(법천교)</t>
    <phoneticPr fontId="11" type="noConversion"/>
  </si>
  <si>
    <t>가평군
(신청평대교)</t>
    <phoneticPr fontId="11" type="noConversion"/>
  </si>
  <si>
    <t>포천시
(용담교)</t>
    <phoneticPr fontId="11" type="noConversion"/>
  </si>
  <si>
    <t>원주시
(문막교)</t>
    <phoneticPr fontId="11" type="noConversion"/>
  </si>
  <si>
    <t>서울시
(대곡교)</t>
    <phoneticPr fontId="11" type="noConversion"/>
  </si>
  <si>
    <t>광주시
(경안교)</t>
    <phoneticPr fontId="11" type="noConversion"/>
  </si>
  <si>
    <t>가평군
(가평교)</t>
    <phoneticPr fontId="11" type="noConversion"/>
  </si>
  <si>
    <t>남양주시(팔당대교)</t>
    <phoneticPr fontId="11" type="noConversion"/>
  </si>
  <si>
    <t>광명시
(시흥대교)</t>
    <phoneticPr fontId="11" type="noConversion"/>
  </si>
  <si>
    <t>남양주시(내곡교)</t>
    <phoneticPr fontId="11" type="noConversion"/>
  </si>
  <si>
    <t>단양군
(가대교)</t>
    <phoneticPr fontId="11" type="noConversion"/>
  </si>
  <si>
    <t>단양군
(덕천교)</t>
    <phoneticPr fontId="11" type="noConversion"/>
  </si>
  <si>
    <t>서울시
(행주대교)</t>
    <phoneticPr fontId="11" type="noConversion"/>
  </si>
  <si>
    <t>성남시
(궁내교)</t>
    <phoneticPr fontId="11" type="noConversion"/>
  </si>
  <si>
    <t>양평군
(신원리)</t>
    <phoneticPr fontId="11" type="noConversion"/>
  </si>
  <si>
    <t>여주시
(남한강교)</t>
    <phoneticPr fontId="11" type="noConversion"/>
  </si>
  <si>
    <t>여주시
(이포보상)</t>
    <phoneticPr fontId="11" type="noConversion"/>
  </si>
  <si>
    <t>연천군
(삼화교)</t>
    <phoneticPr fontId="11" type="noConversion"/>
  </si>
  <si>
    <t>정선군
(송천교)</t>
    <phoneticPr fontId="11" type="noConversion"/>
  </si>
  <si>
    <t>정선군
(와평교)</t>
    <phoneticPr fontId="11" type="noConversion"/>
  </si>
  <si>
    <t>정선군
(혈천교)</t>
    <phoneticPr fontId="11" type="noConversion"/>
  </si>
  <si>
    <t>춘천시
(춘천댐하류)</t>
    <phoneticPr fontId="11" type="noConversion"/>
  </si>
  <si>
    <t>충주시
(문강교)</t>
    <phoneticPr fontId="11" type="noConversion"/>
  </si>
  <si>
    <t>평창군
(이목정교)</t>
    <phoneticPr fontId="11" type="noConversion"/>
  </si>
  <si>
    <t>홍천군
(남노일대교)</t>
    <phoneticPr fontId="11" type="noConversion"/>
  </si>
  <si>
    <t>홍천군
(모곡교)</t>
    <phoneticPr fontId="11" type="noConversion"/>
  </si>
  <si>
    <t>남양주시(부평교)</t>
    <phoneticPr fontId="11" type="noConversion"/>
  </si>
  <si>
    <t>남양주시(연평대교)</t>
    <phoneticPr fontId="11" type="noConversion"/>
  </si>
  <si>
    <t>서울시
(월계2교)</t>
    <phoneticPr fontId="11" type="noConversion"/>
  </si>
  <si>
    <t>안양시
(충훈1교)</t>
    <phoneticPr fontId="11" type="noConversion"/>
  </si>
  <si>
    <t>양평군
(양평교)</t>
    <phoneticPr fontId="11" type="noConversion"/>
  </si>
  <si>
    <t>여주시
(여주대교)</t>
    <phoneticPr fontId="11" type="noConversion"/>
  </si>
  <si>
    <t>의정부시(신곡교)</t>
    <phoneticPr fontId="11" type="noConversion"/>
  </si>
  <si>
    <t>춘천시
(천전리)</t>
    <phoneticPr fontId="11" type="noConversion"/>
  </si>
  <si>
    <t>평택시
(군문교)</t>
    <phoneticPr fontId="11" type="noConversion"/>
  </si>
  <si>
    <t>평택시
(회화리)</t>
    <phoneticPr fontId="11" type="noConversion"/>
  </si>
  <si>
    <t>홍천군
(반곡교)</t>
    <phoneticPr fontId="11" type="noConversion"/>
  </si>
  <si>
    <t>횡성군
(횡성교)</t>
    <phoneticPr fontId="11" type="noConversion"/>
  </si>
  <si>
    <t>가평군
(청평댐)</t>
    <phoneticPr fontId="11" type="noConversion"/>
  </si>
  <si>
    <t>강릉시
(회산교)</t>
    <phoneticPr fontId="11" type="noConversion"/>
  </si>
  <si>
    <t>강화군
(강화대교)</t>
    <phoneticPr fontId="11" type="noConversion"/>
  </si>
  <si>
    <t>광주시
(광동교)</t>
    <phoneticPr fontId="11" type="noConversion"/>
  </si>
  <si>
    <t>광주시
(서하교)</t>
    <phoneticPr fontId="11" type="noConversion"/>
  </si>
  <si>
    <t>괴산군
(목도교)</t>
    <phoneticPr fontId="11" type="noConversion"/>
  </si>
  <si>
    <t>괴산군
(비도교)</t>
    <phoneticPr fontId="11" type="noConversion"/>
  </si>
  <si>
    <t>괴산군
(추산교)</t>
    <phoneticPr fontId="11" type="noConversion"/>
  </si>
  <si>
    <t>김포시
(전류리)</t>
    <phoneticPr fontId="11" type="noConversion"/>
  </si>
  <si>
    <t>단양군
(단양1교)</t>
    <phoneticPr fontId="11" type="noConversion"/>
  </si>
  <si>
    <t>삼척시
(상정교)</t>
    <phoneticPr fontId="11" type="noConversion"/>
  </si>
  <si>
    <t>서울시
(광진교)</t>
    <phoneticPr fontId="11" type="noConversion"/>
  </si>
  <si>
    <t>서울시
(대치교)</t>
    <phoneticPr fontId="11" type="noConversion"/>
  </si>
  <si>
    <t>서울시
(오금교)</t>
    <phoneticPr fontId="11" type="noConversion"/>
  </si>
  <si>
    <t>서울시
(잠수교)</t>
    <phoneticPr fontId="11" type="noConversion"/>
  </si>
  <si>
    <t>서울시
(중랑교)</t>
    <phoneticPr fontId="11" type="noConversion"/>
  </si>
  <si>
    <t>서울시
(창동교)</t>
    <phoneticPr fontId="11" type="noConversion"/>
  </si>
  <si>
    <t>서울시
(청담대교)</t>
    <phoneticPr fontId="11" type="noConversion"/>
  </si>
  <si>
    <t>서울시
(한강대교)</t>
    <phoneticPr fontId="11" type="noConversion"/>
  </si>
  <si>
    <t>안성시
(건천리)</t>
    <phoneticPr fontId="11" type="noConversion"/>
  </si>
  <si>
    <t>안성시
(한평교)</t>
    <phoneticPr fontId="11" type="noConversion"/>
  </si>
  <si>
    <t>양양군
(양양대교)</t>
    <phoneticPr fontId="11" type="noConversion"/>
  </si>
  <si>
    <t>양평군
(봉상교)</t>
    <phoneticPr fontId="11" type="noConversion"/>
  </si>
  <si>
    <t>여주시
(강천리)</t>
    <phoneticPr fontId="11" type="noConversion"/>
  </si>
  <si>
    <t>여주시
(강천보상)</t>
    <phoneticPr fontId="11" type="noConversion"/>
  </si>
  <si>
    <t>여주시
(강천보하)</t>
    <phoneticPr fontId="11" type="noConversion"/>
  </si>
  <si>
    <t>여주시
(삼합교)</t>
    <phoneticPr fontId="11" type="noConversion"/>
  </si>
  <si>
    <t>여주시
(여주보상)</t>
    <phoneticPr fontId="11" type="noConversion"/>
  </si>
  <si>
    <t>여주시
(여주보하)</t>
    <phoneticPr fontId="11" type="noConversion"/>
  </si>
  <si>
    <t>여주시
(원부교)</t>
    <phoneticPr fontId="11" type="noConversion"/>
  </si>
  <si>
    <t>여주시
(양촌교)</t>
    <phoneticPr fontId="11" type="noConversion"/>
  </si>
  <si>
    <t>여주시
(율극교)</t>
    <phoneticPr fontId="11" type="noConversion"/>
  </si>
  <si>
    <t>여주시
(이포보하)</t>
    <phoneticPr fontId="11" type="noConversion"/>
  </si>
  <si>
    <t>여주시
(흥천대교)</t>
    <phoneticPr fontId="11" type="noConversion"/>
  </si>
  <si>
    <t>연천군
(사랑교)</t>
    <phoneticPr fontId="11" type="noConversion"/>
  </si>
  <si>
    <t>연천군
(사미천교)</t>
    <phoneticPr fontId="11" type="noConversion"/>
  </si>
  <si>
    <t>연천군
(신천교)</t>
    <phoneticPr fontId="11" type="noConversion"/>
  </si>
  <si>
    <t>영월군
(거운교)</t>
    <phoneticPr fontId="11" type="noConversion"/>
  </si>
  <si>
    <t>영월군
(신천교)</t>
    <phoneticPr fontId="11" type="noConversion"/>
  </si>
  <si>
    <t>영월군
(영월대교)</t>
    <phoneticPr fontId="11" type="noConversion"/>
  </si>
  <si>
    <t>영월군
(옥동교)</t>
    <phoneticPr fontId="11" type="noConversion"/>
  </si>
  <si>
    <t>영월군
(주천교)</t>
    <phoneticPr fontId="11" type="noConversion"/>
  </si>
  <si>
    <t>영월군
(충혼교)</t>
    <phoneticPr fontId="11" type="noConversion"/>
  </si>
  <si>
    <t>영월군
(팔괴교)</t>
    <phoneticPr fontId="11" type="noConversion"/>
  </si>
  <si>
    <t>오산시
(탑동대교)</t>
    <phoneticPr fontId="11" type="noConversion"/>
  </si>
  <si>
    <t>용인시
(월촌교)</t>
    <phoneticPr fontId="11" type="noConversion"/>
  </si>
  <si>
    <t>원주시
(남한강대교)</t>
    <phoneticPr fontId="11" type="noConversion"/>
  </si>
  <si>
    <t>원주시
(옥산교)</t>
    <phoneticPr fontId="11" type="noConversion"/>
  </si>
  <si>
    <t>원주시
(원주교)</t>
    <phoneticPr fontId="11" type="noConversion"/>
  </si>
  <si>
    <t>원주시
(장현교)</t>
    <phoneticPr fontId="11" type="noConversion"/>
  </si>
  <si>
    <t>원주시
(지정대교)</t>
    <phoneticPr fontId="11" type="noConversion"/>
  </si>
  <si>
    <t>이천시
(복하교)</t>
    <phoneticPr fontId="11" type="noConversion"/>
  </si>
  <si>
    <t>이천시
(장호원교)</t>
    <phoneticPr fontId="11" type="noConversion"/>
  </si>
  <si>
    <t>정선군
(광하교)</t>
    <phoneticPr fontId="11" type="noConversion"/>
  </si>
  <si>
    <t>정선군
(남평대교)</t>
    <phoneticPr fontId="11" type="noConversion"/>
  </si>
  <si>
    <t>정선군
(정선제1교)</t>
    <phoneticPr fontId="11" type="noConversion"/>
  </si>
  <si>
    <t>제천시
(구곡교)</t>
    <phoneticPr fontId="11" type="noConversion"/>
  </si>
  <si>
    <t>제천시
(부수동교)</t>
    <phoneticPr fontId="11" type="noConversion"/>
  </si>
  <si>
    <t>제천시
(팔송교)</t>
    <phoneticPr fontId="11" type="noConversion"/>
  </si>
  <si>
    <t>천안시
(안성천교)</t>
    <phoneticPr fontId="11" type="noConversion"/>
  </si>
  <si>
    <t>철원군
(삼합교)</t>
    <phoneticPr fontId="11" type="noConversion"/>
  </si>
  <si>
    <t>철원군
(한탄대교)</t>
    <phoneticPr fontId="11" type="noConversion"/>
  </si>
  <si>
    <t>춘천시
(강촌교)</t>
    <phoneticPr fontId="11" type="noConversion"/>
  </si>
  <si>
    <t>춘천시
(춘천댐)</t>
    <phoneticPr fontId="11" type="noConversion"/>
  </si>
  <si>
    <t>충주시
(국원대교)</t>
    <phoneticPr fontId="11" type="noConversion"/>
  </si>
  <si>
    <t>충주시
(목계교)</t>
    <phoneticPr fontId="11" type="noConversion"/>
  </si>
  <si>
    <t>충주시
(탄금교)</t>
    <phoneticPr fontId="11" type="noConversion"/>
  </si>
  <si>
    <t>파주시
(교하교)</t>
    <phoneticPr fontId="11" type="noConversion"/>
  </si>
  <si>
    <t>파주시
(비룡대교)</t>
    <phoneticPr fontId="11" type="noConversion"/>
  </si>
  <si>
    <t>파주시
(아가메교)</t>
    <phoneticPr fontId="11" type="noConversion"/>
  </si>
  <si>
    <t>평창군
(사초교)</t>
    <phoneticPr fontId="11" type="noConversion"/>
  </si>
  <si>
    <t>평창군
(상방림교)</t>
    <phoneticPr fontId="11" type="noConversion"/>
  </si>
  <si>
    <t>평창군
(선애교)</t>
    <phoneticPr fontId="11" type="noConversion"/>
  </si>
  <si>
    <t>평창군
(송정교)</t>
    <phoneticPr fontId="11" type="noConversion"/>
  </si>
  <si>
    <t>평창군
(평창교)</t>
    <phoneticPr fontId="11" type="noConversion"/>
  </si>
  <si>
    <t>평택시
(동연교)</t>
    <phoneticPr fontId="11" type="noConversion"/>
  </si>
  <si>
    <t>평택시
(아산만)</t>
    <phoneticPr fontId="11" type="noConversion"/>
  </si>
  <si>
    <t>평택시
(진위1교)</t>
    <phoneticPr fontId="11" type="noConversion"/>
  </si>
  <si>
    <t>평택시
(팽성대교)</t>
    <phoneticPr fontId="11" type="noConversion"/>
  </si>
  <si>
    <t>포천시
(신백의교)</t>
    <phoneticPr fontId="11" type="noConversion"/>
  </si>
  <si>
    <t>포천시
(은현교)</t>
    <phoneticPr fontId="11" type="noConversion"/>
  </si>
  <si>
    <t>홍천군
(굴운교)</t>
    <phoneticPr fontId="11" type="noConversion"/>
  </si>
  <si>
    <t>홍천군
(주음치교)</t>
    <phoneticPr fontId="11" type="noConversion"/>
  </si>
  <si>
    <t>홍천군
(홍천교)</t>
    <phoneticPr fontId="11" type="noConversion"/>
  </si>
  <si>
    <t>화성시
(수직교)</t>
    <phoneticPr fontId="11" type="noConversion"/>
  </si>
  <si>
    <t>화성시
(화산교)</t>
    <phoneticPr fontId="11" type="noConversion"/>
  </si>
  <si>
    <t>화천군
(화천댐)</t>
    <phoneticPr fontId="11" type="noConversion"/>
  </si>
  <si>
    <t>화천군
(다목초교)</t>
    <phoneticPr fontId="11" type="noConversion"/>
  </si>
  <si>
    <t>화천군
(상승초교)</t>
    <phoneticPr fontId="11" type="noConversion"/>
  </si>
  <si>
    <t>횡성군
(안흥교)</t>
    <phoneticPr fontId="11" type="noConversion"/>
  </si>
  <si>
    <t>횡성군
(횡성군청)</t>
    <phoneticPr fontId="11" type="noConversion"/>
  </si>
  <si>
    <t>M2M 원격측정장치(RTU) 철거(불용)</t>
    <phoneticPr fontId="11" type="noConversion"/>
  </si>
  <si>
    <t>LTE 라우터 철거</t>
    <phoneticPr fontId="11" type="noConversion"/>
  </si>
  <si>
    <t>0.22*0.3</t>
    <phoneticPr fontId="11" type="noConversion"/>
  </si>
  <si>
    <t>M2M 원격측정장치(RTU) 철거(불용)</t>
    <phoneticPr fontId="11" type="noConversion"/>
  </si>
  <si>
    <t>파주시
(통일대교)</t>
    <phoneticPr fontId="11" type="noConversion"/>
  </si>
  <si>
    <t>Dipole 안테나 설치</t>
  </si>
  <si>
    <t>Dipole 안테나 설치</t>
    <phoneticPr fontId="11" type="noConversion"/>
  </si>
  <si>
    <t>Dipole 안테나 설치</t>
    <phoneticPr fontId="11" type="noConversion"/>
  </si>
  <si>
    <t>예봉산
 중계소</t>
    <phoneticPr fontId="11" type="noConversion"/>
  </si>
  <si>
    <t>태기산 
 중계소</t>
    <phoneticPr fontId="11" type="noConversion"/>
  </si>
  <si>
    <t>함백산 
 중계소</t>
    <phoneticPr fontId="11" type="noConversion"/>
  </si>
  <si>
    <t>소백산 
 중계소</t>
    <phoneticPr fontId="11" type="noConversion"/>
  </si>
  <si>
    <t>양평군
(흑천교)</t>
    <phoneticPr fontId="11" type="noConversion"/>
  </si>
  <si>
    <t>가평군
(선촌2교)</t>
    <phoneticPr fontId="11" type="noConversion"/>
  </si>
  <si>
    <t>Dipole 안테나 철거</t>
    <phoneticPr fontId="11" type="noConversion"/>
  </si>
  <si>
    <t>1.0 * 0.5 * 0.3 * 0.3</t>
    <phoneticPr fontId="11" type="noConversion"/>
  </si>
  <si>
    <t>3.0 * 0.5 * 0.3 * 0.3</t>
    <phoneticPr fontId="11" type="noConversion"/>
  </si>
  <si>
    <t>VHF안테나(3소자) 철거</t>
    <phoneticPr fontId="11" type="noConversion"/>
  </si>
  <si>
    <t>Dipole 안테나 철거</t>
    <phoneticPr fontId="11" type="noConversion"/>
  </si>
  <si>
    <t>양평군
(청운면사무소)</t>
    <phoneticPr fontId="11" type="noConversion"/>
  </si>
  <si>
    <t>무선브릿지(실외형), 802.11ac, 실내-실외간 케이블 배선 포함</t>
    <phoneticPr fontId="11" type="noConversion"/>
  </si>
  <si>
    <t>무선브릿지(실외형), 802.11ac, 실내-실외간 케이블 배선 포함</t>
    <phoneticPr fontId="11" type="noConversion"/>
  </si>
  <si>
    <t>20GHz, 프리앰프 내장, 배터리 및 액세서리 포함</t>
  </si>
  <si>
    <t>8GHz, 프리앰프 내장, 배터리 및 액세서리 포함</t>
  </si>
  <si>
    <t>바코드프린터,바코드생성,이동형스캐너</t>
  </si>
  <si>
    <t>해상도 1920x1080, ISP패널, HDMI</t>
  </si>
  <si>
    <t>무선, 배터리AAA형, 리시버, 3버튼,광, 최대1000DPI</t>
  </si>
  <si>
    <t>서지보호기(전원)</t>
    <phoneticPr fontId="11" type="noConversion"/>
  </si>
  <si>
    <t>누전차단기</t>
    <phoneticPr fontId="11" type="noConversion"/>
  </si>
  <si>
    <t>AC220V 1KVA</t>
  </si>
  <si>
    <t>BY4-80, 80Ka</t>
  </si>
  <si>
    <t>자동복구형, 20A</t>
  </si>
  <si>
    <t>산업용, 5회로, 메인50A, 분기 20A</t>
  </si>
  <si>
    <t>통신실 감시 운영장비</t>
  </si>
  <si>
    <t>통신실 감시 운영장비 설치</t>
    <phoneticPr fontId="11" type="noConversion"/>
  </si>
  <si>
    <t>통제소 물품관리장비 철거</t>
  </si>
  <si>
    <t>통신설비,통신케이블,S/W시험,장치이전</t>
  </si>
  <si>
    <t>서지보호기(전원) 설치</t>
  </si>
  <si>
    <t>서지보호기(전원) 설치</t>
    <phoneticPr fontId="11" type="noConversion"/>
  </si>
  <si>
    <t>누전차단기 설치</t>
  </si>
  <si>
    <t>누전차단기 설치</t>
    <phoneticPr fontId="11" type="noConversion"/>
  </si>
  <si>
    <t>분전반(노출형) 설치</t>
  </si>
  <si>
    <t>분전반(노출형) 설치</t>
    <phoneticPr fontId="11" type="noConversion"/>
  </si>
  <si>
    <t>통11-7-5-1</t>
    <phoneticPr fontId="11" type="noConversion"/>
  </si>
  <si>
    <t>분전반(노출형)</t>
    <phoneticPr fontId="11" type="noConversion"/>
  </si>
  <si>
    <t>4)  VHF통신망 보완</t>
    <phoneticPr fontId="11" type="noConversion"/>
  </si>
  <si>
    <t>3)  스마트전력관리장치 보완</t>
    <phoneticPr fontId="11" type="noConversion"/>
  </si>
  <si>
    <t>화천군
(신대교)</t>
    <phoneticPr fontId="11" type="noConversion"/>
  </si>
  <si>
    <t>화천군
(신읍교)</t>
    <phoneticPr fontId="11" type="noConversion"/>
  </si>
  <si>
    <t>서울시
(통제소 옥상)</t>
    <phoneticPr fontId="11" type="noConversion"/>
  </si>
  <si>
    <t>윈도우 2022</t>
    <phoneticPr fontId="11" type="noConversion"/>
  </si>
  <si>
    <t>윈도우 2022</t>
    <phoneticPr fontId="11" type="noConversion"/>
  </si>
  <si>
    <t>VHF 송수신기 신설(9개소)</t>
    <phoneticPr fontId="11" type="noConversion"/>
  </si>
  <si>
    <t>직접노무비</t>
    <phoneticPr fontId="11" type="noConversion"/>
  </si>
  <si>
    <t>굴삭기(타어어)(0.18㎡)</t>
    <phoneticPr fontId="11" type="noConversion"/>
  </si>
  <si>
    <t>무선브릿지(실외형), 802.11ac</t>
    <phoneticPr fontId="11" type="noConversion"/>
  </si>
  <si>
    <t>실내-실외간 케이블 배선 포함</t>
  </si>
  <si>
    <t>실내-실외간 케이블 배선 포함</t>
    <phoneticPr fontId="11" type="noConversion"/>
  </si>
  <si>
    <t>무선 통신망 장비</t>
    <phoneticPr fontId="11" type="noConversion"/>
  </si>
  <si>
    <t>무선 통신망 장비</t>
    <phoneticPr fontId="11" type="noConversion"/>
  </si>
  <si>
    <t>노무비</t>
    <phoneticPr fontId="11" type="noConversion"/>
  </si>
  <si>
    <t>무선 통신망 구축비</t>
    <phoneticPr fontId="11" type="noConversion"/>
  </si>
  <si>
    <t>무선 통신망 구축비</t>
    <phoneticPr fontId="11" type="noConversion"/>
  </si>
  <si>
    <t>파주시
(전진교)</t>
    <phoneticPr fontId="11" type="noConversion"/>
  </si>
  <si>
    <t>구조검토비</t>
  </si>
  <si>
    <t>구조검토비</t>
    <phoneticPr fontId="11" type="noConversion"/>
  </si>
  <si>
    <t>교량 하중 계산</t>
  </si>
  <si>
    <t>교량 하중 계산</t>
    <phoneticPr fontId="11" type="noConversion"/>
  </si>
  <si>
    <t>센서 및 장비외함체 기초</t>
  </si>
  <si>
    <t>센서 및 장비외함체 기초</t>
    <phoneticPr fontId="11" type="noConversion"/>
  </si>
  <si>
    <t>스마트레밸미터 개선</t>
  </si>
  <si>
    <t>테블릿용으로 개선 UI</t>
  </si>
  <si>
    <t>강수량계 받침대</t>
  </si>
  <si>
    <t>강수량계 받침대</t>
    <phoneticPr fontId="11" type="noConversion"/>
  </si>
  <si>
    <t>제작사양</t>
  </si>
  <si>
    <t>제작사양</t>
    <phoneticPr fontId="11" type="noConversion"/>
  </si>
  <si>
    <t>2.0GHz, 8GB, 256G+1TB, 윈도우 포함</t>
  </si>
  <si>
    <t>2.0GHz, 8GB, 256G+1TB, 윈도우 포함</t>
    <phoneticPr fontId="11" type="noConversion"/>
  </si>
  <si>
    <t>통신실 감시 운영장비 설치</t>
  </si>
  <si>
    <t>강수량 데이터 모니터링</t>
  </si>
  <si>
    <t>강수량 데이터 모니터링</t>
    <phoneticPr fontId="11" type="noConversion"/>
  </si>
  <si>
    <t>강수량계 자료처리</t>
  </si>
  <si>
    <t>강수량계 자료처리</t>
    <phoneticPr fontId="11" type="noConversion"/>
  </si>
  <si>
    <t>무선국 수수료(9개소)</t>
    <phoneticPr fontId="11" type="noConversion"/>
  </si>
  <si>
    <t>한전인입(12개소)</t>
    <phoneticPr fontId="11" type="noConversion"/>
  </si>
  <si>
    <t>휴대용 전자파 및 네트워크 분석기</t>
  </si>
  <si>
    <t>7) 옥상 점검 장치 보완</t>
    <phoneticPr fontId="11" type="noConversion"/>
  </si>
  <si>
    <t>6) 수위영상확인장치 보완</t>
    <phoneticPr fontId="11" type="noConversion"/>
  </si>
  <si>
    <t>2)  M2M 통신망 보완</t>
    <phoneticPr fontId="11" type="noConversion"/>
  </si>
  <si>
    <t>1)  레이더식 수위계 보완</t>
    <phoneticPr fontId="11" type="noConversion"/>
  </si>
  <si>
    <t>나. 통제소 보완</t>
    <phoneticPr fontId="11" type="noConversion"/>
  </si>
  <si>
    <t>2. AI홍수예보 수문관측설비 보완</t>
    <phoneticPr fontId="11" type="noConversion"/>
  </si>
  <si>
    <t>가. 관측소 보완</t>
    <phoneticPr fontId="11" type="noConversion"/>
  </si>
  <si>
    <t>6. 기타 관측소 보완</t>
    <phoneticPr fontId="11" type="noConversion"/>
  </si>
  <si>
    <t>7. 통제소 및 중계소 보완</t>
    <phoneticPr fontId="11" type="noConversion"/>
  </si>
  <si>
    <t>5. 통제소 중계소 보완</t>
    <phoneticPr fontId="11" type="noConversion"/>
  </si>
  <si>
    <t>AI홍수예보 수문관측설비 보완</t>
    <phoneticPr fontId="11" type="noConversion"/>
  </si>
  <si>
    <t>옥상 점검 장치(등받이형) 설치</t>
  </si>
  <si>
    <t>옥상 점검 장치(계단형) 설치</t>
  </si>
  <si>
    <t>리드식 코더</t>
    <phoneticPr fontId="11" type="noConversion"/>
  </si>
  <si>
    <t>리드식 코더 설치</t>
  </si>
  <si>
    <t>리드식 코더 설치</t>
    <phoneticPr fontId="11" type="noConversion"/>
  </si>
  <si>
    <t>0.5 + 0.02</t>
    <phoneticPr fontId="11" type="noConversion"/>
  </si>
  <si>
    <t>산업용모니터</t>
    <phoneticPr fontId="11" type="noConversion"/>
  </si>
  <si>
    <t>물품관리코드 식별 라벨 출력 및 스캔장치</t>
  </si>
  <si>
    <t>화면공유 장비</t>
  </si>
  <si>
    <t>화면공유 장비</t>
    <phoneticPr fontId="11" type="noConversion"/>
  </si>
  <si>
    <t>TV4대, 틸팅받침대, 화면공유기, 케이블포설</t>
  </si>
  <si>
    <t>TV4대, 틸팅받침대, 화면공유기, 케이블포설</t>
    <phoneticPr fontId="11" type="noConversion"/>
  </si>
  <si>
    <t>화면공유 장비 설치</t>
  </si>
  <si>
    <t>화면공유 장비 설치</t>
    <phoneticPr fontId="11" type="noConversion"/>
  </si>
  <si>
    <t>100억 미만 적용</t>
    <phoneticPr fontId="11" type="noConversion"/>
  </si>
  <si>
    <t>공구가방 및 공구세트</t>
  </si>
  <si>
    <t>전동공구 및 멀티 테스트 포함</t>
  </si>
  <si>
    <t>BY4-80, 80Ka</t>
    <phoneticPr fontId="11" type="noConversion"/>
  </si>
  <si>
    <t>자동복구형, 20A</t>
    <phoneticPr fontId="11" type="noConversion"/>
  </si>
  <si>
    <t>산업용, 5회로, 메인50A, 분기 20A</t>
    <phoneticPr fontId="11" type="noConversion"/>
  </si>
  <si>
    <t xml:space="preserve">냉난방 온도 조절장치 </t>
  </si>
  <si>
    <t>99㎡ 이상, 스탠드 타입, 실외기 앵글, 배관, 점검구, 설치비 포함</t>
  </si>
  <si>
    <t>냉난방 온도 조절장치 설치</t>
    <phoneticPr fontId="11" type="noConversion"/>
  </si>
  <si>
    <t>레이더식수위계 거치대</t>
    <phoneticPr fontId="11" type="noConversion"/>
  </si>
  <si>
    <t>레이더식수위계 보호함</t>
    <phoneticPr fontId="11" type="noConversion"/>
  </si>
  <si>
    <t>통신8-1-1-③</t>
    <phoneticPr fontId="11" type="noConversion"/>
  </si>
  <si>
    <t>모니터 교체</t>
    <phoneticPr fontId="11" type="noConversion"/>
  </si>
  <si>
    <t>0.03 / 10 * 1.3</t>
    <phoneticPr fontId="11" type="noConversion"/>
  </si>
  <si>
    <t>무선키보드, 마우스</t>
    <phoneticPr fontId="11" type="noConversion"/>
  </si>
  <si>
    <t>김포시
(김포시청)</t>
    <phoneticPr fontId="11" type="noConversion"/>
  </si>
  <si>
    <t>남양주시
(금곡초교)</t>
    <phoneticPr fontId="11" type="noConversion"/>
  </si>
  <si>
    <t>부천시
(부안초교)</t>
    <phoneticPr fontId="11" type="noConversion"/>
  </si>
  <si>
    <t>양주시
(봉암초교)</t>
    <phoneticPr fontId="11" type="noConversion"/>
  </si>
  <si>
    <t>의정부시
(도봉차량기지)</t>
    <phoneticPr fontId="11" type="noConversion"/>
  </si>
  <si>
    <t>파주시
(법원리)</t>
    <phoneticPr fontId="11" type="noConversion"/>
  </si>
  <si>
    <t>파주시
(신산초교)</t>
    <phoneticPr fontId="11" type="noConversion"/>
  </si>
  <si>
    <t>파주시
(용연초교)</t>
    <phoneticPr fontId="11" type="noConversion"/>
  </si>
  <si>
    <t>파주시
(적암초교)</t>
    <phoneticPr fontId="11" type="noConversion"/>
  </si>
  <si>
    <t>포천시
(진목리)</t>
    <phoneticPr fontId="11" type="noConversion"/>
  </si>
  <si>
    <t>의정부시
(중앙초교)</t>
    <phoneticPr fontId="11" type="noConversion"/>
  </si>
  <si>
    <t>홍천군
(용호대교)</t>
    <phoneticPr fontId="11" type="noConversion"/>
  </si>
  <si>
    <t>전기인입공사</t>
  </si>
  <si>
    <t>전기인입공사</t>
    <phoneticPr fontId="11" type="noConversion"/>
  </si>
  <si>
    <t>관측소 전기인입</t>
  </si>
  <si>
    <t>관측소 전기인입</t>
    <phoneticPr fontId="11" type="noConversion"/>
  </si>
  <si>
    <t>남양주시
(진접읍사무소)</t>
    <phoneticPr fontId="11" type="noConversion"/>
  </si>
  <si>
    <t>'24년 AI홍수예보를 위한 수문관측설비 구매·설치 사업</t>
    <phoneticPr fontId="11" type="noConversion"/>
  </si>
  <si>
    <t>공사명 : '24년 AI홍수예보를 위한 수문관측설비 구매·설치 사업</t>
    <phoneticPr fontId="11" type="noConversion"/>
  </si>
  <si>
    <t>종합상황판 서비스 장치</t>
    <phoneticPr fontId="11" type="noConversion"/>
  </si>
  <si>
    <t>종합상황판 서비스 장치 설치</t>
    <phoneticPr fontId="11" type="noConversion"/>
  </si>
  <si>
    <t>종합상황판 서비스 장치 철거</t>
    <phoneticPr fontId="11" type="noConversion"/>
  </si>
  <si>
    <t>5) 우량시험관측소 장비설치</t>
  </si>
  <si>
    <t>우량시험관측소 기초작업</t>
  </si>
  <si>
    <t>통신망 이중화</t>
  </si>
  <si>
    <t>산업용모니터</t>
  </si>
  <si>
    <t>무선키보드, 마우스</t>
  </si>
  <si>
    <t>0.33 * 1.3</t>
    <phoneticPr fontId="11" type="noConversion"/>
  </si>
  <si>
    <t>0.5 * 1.3</t>
    <phoneticPr fontId="11" type="noConversion"/>
  </si>
  <si>
    <t>1.12 * 1.3</t>
    <phoneticPr fontId="11" type="noConversion"/>
  </si>
  <si>
    <t>만원미만 절사</t>
    <phoneticPr fontId="11" type="noConversion"/>
  </si>
  <si>
    <t>마. 한전인입비</t>
    <phoneticPr fontId="11" type="noConversion"/>
  </si>
  <si>
    <t>가. 일위대가 목록표</t>
    <phoneticPr fontId="11" type="noConversion"/>
  </si>
  <si>
    <t xml:space="preserve">    2. AI홍수예보 수문관측설비 보완</t>
    <phoneticPr fontId="11" type="noConversion"/>
  </si>
  <si>
    <t>물품관리코드 식별 라벨 출력 및 스캔장치</t>
    <phoneticPr fontId="11" type="noConversion"/>
  </si>
  <si>
    <t>6개월</t>
    <phoneticPr fontId="11" type="noConversion"/>
  </si>
  <si>
    <t>50억 이상, 특수건설공사 적용</t>
    <phoneticPr fontId="11" type="noConversion"/>
  </si>
  <si>
    <t>이동형제어장치 등 22품목</t>
    <phoneticPr fontId="11" type="noConversion"/>
  </si>
  <si>
    <t>금구십구억팔천만원정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</si>
</sst>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2">
    <numFmt numFmtId="42" formatCode="_-&quot;₩&quot;* #,##0_-;\-&quot;₩&quot;* #,##0_-;_-&quot;₩&quot;* &quot;-&quot;_-;_-@_-"/>
    <numFmt numFmtId="41" formatCode="_-* #,##0_-;\-* #,##0_-;_-* &quot;-&quot;_-;_-@_-"/>
    <numFmt numFmtId="43" formatCode="_-* #,##0.00_-;\-* #,##0.00_-;_-* &quot;-&quot;??_-;_-@_-"/>
    <numFmt numFmtId="176" formatCode="_-* #,##0.000_-;\-* #,##0.000_-;_-* &quot;-&quot;???_-;_-@_-"/>
    <numFmt numFmtId="177" formatCode="_-* #,##0.000_-;\-* #,##0.000_-;_-* &quot;-&quot;_-;_-@_-"/>
    <numFmt numFmtId="178" formatCode="#,##0_);[Red]\(#,##0\)"/>
    <numFmt numFmtId="179" formatCode="0_ "/>
    <numFmt numFmtId="180" formatCode="#,##0;[Red]#,##0"/>
    <numFmt numFmtId="181" formatCode="#,##0.000_);[Red]\(#,##0.000\)"/>
    <numFmt numFmtId="182" formatCode="0_);[Red]\(0\)"/>
    <numFmt numFmtId="183" formatCode="#,##0.000_ "/>
    <numFmt numFmtId="184" formatCode="&quot;제&quot;\ ####\ &quot;호&quot;&quot;표&quot;"/>
    <numFmt numFmtId="185" formatCode="#,##0.0"/>
    <numFmt numFmtId="186" formatCode="#,##0.00_ "/>
    <numFmt numFmtId="187" formatCode="0.0"/>
    <numFmt numFmtId="188" formatCode="0.0_ "/>
    <numFmt numFmtId="189" formatCode="_ * #,##0_ ;_ * \-#,##0_ ;_ * &quot;-&quot;_ ;_ @_ "/>
    <numFmt numFmtId="190" formatCode="_ * #,##0.00_ ;_ * &quot;₩&quot;&quot;₩&quot;&quot;₩&quot;&quot;₩&quot;&quot;₩&quot;&quot;₩&quot;&quot;₩&quot;&quot;₩&quot;&quot;₩&quot;&quot;₩&quot;&quot;₩&quot;&quot;₩&quot;&quot;₩&quot;\-#,##0.00_ ;_ * &quot;-&quot;??_ ;_ @_ "/>
    <numFmt numFmtId="191" formatCode="_ &quot;₩&quot;* #,##0.00_ ;_ &quot;₩&quot;* &quot;₩&quot;&quot;₩&quot;&quot;₩&quot;&quot;₩&quot;&quot;₩&quot;&quot;₩&quot;&quot;₩&quot;&quot;₩&quot;&quot;₩&quot;&quot;₩&quot;&quot;₩&quot;&quot;₩&quot;&quot;₩&quot;&quot;₩&quot;&quot;₩&quot;\-#,##0.00_ ;_ &quot;₩&quot;* &quot;-&quot;??_ ;_ @_ "/>
    <numFmt numFmtId="192" formatCode="_ * #,##0.00_ ;_ * &quot;₩&quot;&quot;₩&quot;&quot;₩&quot;&quot;₩&quot;&quot;₩&quot;&quot;₩&quot;&quot;₩&quot;&quot;₩&quot;&quot;₩&quot;&quot;₩&quot;&quot;₩&quot;&quot;₩&quot;&quot;₩&quot;&quot;₩&quot;&quot;₩&quot;&quot;₩&quot;&quot;₩&quot;\-#,##0.00_ ;_ * &quot;-&quot;??_ ;_ @_ "/>
    <numFmt numFmtId="193" formatCode="&quot;₩&quot;#,##0;[Red]&quot;₩&quot;&quot;₩&quot;&quot;₩&quot;&quot;₩&quot;&quot;₩&quot;&quot;₩&quot;&quot;₩&quot;&quot;₩&quot;&quot;₩&quot;&quot;₩&quot;&quot;₩&quot;&quot;₩&quot;&quot;₩&quot;&quot;₩&quot;&quot;₩&quot;&quot;₩&quot;&quot;₩&quot;&quot;₩&quot;&quot;₩&quot;\-#,##0"/>
    <numFmt numFmtId="194" formatCode="_-* #,##0_-;&quot;₩&quot;\!\-* #,##0_-;_-* &quot;-&quot;_-;_-@_-"/>
    <numFmt numFmtId="195" formatCode="_-* #,##0.0000_-;\-* #,##0.0000_-;_-* &quot;-&quot;??_-;_-@_-"/>
    <numFmt numFmtId="196" formatCode="#,##0.00\ &quot;Pts&quot;;\-#,##0.00\ &quot;Pts&quot;"/>
    <numFmt numFmtId="197" formatCode="_ * #,##0.00_ ;_ * \-#,##0.00_ ;_ * &quot;-&quot;??_ ;_ @_ "/>
    <numFmt numFmtId="198" formatCode="_(&quot;$&quot;* #,##0.00_);_(&quot;$&quot;* \(#,##0.00\);_(&quot;$&quot;* &quot;-&quot;??_);_(@_)"/>
    <numFmt numFmtId="199" formatCode="&quot;$&quot;#,##0_);[Red]\(&quot;$&quot;#,##0\)"/>
    <numFmt numFmtId="200" formatCode="_-* #\!\,##0&quot;₩&quot;\!\ &quot;DM&quot;_-;&quot;₩&quot;\!\-* #\!\,##0&quot;₩&quot;\!\ &quot;DM&quot;_-;_-* &quot;-&quot;&quot;₩&quot;\!\ &quot;DM&quot;_-;_-@_-"/>
    <numFmt numFmtId="201" formatCode="_-* #\!\,##0&quot;₩&quot;\!\ _D_M_-;&quot;₩&quot;\!\-* #\!\,##0&quot;₩&quot;\!\ _D_M_-;_-* &quot;-&quot;&quot;₩&quot;\!\ _D_M_-;_-@_-"/>
    <numFmt numFmtId="202" formatCode="_-* #\!\,##0\!.00&quot;₩&quot;\!\ &quot;DM&quot;_-;&quot;₩&quot;\!\-* #\!\,##0\!.00&quot;₩&quot;\!\ &quot;DM&quot;_-;_-* &quot;-&quot;??&quot;₩&quot;\!\ &quot;DM&quot;_-;_-@_-"/>
    <numFmt numFmtId="203" formatCode="_-* #\!\,##0\!.00&quot;₩&quot;\!\ _D_M_-;&quot;₩&quot;\!\-* #\!\,##0\!.00&quot;₩&quot;\!\ _D_M_-;_-* &quot;-&quot;??&quot;₩&quot;\!\ _D_M_-;_-@_-"/>
    <numFmt numFmtId="204" formatCode="_-[$€-2]* #,##0.00_-;\-[$€-2]* #,##0.00_-;_-[$€-2]* &quot;-&quot;??_-"/>
    <numFmt numFmtId="205" formatCode="_ &quot;₩&quot;* #,##0.00_ ;_ &quot;₩&quot;* \-#,##0.00_ ;_ &quot;₩&quot;* &quot;-&quot;??_ ;_ @_ "/>
    <numFmt numFmtId="206" formatCode="&quot;(&quot;\ #,##0&quot;)&quot;"/>
    <numFmt numFmtId="207" formatCode="#,##0.0000_);\(#,##0.0000\)"/>
    <numFmt numFmtId="208" formatCode="0.000"/>
    <numFmt numFmtId="209" formatCode="&quot;₩&quot;#,##0.00;[Red]&quot;₩&quot;\-#,##0.00"/>
    <numFmt numFmtId="210" formatCode="_(&quot;RM&quot;* #,##0_);_(&quot;RM&quot;* \(#,##0\);_(&quot;RM&quot;* &quot;-&quot;_);_(@_)"/>
    <numFmt numFmtId="211" formatCode="&quot;₩&quot;#,##0;[Red]&quot;₩&quot;\-#,##0"/>
    <numFmt numFmtId="212" formatCode="_-&quot;$&quot;* #,##0_-;\-&quot;$&quot;* #,##0_-;_-&quot;$&quot;* &quot;-&quot;_-;_-@_-"/>
    <numFmt numFmtId="213" formatCode="&quot;$&quot;#,##0.00;[Red]\-&quot;$&quot;#,##0.00"/>
    <numFmt numFmtId="214" formatCode="#,##0.0_);\(#,##0.0\)"/>
    <numFmt numFmtId="215" formatCode="_(* #,##0.0000_);_(* \(#,##0.0000\);_(* &quot;-&quot;??_);_(@_)"/>
    <numFmt numFmtId="216" formatCode="0.00000&quot;  &quot;"/>
    <numFmt numFmtId="217" formatCode="###0;[Red]\-###0"/>
    <numFmt numFmtId="218" formatCode="_-* #,##0.00\ &quot;$&quot;_-;\-* #,##0.00\ &quot;$&quot;_-;_-* &quot;-&quot;??\ &quot;$&quot;_-;_-@_-"/>
    <numFmt numFmtId="219" formatCode="0.0%;\(0.0%\)"/>
    <numFmt numFmtId="220" formatCode="_(&quot;$&quot;* #,##0_);_(&quot;$&quot;* \(#,##0\);_(&quot;$&quot;* &quot;-&quot;_);_(@_)"/>
    <numFmt numFmtId="221" formatCode="mmm\.yy"/>
    <numFmt numFmtId="222" formatCode="#,##0.00000000;[Red]\-#,##0.00000000"/>
    <numFmt numFmtId="223" formatCode="#,##0.000000000;[Red]\-#,##0.000000000"/>
    <numFmt numFmtId="224" formatCode="#,##0;[Red]&quot;△&quot;#,##0"/>
    <numFmt numFmtId="225" formatCode="_(* #,##0_);_(* \(#,##0\);_(* &quot;-&quot;_);_(@_)"/>
    <numFmt numFmtId="226" formatCode="&quot;&quot;###,###,###,###.000000&quot; 포 &quot;"/>
    <numFmt numFmtId="227" formatCode="&quot;Fr.&quot;&quot;₩&quot;\!\ #,##0;[Red]&quot;Fr.&quot;&quot;₩&quot;\!\ &quot;₩&quot;\!\-#,##0"/>
    <numFmt numFmtId="228" formatCode="&quot;Fr.&quot;&quot;₩&quot;\!\ #,##0.00;[Red]&quot;Fr.&quot;&quot;₩&quot;\!\ &quot;₩&quot;\!\-#,##0.00"/>
    <numFmt numFmtId="229" formatCode="\$#,##0.00"/>
    <numFmt numFmtId="230" formatCode="0.0000"/>
    <numFmt numFmtId="231" formatCode="#,##0_ ;[Red]&quot;△&quot;#,##0\ "/>
    <numFmt numFmtId="232" formatCode="&quot;$&quot;#,##0;\-&quot;$&quot;#,##0"/>
    <numFmt numFmtId="233" formatCode="&quot;₩&quot;\ #,##0.00;[Red]&quot;₩&quot;\ \-#,##0.00"/>
    <numFmt numFmtId="234" formatCode="0.000000"/>
    <numFmt numFmtId="235" formatCode="0.0000000"/>
    <numFmt numFmtId="236" formatCode="0.00000"/>
    <numFmt numFmtId="237" formatCode="_-* #,##0.00\ &quot;FB&quot;_-;\-* #,##0.00\ &quot;FB&quot;_-;_-* &quot;-&quot;??\ &quot;FB&quot;_-;_-@_-"/>
    <numFmt numFmtId="238" formatCode="_-* #,##0.00\ _F_B_-;\-* #,##0.00\ _F_B_-;_-* &quot;-&quot;??\ _F_B_-;_-@_-"/>
    <numFmt numFmtId="239" formatCode="0.00&quot;KW&quot;"/>
    <numFmt numFmtId="240" formatCode="#,###.00\ &quot;KW&quot;"/>
    <numFmt numFmtId="241" formatCode="0.000000000"/>
    <numFmt numFmtId="242" formatCode="0.0000000000"/>
    <numFmt numFmtId="243" formatCode="General&quot;·&quot;"/>
    <numFmt numFmtId="244" formatCode="&quot;·&quot;General"/>
    <numFmt numFmtId="245" formatCode="&quot;₩&quot;#,##0;&quot;₩&quot;\-&quot;₩&quot;#,##0"/>
    <numFmt numFmtId="246" formatCode="#,###"/>
    <numFmt numFmtId="247" formatCode="_(* #,##0.00_);_(* \(#,##0.00\);_(* &quot;-&quot;??_);_(@_)"/>
    <numFmt numFmtId="248" formatCode="_-&quot;£&quot;* #,##0_-;\-&quot;£&quot;* #,##0_-;_-&quot;£&quot;* &quot;-&quot;_-;_-@_-"/>
    <numFmt numFmtId="249" formatCode="_-&quot;£&quot;* #,##0.00_-;\-&quot;£&quot;* #,##0.00_-;_-&quot;£&quot;* &quot;-&quot;??_-;_-@_-"/>
    <numFmt numFmtId="250" formatCode="_-* #,##0\ &quot;Pts&quot;_-;\-* #,##0\ &quot;Pts&quot;_-;_-* &quot;-&quot;\ &quot;Pts&quot;_-;_-@_-"/>
    <numFmt numFmtId="251" formatCode="0\ \ "/>
    <numFmt numFmtId="252" formatCode="#,##0\ \ "/>
    <numFmt numFmtId="253" formatCode="0.00;0.00;\-"/>
    <numFmt numFmtId="254" formatCode="000.000"/>
    <numFmt numFmtId="255" formatCode="#,##0.00\ &quot;F&quot;;\-#,##0.00\ &quot;F&quot;"/>
    <numFmt numFmtId="256" formatCode="#,##0.000"/>
    <numFmt numFmtId="257" formatCode="_ * #,##0_ ;_ * &quot;₩&quot;&quot;₩&quot;&quot;₩&quot;&quot;₩&quot;&quot;₩&quot;&quot;₩&quot;&quot;₩&quot;&quot;₩&quot;&quot;₩&quot;&quot;₩&quot;&quot;₩&quot;\-#,##0_ ;_ * &quot;-&quot;_ ;_ @_ "/>
    <numFmt numFmtId="258" formatCode="_-* #,##0.0_-;\-* #,##0.0_-;_-* &quot;-&quot;_-;_-@_-"/>
    <numFmt numFmtId="259" formatCode="#,##0_ "/>
    <numFmt numFmtId="260" formatCode="_ * #,##0.00000_ ;_ * \-#,##0.00000_ ;_ * &quot;-&quot;_ ;_ @_ "/>
    <numFmt numFmtId="261" formatCode="&quot;₩&quot;#,##0;&quot;₩&quot;\-#,##0"/>
    <numFmt numFmtId="262" formatCode="mmmm\-yy"/>
    <numFmt numFmtId="263" formatCode="_ &quot;₩&quot;* #,##0_ ;_ &quot;₩&quot;* &quot;₩&quot;&quot;₩&quot;&quot;₩&quot;&quot;₩&quot;&quot;₩&quot;&quot;₩&quot;&quot;₩&quot;\-#,##0_ ;_ &quot;₩&quot;* &quot;-&quot;_ ;_ @_ "/>
    <numFmt numFmtId="264" formatCode="_ * #,##0_ ;_ * &quot;₩&quot;&quot;₩&quot;&quot;₩&quot;&quot;₩&quot;&quot;₩&quot;&quot;₩&quot;&quot;₩&quot;\-#,##0_ ;_ * &quot;-&quot;_ ;_ @_ "/>
    <numFmt numFmtId="265" formatCode="_ &quot;₩&quot;* #,##0.00_ ;_ &quot;₩&quot;* &quot;₩&quot;&quot;₩&quot;&quot;₩&quot;&quot;₩&quot;&quot;₩&quot;&quot;₩&quot;&quot;₩&quot;\-#,##0.00_ ;_ &quot;₩&quot;* &quot;-&quot;??_ ;_ @_ "/>
    <numFmt numFmtId="266" formatCode="_ * #,##0.00_ ;_ * &quot;₩&quot;&quot;₩&quot;&quot;₩&quot;&quot;₩&quot;&quot;₩&quot;&quot;₩&quot;&quot;₩&quot;\-#,##0.00_ ;_ * &quot;-&quot;??_ ;_ @_ "/>
    <numFmt numFmtId="267" formatCode="0.0_);\(0.0\)"/>
    <numFmt numFmtId="268" formatCode="&quot;₩&quot;#,##0;&quot;₩&quot;&quot;₩&quot;&quot;₩&quot;&quot;₩&quot;\-&quot;₩&quot;#,##0"/>
    <numFmt numFmtId="269" formatCode="_ * #,##0.00_ ;_ * \-#,##0.00_ ;_ * &quot;-&quot;_ ;_ @_ "/>
    <numFmt numFmtId="270" formatCode="_ &quot;₩&quot;* #,##0_ ;_ &quot;₩&quot;* \-#,##0_ ;_ &quot;₩&quot;* &quot;-&quot;_ ;_ @_ "/>
    <numFmt numFmtId="271" formatCode="0.0%"/>
    <numFmt numFmtId="272" formatCode="&quot;₩&quot;#,##0.00;&quot;₩&quot;\-#,##0.00"/>
    <numFmt numFmtId="273" formatCode="0.0_);[Red]\(0.0\)"/>
    <numFmt numFmtId="274" formatCode="0;[Red]0"/>
    <numFmt numFmtId="275" formatCode="_ &quot;₩&quot;* #,##0.00_ ;_ &quot;₩&quot;* &quot;₩&quot;&quot;₩&quot;&quot;₩&quot;&quot;₩&quot;&quot;₩&quot;&quot;₩&quot;&quot;₩&quot;&quot;₩&quot;&quot;₩&quot;&quot;₩&quot;&quot;₩&quot;\-#,##0.00_ ;_ &quot;₩&quot;* &quot;-&quot;??_ ;_ @_ "/>
    <numFmt numFmtId="276" formatCode="&quot;₩&quot;#,##0.00;&quot;₩&quot;&quot;₩&quot;&quot;₩&quot;&quot;₩&quot;\-&quot;₩&quot;#,##0.00"/>
    <numFmt numFmtId="277" formatCode="_-* #,##0.00_-;&quot;₩&quot;&quot;₩&quot;&quot;₩&quot;&quot;₩&quot;&quot;₩&quot;&quot;₩&quot;&quot;₩&quot;&quot;₩&quot;&quot;₩&quot;\-* #,##0.00_-;_-* &quot;-&quot;??_-;_-@_-"/>
    <numFmt numFmtId="278" formatCode="yyyy&quot;/&quot;m&quot;/&quot;d"/>
    <numFmt numFmtId="279" formatCode="_-* #,##0_-;&quot;₩&quot;&quot;₩&quot;&quot;₩&quot;&quot;₩&quot;&quot;₩&quot;&quot;₩&quot;&quot;₩&quot;&quot;₩&quot;\-* #,##0_-;_-* &quot;-&quot;_-;_-@_-"/>
    <numFmt numFmtId="280" formatCode="yy&quot;₩&quot;&quot;₩&quot;&quot;₩&quot;&quot;₩&quot;&quot;₩&quot;&quot;₩&quot;&quot;₩&quot;&quot;₩&quot;&quot;₩&quot;&quot;₩&quot;\-m&quot;₩&quot;&quot;₩&quot;&quot;₩&quot;&quot;₩&quot;&quot;₩&quot;&quot;₩&quot;&quot;₩&quot;&quot;₩&quot;&quot;₩&quot;&quot;₩&quot;\-d&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 h:mm"/>
    <numFmt numFmtId="281" formatCode="_-* #,##0_-;&quot;₩&quot;&quot;₩&quot;&quot;₩&quot;&quot;₩&quot;&quot;₩&quot;&quot;₩&quot;\-* #,##0_-;_-* &quot;-&quot;_-;_-@_-"/>
    <numFmt numFmtId="282" formatCode="_-* #,##0.00_-;&quot;₩&quot;&quot;₩&quot;&quot;₩&quot;&quot;₩&quot;&quot;₩&quot;&quot;₩&quot;&quot;₩&quot;&quot;₩&quot;&quot;₩&quot;&quot;₩&quot;\-* #,##0.00_-;_-* &quot;-&quot;??_-;_-@_-"/>
    <numFmt numFmtId="283" formatCode="#,##0;\(\-#,##0\)"/>
    <numFmt numFmtId="284" formatCode="&quot;제&quot;####&quot;호표&quot;"/>
    <numFmt numFmtId="285" formatCode="#,##0.00_);[Red]\(#,##0.00\)"/>
    <numFmt numFmtId="286" formatCode="&quot;[ &quot;@&quot; ]&quot;"/>
    <numFmt numFmtId="287" formatCode="&quot;직접노무비의 &quot;0.00%"/>
    <numFmt numFmtId="288" formatCode="#,##0_ ;[Red]\-#,##0\ "/>
    <numFmt numFmtId="289" formatCode="&quot;노무비의 &quot;0.00%"/>
    <numFmt numFmtId="290" formatCode="&quot;건강보험료의 &quot;0.00%"/>
    <numFmt numFmtId="291" formatCode="&quot;( 재료비 + 노무비 )의 &quot;0.00%"/>
    <numFmt numFmtId="292" formatCode="&quot;( 재료비 + 노무비 + 경비 )의 &quot;0.00%"/>
    <numFmt numFmtId="293" formatCode="&quot;총원가의 &quot;0.00%"/>
    <numFmt numFmtId="294" formatCode="&quot;제&quot;#&quot;호표&quot;"/>
    <numFmt numFmtId="295" formatCode="0.00_);[Red]\(0.00\)"/>
    <numFmt numFmtId="296" formatCode="#,##0.0_ ;[Red]\-#,##0.0\ "/>
    <numFmt numFmtId="297" formatCode="#,##0.0_);[Red]\(#,##0.0\)"/>
    <numFmt numFmtId="298" formatCode="&quot;직접노무비의 &quot;0.000%"/>
    <numFmt numFmtId="299" formatCode="&quot;단가 &quot;#&quot;호표&quot;"/>
    <numFmt numFmtId="300" formatCode="&quot;( &quot;&quot;₩&quot;#,##0&quot;원정 )&quot;"/>
    <numFmt numFmtId="301" formatCode="#,##0.000000_ "/>
    <numFmt numFmtId="302" formatCode="&quot;( 재료비 + 직접노무비 + 물품구매비 )의 &quot;0.00%&quot;&quot;"/>
    <numFmt numFmtId="303" formatCode="&quot;( 노무비 + 경비 + 일반관리비 )의 &quot;0.0%"/>
    <numFmt numFmtId="304" formatCode="#,##0.0000_ ;[Red]\-#,##0.0000\ "/>
  </numFmts>
  <fonts count="215">
    <font>
      <sz val="11"/>
      <name val="돋움"/>
      <family val="3"/>
      <charset val="129"/>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indexed="8"/>
      <name val="맑은 고딕"/>
      <family val="3"/>
      <charset val="129"/>
    </font>
    <font>
      <sz val="11"/>
      <name val="돋움"/>
      <family val="3"/>
      <charset val="129"/>
    </font>
    <font>
      <sz val="8"/>
      <name val="돋움"/>
      <family val="3"/>
      <charset val="129"/>
    </font>
    <font>
      <sz val="10"/>
      <name val="돋움"/>
      <family val="3"/>
      <charset val="129"/>
    </font>
    <font>
      <sz val="12"/>
      <name val="돋움"/>
      <family val="3"/>
      <charset val="129"/>
    </font>
    <font>
      <sz val="9"/>
      <name val="굴림"/>
      <family val="3"/>
      <charset val="129"/>
    </font>
    <font>
      <sz val="11"/>
      <color indexed="9"/>
      <name val="맑은 고딕"/>
      <family val="3"/>
      <charset val="129"/>
    </font>
    <font>
      <sz val="11"/>
      <color indexed="10"/>
      <name val="맑은 고딕"/>
      <family val="3"/>
      <charset val="129"/>
    </font>
    <font>
      <b/>
      <sz val="11"/>
      <color indexed="52"/>
      <name val="맑은 고딕"/>
      <family val="3"/>
      <charset val="129"/>
    </font>
    <font>
      <sz val="11"/>
      <color indexed="20"/>
      <name val="맑은 고딕"/>
      <family val="3"/>
      <charset val="129"/>
    </font>
    <font>
      <sz val="11"/>
      <color indexed="60"/>
      <name val="맑은 고딕"/>
      <family val="3"/>
      <charset val="129"/>
    </font>
    <font>
      <i/>
      <sz val="11"/>
      <color indexed="23"/>
      <name val="맑은 고딕"/>
      <family val="3"/>
      <charset val="129"/>
    </font>
    <font>
      <b/>
      <sz val="11"/>
      <color indexed="9"/>
      <name val="맑은 고딕"/>
      <family val="3"/>
      <charset val="129"/>
    </font>
    <font>
      <sz val="11"/>
      <color indexed="52"/>
      <name val="맑은 고딕"/>
      <family val="3"/>
      <charset val="129"/>
    </font>
    <font>
      <b/>
      <sz val="11"/>
      <color indexed="8"/>
      <name val="맑은 고딕"/>
      <family val="3"/>
      <charset val="129"/>
    </font>
    <font>
      <sz val="11"/>
      <color indexed="62"/>
      <name val="맑은 고딕"/>
      <family val="3"/>
      <charset val="129"/>
    </font>
    <font>
      <b/>
      <sz val="15"/>
      <color indexed="56"/>
      <name val="맑은 고딕"/>
      <family val="3"/>
      <charset val="129"/>
    </font>
    <font>
      <b/>
      <sz val="13"/>
      <color indexed="56"/>
      <name val="맑은 고딕"/>
      <family val="3"/>
      <charset val="129"/>
    </font>
    <font>
      <b/>
      <sz val="11"/>
      <color indexed="56"/>
      <name val="맑은 고딕"/>
      <family val="3"/>
      <charset val="129"/>
    </font>
    <font>
      <sz val="11"/>
      <color indexed="17"/>
      <name val="맑은 고딕"/>
      <family val="3"/>
      <charset val="129"/>
    </font>
    <font>
      <b/>
      <sz val="11"/>
      <color indexed="63"/>
      <name val="맑은 고딕"/>
      <family val="3"/>
      <charset val="129"/>
    </font>
    <font>
      <sz val="12"/>
      <name val="굴림체"/>
      <family val="3"/>
      <charset val="129"/>
    </font>
    <font>
      <sz val="11"/>
      <name val="굴림체"/>
      <family val="3"/>
      <charset val="129"/>
    </font>
    <font>
      <sz val="12"/>
      <name val="바탕체"/>
      <family val="1"/>
      <charset val="129"/>
    </font>
    <font>
      <sz val="8"/>
      <name val="바탕체"/>
      <family val="1"/>
      <charset val="129"/>
    </font>
    <font>
      <sz val="10"/>
      <name val="Arial"/>
      <family val="2"/>
    </font>
    <font>
      <sz val="10"/>
      <color indexed="8"/>
      <name val="Arial"/>
      <family val="2"/>
    </font>
    <font>
      <sz val="10"/>
      <name val="굴림체"/>
      <family val="3"/>
      <charset val="129"/>
    </font>
    <font>
      <sz val="10"/>
      <name val="바탕체"/>
      <family val="1"/>
      <charset val="129"/>
    </font>
    <font>
      <sz val="10"/>
      <name val="MS Sans Serif"/>
      <family val="2"/>
    </font>
    <font>
      <sz val="12"/>
      <name val="돋움체"/>
      <family val="3"/>
      <charset val="129"/>
    </font>
    <font>
      <i/>
      <sz val="12"/>
      <name val="굴림체"/>
      <family val="3"/>
      <charset val="129"/>
    </font>
    <font>
      <i/>
      <sz val="12"/>
      <name val="바탕체"/>
      <family val="1"/>
      <charset val="129"/>
    </font>
    <font>
      <sz val="10"/>
      <name val="Helv"/>
      <family val="2"/>
    </font>
    <font>
      <sz val="9"/>
      <name val="새굴림"/>
      <family val="1"/>
      <charset val="129"/>
    </font>
    <font>
      <sz val="10"/>
      <name val="돋움체"/>
      <family val="3"/>
      <charset val="129"/>
    </font>
    <font>
      <u/>
      <sz val="7.5"/>
      <color indexed="36"/>
      <name val="Arial"/>
      <family val="2"/>
    </font>
    <font>
      <sz val="12"/>
      <name val="Times New Roman"/>
      <family val="1"/>
    </font>
    <font>
      <sz val="12"/>
      <name val="견명조"/>
      <family val="1"/>
      <charset val="129"/>
    </font>
    <font>
      <b/>
      <sz val="12"/>
      <name val="바탕체"/>
      <family val="1"/>
      <charset val="129"/>
    </font>
    <font>
      <sz val="12"/>
      <name val="¹UAAA¼"/>
      <family val="3"/>
      <charset val="129"/>
    </font>
    <font>
      <sz val="12"/>
      <name val="Arial"/>
      <family val="2"/>
    </font>
    <font>
      <b/>
      <sz val="1"/>
      <color indexed="8"/>
      <name val="Courier"/>
      <family val="3"/>
    </font>
    <font>
      <sz val="9.5"/>
      <name val="돋움"/>
      <family val="3"/>
      <charset val="129"/>
    </font>
    <font>
      <sz val="1"/>
      <color indexed="8"/>
      <name val="Courier"/>
      <family val="3"/>
    </font>
    <font>
      <sz val="12"/>
      <name val="굴림"/>
      <family val="3"/>
      <charset val="129"/>
    </font>
    <font>
      <sz val="11"/>
      <name val="굴림"/>
      <family val="3"/>
      <charset val="129"/>
    </font>
    <font>
      <u/>
      <sz val="9"/>
      <color indexed="36"/>
      <name val="돋움체"/>
      <family val="3"/>
      <charset val="129"/>
    </font>
    <font>
      <sz val="14"/>
      <name val="뼥?ⓒ"/>
      <family val="3"/>
      <charset val="129"/>
    </font>
    <font>
      <sz val="11"/>
      <name val="뼻뮝"/>
      <family val="3"/>
      <charset val="129"/>
    </font>
    <font>
      <sz val="14"/>
      <name val="뼻뮝"/>
      <family val="3"/>
      <charset val="129"/>
    </font>
    <font>
      <b/>
      <sz val="10"/>
      <name val="바탕체"/>
      <family val="1"/>
      <charset val="129"/>
    </font>
    <font>
      <b/>
      <sz val="18"/>
      <name val="바탕체"/>
      <family val="1"/>
      <charset val="129"/>
    </font>
    <font>
      <sz val="12"/>
      <name val="궁서체"/>
      <family val="1"/>
      <charset val="129"/>
    </font>
    <font>
      <sz val="18"/>
      <name val="궁서체"/>
      <family val="1"/>
      <charset val="129"/>
    </font>
    <font>
      <b/>
      <sz val="12"/>
      <color indexed="16"/>
      <name val="굴림체"/>
      <family val="3"/>
      <charset val="129"/>
    </font>
    <font>
      <sz val="10"/>
      <name val="명조"/>
      <family val="3"/>
      <charset val="129"/>
    </font>
    <font>
      <sz val="10"/>
      <name val="한양신명조"/>
      <family val="1"/>
      <charset val="129"/>
    </font>
    <font>
      <sz val="10"/>
      <color indexed="12"/>
      <name val="굴림체"/>
      <family val="3"/>
      <charset val="129"/>
    </font>
    <font>
      <sz val="12"/>
      <name val="견고딕"/>
      <family val="1"/>
      <charset val="129"/>
    </font>
    <font>
      <sz val="16"/>
      <name val="굴림체"/>
      <family val="3"/>
      <charset val="129"/>
    </font>
    <font>
      <sz val="10"/>
      <name val=".VnArial"/>
      <family val="2"/>
    </font>
    <font>
      <sz val="11"/>
      <name val=" "/>
      <family val="1"/>
    </font>
    <font>
      <sz val="12"/>
      <name val="ⓒoUAAA¨u"/>
      <family val="1"/>
      <charset val="129"/>
    </font>
    <font>
      <sz val="11"/>
      <name val="￥i￠￢￠?o"/>
      <family val="3"/>
      <charset val="129"/>
    </font>
    <font>
      <sz val="11"/>
      <name val="μ¸¿o"/>
      <family val="3"/>
      <charset val="129"/>
    </font>
    <font>
      <sz val="12"/>
      <name val="¹ÙÅÁÃ¼"/>
      <family val="1"/>
      <charset val="129"/>
    </font>
    <font>
      <sz val="11"/>
      <name val="µ¸¿ò"/>
      <family val="3"/>
      <charset val="129"/>
    </font>
    <font>
      <sz val="8"/>
      <name val="Times New Roman"/>
      <family val="1"/>
    </font>
    <font>
      <sz val="12"/>
      <name val="System"/>
      <family val="2"/>
      <charset val="129"/>
    </font>
    <font>
      <sz val="8"/>
      <name val="¹UAAA¼"/>
      <family val="3"/>
      <charset val="129"/>
    </font>
    <font>
      <sz val="12"/>
      <name val="μ¸¿oA¼"/>
      <family val="1"/>
      <charset val="129"/>
    </font>
    <font>
      <b/>
      <sz val="10"/>
      <name val="Helv"/>
      <family val="2"/>
    </font>
    <font>
      <u/>
      <sz val="10"/>
      <color indexed="12"/>
      <name val="Arial"/>
      <family val="2"/>
    </font>
    <font>
      <sz val="10"/>
      <color indexed="24"/>
      <name val="Arial"/>
      <family val="2"/>
    </font>
    <font>
      <sz val="10"/>
      <name val="MS Serif"/>
      <family val="1"/>
    </font>
    <font>
      <sz val="10"/>
      <name val="Courier"/>
      <family val="3"/>
    </font>
    <font>
      <b/>
      <sz val="9"/>
      <name val="Helv"/>
      <family val="2"/>
    </font>
    <font>
      <sz val="10"/>
      <color indexed="16"/>
      <name val="MS Serif"/>
      <family val="1"/>
    </font>
    <font>
      <b/>
      <sz val="18"/>
      <color indexed="24"/>
      <name val="Arial"/>
      <family val="2"/>
    </font>
    <font>
      <b/>
      <sz val="12"/>
      <color indexed="24"/>
      <name val="Arial"/>
      <family val="2"/>
    </font>
    <font>
      <i/>
      <sz val="1"/>
      <color indexed="8"/>
      <name val="Courier"/>
      <family val="3"/>
    </font>
    <font>
      <sz val="8"/>
      <name val="Arial"/>
      <family val="2"/>
    </font>
    <font>
      <b/>
      <sz val="12"/>
      <name val="Helv"/>
      <family val="2"/>
    </font>
    <font>
      <b/>
      <sz val="12"/>
      <name val="Arial"/>
      <family val="2"/>
    </font>
    <font>
      <u/>
      <sz val="8"/>
      <color indexed="12"/>
      <name val="Times New Roman"/>
      <family val="1"/>
    </font>
    <font>
      <sz val="12"/>
      <name val="Helv"/>
      <family val="2"/>
    </font>
    <font>
      <sz val="12"/>
      <color indexed="9"/>
      <name val="Helv"/>
      <family val="2"/>
    </font>
    <font>
      <b/>
      <sz val="9"/>
      <name val="Arial"/>
      <family val="2"/>
    </font>
    <font>
      <sz val="10"/>
      <color indexed="11"/>
      <name val="Helv"/>
      <family val="2"/>
    </font>
    <font>
      <b/>
      <sz val="11"/>
      <name val="Helv"/>
      <family val="2"/>
    </font>
    <font>
      <sz val="12"/>
      <name val="宋体"/>
      <charset val="129"/>
    </font>
    <font>
      <sz val="7"/>
      <name val="Small Fonts"/>
      <family val="2"/>
    </font>
    <font>
      <sz val="10"/>
      <name val="Tms Rmn"/>
      <family val="1"/>
    </font>
    <font>
      <sz val="10"/>
      <name val="Futura Bk BT"/>
      <family val="2"/>
    </font>
    <font>
      <sz val="8"/>
      <name val="Helv"/>
      <family val="2"/>
    </font>
    <font>
      <sz val="11"/>
      <name val="FuturaA Bk BT"/>
      <family val="2"/>
    </font>
    <font>
      <b/>
      <sz val="8"/>
      <color indexed="8"/>
      <name val="Helv"/>
      <family val="2"/>
    </font>
    <font>
      <b/>
      <sz val="10"/>
      <color indexed="10"/>
      <name val="Helv"/>
      <family val="2"/>
    </font>
    <font>
      <b/>
      <u/>
      <sz val="13"/>
      <name val="굴림체"/>
      <family val="3"/>
      <charset val="129"/>
    </font>
    <font>
      <u/>
      <sz val="10"/>
      <color indexed="36"/>
      <name val="Arial"/>
      <family val="2"/>
    </font>
    <font>
      <sz val="10"/>
      <name val="한양신명조"/>
      <family val="1"/>
      <charset val="129"/>
    </font>
    <font>
      <sz val="11"/>
      <name val="돋움체"/>
      <family val="3"/>
      <charset val="129"/>
    </font>
    <font>
      <b/>
      <sz val="18"/>
      <name val="굴림체"/>
      <family val="3"/>
      <charset val="129"/>
    </font>
    <font>
      <sz val="12"/>
      <color indexed="24"/>
      <name val="바탕체"/>
      <family val="1"/>
      <charset val="129"/>
    </font>
    <font>
      <b/>
      <sz val="18"/>
      <color indexed="24"/>
      <name val="바탕체"/>
      <family val="1"/>
      <charset val="129"/>
    </font>
    <font>
      <b/>
      <sz val="15"/>
      <color indexed="24"/>
      <name val="바탕체"/>
      <family val="1"/>
      <charset val="129"/>
    </font>
    <font>
      <sz val="14"/>
      <name val="¾©"/>
      <family val="3"/>
      <charset val="129"/>
    </font>
    <font>
      <sz val="10"/>
      <name val="±¼¸²Ã¼"/>
      <family val="3"/>
      <charset val="129"/>
    </font>
    <font>
      <sz val="12"/>
      <name val="¾©"/>
      <family val="3"/>
      <charset val="129"/>
    </font>
    <font>
      <sz val="10"/>
      <name val="Times New Roman"/>
      <family val="1"/>
    </font>
    <font>
      <sz val="10"/>
      <name val="±¼¸²A¼"/>
      <family val="3"/>
      <charset val="129"/>
    </font>
    <font>
      <sz val="12"/>
      <name val="μ¸¿oA¼"/>
      <family val="1"/>
      <charset val="129"/>
    </font>
    <font>
      <sz val="10"/>
      <color indexed="9"/>
      <name val="Arial"/>
      <family val="2"/>
    </font>
    <font>
      <sz val="9"/>
      <name val="휴먼모음T"/>
      <family val="1"/>
      <charset val="129"/>
    </font>
    <font>
      <sz val="11"/>
      <name val="휴먼모음T"/>
      <family val="1"/>
      <charset val="129"/>
    </font>
    <font>
      <sz val="11"/>
      <color theme="1"/>
      <name val="맑은 고딕"/>
      <family val="3"/>
      <charset val="129"/>
      <scheme val="minor"/>
    </font>
    <font>
      <b/>
      <sz val="18"/>
      <name val="맑은 고딕"/>
      <family val="3"/>
      <charset val="129"/>
    </font>
    <font>
      <sz val="20"/>
      <name val="맑은 고딕"/>
      <family val="3"/>
      <charset val="129"/>
    </font>
    <font>
      <sz val="11"/>
      <name val="맑은 고딕"/>
      <family val="3"/>
      <charset val="129"/>
    </font>
    <font>
      <sz val="12"/>
      <name val="맑은 고딕"/>
      <family val="3"/>
      <charset val="129"/>
    </font>
    <font>
      <sz val="18"/>
      <name val="맑은 고딕"/>
      <family val="3"/>
      <charset val="129"/>
    </font>
    <font>
      <sz val="11"/>
      <color indexed="12"/>
      <name val="맑은 고딕"/>
      <family val="3"/>
      <charset val="129"/>
    </font>
    <font>
      <sz val="9"/>
      <color indexed="8"/>
      <name val="맑은 고딕"/>
      <family val="3"/>
      <charset val="129"/>
    </font>
    <font>
      <b/>
      <sz val="9"/>
      <name val="맑은 고딕"/>
      <family val="3"/>
      <charset val="129"/>
    </font>
    <font>
      <b/>
      <sz val="10"/>
      <name val="맑은 고딕"/>
      <family val="3"/>
      <charset val="129"/>
    </font>
    <font>
      <sz val="10"/>
      <name val="맑은 고딕"/>
      <family val="3"/>
      <charset val="129"/>
    </font>
    <font>
      <sz val="9"/>
      <name val="맑은 고딕"/>
      <family val="3"/>
      <charset val="129"/>
    </font>
    <font>
      <u/>
      <sz val="9"/>
      <name val="맑은 고딕"/>
      <family val="3"/>
      <charset val="129"/>
    </font>
    <font>
      <b/>
      <sz val="20"/>
      <name val="맑은 고딕"/>
      <family val="3"/>
      <charset val="129"/>
    </font>
    <font>
      <b/>
      <sz val="10"/>
      <name val="맑은 고딕"/>
      <family val="3"/>
      <charset val="129"/>
      <scheme val="minor"/>
    </font>
    <font>
      <sz val="10"/>
      <name val="맑은 고딕"/>
      <family val="3"/>
      <charset val="129"/>
      <scheme val="minor"/>
    </font>
    <font>
      <sz val="11"/>
      <name val="맑은 고딕"/>
      <family val="3"/>
      <charset val="129"/>
      <scheme val="minor"/>
    </font>
    <font>
      <sz val="11"/>
      <color rgb="FFFF0000"/>
      <name val="맑은 고딕"/>
      <family val="3"/>
      <charset val="129"/>
    </font>
    <font>
      <sz val="10"/>
      <color rgb="FFFF0000"/>
      <name val="맑은 고딕"/>
      <family val="3"/>
      <charset val="129"/>
    </font>
    <font>
      <b/>
      <sz val="11"/>
      <name val="맑은 고딕"/>
      <family val="3"/>
      <charset val="129"/>
    </font>
    <font>
      <b/>
      <sz val="30"/>
      <name val="맑은 고딕"/>
      <family val="3"/>
      <charset val="129"/>
      <scheme val="major"/>
    </font>
    <font>
      <b/>
      <sz val="12"/>
      <name val="맑은 고딕"/>
      <family val="3"/>
      <charset val="129"/>
    </font>
    <font>
      <b/>
      <sz val="16"/>
      <name val="맑은 고딕"/>
      <family val="3"/>
      <charset val="129"/>
    </font>
    <font>
      <b/>
      <sz val="14"/>
      <name val="굴림"/>
      <family val="3"/>
      <charset val="129"/>
    </font>
    <font>
      <b/>
      <sz val="11"/>
      <name val="굴림"/>
      <family val="3"/>
      <charset val="129"/>
    </font>
    <font>
      <sz val="9"/>
      <color theme="1"/>
      <name val="맑은 고딕"/>
      <family val="3"/>
      <charset val="129"/>
    </font>
    <font>
      <sz val="8"/>
      <name val="맑은 고딕"/>
      <family val="2"/>
      <charset val="129"/>
      <scheme val="minor"/>
    </font>
    <font>
      <sz val="10"/>
      <color theme="1"/>
      <name val="맑은 고딕"/>
      <family val="3"/>
      <charset val="129"/>
      <scheme val="minor"/>
    </font>
    <font>
      <b/>
      <sz val="11"/>
      <color theme="1"/>
      <name val="맑은 고딕"/>
      <family val="3"/>
      <charset val="129"/>
      <scheme val="minor"/>
    </font>
    <font>
      <sz val="10"/>
      <name val="맑은 고딕"/>
      <family val="3"/>
      <charset val="129"/>
      <scheme val="major"/>
    </font>
    <font>
      <u/>
      <sz val="10"/>
      <color rgb="FF000000"/>
      <name val="맑은 고딕"/>
      <family val="3"/>
      <charset val="129"/>
      <scheme val="major"/>
    </font>
    <font>
      <sz val="10"/>
      <color rgb="FF000000"/>
      <name val="맑은 고딕"/>
      <family val="3"/>
      <charset val="129"/>
      <scheme val="major"/>
    </font>
    <font>
      <sz val="10"/>
      <color theme="1"/>
      <name val="맑은 고딕"/>
      <family val="3"/>
      <charset val="129"/>
      <scheme val="major"/>
    </font>
    <font>
      <b/>
      <sz val="10"/>
      <color theme="1"/>
      <name val="맑은 고딕"/>
      <family val="3"/>
      <charset val="129"/>
      <scheme val="minor"/>
    </font>
    <font>
      <sz val="10"/>
      <name val="굴림"/>
      <family val="3"/>
      <charset val="129"/>
    </font>
    <font>
      <b/>
      <sz val="24"/>
      <name val="굴림"/>
      <family val="3"/>
      <charset val="129"/>
    </font>
    <font>
      <sz val="13"/>
      <name val="굴림"/>
      <family val="3"/>
      <charset val="129"/>
    </font>
    <font>
      <sz val="8"/>
      <name val="바탕"/>
      <family val="1"/>
      <charset val="129"/>
    </font>
    <font>
      <b/>
      <sz val="10"/>
      <name val="굴림"/>
      <family val="3"/>
      <charset val="129"/>
    </font>
    <font>
      <b/>
      <sz val="11"/>
      <name val="맑은 고딕"/>
      <family val="3"/>
      <charset val="129"/>
      <scheme val="major"/>
    </font>
    <font>
      <b/>
      <sz val="30"/>
      <name val="맑은 고딕"/>
      <family val="3"/>
      <charset val="129"/>
      <scheme val="minor"/>
    </font>
    <font>
      <b/>
      <sz val="9"/>
      <color theme="1"/>
      <name val="맑은 고딕"/>
      <family val="3"/>
      <charset val="129"/>
    </font>
    <font>
      <b/>
      <sz val="11"/>
      <name val="휴먼모음T"/>
      <family val="1"/>
      <charset val="129"/>
    </font>
    <font>
      <sz val="9"/>
      <color theme="1"/>
      <name val="맑은 고딕"/>
      <family val="3"/>
      <charset val="129"/>
      <scheme val="minor"/>
    </font>
    <font>
      <sz val="9"/>
      <name val="맑은 고딕"/>
      <family val="3"/>
      <charset val="129"/>
      <scheme val="minor"/>
    </font>
    <font>
      <sz val="9"/>
      <name val="돋움"/>
      <family val="3"/>
      <charset val="129"/>
    </font>
    <font>
      <b/>
      <sz val="11"/>
      <name val="돋움"/>
      <family val="3"/>
      <charset val="129"/>
    </font>
    <font>
      <sz val="10"/>
      <color theme="0" tint="-0.34998626667073579"/>
      <name val="맑은 고딕"/>
      <family val="3"/>
      <charset val="129"/>
    </font>
    <font>
      <sz val="9"/>
      <color theme="0" tint="-0.34998626667073579"/>
      <name val="맑은 고딕"/>
      <family val="3"/>
      <charset val="129"/>
    </font>
    <font>
      <sz val="12"/>
      <color theme="1"/>
      <name val="맑은 고딕"/>
      <family val="3"/>
      <charset val="129"/>
      <scheme val="major"/>
    </font>
    <font>
      <sz val="10"/>
      <color rgb="FFFF0000"/>
      <name val="맑은 고딕"/>
      <family val="3"/>
      <charset val="129"/>
      <scheme val="minor"/>
    </font>
    <font>
      <b/>
      <sz val="11"/>
      <name val="맑은 고딕"/>
      <family val="3"/>
      <charset val="129"/>
      <scheme val="minor"/>
    </font>
    <font>
      <sz val="11"/>
      <color theme="0" tint="-0.34998626667073579"/>
      <name val="맑은 고딕"/>
      <family val="3"/>
      <charset val="129"/>
    </font>
    <font>
      <sz val="11"/>
      <color theme="0" tint="-0.34998626667073579"/>
      <name val="돋움"/>
      <family val="3"/>
      <charset val="129"/>
    </font>
    <font>
      <b/>
      <sz val="20"/>
      <name val="맑은 고딕"/>
      <family val="3"/>
      <charset val="129"/>
      <scheme val="minor"/>
    </font>
    <font>
      <b/>
      <sz val="18"/>
      <color theme="1"/>
      <name val="맑은 고딕"/>
      <family val="3"/>
      <charset val="129"/>
      <scheme val="minor"/>
    </font>
    <font>
      <sz val="12"/>
      <color theme="0" tint="-0.34998626667073579"/>
      <name val="맑은 고딕"/>
      <family val="3"/>
      <charset val="129"/>
      <scheme val="major"/>
    </font>
    <font>
      <sz val="18"/>
      <name val="맑은 고딕"/>
      <family val="3"/>
      <charset val="129"/>
      <scheme val="minor"/>
    </font>
    <font>
      <sz val="11"/>
      <color theme="0" tint="-0.34998626667073579"/>
      <name val="한양신명조"/>
      <family val="1"/>
      <charset val="129"/>
    </font>
    <font>
      <sz val="11"/>
      <color theme="0" tint="-0.34998626667073579"/>
      <name val="맑은 고딕"/>
      <family val="2"/>
      <charset val="129"/>
      <scheme val="minor"/>
    </font>
    <font>
      <sz val="12"/>
      <color rgb="FF000000"/>
      <name val="맑은 고딕"/>
      <family val="3"/>
      <charset val="129"/>
      <scheme val="major"/>
    </font>
    <font>
      <sz val="12"/>
      <name val="맑은 고딕"/>
      <family val="3"/>
      <charset val="129"/>
      <scheme val="major"/>
    </font>
    <font>
      <sz val="12"/>
      <color theme="0" tint="-0.34998626667073579"/>
      <name val="맑은 고딕"/>
      <family val="3"/>
      <charset val="129"/>
    </font>
    <font>
      <b/>
      <sz val="10"/>
      <color rgb="FF1201EF"/>
      <name val="맑은 고딕"/>
      <family val="3"/>
      <charset val="129"/>
      <scheme val="major"/>
    </font>
    <font>
      <sz val="11"/>
      <color rgb="FF1201EF"/>
      <name val="돋움"/>
      <family val="3"/>
      <charset val="129"/>
    </font>
    <font>
      <b/>
      <sz val="11"/>
      <color rgb="FF1201EF"/>
      <name val="돋움"/>
      <family val="3"/>
      <charset val="129"/>
    </font>
    <font>
      <sz val="11"/>
      <color theme="0" tint="-0.34998626667073579"/>
      <name val="휴먼모음T"/>
      <family val="1"/>
      <charset val="129"/>
    </font>
    <font>
      <b/>
      <sz val="11"/>
      <color theme="0" tint="-0.34998626667073579"/>
      <name val="휴먼모음T"/>
      <family val="1"/>
      <charset val="129"/>
    </font>
    <font>
      <sz val="9"/>
      <color theme="0" tint="-0.34998626667073579"/>
      <name val="휴먼모음T"/>
      <family val="1"/>
      <charset val="129"/>
    </font>
    <font>
      <sz val="20"/>
      <color theme="0" tint="-0.34998626667073579"/>
      <name val="맑은 고딕"/>
      <family val="3"/>
      <charset val="129"/>
    </font>
    <font>
      <b/>
      <sz val="18"/>
      <color indexed="8"/>
      <name val="맑은 고딕"/>
      <family val="3"/>
      <charset val="129"/>
      <scheme val="major"/>
    </font>
    <font>
      <b/>
      <sz val="18"/>
      <color theme="1"/>
      <name val="맑은 고딕"/>
      <family val="3"/>
      <charset val="129"/>
      <scheme val="major"/>
    </font>
    <font>
      <b/>
      <sz val="24"/>
      <name val="맑은 고딕"/>
      <family val="3"/>
      <charset val="129"/>
      <scheme val="major"/>
    </font>
    <font>
      <b/>
      <sz val="36"/>
      <name val="맑은 고딕"/>
      <family val="3"/>
      <charset val="129"/>
      <scheme val="major"/>
    </font>
    <font>
      <b/>
      <sz val="14"/>
      <color indexed="8"/>
      <name val="맑은 고딕"/>
      <family val="3"/>
      <charset val="129"/>
      <scheme val="major"/>
    </font>
    <font>
      <b/>
      <sz val="18"/>
      <color rgb="FFFF0000"/>
      <name val="맑은 고딕"/>
      <family val="3"/>
      <charset val="129"/>
      <scheme val="major"/>
    </font>
    <font>
      <b/>
      <sz val="24"/>
      <color indexed="8"/>
      <name val="맑은 고딕"/>
      <family val="3"/>
      <charset val="129"/>
      <scheme val="major"/>
    </font>
    <font>
      <b/>
      <sz val="10"/>
      <color indexed="8"/>
      <name val="맑은 고딕"/>
      <family val="3"/>
      <charset val="129"/>
      <scheme val="major"/>
    </font>
    <font>
      <b/>
      <sz val="16"/>
      <color indexed="8"/>
      <name val="맑은 고딕"/>
      <family val="3"/>
      <charset val="129"/>
      <scheme val="major"/>
    </font>
    <font>
      <sz val="16"/>
      <name val="돋움"/>
      <family val="3"/>
      <charset val="129"/>
    </font>
    <font>
      <sz val="11"/>
      <color theme="1"/>
      <name val="맑은 고딕"/>
      <family val="3"/>
      <charset val="129"/>
    </font>
    <font>
      <b/>
      <sz val="24"/>
      <color theme="1"/>
      <name val="맑은 고딕"/>
      <family val="3"/>
      <charset val="129"/>
      <scheme val="major"/>
    </font>
    <font>
      <sz val="12"/>
      <color theme="1"/>
      <name val="맑은 고딕"/>
      <family val="3"/>
      <charset val="129"/>
    </font>
    <font>
      <b/>
      <sz val="10"/>
      <color rgb="FFFF0000"/>
      <name val="맑은 고딕"/>
      <family val="3"/>
      <charset val="129"/>
    </font>
    <font>
      <b/>
      <sz val="10"/>
      <color theme="0" tint="-0.34998626667073579"/>
      <name val="맑은 고딕"/>
      <family val="3"/>
      <charset val="129"/>
    </font>
    <font>
      <sz val="11"/>
      <color rgb="FFFF0000"/>
      <name val="휴먼모음T"/>
      <family val="1"/>
      <charset val="129"/>
    </font>
    <font>
      <sz val="11"/>
      <color rgb="FF1201EF"/>
      <name val="맑은 고딕"/>
      <family val="3"/>
      <charset val="129"/>
      <scheme val="minor"/>
    </font>
    <font>
      <b/>
      <sz val="9"/>
      <color theme="0" tint="-0.34998626667073579"/>
      <name val="맑은 고딕"/>
      <family val="3"/>
      <charset val="129"/>
    </font>
    <font>
      <sz val="10"/>
      <color theme="0" tint="-0.34998626667073579"/>
      <name val="맑은 고딕"/>
      <family val="3"/>
      <charset val="129"/>
      <scheme val="minor"/>
    </font>
    <font>
      <b/>
      <sz val="20"/>
      <color theme="1"/>
      <name val="맑은 고딕"/>
      <family val="3"/>
      <charset val="129"/>
      <scheme val="minor"/>
    </font>
  </fonts>
  <fills count="49">
    <fill>
      <patternFill patternType="none"/>
    </fill>
    <fill>
      <patternFill patternType="gray125"/>
    </fill>
    <fill>
      <patternFill patternType="solid">
        <fgColor indexed="4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37"/>
        <bgColor indexed="64"/>
      </patternFill>
    </fill>
    <fill>
      <patternFill patternType="solid">
        <fgColor indexed="9"/>
        <bgColor indexed="64"/>
      </patternFill>
    </fill>
    <fill>
      <patternFill patternType="solid">
        <fgColor indexed="15"/>
      </patternFill>
    </fill>
    <fill>
      <patternFill patternType="solid">
        <fgColor indexed="12"/>
      </patternFill>
    </fill>
    <fill>
      <patternFill patternType="solid">
        <fgColor indexed="22"/>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65"/>
        <bgColor indexed="64"/>
      </patternFill>
    </fill>
    <fill>
      <patternFill patternType="solid">
        <fgColor indexed="26"/>
      </patternFill>
    </fill>
    <fill>
      <patternFill patternType="solid">
        <fgColor indexed="22"/>
        <bgColor indexed="9"/>
      </patternFill>
    </fill>
    <fill>
      <patternFill patternType="solid">
        <fgColor indexed="43"/>
      </patternFill>
    </fill>
    <fill>
      <patternFill patternType="solid">
        <fgColor indexed="55"/>
      </patternFill>
    </fill>
    <fill>
      <patternFill patternType="solid">
        <fgColor theme="0" tint="-4.9989318521683403E-2"/>
        <bgColor indexed="64"/>
      </patternFill>
    </fill>
    <fill>
      <patternFill patternType="solid">
        <fgColor indexed="47"/>
        <bgColor indexed="64"/>
      </patternFill>
    </fill>
    <fill>
      <patternFill patternType="solid">
        <fgColor rgb="FFCCFFCC"/>
        <bgColor indexed="64"/>
      </patternFill>
    </fill>
    <fill>
      <patternFill patternType="solid">
        <fgColor indexed="43"/>
        <bgColor indexed="64"/>
      </patternFill>
    </fill>
    <fill>
      <patternFill patternType="solid">
        <fgColor rgb="FFFFFEB4"/>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s>
  <borders count="72">
    <border>
      <left/>
      <right/>
      <top/>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hair">
        <color indexed="64"/>
      </left>
      <right style="hair">
        <color indexed="64"/>
      </right>
      <top style="hair">
        <color indexed="64"/>
      </top>
      <bottom style="hair">
        <color indexed="64"/>
      </bottom>
      <diagonal/>
    </border>
    <border>
      <left/>
      <right/>
      <top style="double">
        <color indexed="64"/>
      </top>
      <bottom/>
      <diagonal/>
    </border>
    <border>
      <left style="thick">
        <color indexed="51"/>
      </left>
      <right/>
      <top style="thick">
        <color indexed="51"/>
      </top>
      <bottom style="thick">
        <color indexed="51"/>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right/>
      <top/>
      <bottom style="medium">
        <color indexed="64"/>
      </bottom>
      <diagonal/>
    </border>
    <border>
      <left style="double">
        <color indexed="10"/>
      </left>
      <right style="double">
        <color indexed="10"/>
      </right>
      <top style="double">
        <color indexed="10"/>
      </top>
      <bottom style="double">
        <color indexed="10"/>
      </bottom>
      <diagonal/>
    </border>
    <border>
      <left style="thin">
        <color indexed="23"/>
      </left>
      <right style="thin">
        <color indexed="23"/>
      </right>
      <top style="thin">
        <color indexed="23"/>
      </top>
      <bottom style="thin">
        <color indexed="23"/>
      </bottom>
      <diagonal/>
    </border>
    <border>
      <left style="hair">
        <color indexed="64"/>
      </left>
      <right style="hair">
        <color indexed="64"/>
      </right>
      <top style="hair">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double">
        <color indexed="63"/>
      </left>
      <right style="double">
        <color indexed="63"/>
      </right>
      <top style="double">
        <color indexed="63"/>
      </top>
      <bottom style="double">
        <color indexed="63"/>
      </bottom>
      <diagonal/>
    </border>
    <border>
      <left/>
      <right/>
      <top/>
      <bottom style="hair">
        <color indexed="64"/>
      </bottom>
      <diagonal/>
    </border>
    <border>
      <left/>
      <right/>
      <top/>
      <bottom style="double">
        <color indexed="52"/>
      </bottom>
      <diagonal/>
    </border>
    <border>
      <left/>
      <right/>
      <top style="thin">
        <color indexed="62"/>
      </top>
      <bottom style="double">
        <color indexed="62"/>
      </bottom>
      <diagonal/>
    </border>
    <border>
      <left/>
      <right/>
      <top/>
      <bottom style="dotted">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right style="thin">
        <color indexed="64"/>
      </right>
      <top/>
      <bottom/>
      <diagonal/>
    </border>
    <border>
      <left/>
      <right/>
      <top style="hair">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hair">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right style="thin">
        <color indexed="64"/>
      </right>
      <top style="hair">
        <color indexed="64"/>
      </top>
      <bottom/>
      <diagonal/>
    </border>
    <border>
      <left/>
      <right style="thin">
        <color indexed="64"/>
      </right>
      <top/>
      <bottom style="hair">
        <color indexed="64"/>
      </bottom>
      <diagonal/>
    </border>
    <border>
      <left style="thin">
        <color indexed="64"/>
      </left>
      <right/>
      <top/>
      <bottom style="hair">
        <color indexed="64"/>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s>
  <cellStyleXfs count="3104">
    <xf numFmtId="0" fontId="0" fillId="0" borderId="0"/>
    <xf numFmtId="0" fontId="34" fillId="0" borderId="0"/>
    <xf numFmtId="0" fontId="37" fillId="0" borderId="0"/>
    <xf numFmtId="0" fontId="38" fillId="0" borderId="1">
      <alignment horizontal="center"/>
    </xf>
    <xf numFmtId="0" fontId="37" fillId="0" borderId="2">
      <alignment horizontal="centerContinuous" vertical="center"/>
    </xf>
    <xf numFmtId="3" fontId="39" fillId="0" borderId="3"/>
    <xf numFmtId="3" fontId="32" fillId="0" borderId="0">
      <alignment vertical="center"/>
    </xf>
    <xf numFmtId="185" fontId="32" fillId="0" borderId="0">
      <alignment vertical="center"/>
    </xf>
    <xf numFmtId="4" fontId="32" fillId="0" borderId="0">
      <alignment vertical="center"/>
    </xf>
    <xf numFmtId="256" fontId="32" fillId="0" borderId="0">
      <alignment vertical="center"/>
    </xf>
    <xf numFmtId="3" fontId="32" fillId="0" borderId="0">
      <alignment vertical="center"/>
    </xf>
    <xf numFmtId="273" fontId="10" fillId="0" borderId="2">
      <alignment horizontal="centerContinuous" vertical="center"/>
    </xf>
    <xf numFmtId="273" fontId="37" fillId="0" borderId="2">
      <alignment horizontal="centerContinuous" vertical="center"/>
    </xf>
    <xf numFmtId="283" fontId="10" fillId="0" borderId="2">
      <alignment horizontal="centerContinuous" vertical="center"/>
    </xf>
    <xf numFmtId="283" fontId="10" fillId="0" borderId="2">
      <alignment horizontal="centerContinuous" vertical="center"/>
    </xf>
    <xf numFmtId="283" fontId="10" fillId="0" borderId="2">
      <alignment horizontal="centerContinuous" vertical="center"/>
    </xf>
    <xf numFmtId="283" fontId="10" fillId="0" borderId="2">
      <alignment horizontal="centerContinuous" vertical="center"/>
    </xf>
    <xf numFmtId="282" fontId="10" fillId="0" borderId="2">
      <alignment horizontal="centerContinuous" vertical="center"/>
    </xf>
    <xf numFmtId="282" fontId="10" fillId="0" borderId="2">
      <alignment horizontal="centerContinuous" vertical="center"/>
    </xf>
    <xf numFmtId="282" fontId="10" fillId="0" borderId="2">
      <alignment horizontal="centerContinuous" vertical="center"/>
    </xf>
    <xf numFmtId="282" fontId="10" fillId="0" borderId="2">
      <alignment horizontal="centerContinuous" vertical="center"/>
    </xf>
    <xf numFmtId="283" fontId="10" fillId="0" borderId="2">
      <alignment horizontal="centerContinuous" vertical="center"/>
    </xf>
    <xf numFmtId="283" fontId="10" fillId="0" borderId="2">
      <alignment horizontal="centerContinuous" vertical="center"/>
    </xf>
    <xf numFmtId="283" fontId="10" fillId="0" borderId="2">
      <alignment horizontal="centerContinuous" vertical="center"/>
    </xf>
    <xf numFmtId="283" fontId="10" fillId="0" borderId="2">
      <alignment horizontal="centerContinuous" vertical="center"/>
    </xf>
    <xf numFmtId="283" fontId="10" fillId="0" borderId="2">
      <alignment horizontal="centerContinuous" vertical="center"/>
    </xf>
    <xf numFmtId="283" fontId="10" fillId="0" borderId="2">
      <alignment horizontal="centerContinuous" vertical="center"/>
    </xf>
    <xf numFmtId="283" fontId="10" fillId="0" borderId="2">
      <alignment horizontal="centerContinuous" vertical="center"/>
    </xf>
    <xf numFmtId="283" fontId="10" fillId="0" borderId="2">
      <alignment horizontal="centerContinuous" vertical="center"/>
    </xf>
    <xf numFmtId="0" fontId="10" fillId="0" borderId="2">
      <alignment horizontal="centerContinuous" vertical="center"/>
    </xf>
    <xf numFmtId="0" fontId="10" fillId="0" borderId="2">
      <alignment horizontal="centerContinuous" vertical="center"/>
    </xf>
    <xf numFmtId="0" fontId="10" fillId="0" borderId="2">
      <alignment horizontal="centerContinuous" vertical="center"/>
    </xf>
    <xf numFmtId="0" fontId="10" fillId="0" borderId="2">
      <alignment horizontal="centerContinuous" vertical="center"/>
    </xf>
    <xf numFmtId="275" fontId="32" fillId="0" borderId="2">
      <alignment horizontal="centerContinuous" vertical="center"/>
    </xf>
    <xf numFmtId="259" fontId="10" fillId="0" borderId="2">
      <alignment horizontal="centerContinuous" vertical="center"/>
    </xf>
    <xf numFmtId="259" fontId="10" fillId="0" borderId="2">
      <alignment horizontal="centerContinuous" vertical="center"/>
    </xf>
    <xf numFmtId="259" fontId="10" fillId="0" borderId="2">
      <alignment horizontal="centerContinuous" vertical="center"/>
    </xf>
    <xf numFmtId="259" fontId="10" fillId="0" borderId="2">
      <alignment horizontal="centerContinuous" vertical="center"/>
    </xf>
    <xf numFmtId="281" fontId="10" fillId="0" borderId="2">
      <alignment horizontal="centerContinuous" vertical="center"/>
    </xf>
    <xf numFmtId="281" fontId="10" fillId="0" borderId="2">
      <alignment horizontal="centerContinuous" vertical="center"/>
    </xf>
    <xf numFmtId="281" fontId="10" fillId="0" borderId="2">
      <alignment horizontal="centerContinuous" vertical="center"/>
    </xf>
    <xf numFmtId="281" fontId="10" fillId="0" borderId="2">
      <alignment horizontal="centerContinuous" vertical="center"/>
    </xf>
    <xf numFmtId="259" fontId="10" fillId="0" borderId="2">
      <alignment horizontal="centerContinuous" vertical="center"/>
    </xf>
    <xf numFmtId="259" fontId="10" fillId="0" borderId="2">
      <alignment horizontal="centerContinuous" vertical="center"/>
    </xf>
    <xf numFmtId="259" fontId="10" fillId="0" borderId="2">
      <alignment horizontal="centerContinuous" vertical="center"/>
    </xf>
    <xf numFmtId="259" fontId="10" fillId="0" borderId="2">
      <alignment horizontal="centerContinuous" vertical="center"/>
    </xf>
    <xf numFmtId="259" fontId="10" fillId="0" borderId="2">
      <alignment horizontal="centerContinuous" vertical="center"/>
    </xf>
    <xf numFmtId="259" fontId="10" fillId="0" borderId="2">
      <alignment horizontal="centerContinuous" vertical="center"/>
    </xf>
    <xf numFmtId="259" fontId="10" fillId="0" borderId="2">
      <alignment horizontal="centerContinuous" vertical="center"/>
    </xf>
    <xf numFmtId="259" fontId="10" fillId="0" borderId="2">
      <alignment horizontal="centerContinuous" vertical="center"/>
    </xf>
    <xf numFmtId="0" fontId="10" fillId="0" borderId="2">
      <alignment horizontal="centerContinuous" vertical="center"/>
    </xf>
    <xf numFmtId="0" fontId="10" fillId="0" borderId="2">
      <alignment horizontal="centerContinuous" vertical="center"/>
    </xf>
    <xf numFmtId="0" fontId="10" fillId="0" borderId="2">
      <alignment horizontal="centerContinuous" vertical="center"/>
    </xf>
    <xf numFmtId="0" fontId="10"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278" fontId="10" fillId="0" borderId="2">
      <alignment horizontal="centerContinuous" vertical="center"/>
    </xf>
    <xf numFmtId="278" fontId="10" fillId="0" borderId="2">
      <alignment horizontal="centerContinuous" vertical="center"/>
    </xf>
    <xf numFmtId="278" fontId="10" fillId="0" borderId="2">
      <alignment horizontal="centerContinuous" vertical="center"/>
    </xf>
    <xf numFmtId="278" fontId="10"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275" fontId="32" fillId="0" borderId="2">
      <alignment horizontal="centerContinuous" vertical="center"/>
    </xf>
    <xf numFmtId="205" fontId="10" fillId="0" borderId="2">
      <alignment horizontal="centerContinuous" vertical="center"/>
    </xf>
    <xf numFmtId="205" fontId="10" fillId="0" borderId="2">
      <alignment horizontal="centerContinuous" vertical="center"/>
    </xf>
    <xf numFmtId="205" fontId="10" fillId="0" borderId="2">
      <alignment horizontal="centerContinuous" vertical="center"/>
    </xf>
    <xf numFmtId="205" fontId="10" fillId="0" borderId="2">
      <alignment horizontal="centerContinuous" vertical="center"/>
    </xf>
    <xf numFmtId="281" fontId="10" fillId="0" borderId="2">
      <alignment horizontal="centerContinuous" vertical="center"/>
    </xf>
    <xf numFmtId="281" fontId="10" fillId="0" borderId="2">
      <alignment horizontal="centerContinuous" vertical="center"/>
    </xf>
    <xf numFmtId="281" fontId="10" fillId="0" borderId="2">
      <alignment horizontal="centerContinuous" vertical="center"/>
    </xf>
    <xf numFmtId="281" fontId="10" fillId="0" borderId="2">
      <alignment horizontal="centerContinuous" vertical="center"/>
    </xf>
    <xf numFmtId="275" fontId="32" fillId="0" borderId="2">
      <alignment horizontal="centerContinuous" vertical="center"/>
    </xf>
    <xf numFmtId="275" fontId="32" fillId="0" borderId="2">
      <alignment horizontal="centerContinuous" vertical="center"/>
    </xf>
    <xf numFmtId="259" fontId="10" fillId="0" borderId="2">
      <alignment horizontal="centerContinuous" vertical="center"/>
    </xf>
    <xf numFmtId="259" fontId="10" fillId="0" borderId="2">
      <alignment horizontal="centerContinuous" vertical="center"/>
    </xf>
    <xf numFmtId="259" fontId="10" fillId="0" borderId="2">
      <alignment horizontal="centerContinuous" vertical="center"/>
    </xf>
    <xf numFmtId="259" fontId="10" fillId="0" borderId="2">
      <alignment horizontal="centerContinuous" vertical="center"/>
    </xf>
    <xf numFmtId="281" fontId="10" fillId="0" borderId="2">
      <alignment horizontal="centerContinuous" vertical="center"/>
    </xf>
    <xf numFmtId="281" fontId="10" fillId="0" borderId="2">
      <alignment horizontal="centerContinuous" vertical="center"/>
    </xf>
    <xf numFmtId="281" fontId="10" fillId="0" borderId="2">
      <alignment horizontal="centerContinuous" vertical="center"/>
    </xf>
    <xf numFmtId="281" fontId="10" fillId="0" borderId="2">
      <alignment horizontal="centerContinuous" vertical="center"/>
    </xf>
    <xf numFmtId="259" fontId="10" fillId="0" borderId="2">
      <alignment horizontal="centerContinuous" vertical="center"/>
    </xf>
    <xf numFmtId="259" fontId="10" fillId="0" borderId="2">
      <alignment horizontal="centerContinuous" vertical="center"/>
    </xf>
    <xf numFmtId="259" fontId="10" fillId="0" borderId="2">
      <alignment horizontal="centerContinuous" vertical="center"/>
    </xf>
    <xf numFmtId="259" fontId="10" fillId="0" borderId="2">
      <alignment horizontal="centerContinuous" vertical="center"/>
    </xf>
    <xf numFmtId="259" fontId="10" fillId="0" borderId="2">
      <alignment horizontal="centerContinuous" vertical="center"/>
    </xf>
    <xf numFmtId="259" fontId="10" fillId="0" borderId="2">
      <alignment horizontal="centerContinuous" vertical="center"/>
    </xf>
    <xf numFmtId="259" fontId="10" fillId="0" borderId="2">
      <alignment horizontal="centerContinuous" vertical="center"/>
    </xf>
    <xf numFmtId="259" fontId="10" fillId="0" borderId="2">
      <alignment horizontal="centerContinuous" vertical="center"/>
    </xf>
    <xf numFmtId="0" fontId="10" fillId="0" borderId="2">
      <alignment horizontal="centerContinuous" vertical="center"/>
    </xf>
    <xf numFmtId="0" fontId="10" fillId="0" borderId="2">
      <alignment horizontal="centerContinuous" vertical="center"/>
    </xf>
    <xf numFmtId="0" fontId="10" fillId="0" borderId="2">
      <alignment horizontal="centerContinuous" vertical="center"/>
    </xf>
    <xf numFmtId="0" fontId="10"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278" fontId="10" fillId="0" borderId="2">
      <alignment horizontal="centerContinuous" vertical="center"/>
    </xf>
    <xf numFmtId="278" fontId="10" fillId="0" borderId="2">
      <alignment horizontal="centerContinuous" vertical="center"/>
    </xf>
    <xf numFmtId="278" fontId="10" fillId="0" borderId="2">
      <alignment horizontal="centerContinuous" vertical="center"/>
    </xf>
    <xf numFmtId="278" fontId="10"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275" fontId="32" fillId="0" borderId="2">
      <alignment horizontal="centerContinuous" vertical="center"/>
    </xf>
    <xf numFmtId="205" fontId="10" fillId="0" borderId="2">
      <alignment horizontal="centerContinuous" vertical="center"/>
    </xf>
    <xf numFmtId="205" fontId="10" fillId="0" borderId="2">
      <alignment horizontal="centerContinuous" vertical="center"/>
    </xf>
    <xf numFmtId="205" fontId="10" fillId="0" borderId="2">
      <alignment horizontal="centerContinuous" vertical="center"/>
    </xf>
    <xf numFmtId="205" fontId="10" fillId="0" borderId="2">
      <alignment horizontal="centerContinuous" vertical="center"/>
    </xf>
    <xf numFmtId="281" fontId="10" fillId="0" borderId="2">
      <alignment horizontal="centerContinuous" vertical="center"/>
    </xf>
    <xf numFmtId="281" fontId="10" fillId="0" borderId="2">
      <alignment horizontal="centerContinuous" vertical="center"/>
    </xf>
    <xf numFmtId="281" fontId="10" fillId="0" borderId="2">
      <alignment horizontal="centerContinuous" vertical="center"/>
    </xf>
    <xf numFmtId="281" fontId="10" fillId="0" borderId="2">
      <alignment horizontal="centerContinuous" vertical="center"/>
    </xf>
    <xf numFmtId="259" fontId="10" fillId="0" borderId="2">
      <alignment horizontal="centerContinuous" vertical="center"/>
    </xf>
    <xf numFmtId="259" fontId="10" fillId="0" borderId="2">
      <alignment horizontal="centerContinuous" vertical="center"/>
    </xf>
    <xf numFmtId="259" fontId="10" fillId="0" borderId="2">
      <alignment horizontal="centerContinuous" vertical="center"/>
    </xf>
    <xf numFmtId="259" fontId="10" fillId="0" borderId="2">
      <alignment horizontal="centerContinuous" vertical="center"/>
    </xf>
    <xf numFmtId="281" fontId="10" fillId="0" borderId="2">
      <alignment horizontal="centerContinuous" vertical="center"/>
    </xf>
    <xf numFmtId="281" fontId="10" fillId="0" borderId="2">
      <alignment horizontal="centerContinuous" vertical="center"/>
    </xf>
    <xf numFmtId="281" fontId="10" fillId="0" borderId="2">
      <alignment horizontal="centerContinuous" vertical="center"/>
    </xf>
    <xf numFmtId="281" fontId="10" fillId="0" borderId="2">
      <alignment horizontal="centerContinuous" vertical="center"/>
    </xf>
    <xf numFmtId="259" fontId="10" fillId="0" borderId="2">
      <alignment horizontal="centerContinuous" vertical="center"/>
    </xf>
    <xf numFmtId="259" fontId="10" fillId="0" borderId="2">
      <alignment horizontal="centerContinuous" vertical="center"/>
    </xf>
    <xf numFmtId="259" fontId="10" fillId="0" borderId="2">
      <alignment horizontal="centerContinuous" vertical="center"/>
    </xf>
    <xf numFmtId="259" fontId="10" fillId="0" borderId="2">
      <alignment horizontal="centerContinuous" vertical="center"/>
    </xf>
    <xf numFmtId="259" fontId="10" fillId="0" borderId="2">
      <alignment horizontal="centerContinuous" vertical="center"/>
    </xf>
    <xf numFmtId="259" fontId="10" fillId="0" borderId="2">
      <alignment horizontal="centerContinuous" vertical="center"/>
    </xf>
    <xf numFmtId="259" fontId="10" fillId="0" borderId="2">
      <alignment horizontal="centerContinuous" vertical="center"/>
    </xf>
    <xf numFmtId="259" fontId="10" fillId="0" borderId="2">
      <alignment horizontal="centerContinuous" vertical="center"/>
    </xf>
    <xf numFmtId="0" fontId="10" fillId="0" borderId="2">
      <alignment horizontal="centerContinuous" vertical="center"/>
    </xf>
    <xf numFmtId="0" fontId="10" fillId="0" borderId="2">
      <alignment horizontal="centerContinuous" vertical="center"/>
    </xf>
    <xf numFmtId="0" fontId="10" fillId="0" borderId="2">
      <alignment horizontal="centerContinuous" vertical="center"/>
    </xf>
    <xf numFmtId="0" fontId="10"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278" fontId="10" fillId="0" borderId="2">
      <alignment horizontal="centerContinuous" vertical="center"/>
    </xf>
    <xf numFmtId="278" fontId="10" fillId="0" borderId="2">
      <alignment horizontal="centerContinuous" vertical="center"/>
    </xf>
    <xf numFmtId="278" fontId="10" fillId="0" borderId="2">
      <alignment horizontal="centerContinuous" vertical="center"/>
    </xf>
    <xf numFmtId="278" fontId="10"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275" fontId="32" fillId="0" borderId="2">
      <alignment horizontal="centerContinuous" vertical="center"/>
    </xf>
    <xf numFmtId="205" fontId="10" fillId="0" borderId="2">
      <alignment horizontal="centerContinuous" vertical="center"/>
    </xf>
    <xf numFmtId="205" fontId="10" fillId="0" borderId="2">
      <alignment horizontal="centerContinuous" vertical="center"/>
    </xf>
    <xf numFmtId="205" fontId="10" fillId="0" borderId="2">
      <alignment horizontal="centerContinuous" vertical="center"/>
    </xf>
    <xf numFmtId="205" fontId="10" fillId="0" borderId="2">
      <alignment horizontal="centerContinuous" vertical="center"/>
    </xf>
    <xf numFmtId="281" fontId="10" fillId="0" borderId="2">
      <alignment horizontal="centerContinuous" vertical="center"/>
    </xf>
    <xf numFmtId="281" fontId="10" fillId="0" borderId="2">
      <alignment horizontal="centerContinuous" vertical="center"/>
    </xf>
    <xf numFmtId="281" fontId="10" fillId="0" borderId="2">
      <alignment horizontal="centerContinuous" vertical="center"/>
    </xf>
    <xf numFmtId="281" fontId="10" fillId="0" borderId="2">
      <alignment horizontal="centerContinuous" vertical="center"/>
    </xf>
    <xf numFmtId="273" fontId="37" fillId="0" borderId="2">
      <alignment horizontal="centerContinuous" vertical="center"/>
    </xf>
    <xf numFmtId="271" fontId="10" fillId="0" borderId="2">
      <alignment horizontal="centerContinuous" vertical="center"/>
    </xf>
    <xf numFmtId="271" fontId="10" fillId="0" borderId="2">
      <alignment horizontal="centerContinuous" vertical="center"/>
    </xf>
    <xf numFmtId="271" fontId="10" fillId="0" borderId="2">
      <alignment horizontal="centerContinuous" vertical="center"/>
    </xf>
    <xf numFmtId="271" fontId="10" fillId="0" borderId="2">
      <alignment horizontal="centerContinuous" vertical="center"/>
    </xf>
    <xf numFmtId="282" fontId="10" fillId="0" borderId="2">
      <alignment horizontal="centerContinuous" vertical="center"/>
    </xf>
    <xf numFmtId="282" fontId="10" fillId="0" borderId="2">
      <alignment horizontal="centerContinuous" vertical="center"/>
    </xf>
    <xf numFmtId="282" fontId="10" fillId="0" borderId="2">
      <alignment horizontal="centerContinuous" vertical="center"/>
    </xf>
    <xf numFmtId="282" fontId="10" fillId="0" borderId="2">
      <alignment horizontal="centerContinuous" vertical="center"/>
    </xf>
    <xf numFmtId="275" fontId="32" fillId="0" borderId="2">
      <alignment horizontal="centerContinuous" vertical="center"/>
    </xf>
    <xf numFmtId="259" fontId="10" fillId="0" borderId="2">
      <alignment horizontal="centerContinuous" vertical="center"/>
    </xf>
    <xf numFmtId="259" fontId="10" fillId="0" borderId="2">
      <alignment horizontal="centerContinuous" vertical="center"/>
    </xf>
    <xf numFmtId="259" fontId="10" fillId="0" borderId="2">
      <alignment horizontal="centerContinuous" vertical="center"/>
    </xf>
    <xf numFmtId="259" fontId="10" fillId="0" borderId="2">
      <alignment horizontal="centerContinuous" vertical="center"/>
    </xf>
    <xf numFmtId="281" fontId="10" fillId="0" borderId="2">
      <alignment horizontal="centerContinuous" vertical="center"/>
    </xf>
    <xf numFmtId="281" fontId="10" fillId="0" borderId="2">
      <alignment horizontal="centerContinuous" vertical="center"/>
    </xf>
    <xf numFmtId="281" fontId="10" fillId="0" borderId="2">
      <alignment horizontal="centerContinuous" vertical="center"/>
    </xf>
    <xf numFmtId="281" fontId="10" fillId="0" borderId="2">
      <alignment horizontal="centerContinuous" vertical="center"/>
    </xf>
    <xf numFmtId="259" fontId="10" fillId="0" borderId="2">
      <alignment horizontal="centerContinuous" vertical="center"/>
    </xf>
    <xf numFmtId="259" fontId="10" fillId="0" borderId="2">
      <alignment horizontal="centerContinuous" vertical="center"/>
    </xf>
    <xf numFmtId="259" fontId="10" fillId="0" borderId="2">
      <alignment horizontal="centerContinuous" vertical="center"/>
    </xf>
    <xf numFmtId="259" fontId="10" fillId="0" borderId="2">
      <alignment horizontal="centerContinuous" vertical="center"/>
    </xf>
    <xf numFmtId="259" fontId="10" fillId="0" borderId="2">
      <alignment horizontal="centerContinuous" vertical="center"/>
    </xf>
    <xf numFmtId="259" fontId="10" fillId="0" borderId="2">
      <alignment horizontal="centerContinuous" vertical="center"/>
    </xf>
    <xf numFmtId="259" fontId="10" fillId="0" borderId="2">
      <alignment horizontal="centerContinuous" vertical="center"/>
    </xf>
    <xf numFmtId="259" fontId="10" fillId="0" borderId="2">
      <alignment horizontal="centerContinuous" vertical="center"/>
    </xf>
    <xf numFmtId="0" fontId="10" fillId="0" borderId="2">
      <alignment horizontal="centerContinuous" vertical="center"/>
    </xf>
    <xf numFmtId="0" fontId="10" fillId="0" borderId="2">
      <alignment horizontal="centerContinuous" vertical="center"/>
    </xf>
    <xf numFmtId="0" fontId="10" fillId="0" borderId="2">
      <alignment horizontal="centerContinuous" vertical="center"/>
    </xf>
    <xf numFmtId="0" fontId="10"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278" fontId="10" fillId="0" borderId="2">
      <alignment horizontal="centerContinuous" vertical="center"/>
    </xf>
    <xf numFmtId="278" fontId="10" fillId="0" borderId="2">
      <alignment horizontal="centerContinuous" vertical="center"/>
    </xf>
    <xf numFmtId="278" fontId="10" fillId="0" borderId="2">
      <alignment horizontal="centerContinuous" vertical="center"/>
    </xf>
    <xf numFmtId="278" fontId="10"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275" fontId="32" fillId="0" borderId="2">
      <alignment horizontal="centerContinuous" vertical="center"/>
    </xf>
    <xf numFmtId="205" fontId="10" fillId="0" borderId="2">
      <alignment horizontal="centerContinuous" vertical="center"/>
    </xf>
    <xf numFmtId="205" fontId="10" fillId="0" borderId="2">
      <alignment horizontal="centerContinuous" vertical="center"/>
    </xf>
    <xf numFmtId="205" fontId="10" fillId="0" borderId="2">
      <alignment horizontal="centerContinuous" vertical="center"/>
    </xf>
    <xf numFmtId="205" fontId="10" fillId="0" borderId="2">
      <alignment horizontal="centerContinuous" vertical="center"/>
    </xf>
    <xf numFmtId="281" fontId="10" fillId="0" borderId="2">
      <alignment horizontal="centerContinuous" vertical="center"/>
    </xf>
    <xf numFmtId="281" fontId="10" fillId="0" borderId="2">
      <alignment horizontal="centerContinuous" vertical="center"/>
    </xf>
    <xf numFmtId="281" fontId="10" fillId="0" borderId="2">
      <alignment horizontal="centerContinuous" vertical="center"/>
    </xf>
    <xf numFmtId="281" fontId="10" fillId="0" borderId="2">
      <alignment horizontal="centerContinuous" vertical="center"/>
    </xf>
    <xf numFmtId="275" fontId="32" fillId="0" borderId="2">
      <alignment horizontal="centerContinuous" vertical="center"/>
    </xf>
    <xf numFmtId="259" fontId="10" fillId="0" borderId="2">
      <alignment horizontal="centerContinuous" vertical="center"/>
    </xf>
    <xf numFmtId="259" fontId="10" fillId="0" borderId="2">
      <alignment horizontal="centerContinuous" vertical="center"/>
    </xf>
    <xf numFmtId="259" fontId="10" fillId="0" borderId="2">
      <alignment horizontal="centerContinuous" vertical="center"/>
    </xf>
    <xf numFmtId="259" fontId="10" fillId="0" borderId="2">
      <alignment horizontal="centerContinuous" vertical="center"/>
    </xf>
    <xf numFmtId="281" fontId="10" fillId="0" borderId="2">
      <alignment horizontal="centerContinuous" vertical="center"/>
    </xf>
    <xf numFmtId="281" fontId="10" fillId="0" borderId="2">
      <alignment horizontal="centerContinuous" vertical="center"/>
    </xf>
    <xf numFmtId="281" fontId="10" fillId="0" borderId="2">
      <alignment horizontal="centerContinuous" vertical="center"/>
    </xf>
    <xf numFmtId="281" fontId="10" fillId="0" borderId="2">
      <alignment horizontal="centerContinuous" vertical="center"/>
    </xf>
    <xf numFmtId="259" fontId="10" fillId="0" borderId="2">
      <alignment horizontal="centerContinuous" vertical="center"/>
    </xf>
    <xf numFmtId="259" fontId="10" fillId="0" borderId="2">
      <alignment horizontal="centerContinuous" vertical="center"/>
    </xf>
    <xf numFmtId="259" fontId="10" fillId="0" borderId="2">
      <alignment horizontal="centerContinuous" vertical="center"/>
    </xf>
    <xf numFmtId="259" fontId="10" fillId="0" borderId="2">
      <alignment horizontal="centerContinuous" vertical="center"/>
    </xf>
    <xf numFmtId="259" fontId="10" fillId="0" borderId="2">
      <alignment horizontal="centerContinuous" vertical="center"/>
    </xf>
    <xf numFmtId="259" fontId="10" fillId="0" borderId="2">
      <alignment horizontal="centerContinuous" vertical="center"/>
    </xf>
    <xf numFmtId="259" fontId="10" fillId="0" borderId="2">
      <alignment horizontal="centerContinuous" vertical="center"/>
    </xf>
    <xf numFmtId="259" fontId="10" fillId="0" borderId="2">
      <alignment horizontal="centerContinuous" vertical="center"/>
    </xf>
    <xf numFmtId="0" fontId="10" fillId="0" borderId="2">
      <alignment horizontal="centerContinuous" vertical="center"/>
    </xf>
    <xf numFmtId="0" fontId="10" fillId="0" borderId="2">
      <alignment horizontal="centerContinuous" vertical="center"/>
    </xf>
    <xf numFmtId="0" fontId="10" fillId="0" borderId="2">
      <alignment horizontal="centerContinuous" vertical="center"/>
    </xf>
    <xf numFmtId="0" fontId="10"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278" fontId="10" fillId="0" borderId="2">
      <alignment horizontal="centerContinuous" vertical="center"/>
    </xf>
    <xf numFmtId="278" fontId="10" fillId="0" borderId="2">
      <alignment horizontal="centerContinuous" vertical="center"/>
    </xf>
    <xf numFmtId="278" fontId="10" fillId="0" borderId="2">
      <alignment horizontal="centerContinuous" vertical="center"/>
    </xf>
    <xf numFmtId="278" fontId="10"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275" fontId="32" fillId="0" borderId="2">
      <alignment horizontal="centerContinuous" vertical="center"/>
    </xf>
    <xf numFmtId="205" fontId="10" fillId="0" borderId="2">
      <alignment horizontal="centerContinuous" vertical="center"/>
    </xf>
    <xf numFmtId="205" fontId="10" fillId="0" borderId="2">
      <alignment horizontal="centerContinuous" vertical="center"/>
    </xf>
    <xf numFmtId="205" fontId="10" fillId="0" borderId="2">
      <alignment horizontal="centerContinuous" vertical="center"/>
    </xf>
    <xf numFmtId="205" fontId="10" fillId="0" borderId="2">
      <alignment horizontal="centerContinuous" vertical="center"/>
    </xf>
    <xf numFmtId="281" fontId="10" fillId="0" borderId="2">
      <alignment horizontal="centerContinuous" vertical="center"/>
    </xf>
    <xf numFmtId="281" fontId="10" fillId="0" borderId="2">
      <alignment horizontal="centerContinuous" vertical="center"/>
    </xf>
    <xf numFmtId="281" fontId="10" fillId="0" borderId="2">
      <alignment horizontal="centerContinuous" vertical="center"/>
    </xf>
    <xf numFmtId="281" fontId="10" fillId="0" borderId="2">
      <alignment horizontal="centerContinuous" vertical="center"/>
    </xf>
    <xf numFmtId="273" fontId="37" fillId="0" borderId="2">
      <alignment horizontal="centerContinuous" vertical="center"/>
    </xf>
    <xf numFmtId="273" fontId="37" fillId="0" borderId="2">
      <alignment horizontal="centerContinuous" vertical="center"/>
    </xf>
    <xf numFmtId="273" fontId="37" fillId="0" borderId="2">
      <alignment horizontal="centerContinuous" vertical="center"/>
    </xf>
    <xf numFmtId="273" fontId="10" fillId="0" borderId="2">
      <alignment horizontal="centerContinuous" vertical="center"/>
    </xf>
    <xf numFmtId="273" fontId="10" fillId="0" borderId="2">
      <alignment horizontal="centerContinuous" vertical="center"/>
    </xf>
    <xf numFmtId="273" fontId="10" fillId="0" borderId="2">
      <alignment horizontal="centerContinuous" vertical="center"/>
    </xf>
    <xf numFmtId="273" fontId="10" fillId="0" borderId="2">
      <alignment horizontal="centerContinuous" vertical="center"/>
    </xf>
    <xf numFmtId="273" fontId="10" fillId="0" borderId="2">
      <alignment horizontal="centerContinuous" vertical="center"/>
    </xf>
    <xf numFmtId="273" fontId="10" fillId="0" borderId="2">
      <alignment horizontal="centerContinuous" vertical="center"/>
    </xf>
    <xf numFmtId="273" fontId="10" fillId="0" borderId="2">
      <alignment horizontal="centerContinuous" vertical="center"/>
    </xf>
    <xf numFmtId="273" fontId="10" fillId="0" borderId="2">
      <alignment horizontal="centerContinuous" vertical="center"/>
    </xf>
    <xf numFmtId="283" fontId="10" fillId="0" borderId="2">
      <alignment horizontal="centerContinuous" vertical="center"/>
    </xf>
    <xf numFmtId="283" fontId="10" fillId="0" borderId="2">
      <alignment horizontal="centerContinuous" vertical="center"/>
    </xf>
    <xf numFmtId="283" fontId="10" fillId="0" borderId="2">
      <alignment horizontal="centerContinuous" vertical="center"/>
    </xf>
    <xf numFmtId="283" fontId="10" fillId="0" borderId="2">
      <alignment horizontal="centerContinuous" vertical="center"/>
    </xf>
    <xf numFmtId="282" fontId="10" fillId="0" borderId="2">
      <alignment horizontal="centerContinuous" vertical="center"/>
    </xf>
    <xf numFmtId="282" fontId="10" fillId="0" borderId="2">
      <alignment horizontal="centerContinuous" vertical="center"/>
    </xf>
    <xf numFmtId="282" fontId="10" fillId="0" borderId="2">
      <alignment horizontal="centerContinuous" vertical="center"/>
    </xf>
    <xf numFmtId="282" fontId="10" fillId="0" borderId="2">
      <alignment horizontal="centerContinuous" vertical="center"/>
    </xf>
    <xf numFmtId="283" fontId="10" fillId="0" borderId="2">
      <alignment horizontal="centerContinuous" vertical="center"/>
    </xf>
    <xf numFmtId="283" fontId="10" fillId="0" borderId="2">
      <alignment horizontal="centerContinuous" vertical="center"/>
    </xf>
    <xf numFmtId="283" fontId="10" fillId="0" borderId="2">
      <alignment horizontal="centerContinuous" vertical="center"/>
    </xf>
    <xf numFmtId="283" fontId="10" fillId="0" borderId="2">
      <alignment horizontal="centerContinuous" vertical="center"/>
    </xf>
    <xf numFmtId="283" fontId="10" fillId="0" borderId="2">
      <alignment horizontal="centerContinuous" vertical="center"/>
    </xf>
    <xf numFmtId="283" fontId="10" fillId="0" borderId="2">
      <alignment horizontal="centerContinuous" vertical="center"/>
    </xf>
    <xf numFmtId="283" fontId="10" fillId="0" borderId="2">
      <alignment horizontal="centerContinuous" vertical="center"/>
    </xf>
    <xf numFmtId="283" fontId="10" fillId="0" borderId="2">
      <alignment horizontal="centerContinuous" vertical="center"/>
    </xf>
    <xf numFmtId="0" fontId="10" fillId="0" borderId="2">
      <alignment horizontal="centerContinuous" vertical="center"/>
    </xf>
    <xf numFmtId="0" fontId="10" fillId="0" borderId="2">
      <alignment horizontal="centerContinuous" vertical="center"/>
    </xf>
    <xf numFmtId="0" fontId="10" fillId="0" borderId="2">
      <alignment horizontal="centerContinuous" vertical="center"/>
    </xf>
    <xf numFmtId="0" fontId="10" fillId="0" borderId="2">
      <alignment horizontal="centerContinuous" vertical="center"/>
    </xf>
    <xf numFmtId="273" fontId="10" fillId="0" borderId="2">
      <alignment horizontal="centerContinuous" vertical="center"/>
    </xf>
    <xf numFmtId="273" fontId="10" fillId="0" borderId="2">
      <alignment horizontal="centerContinuous" vertical="center"/>
    </xf>
    <xf numFmtId="273" fontId="10" fillId="0" borderId="2">
      <alignment horizontal="centerContinuous" vertical="center"/>
    </xf>
    <xf numFmtId="273" fontId="10" fillId="0" borderId="2">
      <alignment horizontal="centerContinuous" vertical="center"/>
    </xf>
    <xf numFmtId="271" fontId="10" fillId="0" borderId="2">
      <alignment horizontal="centerContinuous" vertical="center"/>
    </xf>
    <xf numFmtId="271" fontId="10" fillId="0" borderId="2">
      <alignment horizontal="centerContinuous" vertical="center"/>
    </xf>
    <xf numFmtId="271" fontId="10" fillId="0" borderId="2">
      <alignment horizontal="centerContinuous" vertical="center"/>
    </xf>
    <xf numFmtId="271" fontId="10" fillId="0" borderId="2">
      <alignment horizontal="centerContinuous" vertical="center"/>
    </xf>
    <xf numFmtId="282" fontId="10" fillId="0" borderId="2">
      <alignment horizontal="centerContinuous" vertical="center"/>
    </xf>
    <xf numFmtId="282" fontId="10" fillId="0" borderId="2">
      <alignment horizontal="centerContinuous" vertical="center"/>
    </xf>
    <xf numFmtId="282" fontId="10" fillId="0" borderId="2">
      <alignment horizontal="centerContinuous" vertical="center"/>
    </xf>
    <xf numFmtId="282" fontId="10" fillId="0" borderId="2">
      <alignment horizontal="centerContinuous" vertical="center"/>
    </xf>
    <xf numFmtId="0" fontId="37" fillId="0" borderId="2">
      <alignment horizontal="centerContinuous" vertical="center"/>
    </xf>
    <xf numFmtId="0" fontId="37" fillId="0" borderId="2">
      <alignment horizontal="centerContinuous" vertical="center"/>
    </xf>
    <xf numFmtId="0" fontId="37" fillId="0" borderId="2">
      <alignment horizontal="centerContinuous" vertical="center"/>
    </xf>
    <xf numFmtId="0" fontId="37" fillId="0" borderId="2">
      <alignment horizontal="centerContinuous" vertical="center"/>
    </xf>
    <xf numFmtId="257" fontId="32" fillId="0" borderId="2">
      <alignment horizontal="centerContinuous" vertical="center"/>
    </xf>
    <xf numFmtId="281" fontId="10" fillId="0" borderId="2">
      <alignment horizontal="centerContinuous" vertical="center"/>
    </xf>
    <xf numFmtId="281" fontId="10" fillId="0" borderId="2">
      <alignment horizontal="centerContinuous" vertical="center"/>
    </xf>
    <xf numFmtId="281" fontId="10" fillId="0" borderId="2">
      <alignment horizontal="centerContinuous" vertical="center"/>
    </xf>
    <xf numFmtId="281" fontId="10" fillId="0" borderId="2">
      <alignment horizontal="centerContinuous" vertical="center"/>
    </xf>
    <xf numFmtId="280" fontId="10" fillId="0" borderId="2">
      <alignment horizontal="centerContinuous" vertical="center"/>
    </xf>
    <xf numFmtId="280" fontId="10" fillId="0" borderId="2">
      <alignment horizontal="centerContinuous" vertical="center"/>
    </xf>
    <xf numFmtId="280" fontId="10" fillId="0" borderId="2">
      <alignment horizontal="centerContinuous" vertical="center"/>
    </xf>
    <xf numFmtId="280" fontId="10" fillId="0" borderId="2">
      <alignment horizontal="centerContinuous" vertical="center"/>
    </xf>
    <xf numFmtId="281" fontId="10" fillId="0" borderId="2">
      <alignment horizontal="centerContinuous" vertical="center"/>
    </xf>
    <xf numFmtId="281" fontId="10" fillId="0" borderId="2">
      <alignment horizontal="centerContinuous" vertical="center"/>
    </xf>
    <xf numFmtId="281" fontId="10" fillId="0" borderId="2">
      <alignment horizontal="centerContinuous" vertical="center"/>
    </xf>
    <xf numFmtId="281" fontId="10" fillId="0" borderId="2">
      <alignment horizontal="centerContinuous" vertical="center"/>
    </xf>
    <xf numFmtId="281" fontId="10" fillId="0" borderId="2">
      <alignment horizontal="centerContinuous" vertical="center"/>
    </xf>
    <xf numFmtId="281" fontId="10" fillId="0" borderId="2">
      <alignment horizontal="centerContinuous" vertical="center"/>
    </xf>
    <xf numFmtId="281" fontId="10" fillId="0" borderId="2">
      <alignment horizontal="centerContinuous" vertical="center"/>
    </xf>
    <xf numFmtId="281" fontId="10" fillId="0" borderId="2">
      <alignment horizontal="centerContinuous" vertical="center"/>
    </xf>
    <xf numFmtId="0" fontId="10" fillId="0" borderId="2">
      <alignment horizontal="centerContinuous" vertical="center"/>
    </xf>
    <xf numFmtId="0" fontId="10" fillId="0" borderId="2">
      <alignment horizontal="centerContinuous" vertical="center"/>
    </xf>
    <xf numFmtId="0" fontId="10" fillId="0" borderId="2">
      <alignment horizontal="centerContinuous" vertical="center"/>
    </xf>
    <xf numFmtId="0" fontId="10"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274" fontId="10" fillId="0" borderId="2">
      <alignment horizontal="centerContinuous" vertical="center"/>
    </xf>
    <xf numFmtId="274" fontId="10" fillId="0" borderId="2">
      <alignment horizontal="centerContinuous" vertical="center"/>
    </xf>
    <xf numFmtId="274" fontId="10" fillId="0" borderId="2">
      <alignment horizontal="centerContinuous" vertical="center"/>
    </xf>
    <xf numFmtId="274" fontId="10"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257" fontId="32" fillId="0" borderId="2">
      <alignment horizontal="centerContinuous" vertical="center"/>
    </xf>
    <xf numFmtId="185" fontId="10" fillId="0" borderId="2">
      <alignment horizontal="centerContinuous" vertical="center"/>
    </xf>
    <xf numFmtId="185" fontId="10" fillId="0" borderId="2">
      <alignment horizontal="centerContinuous" vertical="center"/>
    </xf>
    <xf numFmtId="185" fontId="10" fillId="0" borderId="2">
      <alignment horizontal="centerContinuous" vertical="center"/>
    </xf>
    <xf numFmtId="185" fontId="10" fillId="0" borderId="2">
      <alignment horizontal="centerContinuous" vertical="center"/>
    </xf>
    <xf numFmtId="279" fontId="10" fillId="0" borderId="2">
      <alignment horizontal="centerContinuous" vertical="center"/>
    </xf>
    <xf numFmtId="279" fontId="10" fillId="0" borderId="2">
      <alignment horizontal="centerContinuous" vertical="center"/>
    </xf>
    <xf numFmtId="279" fontId="10" fillId="0" borderId="2">
      <alignment horizontal="centerContinuous" vertical="center"/>
    </xf>
    <xf numFmtId="279" fontId="10" fillId="0" borderId="2">
      <alignment horizontal="centerContinuous" vertical="center"/>
    </xf>
    <xf numFmtId="0" fontId="37" fillId="0" borderId="2">
      <alignment horizontal="centerContinuous" vertical="center"/>
    </xf>
    <xf numFmtId="0" fontId="37" fillId="0" borderId="2">
      <alignment horizontal="centerContinuous" vertical="center"/>
    </xf>
    <xf numFmtId="0" fontId="37" fillId="0" borderId="2">
      <alignment horizontal="centerContinuous" vertical="center"/>
    </xf>
    <xf numFmtId="257" fontId="32" fillId="0" borderId="2">
      <alignment horizontal="centerContinuous" vertical="center"/>
    </xf>
    <xf numFmtId="0" fontId="37" fillId="0" borderId="2">
      <alignment horizontal="centerContinuous" vertical="center"/>
    </xf>
    <xf numFmtId="273" fontId="37" fillId="0" borderId="2">
      <alignment horizontal="centerContinuous" vertical="center"/>
    </xf>
    <xf numFmtId="283" fontId="10" fillId="0" borderId="2">
      <alignment horizontal="centerContinuous" vertical="center"/>
    </xf>
    <xf numFmtId="283" fontId="10" fillId="0" borderId="2">
      <alignment horizontal="centerContinuous" vertical="center"/>
    </xf>
    <xf numFmtId="283" fontId="10" fillId="0" borderId="2">
      <alignment horizontal="centerContinuous" vertical="center"/>
    </xf>
    <xf numFmtId="283" fontId="10" fillId="0" borderId="2">
      <alignment horizontal="centerContinuous" vertical="center"/>
    </xf>
    <xf numFmtId="282" fontId="10" fillId="0" borderId="2">
      <alignment horizontal="centerContinuous" vertical="center"/>
    </xf>
    <xf numFmtId="282" fontId="10" fillId="0" borderId="2">
      <alignment horizontal="centerContinuous" vertical="center"/>
    </xf>
    <xf numFmtId="282" fontId="10" fillId="0" borderId="2">
      <alignment horizontal="centerContinuous" vertical="center"/>
    </xf>
    <xf numFmtId="282" fontId="10" fillId="0" borderId="2">
      <alignment horizontal="centerContinuous" vertical="center"/>
    </xf>
    <xf numFmtId="283" fontId="10" fillId="0" borderId="2">
      <alignment horizontal="centerContinuous" vertical="center"/>
    </xf>
    <xf numFmtId="283" fontId="10" fillId="0" borderId="2">
      <alignment horizontal="centerContinuous" vertical="center"/>
    </xf>
    <xf numFmtId="283" fontId="10" fillId="0" borderId="2">
      <alignment horizontal="centerContinuous" vertical="center"/>
    </xf>
    <xf numFmtId="283" fontId="10" fillId="0" borderId="2">
      <alignment horizontal="centerContinuous" vertical="center"/>
    </xf>
    <xf numFmtId="283" fontId="10" fillId="0" borderId="2">
      <alignment horizontal="centerContinuous" vertical="center"/>
    </xf>
    <xf numFmtId="283" fontId="10" fillId="0" borderId="2">
      <alignment horizontal="centerContinuous" vertical="center"/>
    </xf>
    <xf numFmtId="283" fontId="10" fillId="0" borderId="2">
      <alignment horizontal="centerContinuous" vertical="center"/>
    </xf>
    <xf numFmtId="283" fontId="10" fillId="0" borderId="2">
      <alignment horizontal="centerContinuous" vertical="center"/>
    </xf>
    <xf numFmtId="0" fontId="10" fillId="0" borderId="2">
      <alignment horizontal="centerContinuous" vertical="center"/>
    </xf>
    <xf numFmtId="0" fontId="10" fillId="0" borderId="2">
      <alignment horizontal="centerContinuous" vertical="center"/>
    </xf>
    <xf numFmtId="0" fontId="10" fillId="0" borderId="2">
      <alignment horizontal="centerContinuous" vertical="center"/>
    </xf>
    <xf numFmtId="0" fontId="10" fillId="0" borderId="2">
      <alignment horizontal="centerContinuous" vertical="center"/>
    </xf>
    <xf numFmtId="273" fontId="37" fillId="0" borderId="2">
      <alignment horizontal="centerContinuous" vertical="center"/>
    </xf>
    <xf numFmtId="271" fontId="10" fillId="0" borderId="2">
      <alignment horizontal="centerContinuous" vertical="center"/>
    </xf>
    <xf numFmtId="271" fontId="10" fillId="0" borderId="2">
      <alignment horizontal="centerContinuous" vertical="center"/>
    </xf>
    <xf numFmtId="271" fontId="10" fillId="0" borderId="2">
      <alignment horizontal="centerContinuous" vertical="center"/>
    </xf>
    <xf numFmtId="271" fontId="10" fillId="0" borderId="2">
      <alignment horizontal="centerContinuous" vertical="center"/>
    </xf>
    <xf numFmtId="282" fontId="10" fillId="0" borderId="2">
      <alignment horizontal="centerContinuous" vertical="center"/>
    </xf>
    <xf numFmtId="282" fontId="10" fillId="0" borderId="2">
      <alignment horizontal="centerContinuous" vertical="center"/>
    </xf>
    <xf numFmtId="282" fontId="10" fillId="0" borderId="2">
      <alignment horizontal="centerContinuous" vertical="center"/>
    </xf>
    <xf numFmtId="282" fontId="10" fillId="0" borderId="2">
      <alignment horizontal="centerContinuous" vertical="center"/>
    </xf>
    <xf numFmtId="273" fontId="37" fillId="0" borderId="2">
      <alignment horizontal="centerContinuous" vertical="center"/>
    </xf>
    <xf numFmtId="273" fontId="37" fillId="0" borderId="2">
      <alignment horizontal="centerContinuous" vertical="center"/>
    </xf>
    <xf numFmtId="273" fontId="37" fillId="0" borderId="2">
      <alignment horizontal="centerContinuous" vertical="center"/>
    </xf>
    <xf numFmtId="0" fontId="37" fillId="0" borderId="2">
      <alignment horizontal="centerContinuous" vertical="center"/>
    </xf>
    <xf numFmtId="0" fontId="37" fillId="0" borderId="2">
      <alignment horizontal="centerContinuous" vertical="center"/>
    </xf>
    <xf numFmtId="0" fontId="37" fillId="0" borderId="2">
      <alignment horizontal="centerContinuous" vertical="center"/>
    </xf>
    <xf numFmtId="0" fontId="37" fillId="0" borderId="2">
      <alignment horizontal="centerContinuous" vertical="center"/>
    </xf>
    <xf numFmtId="0" fontId="37" fillId="0" borderId="2">
      <alignment horizontal="centerContinuous" vertical="center"/>
    </xf>
    <xf numFmtId="0" fontId="37" fillId="0" borderId="2">
      <alignment horizontal="centerContinuous" vertical="center"/>
    </xf>
    <xf numFmtId="0" fontId="37" fillId="0" borderId="2">
      <alignment horizontal="centerContinuous" vertical="center"/>
    </xf>
    <xf numFmtId="0" fontId="37" fillId="0" borderId="2">
      <alignment horizontal="centerContinuous" vertical="center"/>
    </xf>
    <xf numFmtId="0" fontId="37" fillId="0" borderId="2">
      <alignment horizontal="centerContinuous" vertical="center"/>
    </xf>
    <xf numFmtId="0" fontId="37" fillId="0" borderId="2">
      <alignment horizontal="centerContinuous" vertical="center"/>
    </xf>
    <xf numFmtId="0" fontId="37" fillId="0" borderId="2">
      <alignment horizontal="centerContinuous" vertical="center"/>
    </xf>
    <xf numFmtId="281" fontId="10" fillId="0" borderId="2">
      <alignment horizontal="centerContinuous" vertical="center"/>
    </xf>
    <xf numFmtId="281" fontId="10" fillId="0" borderId="2">
      <alignment horizontal="centerContinuous" vertical="center"/>
    </xf>
    <xf numFmtId="281" fontId="10" fillId="0" borderId="2">
      <alignment horizontal="centerContinuous" vertical="center"/>
    </xf>
    <xf numFmtId="281" fontId="10" fillId="0" borderId="2">
      <alignment horizontal="centerContinuous" vertical="center"/>
    </xf>
    <xf numFmtId="280" fontId="10" fillId="0" borderId="2">
      <alignment horizontal="centerContinuous" vertical="center"/>
    </xf>
    <xf numFmtId="280" fontId="10" fillId="0" borderId="2">
      <alignment horizontal="centerContinuous" vertical="center"/>
    </xf>
    <xf numFmtId="280" fontId="10" fillId="0" borderId="2">
      <alignment horizontal="centerContinuous" vertical="center"/>
    </xf>
    <xf numFmtId="280" fontId="10" fillId="0" borderId="2">
      <alignment horizontal="centerContinuous" vertical="center"/>
    </xf>
    <xf numFmtId="281" fontId="10" fillId="0" borderId="2">
      <alignment horizontal="centerContinuous" vertical="center"/>
    </xf>
    <xf numFmtId="281" fontId="10" fillId="0" borderId="2">
      <alignment horizontal="centerContinuous" vertical="center"/>
    </xf>
    <xf numFmtId="281" fontId="10" fillId="0" borderId="2">
      <alignment horizontal="centerContinuous" vertical="center"/>
    </xf>
    <xf numFmtId="281" fontId="10" fillId="0" borderId="2">
      <alignment horizontal="centerContinuous" vertical="center"/>
    </xf>
    <xf numFmtId="281" fontId="10" fillId="0" borderId="2">
      <alignment horizontal="centerContinuous" vertical="center"/>
    </xf>
    <xf numFmtId="281" fontId="10" fillId="0" borderId="2">
      <alignment horizontal="centerContinuous" vertical="center"/>
    </xf>
    <xf numFmtId="281" fontId="10" fillId="0" borderId="2">
      <alignment horizontal="centerContinuous" vertical="center"/>
    </xf>
    <xf numFmtId="281" fontId="10" fillId="0" borderId="2">
      <alignment horizontal="centerContinuous" vertical="center"/>
    </xf>
    <xf numFmtId="0" fontId="10" fillId="0" borderId="2">
      <alignment horizontal="centerContinuous" vertical="center"/>
    </xf>
    <xf numFmtId="0" fontId="10" fillId="0" borderId="2">
      <alignment horizontal="centerContinuous" vertical="center"/>
    </xf>
    <xf numFmtId="0" fontId="10" fillId="0" borderId="2">
      <alignment horizontal="centerContinuous" vertical="center"/>
    </xf>
    <xf numFmtId="0" fontId="10"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274" fontId="10" fillId="0" borderId="2">
      <alignment horizontal="centerContinuous" vertical="center"/>
    </xf>
    <xf numFmtId="274" fontId="10" fillId="0" borderId="2">
      <alignment horizontal="centerContinuous" vertical="center"/>
    </xf>
    <xf numFmtId="274" fontId="10" fillId="0" borderId="2">
      <alignment horizontal="centerContinuous" vertical="center"/>
    </xf>
    <xf numFmtId="274" fontId="10"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0" fontId="55" fillId="0" borderId="2">
      <alignment horizontal="centerContinuous" vertical="center"/>
    </xf>
    <xf numFmtId="257" fontId="32" fillId="0" borderId="2">
      <alignment horizontal="centerContinuous" vertical="center"/>
    </xf>
    <xf numFmtId="185" fontId="10" fillId="0" borderId="2">
      <alignment horizontal="centerContinuous" vertical="center"/>
    </xf>
    <xf numFmtId="185" fontId="10" fillId="0" borderId="2">
      <alignment horizontal="centerContinuous" vertical="center"/>
    </xf>
    <xf numFmtId="185" fontId="10" fillId="0" borderId="2">
      <alignment horizontal="centerContinuous" vertical="center"/>
    </xf>
    <xf numFmtId="185" fontId="10" fillId="0" borderId="2">
      <alignment horizontal="centerContinuous" vertical="center"/>
    </xf>
    <xf numFmtId="279" fontId="10" fillId="0" borderId="2">
      <alignment horizontal="centerContinuous" vertical="center"/>
    </xf>
    <xf numFmtId="279" fontId="10" fillId="0" borderId="2">
      <alignment horizontal="centerContinuous" vertical="center"/>
    </xf>
    <xf numFmtId="279" fontId="10" fillId="0" borderId="2">
      <alignment horizontal="centerContinuous" vertical="center"/>
    </xf>
    <xf numFmtId="279" fontId="10" fillId="0" borderId="2">
      <alignment horizontal="centerContinuous" vertical="center"/>
    </xf>
    <xf numFmtId="277" fontId="10" fillId="0" borderId="0" applyFont="0" applyFill="0" applyBorder="0" applyAlignment="0" applyProtection="0"/>
    <xf numFmtId="277" fontId="10" fillId="0" borderId="0" applyFont="0" applyFill="0" applyBorder="0" applyAlignment="0" applyProtection="0"/>
    <xf numFmtId="0" fontId="30" fillId="0" borderId="0">
      <alignment vertical="center"/>
    </xf>
    <xf numFmtId="0" fontId="40" fillId="0" borderId="0">
      <alignment vertical="center"/>
    </xf>
    <xf numFmtId="0" fontId="30" fillId="0" borderId="0">
      <alignment vertical="center"/>
    </xf>
    <xf numFmtId="277" fontId="10" fillId="0" borderId="0" applyFont="0" applyFill="0" applyBorder="0" applyAlignment="0" applyProtection="0"/>
    <xf numFmtId="0" fontId="34" fillId="0" borderId="0"/>
    <xf numFmtId="277" fontId="10" fillId="0" borderId="0" applyFont="0" applyFill="0" applyBorder="0" applyAlignment="0" applyProtection="0"/>
    <xf numFmtId="0" fontId="32" fillId="0" borderId="0"/>
    <xf numFmtId="0" fontId="32" fillId="0" borderId="0"/>
    <xf numFmtId="0" fontId="41" fillId="0" borderId="0" applyNumberFormat="0" applyFill="0" applyBorder="0" applyAlignment="0" applyProtection="0"/>
    <xf numFmtId="0" fontId="34" fillId="0" borderId="0" applyFont="0" applyFill="0" applyBorder="0" applyAlignment="0" applyProtection="0"/>
    <xf numFmtId="0" fontId="34" fillId="0" borderId="0"/>
    <xf numFmtId="40" fontId="38" fillId="0" borderId="0" applyFont="0" applyFill="0" applyBorder="0" applyAlignment="0" applyProtection="0"/>
    <xf numFmtId="38" fontId="38" fillId="0" borderId="0" applyFont="0" applyFill="0" applyBorder="0" applyAlignment="0" applyProtection="0"/>
    <xf numFmtId="0" fontId="34" fillId="0" borderId="0"/>
    <xf numFmtId="0" fontId="36" fillId="0" borderId="0" applyFont="0" applyFill="0" applyBorder="0" applyAlignment="0" applyProtection="0"/>
    <xf numFmtId="269" fontId="10" fillId="0" borderId="0" applyFont="0" applyFill="0" applyBorder="0" applyAlignment="0" applyProtection="0"/>
    <xf numFmtId="269" fontId="10" fillId="0" borderId="0" applyFont="0" applyFill="0" applyBorder="0" applyAlignment="0" applyProtection="0"/>
    <xf numFmtId="0" fontId="32" fillId="0" borderId="0"/>
    <xf numFmtId="0" fontId="34" fillId="0" borderId="0"/>
    <xf numFmtId="0" fontId="34" fillId="0" borderId="0"/>
    <xf numFmtId="0" fontId="42" fillId="0" borderId="0"/>
    <xf numFmtId="0" fontId="36"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xf numFmtId="0" fontId="10" fillId="0" borderId="0"/>
    <xf numFmtId="0" fontId="10" fillId="0" borderId="0"/>
    <xf numFmtId="0" fontId="10" fillId="0" borderId="0"/>
    <xf numFmtId="0" fontId="3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2" fillId="0" borderId="0"/>
    <xf numFmtId="0" fontId="30" fillId="0" borderId="0" applyFont="0" applyFill="0" applyBorder="0" applyAlignment="0" applyProtection="0"/>
    <xf numFmtId="0" fontId="34" fillId="0" borderId="0"/>
    <xf numFmtId="0" fontId="42" fillId="0" borderId="0"/>
    <xf numFmtId="0" fontId="36" fillId="0" borderId="0" applyFont="0" applyFill="0" applyBorder="0" applyAlignment="0" applyProtection="0"/>
    <xf numFmtId="0" fontId="36" fillId="0" borderId="0" applyFont="0" applyFill="0" applyBorder="0" applyAlignment="0" applyProtection="0"/>
    <xf numFmtId="0" fontId="36" fillId="0" borderId="0"/>
    <xf numFmtId="0" fontId="32" fillId="0" borderId="0"/>
    <xf numFmtId="0" fontId="36" fillId="0" borderId="0"/>
    <xf numFmtId="0" fontId="32" fillId="0" borderId="0"/>
    <xf numFmtId="0" fontId="36" fillId="0" borderId="0"/>
    <xf numFmtId="0" fontId="32" fillId="0" borderId="0"/>
    <xf numFmtId="0" fontId="34" fillId="0" borderId="0"/>
    <xf numFmtId="0" fontId="30" fillId="0" borderId="0" applyFont="0" applyFill="0" applyBorder="0" applyAlignment="0" applyProtection="0"/>
    <xf numFmtId="0" fontId="36" fillId="0" borderId="0" applyFont="0" applyFill="0" applyBorder="0" applyAlignment="0" applyProtection="0"/>
    <xf numFmtId="0" fontId="36" fillId="0" borderId="0" applyFont="0" applyFill="0" applyBorder="0" applyAlignment="0" applyProtection="0"/>
    <xf numFmtId="0" fontId="36" fillId="0" borderId="0" applyFont="0" applyFill="0" applyBorder="0" applyAlignment="0" applyProtection="0"/>
    <xf numFmtId="0" fontId="36" fillId="0" borderId="0" applyFont="0" applyFill="0" applyBorder="0" applyAlignment="0" applyProtection="0"/>
    <xf numFmtId="0" fontId="36" fillId="0" borderId="0" applyFont="0" applyFill="0" applyBorder="0" applyAlignment="0" applyProtection="0"/>
    <xf numFmtId="0" fontId="34" fillId="0" borderId="0"/>
    <xf numFmtId="0" fontId="10" fillId="0" borderId="0"/>
    <xf numFmtId="0" fontId="10" fillId="0" borderId="0"/>
    <xf numFmtId="0" fontId="10" fillId="0" borderId="0"/>
    <xf numFmtId="0" fontId="10" fillId="0" borderId="0"/>
    <xf numFmtId="0" fontId="36" fillId="0" borderId="0" applyFont="0" applyFill="0" applyBorder="0" applyAlignment="0" applyProtection="0"/>
    <xf numFmtId="0" fontId="32" fillId="0" borderId="0"/>
    <xf numFmtId="0" fontId="34" fillId="0" borderId="0"/>
    <xf numFmtId="0" fontId="34" fillId="0" borderId="0"/>
    <xf numFmtId="0" fontId="34" fillId="0" borderId="0"/>
    <xf numFmtId="0" fontId="36" fillId="0" borderId="0" applyFont="0" applyFill="0" applyBorder="0" applyAlignment="0" applyProtection="0"/>
    <xf numFmtId="0" fontId="34" fillId="0" borderId="0"/>
    <xf numFmtId="0" fontId="34" fillId="0" borderId="0"/>
    <xf numFmtId="0" fontId="34" fillId="0" borderId="0"/>
    <xf numFmtId="0" fontId="10" fillId="0" borderId="0" applyFont="0" applyFill="0" applyBorder="0" applyAlignment="0" applyProtection="0"/>
    <xf numFmtId="0" fontId="10" fillId="0" borderId="0" applyFont="0" applyFill="0" applyBorder="0" applyAlignment="0" applyProtection="0"/>
    <xf numFmtId="276" fontId="10" fillId="0" borderId="0" applyFont="0" applyFill="0" applyBorder="0" applyAlignment="0" applyProtection="0"/>
    <xf numFmtId="276" fontId="10" fillId="0" borderId="0" applyFont="0" applyFill="0" applyBorder="0" applyAlignment="0" applyProtection="0"/>
    <xf numFmtId="0" fontId="36" fillId="0" borderId="0"/>
    <xf numFmtId="0" fontId="32" fillId="0" borderId="0"/>
    <xf numFmtId="0" fontId="34" fillId="0" borderId="0"/>
    <xf numFmtId="0" fontId="36" fillId="0" borderId="0" applyFont="0" applyFill="0" applyBorder="0" applyAlignment="0" applyProtection="0"/>
    <xf numFmtId="0" fontId="34" fillId="0" borderId="0"/>
    <xf numFmtId="0" fontId="34" fillId="0" borderId="0"/>
    <xf numFmtId="0" fontId="36" fillId="0" borderId="0" applyFont="0" applyFill="0" applyBorder="0" applyAlignment="0" applyProtection="0"/>
    <xf numFmtId="0" fontId="36" fillId="0" borderId="0" applyFont="0" applyFill="0" applyBorder="0" applyAlignment="0" applyProtection="0"/>
    <xf numFmtId="0" fontId="10" fillId="0" borderId="0"/>
    <xf numFmtId="0" fontId="36" fillId="0" borderId="0" applyFont="0" applyFill="0" applyBorder="0" applyAlignment="0" applyProtection="0"/>
    <xf numFmtId="0" fontId="34" fillId="0" borderId="0"/>
    <xf numFmtId="0" fontId="34" fillId="0" borderId="0"/>
    <xf numFmtId="0" fontId="10" fillId="0" borderId="0" applyFont="0" applyFill="0" applyBorder="0" applyAlignment="0" applyProtection="0"/>
    <xf numFmtId="0" fontId="10" fillId="0" borderId="0" applyFont="0" applyFill="0" applyBorder="0" applyAlignment="0" applyProtection="0"/>
    <xf numFmtId="0" fontId="30" fillId="0" borderId="0" applyFont="0" applyFill="0" applyBorder="0" applyAlignment="0" applyProtection="0"/>
    <xf numFmtId="0" fontId="37" fillId="0" borderId="0" applyFont="0" applyFill="0" applyBorder="0" applyAlignment="0" applyProtection="0"/>
    <xf numFmtId="0" fontId="34" fillId="0" borderId="0"/>
    <xf numFmtId="0" fontId="36"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4" fillId="0" borderId="0"/>
    <xf numFmtId="0" fontId="38" fillId="0" borderId="0"/>
    <xf numFmtId="0" fontId="10" fillId="0" borderId="0"/>
    <xf numFmtId="0" fontId="34" fillId="0" borderId="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36" fillId="0" borderId="0" applyFont="0" applyFill="0" applyBorder="0" applyAlignment="0" applyProtection="0"/>
    <xf numFmtId="0" fontId="34" fillId="0" borderId="0"/>
    <xf numFmtId="0" fontId="10" fillId="0" borderId="0"/>
    <xf numFmtId="0" fontId="34" fillId="0" borderId="0"/>
    <xf numFmtId="0" fontId="36" fillId="0" borderId="0" applyFont="0" applyFill="0" applyBorder="0" applyAlignment="0" applyProtection="0"/>
    <xf numFmtId="0" fontId="38" fillId="0" borderId="0"/>
    <xf numFmtId="0" fontId="36" fillId="0" borderId="0" applyFont="0" applyFill="0" applyBorder="0" applyAlignment="0" applyProtection="0"/>
    <xf numFmtId="0" fontId="36" fillId="0" borderId="0" applyFont="0" applyFill="0" applyBorder="0" applyAlignment="0" applyProtection="0"/>
    <xf numFmtId="0" fontId="36" fillId="0" borderId="0" applyFont="0" applyFill="0" applyBorder="0" applyAlignment="0" applyProtection="0"/>
    <xf numFmtId="0" fontId="34" fillId="0" borderId="0"/>
    <xf numFmtId="0" fontId="32" fillId="0" borderId="0"/>
    <xf numFmtId="0" fontId="38" fillId="0" borderId="0"/>
    <xf numFmtId="0" fontId="3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4" fillId="0" borderId="0"/>
    <xf numFmtId="0" fontId="36" fillId="0" borderId="0" applyFont="0" applyFill="0" applyBorder="0" applyAlignment="0" applyProtection="0"/>
    <xf numFmtId="0" fontId="32" fillId="0" borderId="0"/>
    <xf numFmtId="0" fontId="36" fillId="0" borderId="0" applyFont="0" applyFill="0" applyBorder="0" applyAlignment="0" applyProtection="0"/>
    <xf numFmtId="0" fontId="34" fillId="0" borderId="0"/>
    <xf numFmtId="0" fontId="42" fillId="0" borderId="0"/>
    <xf numFmtId="0" fontId="34" fillId="0" borderId="0"/>
    <xf numFmtId="0" fontId="32" fillId="0" borderId="0"/>
    <xf numFmtId="0" fontId="34" fillId="0" borderId="0"/>
    <xf numFmtId="0" fontId="3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6" fillId="0" borderId="0" applyFont="0" applyFill="0" applyBorder="0" applyAlignment="0" applyProtection="0"/>
    <xf numFmtId="0" fontId="10" fillId="0" borderId="0"/>
    <xf numFmtId="0" fontId="10" fillId="0" borderId="0"/>
    <xf numFmtId="0" fontId="10" fillId="0" borderId="0" applyFont="0" applyFill="0" applyBorder="0" applyAlignment="0" applyProtection="0"/>
    <xf numFmtId="0" fontId="36" fillId="0" borderId="0"/>
    <xf numFmtId="0" fontId="32" fillId="0" borderId="0"/>
    <xf numFmtId="0" fontId="10" fillId="0" borderId="0"/>
    <xf numFmtId="0" fontId="10" fillId="0" borderId="0"/>
    <xf numFmtId="0" fontId="34" fillId="0" borderId="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42" fillId="0" borderId="0"/>
    <xf numFmtId="0" fontId="34" fillId="0" borderId="0"/>
    <xf numFmtId="0" fontId="10" fillId="0" borderId="0"/>
    <xf numFmtId="0" fontId="10" fillId="0" borderId="0"/>
    <xf numFmtId="0" fontId="34" fillId="0" borderId="0"/>
    <xf numFmtId="0" fontId="32" fillId="0" borderId="0"/>
    <xf numFmtId="0" fontId="10" fillId="0" borderId="0" applyFont="0" applyFill="0" applyBorder="0" applyAlignment="0" applyProtection="0"/>
    <xf numFmtId="0" fontId="10" fillId="0" borderId="0" applyFont="0" applyFill="0" applyBorder="0" applyAlignment="0" applyProtection="0"/>
    <xf numFmtId="276" fontId="10" fillId="0" borderId="0" applyFont="0" applyFill="0" applyBorder="0" applyAlignment="0" applyProtection="0"/>
    <xf numFmtId="276" fontId="10" fillId="0" borderId="0" applyFont="0" applyFill="0" applyBorder="0" applyAlignment="0" applyProtection="0"/>
    <xf numFmtId="0" fontId="34" fillId="0" borderId="0"/>
    <xf numFmtId="0" fontId="37" fillId="0" borderId="0" applyFont="0" applyFill="0" applyBorder="0" applyAlignment="0" applyProtection="0"/>
    <xf numFmtId="276" fontId="10" fillId="0" borderId="0" applyFont="0" applyFill="0" applyBorder="0" applyAlignment="0" applyProtection="0"/>
    <xf numFmtId="276" fontId="10" fillId="0" borderId="0" applyFont="0" applyFill="0" applyBorder="0" applyAlignment="0" applyProtection="0"/>
    <xf numFmtId="0" fontId="42" fillId="0" borderId="0"/>
    <xf numFmtId="0" fontId="10" fillId="0" borderId="0" applyFont="0" applyFill="0" applyBorder="0" applyAlignment="0" applyProtection="0"/>
    <xf numFmtId="0" fontId="10" fillId="0" borderId="0" applyFont="0" applyFill="0" applyBorder="0" applyAlignment="0" applyProtection="0"/>
    <xf numFmtId="0" fontId="36"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xf numFmtId="0" fontId="10" fillId="0" borderId="0"/>
    <xf numFmtId="0" fontId="10" fillId="0" borderId="0"/>
    <xf numFmtId="0" fontId="10" fillId="0" borderId="0"/>
    <xf numFmtId="0" fontId="34" fillId="0" borderId="0"/>
    <xf numFmtId="0" fontId="10" fillId="0" borderId="0" applyFont="0" applyFill="0" applyBorder="0" applyAlignment="0" applyProtection="0"/>
    <xf numFmtId="0" fontId="10" fillId="0" borderId="0" applyFont="0" applyFill="0" applyBorder="0" applyAlignment="0" applyProtection="0"/>
    <xf numFmtId="276" fontId="10" fillId="0" borderId="0" applyFont="0" applyFill="0" applyBorder="0" applyAlignment="0" applyProtection="0"/>
    <xf numFmtId="276" fontId="10" fillId="0" borderId="0" applyFont="0" applyFill="0" applyBorder="0" applyAlignment="0" applyProtection="0"/>
    <xf numFmtId="276" fontId="10" fillId="0" borderId="0" applyFont="0" applyFill="0" applyBorder="0" applyAlignment="0" applyProtection="0"/>
    <xf numFmtId="276" fontId="10" fillId="0" borderId="0" applyFont="0" applyFill="0" applyBorder="0" applyAlignment="0" applyProtection="0"/>
    <xf numFmtId="276" fontId="10" fillId="0" borderId="0" applyFont="0" applyFill="0" applyBorder="0" applyAlignment="0" applyProtection="0"/>
    <xf numFmtId="276" fontId="10" fillId="0" borderId="0" applyFont="0" applyFill="0" applyBorder="0" applyAlignment="0" applyProtection="0"/>
    <xf numFmtId="276" fontId="10" fillId="0" borderId="0" applyFont="0" applyFill="0" applyBorder="0" applyAlignment="0" applyProtection="0"/>
    <xf numFmtId="276" fontId="10" fillId="0" borderId="0" applyFont="0" applyFill="0" applyBorder="0" applyAlignment="0" applyProtection="0"/>
    <xf numFmtId="276" fontId="10" fillId="0" borderId="0" applyFont="0" applyFill="0" applyBorder="0" applyAlignment="0" applyProtection="0"/>
    <xf numFmtId="276" fontId="10" fillId="0" borderId="0" applyFont="0" applyFill="0" applyBorder="0" applyAlignment="0" applyProtection="0"/>
    <xf numFmtId="276" fontId="10" fillId="0" borderId="0" applyFont="0" applyFill="0" applyBorder="0" applyAlignment="0" applyProtection="0"/>
    <xf numFmtId="276" fontId="10" fillId="0" borderId="0" applyFont="0" applyFill="0" applyBorder="0" applyAlignment="0" applyProtection="0"/>
    <xf numFmtId="276" fontId="10" fillId="0" borderId="0" applyFont="0" applyFill="0" applyBorder="0" applyAlignment="0" applyProtection="0"/>
    <xf numFmtId="276" fontId="10" fillId="0" borderId="0" applyFont="0" applyFill="0" applyBorder="0" applyAlignment="0" applyProtection="0"/>
    <xf numFmtId="276" fontId="10" fillId="0" borderId="0" applyFont="0" applyFill="0" applyBorder="0" applyAlignment="0" applyProtection="0"/>
    <xf numFmtId="276" fontId="10" fillId="0" borderId="0" applyFont="0" applyFill="0" applyBorder="0" applyAlignment="0" applyProtection="0"/>
    <xf numFmtId="276" fontId="10" fillId="0" borderId="0" applyFont="0" applyFill="0" applyBorder="0" applyAlignment="0" applyProtection="0"/>
    <xf numFmtId="276" fontId="10" fillId="0" borderId="0" applyFont="0" applyFill="0" applyBorder="0" applyAlignment="0" applyProtection="0"/>
    <xf numFmtId="276" fontId="10" fillId="0" borderId="0" applyFont="0" applyFill="0" applyBorder="0" applyAlignment="0" applyProtection="0"/>
    <xf numFmtId="276" fontId="10" fillId="0" borderId="0" applyFont="0" applyFill="0" applyBorder="0" applyAlignment="0" applyProtection="0"/>
    <xf numFmtId="276" fontId="10" fillId="0" borderId="0" applyFont="0" applyFill="0" applyBorder="0" applyAlignment="0" applyProtection="0"/>
    <xf numFmtId="276" fontId="10" fillId="0" borderId="0" applyFont="0" applyFill="0" applyBorder="0" applyAlignment="0" applyProtection="0"/>
    <xf numFmtId="276" fontId="10" fillId="0" borderId="0" applyFont="0" applyFill="0" applyBorder="0" applyAlignment="0" applyProtection="0"/>
    <xf numFmtId="276" fontId="10" fillId="0" borderId="0" applyFont="0" applyFill="0" applyBorder="0" applyAlignment="0" applyProtection="0"/>
    <xf numFmtId="276" fontId="10" fillId="0" borderId="0" applyFont="0" applyFill="0" applyBorder="0" applyAlignment="0" applyProtection="0"/>
    <xf numFmtId="276" fontId="10" fillId="0" borderId="0" applyFont="0" applyFill="0" applyBorder="0" applyAlignment="0" applyProtection="0"/>
    <xf numFmtId="0" fontId="36" fillId="0" borderId="0" applyFont="0" applyFill="0" applyBorder="0" applyAlignment="0" applyProtection="0"/>
    <xf numFmtId="0" fontId="36" fillId="0" borderId="0" applyFont="0" applyFill="0" applyBorder="0" applyAlignment="0" applyProtection="0"/>
    <xf numFmtId="0" fontId="32" fillId="0" borderId="0"/>
    <xf numFmtId="0" fontId="10" fillId="0" borderId="0" applyFont="0" applyFill="0" applyBorder="0" applyAlignment="0" applyProtection="0"/>
    <xf numFmtId="0" fontId="10" fillId="0" borderId="0" applyFont="0" applyFill="0" applyBorder="0" applyAlignment="0" applyProtection="0"/>
    <xf numFmtId="276" fontId="10" fillId="0" borderId="0" applyFont="0" applyFill="0" applyBorder="0" applyAlignment="0" applyProtection="0"/>
    <xf numFmtId="276" fontId="10" fillId="0" borderId="0" applyFont="0" applyFill="0" applyBorder="0" applyAlignment="0" applyProtection="0"/>
    <xf numFmtId="0" fontId="34" fillId="0" borderId="0"/>
    <xf numFmtId="0" fontId="36" fillId="0" borderId="0" applyFont="0" applyFill="0" applyBorder="0" applyAlignment="0" applyProtection="0"/>
    <xf numFmtId="0" fontId="34" fillId="0" borderId="0"/>
    <xf numFmtId="0" fontId="36" fillId="0" borderId="0" applyFont="0" applyFill="0" applyBorder="0" applyAlignment="0" applyProtection="0"/>
    <xf numFmtId="0" fontId="34" fillId="0" borderId="0"/>
    <xf numFmtId="0" fontId="34" fillId="0" borderId="0"/>
    <xf numFmtId="0" fontId="42" fillId="0" borderId="0"/>
    <xf numFmtId="0" fontId="42" fillId="0" borderId="0"/>
    <xf numFmtId="0" fontId="10" fillId="0" borderId="0" applyFont="0" applyFill="0" applyBorder="0" applyAlignment="0" applyProtection="0"/>
    <xf numFmtId="0" fontId="10" fillId="0" borderId="0" applyFont="0" applyFill="0" applyBorder="0" applyAlignment="0" applyProtection="0"/>
    <xf numFmtId="0" fontId="34" fillId="0" borderId="0"/>
    <xf numFmtId="0" fontId="34" fillId="0" borderId="0"/>
    <xf numFmtId="0" fontId="10" fillId="0" borderId="0"/>
    <xf numFmtId="0" fontId="10" fillId="0" borderId="0"/>
    <xf numFmtId="0" fontId="10" fillId="0" borderId="0"/>
    <xf numFmtId="0" fontId="10" fillId="0" borderId="0"/>
    <xf numFmtId="0" fontId="32" fillId="0" borderId="0"/>
    <xf numFmtId="0" fontId="37"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4" fillId="0" borderId="0"/>
    <xf numFmtId="269" fontId="10" fillId="0" borderId="0" applyFont="0" applyFill="0" applyBorder="0" applyAlignment="0" applyProtection="0"/>
    <xf numFmtId="269" fontId="10" fillId="0" borderId="0" applyFont="0" applyFill="0" applyBorder="0" applyAlignment="0" applyProtection="0"/>
    <xf numFmtId="276" fontId="10" fillId="0" borderId="0" applyFont="0" applyFill="0" applyBorder="0" applyAlignment="0" applyProtection="0"/>
    <xf numFmtId="276" fontId="10" fillId="0" borderId="0" applyFont="0" applyFill="0" applyBorder="0" applyAlignment="0" applyProtection="0"/>
    <xf numFmtId="179" fontId="43" fillId="0" borderId="0">
      <protection locked="0"/>
    </xf>
    <xf numFmtId="0" fontId="34" fillId="0" borderId="0" applyFont="0" applyFill="0" applyBorder="0" applyAlignment="0" applyProtection="0"/>
    <xf numFmtId="0" fontId="34" fillId="0" borderId="0" applyFont="0" applyFill="0" applyBorder="0" applyAlignment="0" applyProtection="0"/>
    <xf numFmtId="0" fontId="45" fillId="0" borderId="0" applyNumberFormat="0" applyFill="0" applyBorder="0" applyAlignment="0" applyProtection="0">
      <alignment vertical="top"/>
      <protection locked="0"/>
    </xf>
    <xf numFmtId="0" fontId="46" fillId="0" borderId="0"/>
    <xf numFmtId="9" fontId="34" fillId="2" borderId="0"/>
    <xf numFmtId="231" fontId="44" fillId="0" borderId="0" applyFont="0" applyFill="0" applyBorder="0" applyAlignment="0" applyProtection="0">
      <alignment vertical="center"/>
    </xf>
    <xf numFmtId="0" fontId="30" fillId="0" borderId="0">
      <alignment vertical="center"/>
    </xf>
    <xf numFmtId="0" fontId="30" fillId="0" borderId="0">
      <alignment vertical="center"/>
    </xf>
    <xf numFmtId="179" fontId="43" fillId="0" borderId="0">
      <protection locked="0"/>
    </xf>
    <xf numFmtId="179" fontId="43" fillId="0" borderId="0">
      <protection locked="0"/>
    </xf>
    <xf numFmtId="0" fontId="34" fillId="0" borderId="0"/>
    <xf numFmtId="40" fontId="116" fillId="0" borderId="0" applyFont="0" applyFill="0" applyBorder="0" applyAlignment="0" applyProtection="0"/>
    <xf numFmtId="38" fontId="116" fillId="0" borderId="0" applyFont="0" applyFill="0" applyBorder="0" applyAlignment="0" applyProtection="0"/>
    <xf numFmtId="0" fontId="116" fillId="0" borderId="0" applyFont="0" applyFill="0" applyBorder="0" applyAlignment="0" applyProtection="0"/>
    <xf numFmtId="0" fontId="116" fillId="0" borderId="0" applyFont="0" applyFill="0" applyBorder="0" applyAlignment="0" applyProtection="0"/>
    <xf numFmtId="0" fontId="118" fillId="0" borderId="0"/>
    <xf numFmtId="9" fontId="37" fillId="0" borderId="0">
      <alignment vertical="center"/>
    </xf>
    <xf numFmtId="3" fontId="39" fillId="0" borderId="3"/>
    <xf numFmtId="0" fontId="37" fillId="0" borderId="0">
      <alignment vertical="center"/>
    </xf>
    <xf numFmtId="3" fontId="39" fillId="0" borderId="3"/>
    <xf numFmtId="10" fontId="37" fillId="0" borderId="0">
      <alignment vertical="center"/>
    </xf>
    <xf numFmtId="0" fontId="37" fillId="0" borderId="0">
      <alignment vertical="center"/>
    </xf>
    <xf numFmtId="257" fontId="37" fillId="0" borderId="0">
      <alignment vertical="center"/>
    </xf>
    <xf numFmtId="272" fontId="32" fillId="0" borderId="0">
      <alignment vertical="center"/>
    </xf>
    <xf numFmtId="0" fontId="31" fillId="0" borderId="0">
      <alignment horizontal="center" vertical="center"/>
    </xf>
    <xf numFmtId="251" fontId="34" fillId="0" borderId="0" applyFont="0" applyFill="0" applyBorder="0" applyAlignment="0" applyProtection="0"/>
    <xf numFmtId="252" fontId="34" fillId="0" borderId="4" applyFont="0" applyFill="0" applyBorder="0" applyAlignment="0" applyProtection="0">
      <alignment horizontal="center"/>
    </xf>
    <xf numFmtId="225" fontId="32" fillId="0" borderId="0">
      <alignment horizontal="center" vertical="center"/>
    </xf>
    <xf numFmtId="208" fontId="47" fillId="0" borderId="0">
      <alignment horizontal="center" vertical="center"/>
    </xf>
    <xf numFmtId="0" fontId="34" fillId="0" borderId="0" applyNumberFormat="0" applyFill="0" applyBorder="0" applyAlignment="0" applyProtection="0"/>
    <xf numFmtId="9" fontId="49" fillId="0" borderId="0" applyFont="0" applyFill="0" applyBorder="0" applyAlignment="0" applyProtection="0"/>
    <xf numFmtId="189" fontId="48" fillId="0" borderId="0" applyFont="0" applyFill="0" applyBorder="0" applyAlignment="0" applyProtection="0"/>
    <xf numFmtId="0" fontId="9" fillId="3" borderId="0" applyNumberFormat="0" applyBorder="0" applyAlignment="0" applyProtection="0">
      <alignment vertical="center"/>
    </xf>
    <xf numFmtId="0" fontId="9" fillId="4" borderId="0" applyNumberFormat="0" applyBorder="0" applyAlignment="0" applyProtection="0">
      <alignment vertical="center"/>
    </xf>
    <xf numFmtId="0" fontId="9" fillId="5" borderId="0" applyNumberFormat="0" applyBorder="0" applyAlignment="0" applyProtection="0">
      <alignment vertical="center"/>
    </xf>
    <xf numFmtId="0" fontId="9" fillId="6" borderId="0" applyNumberFormat="0" applyBorder="0" applyAlignment="0" applyProtection="0">
      <alignment vertical="center"/>
    </xf>
    <xf numFmtId="0" fontId="9" fillId="7" borderId="0" applyNumberFormat="0" applyBorder="0" applyAlignment="0" applyProtection="0">
      <alignment vertical="center"/>
    </xf>
    <xf numFmtId="0" fontId="9" fillId="8" borderId="0" applyNumberFormat="0" applyBorder="0" applyAlignment="0" applyProtection="0">
      <alignment vertical="center"/>
    </xf>
    <xf numFmtId="179" fontId="43" fillId="0" borderId="0">
      <protection locked="0"/>
    </xf>
    <xf numFmtId="0" fontId="9" fillId="9" borderId="0" applyNumberFormat="0" applyBorder="0" applyAlignment="0" applyProtection="0">
      <alignment vertical="center"/>
    </xf>
    <xf numFmtId="0" fontId="9" fillId="10" borderId="0" applyNumberFormat="0" applyBorder="0" applyAlignment="0" applyProtection="0">
      <alignment vertical="center"/>
    </xf>
    <xf numFmtId="0" fontId="9" fillId="11" borderId="0" applyNumberFormat="0" applyBorder="0" applyAlignment="0" applyProtection="0">
      <alignment vertical="center"/>
    </xf>
    <xf numFmtId="0" fontId="9" fillId="6" borderId="0" applyNumberFormat="0" applyBorder="0" applyAlignment="0" applyProtection="0">
      <alignment vertical="center"/>
    </xf>
    <xf numFmtId="0" fontId="9" fillId="9" borderId="0" applyNumberFormat="0" applyBorder="0" applyAlignment="0" applyProtection="0">
      <alignment vertical="center"/>
    </xf>
    <xf numFmtId="0" fontId="9" fillId="12" borderId="0" applyNumberFormat="0" applyBorder="0" applyAlignment="0" applyProtection="0">
      <alignment vertical="center"/>
    </xf>
    <xf numFmtId="0" fontId="15" fillId="13" borderId="0" applyNumberFormat="0" applyBorder="0" applyAlignment="0" applyProtection="0">
      <alignment vertical="center"/>
    </xf>
    <xf numFmtId="0" fontId="15" fillId="10" borderId="0" applyNumberFormat="0" applyBorder="0" applyAlignment="0" applyProtection="0">
      <alignment vertical="center"/>
    </xf>
    <xf numFmtId="0" fontId="15" fillId="11" borderId="0" applyNumberFormat="0" applyBorder="0" applyAlignment="0" applyProtection="0">
      <alignment vertical="center"/>
    </xf>
    <xf numFmtId="0" fontId="15" fillId="14" borderId="0" applyNumberFormat="0" applyBorder="0" applyAlignment="0" applyProtection="0">
      <alignment vertical="center"/>
    </xf>
    <xf numFmtId="0" fontId="15" fillId="15" borderId="0" applyNumberFormat="0" applyBorder="0" applyAlignment="0" applyProtection="0">
      <alignment vertical="center"/>
    </xf>
    <xf numFmtId="0" fontId="15" fillId="16" borderId="0" applyNumberFormat="0" applyBorder="0" applyAlignment="0" applyProtection="0">
      <alignment vertical="center"/>
    </xf>
    <xf numFmtId="0" fontId="32" fillId="0" borderId="0"/>
    <xf numFmtId="0" fontId="50" fillId="0" borderId="0"/>
    <xf numFmtId="0" fontId="72" fillId="0" borderId="0" applyFont="0" applyFill="0" applyBorder="0" applyAlignment="0" applyProtection="0"/>
    <xf numFmtId="0" fontId="73" fillId="0" borderId="0" applyFont="0" applyFill="0" applyBorder="0" applyAlignment="0" applyProtection="0"/>
    <xf numFmtId="0" fontId="31" fillId="0" borderId="5" applyProtection="0">
      <alignment horizontal="left" vertical="center" wrapText="1"/>
    </xf>
    <xf numFmtId="212" fontId="34" fillId="0" borderId="0" applyFont="0" applyFill="0" applyBorder="0" applyAlignment="0" applyProtection="0"/>
    <xf numFmtId="213" fontId="42" fillId="0" borderId="0" applyFont="0" applyFill="0" applyBorder="0" applyAlignment="0" applyProtection="0"/>
    <xf numFmtId="0" fontId="74" fillId="0" borderId="0" applyFont="0" applyFill="0" applyBorder="0" applyAlignment="0" applyProtection="0"/>
    <xf numFmtId="263" fontId="76" fillId="0" borderId="0" applyFont="0" applyFill="0" applyBorder="0" applyAlignment="0" applyProtection="0"/>
    <xf numFmtId="270" fontId="49" fillId="0" borderId="0" applyFont="0" applyFill="0" applyBorder="0" applyAlignment="0" applyProtection="0"/>
    <xf numFmtId="0" fontId="74" fillId="0" borderId="0" applyFont="0" applyFill="0" applyBorder="0" applyAlignment="0" applyProtection="0"/>
    <xf numFmtId="265" fontId="76" fillId="0" borderId="0" applyFont="0" applyFill="0" applyBorder="0" applyAlignment="0" applyProtection="0"/>
    <xf numFmtId="205" fontId="49" fillId="0" borderId="0" applyFont="0" applyFill="0" applyBorder="0" applyAlignment="0" applyProtection="0"/>
    <xf numFmtId="0" fontId="72" fillId="0" borderId="0" applyFont="0" applyFill="0" applyBorder="0" applyAlignment="0" applyProtection="0"/>
    <xf numFmtId="0" fontId="72" fillId="0" borderId="0" applyFont="0" applyFill="0" applyBorder="0" applyAlignment="0" applyProtection="0"/>
    <xf numFmtId="179" fontId="43" fillId="0" borderId="0">
      <protection locked="0"/>
    </xf>
    <xf numFmtId="0" fontId="38" fillId="0" borderId="0"/>
    <xf numFmtId="0" fontId="77" fillId="0" borderId="0">
      <alignment horizontal="center" wrapText="1"/>
      <protection locked="0"/>
    </xf>
    <xf numFmtId="0" fontId="74" fillId="0" borderId="0" applyFont="0" applyFill="0" applyBorder="0" applyAlignment="0" applyProtection="0"/>
    <xf numFmtId="264" fontId="76" fillId="0" borderId="0" applyFont="0" applyFill="0" applyBorder="0" applyAlignment="0" applyProtection="0"/>
    <xf numFmtId="189" fontId="49" fillId="0" borderId="0" applyFont="0" applyFill="0" applyBorder="0" applyAlignment="0" applyProtection="0"/>
    <xf numFmtId="187" fontId="10" fillId="0" borderId="0" applyFont="0" applyFill="0" applyBorder="0" applyAlignment="0" applyProtection="0"/>
    <xf numFmtId="206" fontId="30" fillId="0" borderId="0" applyFont="0" applyFill="0" applyBorder="0" applyAlignment="0" applyProtection="0"/>
    <xf numFmtId="0" fontId="76" fillId="0" borderId="0" applyFont="0" applyFill="0" applyBorder="0" applyAlignment="0" applyProtection="0"/>
    <xf numFmtId="195" fontId="10" fillId="0" borderId="0" applyFont="0" applyFill="0" applyBorder="0" applyAlignment="0" applyProtection="0"/>
    <xf numFmtId="187" fontId="10" fillId="0" borderId="0" applyFont="0" applyFill="0" applyBorder="0" applyAlignment="0" applyProtection="0"/>
    <xf numFmtId="0" fontId="74" fillId="0" borderId="0" applyFont="0" applyFill="0" applyBorder="0" applyAlignment="0" applyProtection="0"/>
    <xf numFmtId="266" fontId="76" fillId="0" borderId="0" applyFont="0" applyFill="0" applyBorder="0" applyAlignment="0" applyProtection="0"/>
    <xf numFmtId="197" fontId="49" fillId="0" borderId="0" applyFont="0" applyFill="0" applyBorder="0" applyAlignment="0" applyProtection="0"/>
    <xf numFmtId="179" fontId="43" fillId="0" borderId="0">
      <protection locked="0"/>
    </xf>
    <xf numFmtId="179" fontId="43" fillId="0" borderId="0">
      <protection locked="0"/>
    </xf>
    <xf numFmtId="0" fontId="34" fillId="17" borderId="0"/>
    <xf numFmtId="255" fontId="32" fillId="0" borderId="0" applyFont="0" applyFill="0" applyBorder="0" applyAlignment="0" applyProtection="0"/>
    <xf numFmtId="0" fontId="78" fillId="0" borderId="0"/>
    <xf numFmtId="0" fontId="79" fillId="0" borderId="0"/>
    <xf numFmtId="0" fontId="117" fillId="0" borderId="0"/>
    <xf numFmtId="0" fontId="120" fillId="0" borderId="0"/>
    <xf numFmtId="0" fontId="75" fillId="0" borderId="0"/>
    <xf numFmtId="0" fontId="49" fillId="0" borderId="0"/>
    <xf numFmtId="0" fontId="78" fillId="0" borderId="0"/>
    <xf numFmtId="0" fontId="121" fillId="0" borderId="0"/>
    <xf numFmtId="0" fontId="75" fillId="0" borderId="0"/>
    <xf numFmtId="0" fontId="78" fillId="0" borderId="0" applyNumberFormat="0"/>
    <xf numFmtId="0" fontId="75" fillId="0" borderId="0"/>
    <xf numFmtId="0" fontId="49" fillId="0" borderId="0"/>
    <xf numFmtId="0" fontId="75" fillId="0" borderId="0"/>
    <xf numFmtId="0" fontId="49" fillId="0" borderId="0"/>
    <xf numFmtId="0" fontId="75" fillId="0" borderId="0"/>
    <xf numFmtId="0" fontId="49" fillId="0" borderId="0"/>
    <xf numFmtId="0" fontId="75" fillId="0" borderId="0"/>
    <xf numFmtId="0" fontId="49" fillId="0" borderId="0"/>
    <xf numFmtId="0" fontId="75" fillId="0" borderId="0"/>
    <xf numFmtId="0" fontId="49" fillId="0" borderId="0"/>
    <xf numFmtId="0" fontId="75" fillId="0" borderId="0"/>
    <xf numFmtId="0" fontId="49" fillId="0" borderId="0"/>
    <xf numFmtId="0" fontId="75" fillId="0" borderId="0"/>
    <xf numFmtId="0" fontId="49" fillId="0" borderId="0"/>
    <xf numFmtId="0" fontId="75" fillId="0" borderId="0"/>
    <xf numFmtId="0" fontId="49" fillId="0" borderId="0"/>
    <xf numFmtId="0" fontId="75" fillId="0" borderId="0"/>
    <xf numFmtId="0" fontId="74" fillId="0" borderId="0"/>
    <xf numFmtId="0" fontId="75" fillId="0" borderId="0"/>
    <xf numFmtId="0" fontId="34" fillId="0" borderId="0"/>
    <xf numFmtId="0" fontId="75" fillId="0" borderId="0"/>
    <xf numFmtId="0" fontId="49" fillId="0" borderId="0"/>
    <xf numFmtId="0" fontId="75" fillId="0" borderId="0"/>
    <xf numFmtId="0" fontId="74" fillId="0" borderId="0"/>
    <xf numFmtId="0" fontId="76" fillId="0" borderId="0"/>
    <xf numFmtId="0" fontId="74" fillId="0" borderId="0"/>
    <xf numFmtId="0" fontId="76" fillId="0" borderId="0"/>
    <xf numFmtId="0" fontId="80" fillId="0" borderId="0"/>
    <xf numFmtId="0" fontId="10" fillId="0" borderId="0" applyFill="0" applyBorder="0" applyAlignment="0"/>
    <xf numFmtId="0" fontId="10" fillId="0" borderId="0" applyFill="0" applyBorder="0" applyAlignment="0"/>
    <xf numFmtId="214" fontId="42" fillId="0" borderId="0" applyFill="0" applyBorder="0" applyAlignment="0"/>
    <xf numFmtId="215" fontId="42" fillId="0" borderId="0" applyFill="0" applyBorder="0" applyAlignment="0"/>
    <xf numFmtId="216" fontId="34" fillId="0" borderId="0" applyFill="0" applyBorder="0" applyAlignment="0"/>
    <xf numFmtId="217" fontId="34" fillId="0" borderId="0" applyFill="0" applyBorder="0" applyAlignment="0"/>
    <xf numFmtId="218" fontId="42" fillId="0" borderId="0" applyFill="0" applyBorder="0" applyAlignment="0"/>
    <xf numFmtId="219" fontId="42" fillId="0" borderId="0" applyFill="0" applyBorder="0" applyAlignment="0"/>
    <xf numFmtId="214" fontId="42" fillId="0" borderId="0" applyFill="0" applyBorder="0" applyAlignment="0"/>
    <xf numFmtId="0" fontId="81" fillId="0" borderId="0"/>
    <xf numFmtId="0" fontId="82" fillId="0" borderId="0" applyNumberFormat="0" applyFill="0" applyBorder="0" applyAlignment="0" applyProtection="0">
      <alignment vertical="top"/>
      <protection locked="0"/>
    </xf>
    <xf numFmtId="0" fontId="82" fillId="0" borderId="0" applyNumberFormat="0" applyFill="0" applyBorder="0" applyAlignment="0" applyProtection="0">
      <alignment vertical="top"/>
      <protection locked="0"/>
    </xf>
    <xf numFmtId="179" fontId="43" fillId="0" borderId="6">
      <protection locked="0"/>
    </xf>
    <xf numFmtId="0" fontId="122" fillId="18" borderId="7" applyNumberFormat="0" applyBorder="0" applyAlignment="0">
      <alignment horizontal="left" wrapText="1"/>
    </xf>
    <xf numFmtId="189" fontId="48" fillId="0" borderId="0" applyFont="0" applyFill="0" applyBorder="0" applyAlignment="0" applyProtection="0"/>
    <xf numFmtId="0" fontId="10" fillId="0" borderId="0">
      <protection locked="0"/>
    </xf>
    <xf numFmtId="38" fontId="34" fillId="0" borderId="0" applyFont="0" applyFill="0" applyBorder="0" applyAlignment="0" applyProtection="0"/>
    <xf numFmtId="218" fontId="42" fillId="0" borderId="0" applyFont="0" applyFill="0" applyBorder="0" applyAlignment="0" applyProtection="0"/>
    <xf numFmtId="38" fontId="38" fillId="0" borderId="0" applyFont="0" applyFill="0" applyBorder="0" applyAlignment="0" applyProtection="0"/>
    <xf numFmtId="4" fontId="53" fillId="0" borderId="0">
      <protection locked="0"/>
    </xf>
    <xf numFmtId="191" fontId="10" fillId="0" borderId="0"/>
    <xf numFmtId="0" fontId="10" fillId="0" borderId="0"/>
    <xf numFmtId="0" fontId="34" fillId="0" borderId="0" applyFont="0" applyFill="0" applyBorder="0" applyAlignment="0" applyProtection="0"/>
    <xf numFmtId="3" fontId="83" fillId="0" borderId="0" applyFont="0" applyFill="0" applyBorder="0" applyAlignment="0" applyProtection="0"/>
    <xf numFmtId="0" fontId="84" fillId="0" borderId="0" applyNumberFormat="0" applyAlignment="0">
      <alignment horizontal="left"/>
    </xf>
    <xf numFmtId="0" fontId="85" fillId="0" borderId="0" applyNumberFormat="0" applyAlignment="0"/>
    <xf numFmtId="0" fontId="10" fillId="0" borderId="0" applyFont="0" applyFill="0" applyBorder="0" applyAlignment="0" applyProtection="0"/>
    <xf numFmtId="0" fontId="10" fillId="0" borderId="0" applyFont="0" applyFill="0" applyBorder="0" applyAlignment="0" applyProtection="0"/>
    <xf numFmtId="233" fontId="36" fillId="0" borderId="0" applyFont="0" applyFill="0" applyBorder="0" applyAlignment="0" applyProtection="0"/>
    <xf numFmtId="0" fontId="36" fillId="0" borderId="0" applyFont="0" applyFill="0" applyBorder="0" applyAlignment="0" applyProtection="0"/>
    <xf numFmtId="0" fontId="10" fillId="0" borderId="0">
      <protection locked="0"/>
    </xf>
    <xf numFmtId="220" fontId="34" fillId="0" borderId="0" applyFont="0" applyFill="0" applyBorder="0" applyAlignment="0" applyProtection="0"/>
    <xf numFmtId="199" fontId="34" fillId="0" borderId="0" applyFont="0" applyFill="0" applyBorder="0" applyAlignment="0" applyProtection="0"/>
    <xf numFmtId="0" fontId="34" fillId="0" borderId="0" applyFont="0" applyFill="0" applyBorder="0" applyAlignment="0" applyProtection="0"/>
    <xf numFmtId="214" fontId="42" fillId="0" borderId="0" applyFont="0" applyFill="0" applyBorder="0" applyAlignment="0" applyProtection="0"/>
    <xf numFmtId="0" fontId="10" fillId="0" borderId="0" applyFont="0" applyFill="0" applyBorder="0" applyAlignment="0" applyProtection="0"/>
    <xf numFmtId="0" fontId="10" fillId="0" borderId="0">
      <protection locked="0"/>
    </xf>
    <xf numFmtId="0" fontId="10" fillId="0" borderId="0">
      <protection locked="0"/>
    </xf>
    <xf numFmtId="0" fontId="10" fillId="0" borderId="0">
      <protection locked="0"/>
    </xf>
    <xf numFmtId="0" fontId="10" fillId="0" borderId="0">
      <protection locked="0"/>
    </xf>
    <xf numFmtId="0" fontId="10" fillId="0" borderId="0">
      <protection locked="0"/>
    </xf>
    <xf numFmtId="0" fontId="10" fillId="0" borderId="0">
      <protection locked="0"/>
    </xf>
    <xf numFmtId="229" fontId="86" fillId="0" borderId="3" applyFill="0" applyBorder="0" applyAlignment="0"/>
    <xf numFmtId="0" fontId="10" fillId="0" borderId="0" applyFont="0" applyFill="0" applyBorder="0" applyAlignment="0" applyProtection="0"/>
    <xf numFmtId="196" fontId="10" fillId="0" borderId="0" applyFont="0" applyFill="0" applyBorder="0" applyAlignment="0" applyProtection="0"/>
    <xf numFmtId="267" fontId="10" fillId="0" borderId="0" applyFont="0" applyFill="0" applyBorder="0" applyAlignment="0" applyProtection="0"/>
    <xf numFmtId="267" fontId="10" fillId="0" borderId="0" applyFont="0" applyFill="0" applyBorder="0" applyAlignment="0" applyProtection="0"/>
    <xf numFmtId="192" fontId="10" fillId="0" borderId="0"/>
    <xf numFmtId="0" fontId="10" fillId="0" borderId="0"/>
    <xf numFmtId="0" fontId="32" fillId="0" borderId="0" applyFont="0" applyFill="0" applyBorder="0" applyAlignment="0" applyProtection="0"/>
    <xf numFmtId="0" fontId="34" fillId="0" borderId="0"/>
    <xf numFmtId="0" fontId="83" fillId="0" borderId="0" applyFont="0" applyFill="0" applyBorder="0" applyAlignment="0" applyProtection="0"/>
    <xf numFmtId="14" fontId="35" fillId="0" borderId="0" applyFill="0" applyBorder="0" applyAlignment="0"/>
    <xf numFmtId="37" fontId="37" fillId="0" borderId="3">
      <alignment horizontal="center" vertical="distributed"/>
    </xf>
    <xf numFmtId="201" fontId="34" fillId="0" borderId="0" applyFont="0" applyFill="0" applyBorder="0" applyAlignment="0" applyProtection="0"/>
    <xf numFmtId="203" fontId="34" fillId="0" borderId="0" applyFont="0" applyFill="0" applyBorder="0" applyAlignment="0" applyProtection="0"/>
    <xf numFmtId="193" fontId="10" fillId="0" borderId="0"/>
    <xf numFmtId="0" fontId="10" fillId="0" borderId="0"/>
    <xf numFmtId="179" fontId="43" fillId="0" borderId="0">
      <protection locked="0"/>
    </xf>
    <xf numFmtId="179" fontId="43" fillId="0" borderId="0">
      <protection locked="0"/>
    </xf>
    <xf numFmtId="218" fontId="42" fillId="0" borderId="0" applyFill="0" applyBorder="0" applyAlignment="0"/>
    <xf numFmtId="214" fontId="42" fillId="0" borderId="0" applyFill="0" applyBorder="0" applyAlignment="0"/>
    <xf numFmtId="218" fontId="42" fillId="0" borderId="0" applyFill="0" applyBorder="0" applyAlignment="0"/>
    <xf numFmtId="219" fontId="42" fillId="0" borderId="0" applyFill="0" applyBorder="0" applyAlignment="0"/>
    <xf numFmtId="214" fontId="42" fillId="0" borderId="0" applyFill="0" applyBorder="0" applyAlignment="0"/>
    <xf numFmtId="0" fontId="87" fillId="0" borderId="0" applyNumberFormat="0" applyAlignment="0">
      <alignment horizontal="left"/>
    </xf>
    <xf numFmtId="0" fontId="88" fillId="0" borderId="0" applyNumberFormat="0" applyFill="0" applyBorder="0" applyAlignment="0" applyProtection="0"/>
    <xf numFmtId="0" fontId="89" fillId="0" borderId="0" applyNumberFormat="0" applyFill="0" applyBorder="0" applyAlignment="0" applyProtection="0"/>
    <xf numFmtId="204" fontId="10" fillId="0" borderId="0" applyFont="0" applyFill="0" applyBorder="0" applyAlignment="0" applyProtection="0"/>
    <xf numFmtId="0" fontId="111" fillId="0" borderId="0" applyFont="0" applyFill="0" applyBorder="0" applyAlignment="0" applyProtection="0"/>
    <xf numFmtId="0" fontId="53" fillId="0" borderId="0">
      <protection locked="0"/>
    </xf>
    <xf numFmtId="0" fontId="53" fillId="0" borderId="0">
      <protection locked="0"/>
    </xf>
    <xf numFmtId="0" fontId="90" fillId="0" borderId="0">
      <protection locked="0"/>
    </xf>
    <xf numFmtId="0" fontId="53" fillId="0" borderId="0">
      <protection locked="0"/>
    </xf>
    <xf numFmtId="0" fontId="53" fillId="0" borderId="0">
      <protection locked="0"/>
    </xf>
    <xf numFmtId="0" fontId="53" fillId="0" borderId="0">
      <protection locked="0"/>
    </xf>
    <xf numFmtId="0" fontId="90" fillId="0" borderId="0">
      <protection locked="0"/>
    </xf>
    <xf numFmtId="3" fontId="83" fillId="0" borderId="0" applyFont="0" applyFill="0" applyBorder="0" applyAlignment="0" applyProtection="0"/>
    <xf numFmtId="2" fontId="83" fillId="0" borderId="0" applyFont="0" applyFill="0" applyBorder="0" applyAlignment="0" applyProtection="0"/>
    <xf numFmtId="38" fontId="91" fillId="19" borderId="0" applyNumberFormat="0" applyBorder="0" applyAlignment="0" applyProtection="0"/>
    <xf numFmtId="0" fontId="92" fillId="0" borderId="0">
      <alignment horizontal="left"/>
    </xf>
    <xf numFmtId="0" fontId="93" fillId="0" borderId="8" applyNumberFormat="0" applyAlignment="0" applyProtection="0">
      <alignment horizontal="left" vertical="center"/>
    </xf>
    <xf numFmtId="0" fontId="93" fillId="0" borderId="9">
      <alignment horizontal="left" vertical="center"/>
    </xf>
    <xf numFmtId="0" fontId="88" fillId="0" borderId="0" applyNumberFormat="0" applyFill="0" applyBorder="0" applyAlignment="0" applyProtection="0"/>
    <xf numFmtId="0" fontId="89" fillId="0" borderId="0" applyNumberFormat="0" applyFill="0" applyBorder="0" applyAlignment="0" applyProtection="0"/>
    <xf numFmtId="0" fontId="10" fillId="0" borderId="0">
      <protection locked="0"/>
    </xf>
    <xf numFmtId="0" fontId="10" fillId="0" borderId="0">
      <protection locked="0"/>
    </xf>
    <xf numFmtId="0" fontId="94" fillId="0" borderId="0" applyNumberFormat="0" applyFill="0" applyBorder="0" applyAlignment="0" applyProtection="0">
      <alignment vertical="top"/>
      <protection locked="0"/>
    </xf>
    <xf numFmtId="0" fontId="42" fillId="0" borderId="0"/>
    <xf numFmtId="10" fontId="91" fillId="19" borderId="3" applyNumberFormat="0" applyBorder="0" applyAlignment="0" applyProtection="0"/>
    <xf numFmtId="214" fontId="95" fillId="20" borderId="0"/>
    <xf numFmtId="218" fontId="42" fillId="0" borderId="0" applyFill="0" applyBorder="0" applyAlignment="0"/>
    <xf numFmtId="214" fontId="42" fillId="0" borderId="0" applyFill="0" applyBorder="0" applyAlignment="0"/>
    <xf numFmtId="218" fontId="42" fillId="0" borderId="0" applyFill="0" applyBorder="0" applyAlignment="0"/>
    <xf numFmtId="219" fontId="42" fillId="0" borderId="0" applyFill="0" applyBorder="0" applyAlignment="0"/>
    <xf numFmtId="214" fontId="42" fillId="0" borderId="0" applyFill="0" applyBorder="0" applyAlignment="0"/>
    <xf numFmtId="214" fontId="96" fillId="21" borderId="0"/>
    <xf numFmtId="0" fontId="97" fillId="0" borderId="10" applyNumberFormat="0" applyFill="0" applyProtection="0">
      <alignment horizontal="center"/>
    </xf>
    <xf numFmtId="246" fontId="98" fillId="0" borderId="11" applyNumberFormat="0" applyFill="0" applyBorder="0" applyAlignment="0" applyProtection="0">
      <alignment horizontal="center"/>
    </xf>
    <xf numFmtId="38" fontId="38" fillId="0" borderId="0" applyFont="0" applyFill="0" applyBorder="0" applyAlignment="0" applyProtection="0"/>
    <xf numFmtId="40" fontId="38" fillId="0" borderId="0" applyFont="0" applyFill="0" applyBorder="0" applyAlignment="0" applyProtection="0"/>
    <xf numFmtId="253" fontId="34" fillId="0" borderId="0" applyFont="0" applyFill="0" applyBorder="0" applyAlignment="0" applyProtection="0"/>
    <xf numFmtId="38" fontId="38" fillId="0" borderId="0" applyFont="0" applyFill="0" applyBorder="0" applyAlignment="0" applyProtection="0"/>
    <xf numFmtId="40" fontId="38" fillId="0" borderId="0" applyFont="0" applyFill="0" applyBorder="0" applyAlignment="0" applyProtection="0"/>
    <xf numFmtId="0" fontId="99" fillId="0" borderId="12"/>
    <xf numFmtId="227" fontId="38" fillId="0" borderId="0" applyFont="0" applyFill="0" applyBorder="0" applyAlignment="0" applyProtection="0"/>
    <xf numFmtId="228" fontId="38" fillId="0" borderId="0" applyFont="0" applyFill="0" applyBorder="0" applyAlignment="0" applyProtection="0"/>
    <xf numFmtId="0" fontId="34" fillId="0" borderId="0" applyFont="0" applyFill="0" applyBorder="0" applyAlignment="0" applyProtection="0"/>
    <xf numFmtId="0" fontId="100" fillId="0" borderId="0" applyFont="0" applyFill="0" applyBorder="0" applyAlignment="0" applyProtection="0"/>
    <xf numFmtId="189" fontId="48" fillId="0" borderId="0" applyFont="0" applyFill="0" applyBorder="0" applyAlignment="0" applyProtection="0"/>
    <xf numFmtId="37" fontId="101" fillId="0" borderId="0"/>
    <xf numFmtId="190" fontId="10" fillId="0" borderId="0"/>
    <xf numFmtId="260" fontId="10"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32" fillId="0" borderId="0"/>
    <xf numFmtId="0" fontId="34" fillId="0" borderId="0"/>
    <xf numFmtId="0" fontId="38" fillId="0" borderId="0"/>
    <xf numFmtId="0" fontId="34" fillId="0" borderId="0" applyFont="0" applyFill="0" applyBorder="0" applyAlignment="0" applyProtection="0"/>
    <xf numFmtId="0" fontId="34" fillId="0" borderId="0" applyFont="0" applyFill="0" applyBorder="0" applyAlignment="0" applyProtection="0"/>
    <xf numFmtId="0" fontId="34" fillId="0" borderId="0" applyFont="0" applyFill="0" applyBorder="0" applyAlignment="0" applyProtection="0"/>
    <xf numFmtId="0" fontId="34" fillId="0" borderId="0" applyFont="0" applyFill="0" applyBorder="0" applyAlignment="0" applyProtection="0"/>
    <xf numFmtId="41" fontId="34" fillId="0" borderId="0" applyFont="0" applyFill="0" applyBorder="0" applyAlignment="0" applyProtection="0"/>
    <xf numFmtId="4" fontId="42" fillId="0" borderId="0" applyFont="0" applyFill="0" applyBorder="0" applyAlignment="0" applyProtection="0"/>
    <xf numFmtId="0" fontId="34" fillId="0" borderId="0"/>
    <xf numFmtId="14" fontId="77" fillId="0" borderId="0">
      <alignment horizontal="center" wrapText="1"/>
      <protection locked="0"/>
    </xf>
    <xf numFmtId="0" fontId="10" fillId="0" borderId="0">
      <protection locked="0"/>
    </xf>
    <xf numFmtId="217" fontId="34" fillId="0" borderId="0" applyFont="0" applyFill="0" applyBorder="0" applyAlignment="0" applyProtection="0"/>
    <xf numFmtId="221" fontId="34" fillId="0" borderId="0" applyFont="0" applyFill="0" applyBorder="0" applyAlignment="0" applyProtection="0"/>
    <xf numFmtId="10" fontId="34" fillId="0" borderId="0" applyFont="0" applyFill="0" applyBorder="0" applyAlignment="0" applyProtection="0"/>
    <xf numFmtId="0" fontId="10" fillId="0" borderId="0">
      <protection locked="0"/>
    </xf>
    <xf numFmtId="0" fontId="10" fillId="0" borderId="0">
      <protection locked="0"/>
    </xf>
    <xf numFmtId="0" fontId="10" fillId="0" borderId="0">
      <protection locked="0"/>
    </xf>
    <xf numFmtId="0" fontId="10" fillId="0" borderId="0">
      <protection locked="0"/>
    </xf>
    <xf numFmtId="0" fontId="10" fillId="0" borderId="0">
      <protection locked="0"/>
    </xf>
    <xf numFmtId="0" fontId="10" fillId="0" borderId="0">
      <protection locked="0"/>
    </xf>
    <xf numFmtId="207" fontId="32" fillId="0" borderId="0">
      <protection locked="0"/>
    </xf>
    <xf numFmtId="10" fontId="83" fillId="0" borderId="0" applyFont="0" applyFill="0" applyBorder="0" applyAlignment="0" applyProtection="0"/>
    <xf numFmtId="218" fontId="42" fillId="0" borderId="0" applyFill="0" applyBorder="0" applyAlignment="0"/>
    <xf numFmtId="214" fontId="42" fillId="0" borderId="0" applyFill="0" applyBorder="0" applyAlignment="0"/>
    <xf numFmtId="218" fontId="42" fillId="0" borderId="0" applyFill="0" applyBorder="0" applyAlignment="0"/>
    <xf numFmtId="219" fontId="42" fillId="0" borderId="0" applyFill="0" applyBorder="0" applyAlignment="0"/>
    <xf numFmtId="214" fontId="42" fillId="0" borderId="0" applyFill="0" applyBorder="0" applyAlignment="0"/>
    <xf numFmtId="232" fontId="102" fillId="0" borderId="0"/>
    <xf numFmtId="0" fontId="38" fillId="0" borderId="0" applyNumberFormat="0" applyFont="0" applyFill="0" applyBorder="0" applyAlignment="0" applyProtection="0">
      <alignment horizontal="left"/>
    </xf>
    <xf numFmtId="250" fontId="34" fillId="0" borderId="3">
      <alignment horizontal="center" vertical="center"/>
    </xf>
    <xf numFmtId="0" fontId="103" fillId="0" borderId="13" applyBorder="0">
      <alignment vertical="top"/>
      <protection locked="0"/>
    </xf>
    <xf numFmtId="0" fontId="37" fillId="0" borderId="0"/>
    <xf numFmtId="30" fontId="104" fillId="0" borderId="0" applyNumberFormat="0" applyFill="0" applyBorder="0" applyAlignment="0" applyProtection="0">
      <alignment horizontal="left"/>
    </xf>
    <xf numFmtId="0" fontId="105" fillId="0" borderId="0"/>
    <xf numFmtId="0" fontId="99" fillId="0" borderId="0"/>
    <xf numFmtId="40" fontId="106" fillId="0" borderId="0" applyBorder="0">
      <alignment horizontal="right"/>
    </xf>
    <xf numFmtId="246" fontId="107" fillId="0" borderId="11" applyNumberFormat="0" applyFill="0" applyBorder="0" applyAlignment="0" applyProtection="0">
      <alignment horizontal="center"/>
    </xf>
    <xf numFmtId="49" fontId="35" fillId="0" borderId="0" applyFill="0" applyBorder="0" applyAlignment="0"/>
    <xf numFmtId="222" fontId="34" fillId="0" borderId="0" applyFill="0" applyBorder="0" applyAlignment="0"/>
    <xf numFmtId="223" fontId="34" fillId="0" borderId="0" applyFill="0" applyBorder="0" applyAlignment="0"/>
    <xf numFmtId="0" fontId="34" fillId="22" borderId="0" applyNumberFormat="0" applyFont="0" applyFill="0" applyBorder="0" applyAlignment="0"/>
    <xf numFmtId="0" fontId="108" fillId="0" borderId="0" applyFill="0" applyBorder="0" applyProtection="0">
      <alignment horizontal="centerContinuous" vertical="center"/>
    </xf>
    <xf numFmtId="0" fontId="30" fillId="19" borderId="0" applyFill="0" applyBorder="0" applyProtection="0">
      <alignment horizontal="center" vertical="center"/>
    </xf>
    <xf numFmtId="0" fontId="83" fillId="0" borderId="6" applyNumberFormat="0" applyFont="0" applyFill="0" applyAlignment="0" applyProtection="0"/>
    <xf numFmtId="248" fontId="34" fillId="0" borderId="0" applyFont="0" applyFill="0" applyBorder="0" applyAlignment="0" applyProtection="0"/>
    <xf numFmtId="249" fontId="34" fillId="0" borderId="0" applyFont="0" applyFill="0" applyBorder="0" applyAlignment="0" applyProtection="0"/>
    <xf numFmtId="2" fontId="83" fillId="0" borderId="0" applyFont="0" applyFill="0" applyBorder="0" applyAlignment="0" applyProtection="0"/>
    <xf numFmtId="200" fontId="34" fillId="0" borderId="0" applyFont="0" applyFill="0" applyBorder="0" applyAlignment="0" applyProtection="0"/>
    <xf numFmtId="202" fontId="34" fillId="0" borderId="0" applyFont="0" applyFill="0" applyBorder="0" applyAlignment="0" applyProtection="0"/>
    <xf numFmtId="0" fontId="119" fillId="0" borderId="0" applyFont="0" applyFill="0" applyBorder="0" applyAlignment="0" applyProtection="0"/>
    <xf numFmtId="0" fontId="109" fillId="0" borderId="0" applyNumberFormat="0" applyFill="0" applyBorder="0" applyAlignment="0" applyProtection="0">
      <alignment vertical="top"/>
      <protection locked="0"/>
    </xf>
    <xf numFmtId="209" fontId="71" fillId="0" borderId="0" applyFont="0" applyFill="0" applyBorder="0" applyAlignment="0" applyProtection="0"/>
    <xf numFmtId="211" fontId="71" fillId="0" borderId="0" applyFont="0" applyFill="0" applyBorder="0" applyAlignment="0" applyProtection="0"/>
    <xf numFmtId="0" fontId="71" fillId="0" borderId="0"/>
    <xf numFmtId="0" fontId="15" fillId="23" borderId="0" applyNumberFormat="0" applyBorder="0" applyAlignment="0" applyProtection="0">
      <alignment vertical="center"/>
    </xf>
    <xf numFmtId="0" fontId="15" fillId="24" borderId="0" applyNumberFormat="0" applyBorder="0" applyAlignment="0" applyProtection="0">
      <alignment vertical="center"/>
    </xf>
    <xf numFmtId="0" fontId="15" fillId="25" borderId="0" applyNumberFormat="0" applyBorder="0" applyAlignment="0" applyProtection="0">
      <alignment vertical="center"/>
    </xf>
    <xf numFmtId="0" fontId="15" fillId="14" borderId="0" applyNumberFormat="0" applyBorder="0" applyAlignment="0" applyProtection="0">
      <alignment vertical="center"/>
    </xf>
    <xf numFmtId="0" fontId="15" fillId="15" borderId="0" applyNumberFormat="0" applyBorder="0" applyAlignment="0" applyProtection="0">
      <alignment vertical="center"/>
    </xf>
    <xf numFmtId="0" fontId="15" fillId="26" borderId="0" applyNumberFormat="0" applyBorder="0" applyAlignment="0" applyProtection="0">
      <alignment vertical="center"/>
    </xf>
    <xf numFmtId="0" fontId="16" fillId="0" borderId="0" applyNumberFormat="0" applyFill="0" applyBorder="0" applyAlignment="0" applyProtection="0">
      <alignment vertical="center"/>
    </xf>
    <xf numFmtId="0" fontId="17" fillId="17" borderId="14" applyNumberFormat="0" applyAlignment="0" applyProtection="0">
      <alignment vertical="center"/>
    </xf>
    <xf numFmtId="0" fontId="32" fillId="0" borderId="0">
      <protection locked="0"/>
    </xf>
    <xf numFmtId="2" fontId="113" fillId="0" borderId="0" applyFont="0" applyFill="0" applyBorder="0" applyAlignment="0" applyProtection="0"/>
    <xf numFmtId="0" fontId="51" fillId="0" borderId="0">
      <protection locked="0"/>
    </xf>
    <xf numFmtId="0" fontId="114" fillId="0" borderId="0" applyNumberFormat="0" applyFill="0" applyBorder="0" applyAlignment="0" applyProtection="0"/>
    <xf numFmtId="0" fontId="51" fillId="0" borderId="0">
      <protection locked="0"/>
    </xf>
    <xf numFmtId="0" fontId="115" fillId="0" borderId="0" applyNumberFormat="0" applyFill="0" applyBorder="0" applyAlignment="0" applyProtection="0"/>
    <xf numFmtId="210" fontId="30" fillId="0" borderId="0"/>
    <xf numFmtId="0" fontId="10" fillId="0" borderId="0"/>
    <xf numFmtId="0" fontId="10" fillId="0" borderId="0"/>
    <xf numFmtId="210" fontId="30" fillId="0" borderId="0"/>
    <xf numFmtId="0" fontId="10" fillId="0" borderId="0"/>
    <xf numFmtId="0" fontId="10" fillId="0" borderId="0"/>
    <xf numFmtId="210" fontId="30" fillId="0" borderId="0"/>
    <xf numFmtId="0" fontId="10" fillId="0" borderId="0"/>
    <xf numFmtId="0" fontId="10" fillId="0" borderId="0"/>
    <xf numFmtId="210" fontId="30" fillId="0" borderId="0"/>
    <xf numFmtId="0" fontId="10" fillId="0" borderId="0"/>
    <xf numFmtId="0" fontId="10" fillId="0" borderId="0"/>
    <xf numFmtId="210" fontId="30" fillId="0" borderId="0"/>
    <xf numFmtId="0" fontId="10" fillId="0" borderId="0"/>
    <xf numFmtId="0" fontId="10" fillId="0" borderId="0"/>
    <xf numFmtId="210" fontId="30" fillId="0" borderId="0"/>
    <xf numFmtId="0" fontId="10" fillId="0" borderId="0"/>
    <xf numFmtId="0" fontId="10" fillId="0" borderId="0"/>
    <xf numFmtId="210" fontId="30" fillId="0" borderId="0"/>
    <xf numFmtId="0" fontId="10" fillId="0" borderId="0"/>
    <xf numFmtId="0" fontId="10" fillId="0" borderId="0"/>
    <xf numFmtId="210" fontId="30" fillId="0" borderId="0"/>
    <xf numFmtId="0" fontId="10" fillId="0" borderId="0"/>
    <xf numFmtId="0" fontId="10" fillId="0" borderId="0"/>
    <xf numFmtId="210" fontId="30" fillId="0" borderId="0"/>
    <xf numFmtId="0" fontId="10" fillId="0" borderId="0"/>
    <xf numFmtId="0" fontId="10" fillId="0" borderId="0"/>
    <xf numFmtId="210" fontId="30" fillId="0" borderId="0"/>
    <xf numFmtId="0" fontId="10" fillId="0" borderId="0"/>
    <xf numFmtId="0" fontId="10" fillId="0" borderId="0"/>
    <xf numFmtId="210" fontId="30" fillId="0" borderId="0"/>
    <xf numFmtId="0" fontId="10" fillId="0" borderId="0"/>
    <xf numFmtId="0" fontId="10" fillId="0" borderId="0"/>
    <xf numFmtId="180" fontId="52" fillId="0" borderId="5">
      <alignment horizontal="right" vertical="center"/>
    </xf>
    <xf numFmtId="224" fontId="36" fillId="0" borderId="11" applyFont="0" applyFill="0" applyBorder="0" applyAlignment="0">
      <alignment horizontal="left" vertical="center"/>
    </xf>
    <xf numFmtId="0" fontId="18" fillId="4" borderId="0" applyNumberFormat="0" applyBorder="0" applyAlignment="0" applyProtection="0">
      <alignment vertical="center"/>
    </xf>
    <xf numFmtId="0" fontId="53" fillId="0" borderId="0">
      <protection locked="0"/>
    </xf>
    <xf numFmtId="0" fontId="113" fillId="0" borderId="0" applyFont="0" applyFill="0" applyBorder="0" applyAlignment="0" applyProtection="0"/>
    <xf numFmtId="0" fontId="54" fillId="0" borderId="0">
      <alignment vertical="center"/>
    </xf>
    <xf numFmtId="3" fontId="38" fillId="0" borderId="15">
      <alignment horizontal="center"/>
    </xf>
    <xf numFmtId="0" fontId="55" fillId="0" borderId="5">
      <alignment horizontal="center" vertical="center"/>
    </xf>
    <xf numFmtId="0" fontId="32" fillId="27" borderId="0">
      <alignment horizontal="left"/>
    </xf>
    <xf numFmtId="0" fontId="55" fillId="0" borderId="5">
      <alignment horizontal="center" vertical="center"/>
    </xf>
    <xf numFmtId="0" fontId="53" fillId="0" borderId="0">
      <protection locked="0"/>
    </xf>
    <xf numFmtId="0" fontId="113" fillId="0" borderId="0" applyFont="0" applyFill="0" applyBorder="0" applyAlignment="0" applyProtection="0"/>
    <xf numFmtId="0" fontId="56" fillId="0" borderId="0" applyNumberFormat="0" applyFill="0" applyBorder="0" applyAlignment="0" applyProtection="0">
      <alignment vertical="top"/>
      <protection locked="0"/>
    </xf>
    <xf numFmtId="40" fontId="57" fillId="0" borderId="0" applyFont="0" applyFill="0" applyBorder="0" applyAlignment="0" applyProtection="0"/>
    <xf numFmtId="38" fontId="57" fillId="0" borderId="0" applyFont="0" applyFill="0" applyBorder="0" applyAlignment="0" applyProtection="0"/>
    <xf numFmtId="0" fontId="34" fillId="0" borderId="0" applyFont="0" applyFill="0" applyBorder="0" applyAlignment="0" applyProtection="0"/>
    <xf numFmtId="0" fontId="34" fillId="0" borderId="0" applyFont="0" applyFill="0" applyBorder="0" applyAlignment="0" applyProtection="0"/>
    <xf numFmtId="0" fontId="31" fillId="28" borderId="16" applyNumberFormat="0" applyFont="0" applyAlignment="0" applyProtection="0">
      <alignment vertical="center"/>
    </xf>
    <xf numFmtId="0" fontId="57" fillId="0" borderId="0" applyFont="0" applyFill="0" applyBorder="0" applyAlignment="0" applyProtection="0"/>
    <xf numFmtId="0" fontId="57" fillId="0" borderId="0" applyFont="0" applyFill="0" applyBorder="0" applyAlignment="0" applyProtection="0"/>
    <xf numFmtId="0" fontId="34" fillId="0" borderId="0" applyFont="0" applyFill="0" applyBorder="0" applyAlignment="0" applyProtection="0"/>
    <xf numFmtId="0" fontId="34" fillId="0" borderId="0" applyFont="0" applyFill="0" applyBorder="0" applyAlignment="0" applyProtection="0"/>
    <xf numFmtId="179" fontId="43" fillId="0" borderId="0">
      <protection locked="0"/>
    </xf>
    <xf numFmtId="9" fontId="31" fillId="19" borderId="0" applyFill="0" applyBorder="0" applyProtection="0">
      <alignment horizontal="right"/>
    </xf>
    <xf numFmtId="10" fontId="31" fillId="0" borderId="0" applyFill="0" applyBorder="0" applyProtection="0">
      <alignment horizontal="right"/>
    </xf>
    <xf numFmtId="9" fontId="9" fillId="0" borderId="0" applyFont="0" applyFill="0" applyBorder="0" applyAlignment="0" applyProtection="0">
      <alignment vertical="center"/>
    </xf>
    <xf numFmtId="9" fontId="36" fillId="0" borderId="0" applyFont="0" applyFill="0" applyBorder="0" applyAlignment="0" applyProtection="0"/>
    <xf numFmtId="208" fontId="32" fillId="0" borderId="17" applyFont="0" applyFill="0" applyBorder="0" applyAlignment="0" applyProtection="0">
      <alignment vertical="center"/>
    </xf>
    <xf numFmtId="230" fontId="32" fillId="29" borderId="18" applyFont="0" applyFill="0" applyBorder="0" applyAlignment="0" applyProtection="0">
      <alignment vertical="center"/>
    </xf>
    <xf numFmtId="240" fontId="32" fillId="0" borderId="0" applyFont="0" applyFill="0" applyBorder="0" applyAlignment="0" applyProtection="0"/>
    <xf numFmtId="238" fontId="32" fillId="0" borderId="5"/>
    <xf numFmtId="237" fontId="32" fillId="0" borderId="5"/>
    <xf numFmtId="0" fontId="19" fillId="30" borderId="0" applyNumberFormat="0" applyBorder="0" applyAlignment="0" applyProtection="0">
      <alignment vertical="center"/>
    </xf>
    <xf numFmtId="0" fontId="58" fillId="0" borderId="0"/>
    <xf numFmtId="38" fontId="59" fillId="0" borderId="0" applyFont="0" applyFill="0" applyBorder="0" applyAlignment="0" applyProtection="0"/>
    <xf numFmtId="0" fontId="10" fillId="0" borderId="0"/>
    <xf numFmtId="3" fontId="44" fillId="0" borderId="3"/>
    <xf numFmtId="0" fontId="44" fillId="0" borderId="3"/>
    <xf numFmtId="3" fontId="44" fillId="0" borderId="19"/>
    <xf numFmtId="3" fontId="44" fillId="0" borderId="20"/>
    <xf numFmtId="0" fontId="60" fillId="0" borderId="3"/>
    <xf numFmtId="0" fontId="61" fillId="0" borderId="0">
      <alignment horizontal="center"/>
    </xf>
    <xf numFmtId="0" fontId="48" fillId="0" borderId="21">
      <alignment horizontal="center"/>
    </xf>
    <xf numFmtId="0" fontId="20" fillId="0" borderId="0" applyNumberFormat="0" applyFill="0" applyBorder="0" applyAlignment="0" applyProtection="0">
      <alignment vertical="center"/>
    </xf>
    <xf numFmtId="49" fontId="30" fillId="0" borderId="0">
      <alignment horizontal="distributed" vertical="center" wrapText="1"/>
    </xf>
    <xf numFmtId="0" fontId="21" fillId="31" borderId="22" applyNumberFormat="0" applyAlignment="0" applyProtection="0">
      <alignment vertical="center"/>
    </xf>
    <xf numFmtId="3" fontId="62" fillId="0" borderId="0">
      <alignment vertical="center" wrapText="1"/>
    </xf>
    <xf numFmtId="3" fontId="63" fillId="0" borderId="0">
      <alignment vertical="center" wrapText="1"/>
    </xf>
    <xf numFmtId="0" fontId="55" fillId="0" borderId="5">
      <alignment horizontal="center" vertical="center"/>
    </xf>
    <xf numFmtId="0" fontId="64" fillId="0" borderId="0">
      <alignment vertical="center"/>
    </xf>
    <xf numFmtId="268" fontId="10" fillId="0" borderId="0">
      <alignment vertical="center"/>
    </xf>
    <xf numFmtId="268" fontId="10" fillId="0" borderId="0">
      <alignment vertical="center"/>
    </xf>
    <xf numFmtId="41" fontId="10" fillId="0" borderId="0" applyFont="0" applyFill="0" applyBorder="0" applyAlignment="0" applyProtection="0"/>
    <xf numFmtId="41" fontId="10" fillId="0" borderId="0" applyFont="0" applyFill="0" applyBorder="0" applyAlignment="0" applyProtection="0">
      <alignment vertical="center"/>
    </xf>
    <xf numFmtId="41" fontId="9" fillId="0" borderId="0" applyFont="0" applyFill="0" applyBorder="0" applyAlignment="0" applyProtection="0">
      <alignment vertical="center"/>
    </xf>
    <xf numFmtId="41" fontId="10" fillId="0" borderId="0" applyFont="0" applyFill="0" applyBorder="0" applyAlignment="0" applyProtection="0"/>
    <xf numFmtId="41" fontId="10" fillId="0" borderId="0" applyFont="0" applyFill="0" applyBorder="0" applyAlignment="0" applyProtection="0">
      <alignment vertical="center"/>
    </xf>
    <xf numFmtId="41" fontId="10" fillId="0" borderId="0" applyFont="0" applyFill="0" applyBorder="0" applyAlignment="0" applyProtection="0"/>
    <xf numFmtId="41" fontId="10" fillId="0" borderId="0" applyFont="0" applyFill="0" applyBorder="0" applyAlignment="0" applyProtection="0"/>
    <xf numFmtId="41" fontId="31" fillId="0" borderId="0" applyFont="0" applyFill="0" applyBorder="0" applyAlignment="0" applyProtection="0"/>
    <xf numFmtId="41" fontId="10" fillId="0" borderId="0" applyFont="0" applyFill="0" applyBorder="0" applyAlignment="0" applyProtection="0"/>
    <xf numFmtId="0" fontId="34" fillId="0" borderId="0"/>
    <xf numFmtId="0" fontId="13" fillId="0" borderId="0"/>
    <xf numFmtId="0" fontId="31" fillId="0" borderId="0"/>
    <xf numFmtId="0" fontId="32" fillId="0" borderId="0"/>
    <xf numFmtId="0" fontId="30" fillId="0" borderId="0"/>
    <xf numFmtId="0" fontId="32" fillId="0" borderId="0"/>
    <xf numFmtId="0" fontId="32" fillId="0" borderId="0"/>
    <xf numFmtId="3" fontId="32" fillId="0" borderId="0"/>
    <xf numFmtId="0" fontId="13" fillId="0" borderId="0"/>
    <xf numFmtId="3" fontId="32" fillId="0" borderId="0"/>
    <xf numFmtId="0" fontId="32" fillId="0" borderId="0"/>
    <xf numFmtId="0" fontId="32" fillId="0" borderId="0"/>
    <xf numFmtId="0" fontId="30" fillId="0" borderId="0"/>
    <xf numFmtId="3" fontId="32" fillId="0" borderId="0"/>
    <xf numFmtId="0" fontId="32" fillId="0" borderId="0"/>
    <xf numFmtId="3" fontId="32" fillId="0" borderId="0"/>
    <xf numFmtId="3" fontId="32" fillId="0" borderId="0"/>
    <xf numFmtId="0" fontId="32" fillId="0" borderId="0"/>
    <xf numFmtId="3" fontId="32" fillId="0" borderId="0"/>
    <xf numFmtId="0" fontId="32" fillId="0" borderId="0"/>
    <xf numFmtId="0" fontId="32" fillId="0" borderId="0"/>
    <xf numFmtId="3" fontId="32" fillId="0" borderId="0"/>
    <xf numFmtId="0" fontId="32" fillId="0" borderId="0"/>
    <xf numFmtId="0" fontId="34" fillId="0" borderId="0" applyFont="0" applyFill="0" applyBorder="0" applyAlignment="0" applyProtection="0"/>
    <xf numFmtId="3" fontId="32" fillId="0" borderId="0"/>
    <xf numFmtId="0" fontId="34" fillId="0" borderId="0" applyFont="0" applyFill="0" applyBorder="0" applyAlignment="0" applyProtection="0"/>
    <xf numFmtId="3" fontId="32" fillId="0" borderId="0"/>
    <xf numFmtId="0" fontId="34" fillId="0" borderId="0" applyFont="0" applyFill="0" applyBorder="0" applyAlignment="0" applyProtection="0"/>
    <xf numFmtId="0" fontId="31" fillId="0" borderId="0"/>
    <xf numFmtId="0" fontId="32" fillId="0" borderId="0"/>
    <xf numFmtId="0" fontId="32" fillId="0" borderId="0"/>
    <xf numFmtId="0" fontId="32" fillId="0" borderId="0"/>
    <xf numFmtId="3" fontId="32" fillId="0" borderId="0"/>
    <xf numFmtId="0" fontId="32" fillId="0" borderId="0"/>
    <xf numFmtId="3" fontId="32" fillId="0" borderId="0"/>
    <xf numFmtId="0" fontId="65" fillId="0" borderId="23"/>
    <xf numFmtId="0" fontId="22" fillId="0" borderId="24" applyNumberFormat="0" applyFill="0" applyAlignment="0" applyProtection="0">
      <alignment vertical="center"/>
    </xf>
    <xf numFmtId="0" fontId="66" fillId="0" borderId="3">
      <alignment vertical="center"/>
    </xf>
    <xf numFmtId="0" fontId="110" fillId="0" borderId="3">
      <alignment vertical="center"/>
    </xf>
    <xf numFmtId="0" fontId="66" fillId="0" borderId="3">
      <alignment vertical="center"/>
    </xf>
    <xf numFmtId="0" fontId="23" fillId="0" borderId="25" applyNumberFormat="0" applyFill="0" applyAlignment="0" applyProtection="0">
      <alignment vertical="center"/>
    </xf>
    <xf numFmtId="254" fontId="10" fillId="0" borderId="0" applyFont="0" applyFill="0" applyBorder="0" applyAlignment="0" applyProtection="0"/>
    <xf numFmtId="254" fontId="10" fillId="0" borderId="0" applyFont="0" applyFill="0" applyBorder="0" applyAlignment="0" applyProtection="0"/>
    <xf numFmtId="0" fontId="67" fillId="0" borderId="0">
      <alignment vertical="center"/>
    </xf>
    <xf numFmtId="0" fontId="68" fillId="0" borderId="0">
      <alignment horizontal="center" vertical="center"/>
    </xf>
    <xf numFmtId="0" fontId="34" fillId="0" borderId="0"/>
    <xf numFmtId="0" fontId="24" fillId="8" borderId="14" applyNumberFormat="0" applyAlignment="0" applyProtection="0">
      <alignment vertical="center"/>
    </xf>
    <xf numFmtId="4" fontId="53" fillId="0" borderId="0">
      <protection locked="0"/>
    </xf>
    <xf numFmtId="4" fontId="113" fillId="0" borderId="0" applyFont="0" applyFill="0" applyBorder="0" applyAlignment="0" applyProtection="0"/>
    <xf numFmtId="0" fontId="32" fillId="0" borderId="0">
      <protection locked="0"/>
    </xf>
    <xf numFmtId="3" fontId="113" fillId="0" borderId="0" applyFont="0" applyFill="0" applyBorder="0" applyAlignment="0" applyProtection="0"/>
    <xf numFmtId="0" fontId="32" fillId="0" borderId="26" applyNumberFormat="0"/>
    <xf numFmtId="0" fontId="25" fillId="0" borderId="27" applyNumberFormat="0" applyFill="0" applyAlignment="0" applyProtection="0">
      <alignment vertical="center"/>
    </xf>
    <xf numFmtId="0" fontId="26" fillId="0" borderId="28" applyNumberFormat="0" applyFill="0" applyAlignment="0" applyProtection="0">
      <alignment vertical="center"/>
    </xf>
    <xf numFmtId="0" fontId="27" fillId="0" borderId="29" applyNumberFormat="0" applyFill="0" applyAlignment="0" applyProtection="0">
      <alignment vertical="center"/>
    </xf>
    <xf numFmtId="0" fontId="27" fillId="0" borderId="0" applyNumberFormat="0" applyFill="0" applyBorder="0" applyAlignment="0" applyProtection="0">
      <alignment vertical="center"/>
    </xf>
    <xf numFmtId="0" fontId="69" fillId="0" borderId="0"/>
    <xf numFmtId="0" fontId="28" fillId="5" borderId="0" applyNumberFormat="0" applyBorder="0" applyAlignment="0" applyProtection="0">
      <alignment vertical="center"/>
    </xf>
    <xf numFmtId="0" fontId="32" fillId="0" borderId="0"/>
    <xf numFmtId="247" fontId="34" fillId="0" borderId="0" applyFont="0" applyFill="0" applyBorder="0" applyAlignment="0" applyProtection="0"/>
    <xf numFmtId="0" fontId="29" fillId="17" borderId="30" applyNumberFormat="0" applyAlignment="0" applyProtection="0">
      <alignment vertical="center"/>
    </xf>
    <xf numFmtId="0" fontId="55" fillId="0" borderId="5" applyFill="0" applyProtection="0">
      <alignment horizontal="center" vertical="center"/>
    </xf>
    <xf numFmtId="179" fontId="43" fillId="0" borderId="0">
      <protection locked="0"/>
    </xf>
    <xf numFmtId="188" fontId="43" fillId="0" borderId="0">
      <protection locked="0"/>
    </xf>
    <xf numFmtId="179" fontId="43" fillId="0" borderId="0">
      <protection locked="0"/>
    </xf>
    <xf numFmtId="226" fontId="14" fillId="0" borderId="0">
      <protection locked="0"/>
    </xf>
    <xf numFmtId="179" fontId="43" fillId="0" borderId="0">
      <protection locked="0"/>
    </xf>
    <xf numFmtId="194" fontId="10" fillId="0" borderId="0" applyFont="0" applyFill="0" applyBorder="0" applyAlignment="0" applyProtection="0"/>
    <xf numFmtId="41" fontId="10" fillId="0" borderId="0" applyFont="0" applyFill="0" applyBorder="0" applyAlignment="0" applyProtection="0"/>
    <xf numFmtId="41" fontId="10" fillId="0" borderId="0" applyFont="0" applyFill="0" applyBorder="0" applyAlignment="0" applyProtection="0"/>
    <xf numFmtId="244" fontId="32" fillId="0" borderId="0" applyFont="0" applyFill="0" applyBorder="0" applyAlignment="0" applyProtection="0"/>
    <xf numFmtId="243" fontId="32" fillId="0" borderId="0" applyFont="0" applyFill="0" applyBorder="0" applyAlignment="0" applyProtection="0"/>
    <xf numFmtId="245" fontId="32" fillId="0" borderId="31" applyFont="0" applyFill="0" applyBorder="0" applyAlignment="0" applyProtection="0">
      <alignment vertical="center"/>
    </xf>
    <xf numFmtId="236" fontId="32" fillId="0" borderId="17" applyFont="0" applyFill="0" applyBorder="0" applyAlignment="0" applyProtection="0">
      <alignment vertical="center"/>
    </xf>
    <xf numFmtId="186" fontId="31" fillId="19" borderId="0" applyFill="0" applyBorder="0" applyProtection="0">
      <alignment horizontal="right"/>
    </xf>
    <xf numFmtId="234" fontId="32" fillId="22" borderId="3" applyFont="0" applyFill="0" applyBorder="0" applyAlignment="0" applyProtection="0"/>
    <xf numFmtId="242" fontId="32" fillId="0" borderId="5" applyFont="0" applyFill="0" applyBorder="0" applyAlignment="0" applyProtection="0"/>
    <xf numFmtId="241" fontId="32" fillId="0" borderId="32" applyFont="0" applyFill="0" applyBorder="0" applyAlignment="0" applyProtection="0"/>
    <xf numFmtId="235" fontId="32" fillId="0" borderId="17" applyFont="0" applyFill="0" applyBorder="0" applyAlignment="0" applyProtection="0"/>
    <xf numFmtId="239" fontId="32" fillId="0" borderId="5"/>
    <xf numFmtId="0" fontId="30" fillId="0" borderId="0"/>
    <xf numFmtId="0" fontId="12" fillId="0" borderId="3">
      <alignment vertical="center"/>
    </xf>
    <xf numFmtId="0" fontId="32" fillId="0" borderId="0" applyFont="0" applyFill="0" applyBorder="0" applyAlignment="0" applyProtection="0"/>
    <xf numFmtId="43" fontId="10" fillId="0" borderId="0" applyFont="0" applyFill="0" applyBorder="0" applyAlignment="0" applyProtection="0"/>
    <xf numFmtId="179" fontId="43" fillId="0" borderId="0">
      <protection locked="0"/>
    </xf>
    <xf numFmtId="188" fontId="43" fillId="0" borderId="0">
      <protection locked="0"/>
    </xf>
    <xf numFmtId="179" fontId="43" fillId="0" borderId="0">
      <protection locked="0"/>
    </xf>
    <xf numFmtId="226" fontId="14" fillId="0" borderId="0">
      <protection locked="0"/>
    </xf>
    <xf numFmtId="179" fontId="43" fillId="0" borderId="0">
      <protection locked="0"/>
    </xf>
    <xf numFmtId="198" fontId="70" fillId="0" borderId="0" applyFont="0" applyFill="0" applyBorder="0" applyAlignment="0" applyProtection="0"/>
    <xf numFmtId="42" fontId="9" fillId="0" borderId="0" applyFont="0" applyFill="0" applyBorder="0" applyAlignment="0" applyProtection="0">
      <alignment vertical="center"/>
    </xf>
    <xf numFmtId="42" fontId="10" fillId="0" borderId="0" applyFont="0" applyFill="0" applyBorder="0" applyAlignment="0" applyProtection="0"/>
    <xf numFmtId="42" fontId="10" fillId="0" borderId="0" applyFont="0" applyFill="0" applyBorder="0" applyAlignment="0" applyProtection="0"/>
    <xf numFmtId="220" fontId="70" fillId="0" borderId="0" applyFont="0" applyFill="0" applyBorder="0" applyAlignment="0" applyProtection="0"/>
    <xf numFmtId="0" fontId="32" fillId="0" borderId="0">
      <protection locked="0"/>
    </xf>
    <xf numFmtId="10" fontId="113" fillId="0" borderId="0" applyFont="0" applyFill="0" applyBorder="0" applyAlignment="0" applyProtection="0"/>
    <xf numFmtId="179" fontId="43" fillId="0" borderId="0">
      <protection locked="0"/>
    </xf>
    <xf numFmtId="188" fontId="43" fillId="0" borderId="0">
      <protection locked="0"/>
    </xf>
    <xf numFmtId="179" fontId="43" fillId="0" borderId="0">
      <protection locked="0"/>
    </xf>
    <xf numFmtId="226" fontId="14" fillId="0" borderId="0">
      <protection locked="0"/>
    </xf>
    <xf numFmtId="0" fontId="125" fillId="0" borderId="0"/>
    <xf numFmtId="0" fontId="9" fillId="0" borderId="0">
      <alignment vertical="center"/>
    </xf>
    <xf numFmtId="0" fontId="10" fillId="0" borderId="0"/>
    <xf numFmtId="0" fontId="10" fillId="0" borderId="0">
      <alignment vertical="center"/>
    </xf>
    <xf numFmtId="0" fontId="9" fillId="0" borderId="0">
      <alignment vertical="center"/>
    </xf>
    <xf numFmtId="0" fontId="34" fillId="0" borderId="0"/>
    <xf numFmtId="0" fontId="9" fillId="0" borderId="0">
      <alignment vertical="center"/>
    </xf>
    <xf numFmtId="0" fontId="10" fillId="0" borderId="0">
      <alignment vertical="center"/>
    </xf>
    <xf numFmtId="0" fontId="31" fillId="0" borderId="0"/>
    <xf numFmtId="0" fontId="35" fillId="0" borderId="0"/>
    <xf numFmtId="0" fontId="10" fillId="0" borderId="0">
      <alignment vertical="center"/>
    </xf>
    <xf numFmtId="0" fontId="10" fillId="0" borderId="0"/>
    <xf numFmtId="0" fontId="10" fillId="0" borderId="0"/>
    <xf numFmtId="0" fontId="10" fillId="0" borderId="0"/>
    <xf numFmtId="0" fontId="10" fillId="0" borderId="0"/>
    <xf numFmtId="189" fontId="33" fillId="0" borderId="0" applyNumberFormat="0" applyBorder="0">
      <alignment horizontal="centerContinuous" vertical="center"/>
    </xf>
    <xf numFmtId="0" fontId="10" fillId="0" borderId="3" applyNumberFormat="0" applyFill="0" applyProtection="0">
      <alignment vertical="center"/>
    </xf>
    <xf numFmtId="0" fontId="10" fillId="0" borderId="3" applyNumberFormat="0" applyFill="0" applyProtection="0">
      <alignment vertical="center"/>
    </xf>
    <xf numFmtId="0" fontId="36" fillId="0" borderId="5">
      <alignment horizontal="center" vertical="center" wrapText="1"/>
    </xf>
    <xf numFmtId="0" fontId="53" fillId="0" borderId="6">
      <protection locked="0"/>
    </xf>
    <xf numFmtId="0" fontId="113" fillId="0" borderId="6" applyNumberFormat="0" applyFont="0" applyFill="0" applyAlignment="0" applyProtection="0"/>
    <xf numFmtId="197" fontId="70" fillId="0" borderId="0" applyFont="0" applyFill="0" applyBorder="0" applyAlignment="0" applyProtection="0"/>
    <xf numFmtId="189" fontId="7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12" fillId="0" borderId="0" applyNumberFormat="0" applyFont="0" applyBorder="0" applyAlignment="0">
      <alignment horizontal="centerContinuous"/>
      <protection locked="0"/>
    </xf>
    <xf numFmtId="0" fontId="32" fillId="0" borderId="0">
      <protection locked="0"/>
    </xf>
    <xf numFmtId="262" fontId="10" fillId="0" borderId="0" applyFont="0" applyFill="0" applyBorder="0" applyAlignment="0" applyProtection="0"/>
    <xf numFmtId="0" fontId="32" fillId="0" borderId="0">
      <protection locked="0"/>
    </xf>
    <xf numFmtId="261" fontId="113" fillId="0" borderId="0" applyFont="0" applyFill="0" applyBorder="0" applyAlignment="0" applyProtection="0"/>
    <xf numFmtId="38" fontId="36" fillId="0" borderId="0" applyNumberFormat="0" applyFont="0" applyFill="0" applyBorder="0" applyAlignment="0" applyProtection="0">
      <protection locked="0"/>
    </xf>
    <xf numFmtId="9" fontId="10" fillId="0" borderId="0" applyFont="0" applyFill="0" applyBorder="0" applyAlignment="0" applyProtection="0">
      <alignment vertical="center"/>
    </xf>
    <xf numFmtId="0" fontId="8" fillId="0" borderId="0">
      <alignment vertical="center"/>
    </xf>
    <xf numFmtId="41" fontId="10" fillId="0" borderId="0" applyFont="0" applyFill="0" applyBorder="0" applyAlignment="0" applyProtection="0"/>
    <xf numFmtId="0" fontId="10" fillId="0" borderId="0">
      <alignment vertical="center"/>
    </xf>
    <xf numFmtId="0" fontId="7" fillId="0" borderId="0">
      <alignment vertical="center"/>
    </xf>
    <xf numFmtId="0" fontId="6" fillId="0" borderId="0">
      <alignment vertical="center"/>
    </xf>
    <xf numFmtId="0" fontId="135" fillId="0" borderId="0" applyProtection="0">
      <alignment vertical="center"/>
    </xf>
    <xf numFmtId="0" fontId="10" fillId="0" borderId="0"/>
    <xf numFmtId="0" fontId="5" fillId="0" borderId="0">
      <alignment vertical="center"/>
    </xf>
    <xf numFmtId="0" fontId="4" fillId="0" borderId="0">
      <alignment vertical="center"/>
    </xf>
    <xf numFmtId="0" fontId="3" fillId="0" borderId="0">
      <alignment vertical="center"/>
    </xf>
    <xf numFmtId="41" fontId="3" fillId="0" borderId="0" applyFont="0" applyFill="0" applyBorder="0" applyAlignment="0" applyProtection="0">
      <alignment vertical="center"/>
    </xf>
    <xf numFmtId="0" fontId="1" fillId="0" borderId="0">
      <alignment vertical="center"/>
    </xf>
    <xf numFmtId="0" fontId="125" fillId="0" borderId="0">
      <alignment vertical="center"/>
    </xf>
  </cellStyleXfs>
  <cellXfs count="815">
    <xf numFmtId="0" fontId="0" fillId="0" borderId="0" xfId="0"/>
    <xf numFmtId="0" fontId="124" fillId="0" borderId="0" xfId="0" applyFont="1" applyAlignment="1">
      <alignment horizontal="center" shrinkToFit="1"/>
    </xf>
    <xf numFmtId="0" fontId="124" fillId="0" borderId="0" xfId="0" applyFont="1"/>
    <xf numFmtId="41" fontId="123" fillId="0" borderId="0" xfId="3065" applyNumberFormat="1" applyFont="1">
      <alignment vertical="center"/>
    </xf>
    <xf numFmtId="0" fontId="128" fillId="0" borderId="0" xfId="0" applyFont="1" applyAlignment="1">
      <alignment vertical="center"/>
    </xf>
    <xf numFmtId="176" fontId="130" fillId="0" borderId="0" xfId="0" applyNumberFormat="1" applyFont="1" applyAlignment="1">
      <alignment horizontal="center" vertical="center"/>
    </xf>
    <xf numFmtId="0" fontId="9" fillId="0" borderId="0" xfId="0" applyFont="1" applyAlignment="1">
      <alignment vertical="center"/>
    </xf>
    <xf numFmtId="0" fontId="128" fillId="0" borderId="0" xfId="0" applyFont="1"/>
    <xf numFmtId="0" fontId="131" fillId="0" borderId="0" xfId="0" applyFont="1" applyAlignment="1">
      <alignment horizontal="center" vertical="center"/>
    </xf>
    <xf numFmtId="178" fontId="128" fillId="0" borderId="0" xfId="2949" applyNumberFormat="1" applyFont="1" applyFill="1" applyBorder="1" applyAlignment="1">
      <alignment horizontal="right" vertical="center"/>
    </xf>
    <xf numFmtId="0" fontId="132" fillId="0" borderId="0" xfId="0" applyFont="1" applyAlignment="1">
      <alignment horizontal="center" vertical="center"/>
    </xf>
    <xf numFmtId="10" fontId="128" fillId="0" borderId="0" xfId="0" applyNumberFormat="1" applyFont="1" applyAlignment="1">
      <alignment vertical="center"/>
    </xf>
    <xf numFmtId="178" fontId="128" fillId="0" borderId="0" xfId="0" applyNumberFormat="1" applyFont="1" applyAlignment="1">
      <alignment horizontal="right" vertical="center"/>
    </xf>
    <xf numFmtId="41" fontId="9" fillId="0" borderId="0" xfId="0" applyNumberFormat="1" applyFont="1" applyAlignment="1">
      <alignment vertical="center"/>
    </xf>
    <xf numFmtId="178" fontId="16" fillId="0" borderId="0" xfId="0" applyNumberFormat="1" applyFont="1" applyAlignment="1">
      <alignment horizontal="right" vertical="center"/>
    </xf>
    <xf numFmtId="178" fontId="128" fillId="0" borderId="0" xfId="0" applyNumberFormat="1" applyFont="1" applyAlignment="1">
      <alignment vertical="center"/>
    </xf>
    <xf numFmtId="0" fontId="135" fillId="0" borderId="0" xfId="0" applyFont="1" applyAlignment="1">
      <alignment horizontal="center" vertical="center"/>
    </xf>
    <xf numFmtId="41" fontId="135" fillId="0" borderId="0" xfId="0" applyNumberFormat="1" applyFont="1" applyAlignment="1">
      <alignment vertical="center"/>
    </xf>
    <xf numFmtId="41" fontId="135" fillId="0" borderId="0" xfId="0" applyNumberFormat="1" applyFont="1" applyAlignment="1">
      <alignment horizontal="right" vertical="center"/>
    </xf>
    <xf numFmtId="0" fontId="135" fillId="0" borderId="0" xfId="0" applyFont="1"/>
    <xf numFmtId="0" fontId="135" fillId="0" borderId="0" xfId="0" applyFont="1" applyAlignment="1">
      <alignment horizontal="center" vertical="center" shrinkToFit="1"/>
    </xf>
    <xf numFmtId="0" fontId="135" fillId="0" borderId="0" xfId="0" applyFont="1" applyAlignment="1">
      <alignment vertical="center" shrinkToFit="1"/>
    </xf>
    <xf numFmtId="0" fontId="133" fillId="0" borderId="0" xfId="0" applyFont="1" applyAlignment="1">
      <alignment horizontal="center" vertical="center"/>
    </xf>
    <xf numFmtId="0" fontId="136" fillId="0" borderId="0" xfId="0" applyFont="1" applyAlignment="1">
      <alignment vertical="center"/>
    </xf>
    <xf numFmtId="0" fontId="135" fillId="0" borderId="0" xfId="0" applyFont="1" applyAlignment="1">
      <alignment horizontal="left" vertical="center"/>
    </xf>
    <xf numFmtId="0" fontId="134" fillId="0" borderId="0" xfId="0" applyFont="1" applyAlignment="1">
      <alignment horizontal="center" vertical="center" shrinkToFit="1"/>
    </xf>
    <xf numFmtId="0" fontId="136" fillId="0" borderId="17" xfId="0" applyFont="1" applyBorder="1" applyAlignment="1">
      <alignment horizontal="center" vertical="center"/>
    </xf>
    <xf numFmtId="0" fontId="136" fillId="0" borderId="17" xfId="0" applyFont="1" applyBorder="1" applyAlignment="1">
      <alignment horizontal="center" vertical="center" shrinkToFit="1"/>
    </xf>
    <xf numFmtId="0" fontId="136" fillId="0" borderId="18" xfId="0" applyFont="1" applyBorder="1" applyAlignment="1">
      <alignment horizontal="center" vertical="center" shrinkToFit="1"/>
    </xf>
    <xf numFmtId="284" fontId="136" fillId="0" borderId="32" xfId="0" applyNumberFormat="1" applyFont="1" applyBorder="1" applyAlignment="1">
      <alignment horizontal="center" vertical="center"/>
    </xf>
    <xf numFmtId="0" fontId="136" fillId="0" borderId="32" xfId="0" applyFont="1" applyBorder="1" applyAlignment="1">
      <alignment horizontal="left" vertical="center" shrinkToFit="1"/>
    </xf>
    <xf numFmtId="0" fontId="136" fillId="0" borderId="32" xfId="0" applyFont="1" applyBorder="1" applyAlignment="1">
      <alignment horizontal="center" vertical="center"/>
    </xf>
    <xf numFmtId="183" fontId="136" fillId="0" borderId="36" xfId="3071" applyNumberFormat="1" applyFont="1" applyBorder="1" applyAlignment="1">
      <alignment horizontal="right" vertical="center"/>
    </xf>
    <xf numFmtId="183" fontId="136" fillId="0" borderId="38" xfId="3071" applyNumberFormat="1" applyFont="1" applyBorder="1" applyAlignment="1">
      <alignment horizontal="center" vertical="center"/>
    </xf>
    <xf numFmtId="183" fontId="136" fillId="0" borderId="37" xfId="3071" applyNumberFormat="1" applyFont="1" applyBorder="1" applyAlignment="1">
      <alignment horizontal="right" vertical="center"/>
    </xf>
    <xf numFmtId="177" fontId="136" fillId="0" borderId="32" xfId="3058" applyNumberFormat="1" applyFont="1" applyBorder="1" applyAlignment="1">
      <alignment horizontal="center" vertical="center" shrinkToFit="1"/>
    </xf>
    <xf numFmtId="284" fontId="136" fillId="0" borderId="32" xfId="3058" applyNumberFormat="1" applyFont="1" applyBorder="1" applyAlignment="1">
      <alignment horizontal="center" vertical="center"/>
    </xf>
    <xf numFmtId="284" fontId="136" fillId="0" borderId="17" xfId="3058" applyNumberFormat="1" applyFont="1" applyBorder="1" applyAlignment="1">
      <alignment horizontal="center" vertical="center"/>
    </xf>
    <xf numFmtId="0" fontId="136" fillId="0" borderId="17" xfId="3058" applyFont="1" applyBorder="1" applyAlignment="1">
      <alignment horizontal="left" vertical="center" shrinkToFit="1"/>
    </xf>
    <xf numFmtId="0" fontId="136" fillId="0" borderId="17" xfId="0" applyFont="1" applyBorder="1" applyAlignment="1">
      <alignment horizontal="left" vertical="center" shrinkToFit="1"/>
    </xf>
    <xf numFmtId="183" fontId="136" fillId="0" borderId="42" xfId="3071" applyNumberFormat="1" applyFont="1" applyBorder="1" applyAlignment="1">
      <alignment horizontal="center" vertical="center"/>
    </xf>
    <xf numFmtId="183" fontId="136" fillId="0" borderId="43" xfId="3071" applyNumberFormat="1" applyFont="1" applyBorder="1" applyAlignment="1">
      <alignment horizontal="right" vertical="center"/>
    </xf>
    <xf numFmtId="177" fontId="136" fillId="0" borderId="17" xfId="3058" applyNumberFormat="1" applyFont="1" applyBorder="1" applyAlignment="1">
      <alignment horizontal="center" vertical="center" shrinkToFit="1"/>
    </xf>
    <xf numFmtId="0" fontId="136" fillId="0" borderId="17" xfId="3058" applyFont="1" applyBorder="1" applyAlignment="1">
      <alignment horizontal="center" vertical="center" shrinkToFit="1"/>
    </xf>
    <xf numFmtId="0" fontId="128" fillId="0" borderId="0" xfId="0" applyFont="1" applyAlignment="1">
      <alignment vertical="center" shrinkToFit="1"/>
    </xf>
    <xf numFmtId="0" fontId="128" fillId="0" borderId="0" xfId="0" applyFont="1" applyAlignment="1">
      <alignment horizontal="center" vertical="center" shrinkToFit="1"/>
    </xf>
    <xf numFmtId="181" fontId="128" fillId="0" borderId="0" xfId="0" applyNumberFormat="1" applyFont="1" applyAlignment="1">
      <alignment vertical="center"/>
    </xf>
    <xf numFmtId="0" fontId="137" fillId="0" borderId="32" xfId="3058" applyFont="1" applyBorder="1" applyAlignment="1">
      <alignment horizontal="left" vertical="center" shrinkToFit="1"/>
    </xf>
    <xf numFmtId="284" fontId="136" fillId="0" borderId="17" xfId="0" applyNumberFormat="1" applyFont="1" applyBorder="1" applyAlignment="1">
      <alignment horizontal="center" vertical="center"/>
    </xf>
    <xf numFmtId="0" fontId="136" fillId="0" borderId="17" xfId="3065" applyFont="1" applyBorder="1" applyAlignment="1">
      <alignment vertical="center" shrinkToFit="1"/>
    </xf>
    <xf numFmtId="0" fontId="136" fillId="0" borderId="17" xfId="0" applyFont="1" applyBorder="1" applyAlignment="1">
      <alignment vertical="center" shrinkToFit="1"/>
    </xf>
    <xf numFmtId="0" fontId="140" fillId="0" borderId="0" xfId="0" applyFont="1" applyAlignment="1">
      <alignment vertical="center"/>
    </xf>
    <xf numFmtId="0" fontId="141" fillId="0" borderId="0" xfId="0" applyFont="1" applyAlignment="1">
      <alignment vertical="center"/>
    </xf>
    <xf numFmtId="0" fontId="138" fillId="0" borderId="0" xfId="0" applyFont="1" applyAlignment="1">
      <alignment vertical="center"/>
    </xf>
    <xf numFmtId="0" fontId="127" fillId="0" borderId="0" xfId="0" applyFont="1" applyAlignment="1">
      <alignment horizontal="left"/>
    </xf>
    <xf numFmtId="184" fontId="138" fillId="0" borderId="10" xfId="3065" applyNumberFormat="1" applyFont="1" applyBorder="1">
      <alignment vertical="center"/>
    </xf>
    <xf numFmtId="0" fontId="126" fillId="0" borderId="0" xfId="3058" applyFont="1" applyAlignment="1">
      <alignment vertical="center" wrapText="1"/>
    </xf>
    <xf numFmtId="0" fontId="138" fillId="0" borderId="0" xfId="3058" applyFont="1" applyAlignment="1">
      <alignment vertical="center"/>
    </xf>
    <xf numFmtId="41" fontId="135" fillId="0" borderId="17" xfId="0" applyNumberFormat="1" applyFont="1" applyBorder="1" applyAlignment="1">
      <alignment vertical="center" shrinkToFit="1"/>
    </xf>
    <xf numFmtId="41" fontId="135" fillId="0" borderId="17" xfId="0" applyNumberFormat="1" applyFont="1" applyBorder="1" applyAlignment="1">
      <alignment horizontal="right" vertical="center" shrinkToFit="1"/>
    </xf>
    <xf numFmtId="0" fontId="137" fillId="0" borderId="17" xfId="0" applyFont="1" applyBorder="1" applyAlignment="1">
      <alignment horizontal="left" vertical="center" shrinkToFit="1"/>
    </xf>
    <xf numFmtId="186" fontId="136" fillId="0" borderId="41" xfId="3071" applyNumberFormat="1" applyFont="1" applyBorder="1" applyAlignment="1">
      <alignment horizontal="right" vertical="center"/>
    </xf>
    <xf numFmtId="0" fontId="136" fillId="0" borderId="32" xfId="3065" applyFont="1" applyBorder="1" applyAlignment="1">
      <alignment horizontal="left" vertical="center"/>
    </xf>
    <xf numFmtId="0" fontId="136" fillId="0" borderId="32" xfId="3065" applyFont="1" applyBorder="1" applyAlignment="1">
      <alignment horizontal="left" vertical="center" shrinkToFit="1"/>
    </xf>
    <xf numFmtId="0" fontId="136" fillId="0" borderId="32" xfId="3065" applyFont="1" applyBorder="1" applyAlignment="1">
      <alignment horizontal="center" vertical="center"/>
    </xf>
    <xf numFmtId="41" fontId="136" fillId="0" borderId="32" xfId="3065" applyNumberFormat="1" applyFont="1" applyBorder="1">
      <alignment vertical="center"/>
    </xf>
    <xf numFmtId="0" fontId="136" fillId="0" borderId="17" xfId="3065" applyFont="1" applyBorder="1" applyAlignment="1">
      <alignment horizontal="left" vertical="center"/>
    </xf>
    <xf numFmtId="0" fontId="136" fillId="0" borderId="17" xfId="3065" applyFont="1" applyBorder="1" applyAlignment="1">
      <alignment horizontal="left" vertical="center" shrinkToFit="1"/>
    </xf>
    <xf numFmtId="0" fontId="136" fillId="0" borderId="17" xfId="3065" applyFont="1" applyBorder="1" applyAlignment="1">
      <alignment horizontal="center" vertical="center"/>
    </xf>
    <xf numFmtId="41" fontId="136" fillId="0" borderId="17" xfId="3065" applyNumberFormat="1" applyFont="1" applyBorder="1">
      <alignment vertical="center"/>
    </xf>
    <xf numFmtId="0" fontId="133" fillId="0" borderId="32" xfId="3065" applyFont="1" applyBorder="1" applyAlignment="1">
      <alignment horizontal="left" vertical="center"/>
    </xf>
    <xf numFmtId="186" fontId="136" fillId="0" borderId="17" xfId="3065" applyNumberFormat="1" applyFont="1" applyBorder="1" applyAlignment="1">
      <alignment horizontal="right" vertical="center"/>
    </xf>
    <xf numFmtId="284" fontId="136" fillId="0" borderId="17" xfId="3065" applyNumberFormat="1" applyFont="1" applyBorder="1" applyAlignment="1">
      <alignment horizontal="center" vertical="center" shrinkToFit="1"/>
    </xf>
    <xf numFmtId="294" fontId="136" fillId="0" borderId="17" xfId="0" applyNumberFormat="1" applyFont="1" applyBorder="1" applyAlignment="1">
      <alignment horizontal="center" vertical="center"/>
    </xf>
    <xf numFmtId="0" fontId="136" fillId="0" borderId="17" xfId="0" applyFont="1" applyBorder="1" applyAlignment="1">
      <alignment vertical="center"/>
    </xf>
    <xf numFmtId="41" fontId="136" fillId="0" borderId="17" xfId="0" applyNumberFormat="1" applyFont="1" applyBorder="1" applyAlignment="1">
      <alignment vertical="center"/>
    </xf>
    <xf numFmtId="295" fontId="136" fillId="0" borderId="17" xfId="0" applyNumberFormat="1" applyFont="1" applyBorder="1" applyAlignment="1">
      <alignment vertical="center"/>
    </xf>
    <xf numFmtId="0" fontId="133" fillId="0" borderId="17" xfId="3065" applyFont="1" applyBorder="1" applyAlignment="1">
      <alignment horizontal="left" vertical="center"/>
    </xf>
    <xf numFmtId="0" fontId="135" fillId="0" borderId="17" xfId="0" applyFont="1" applyBorder="1" applyAlignment="1">
      <alignment vertical="center"/>
    </xf>
    <xf numFmtId="284" fontId="136" fillId="0" borderId="18" xfId="3058" applyNumberFormat="1" applyFont="1" applyBorder="1" applyAlignment="1">
      <alignment horizontal="center" vertical="center"/>
    </xf>
    <xf numFmtId="0" fontId="136" fillId="0" borderId="18" xfId="3058" applyFont="1" applyBorder="1" applyAlignment="1">
      <alignment horizontal="left" vertical="center" shrinkToFit="1"/>
    </xf>
    <xf numFmtId="0" fontId="136" fillId="0" borderId="18" xfId="0" applyFont="1" applyBorder="1" applyAlignment="1">
      <alignment horizontal="left" vertical="center" shrinkToFit="1"/>
    </xf>
    <xf numFmtId="186" fontId="136" fillId="0" borderId="39" xfId="3071" applyNumberFormat="1" applyFont="1" applyBorder="1" applyAlignment="1">
      <alignment horizontal="right" vertical="center"/>
    </xf>
    <xf numFmtId="183" fontId="136" fillId="0" borderId="45" xfId="3071" applyNumberFormat="1" applyFont="1" applyBorder="1" applyAlignment="1">
      <alignment horizontal="center" vertical="center"/>
    </xf>
    <xf numFmtId="183" fontId="136" fillId="0" borderId="40" xfId="3071" applyNumberFormat="1" applyFont="1" applyBorder="1" applyAlignment="1">
      <alignment horizontal="right" vertical="center"/>
    </xf>
    <xf numFmtId="177" fontId="136" fillId="0" borderId="18" xfId="3058" applyNumberFormat="1" applyFont="1" applyBorder="1" applyAlignment="1">
      <alignment horizontal="center" vertical="center" shrinkToFit="1"/>
    </xf>
    <xf numFmtId="0" fontId="137" fillId="0" borderId="32" xfId="0" applyFont="1" applyBorder="1" applyAlignment="1">
      <alignment horizontal="left" vertical="center" shrinkToFit="1"/>
    </xf>
    <xf numFmtId="186" fontId="136" fillId="0" borderId="36" xfId="3071" applyNumberFormat="1" applyFont="1" applyBorder="1" applyAlignment="1">
      <alignment horizontal="right" vertical="center"/>
    </xf>
    <xf numFmtId="284" fontId="136" fillId="0" borderId="18" xfId="0" applyNumberFormat="1" applyFont="1" applyBorder="1" applyAlignment="1">
      <alignment horizontal="center" vertical="center"/>
    </xf>
    <xf numFmtId="286" fontId="146" fillId="36" borderId="3" xfId="0" applyNumberFormat="1" applyFont="1" applyFill="1" applyBorder="1" applyAlignment="1">
      <alignment vertical="center"/>
    </xf>
    <xf numFmtId="0" fontId="146" fillId="36" borderId="3" xfId="0" applyFont="1" applyFill="1" applyBorder="1" applyAlignment="1">
      <alignment vertical="center" shrinkToFit="1"/>
    </xf>
    <xf numFmtId="0" fontId="146" fillId="36" borderId="3" xfId="0" applyFont="1" applyFill="1" applyBorder="1" applyAlignment="1">
      <alignment horizontal="center" vertical="center" shrinkToFit="1"/>
    </xf>
    <xf numFmtId="41" fontId="146" fillId="36" borderId="3" xfId="0" applyNumberFormat="1" applyFont="1" applyFill="1" applyBorder="1" applyAlignment="1">
      <alignment vertical="center" shrinkToFit="1"/>
    </xf>
    <xf numFmtId="0" fontId="147" fillId="0" borderId="0" xfId="3058" applyFont="1" applyAlignment="1">
      <alignment vertical="center"/>
    </xf>
    <xf numFmtId="184" fontId="138" fillId="0" borderId="0" xfId="3065" applyNumberFormat="1" applyFont="1">
      <alignment vertical="center"/>
    </xf>
    <xf numFmtId="184" fontId="147" fillId="0" borderId="10" xfId="3065" applyNumberFormat="1" applyFont="1" applyBorder="1">
      <alignment vertical="center"/>
    </xf>
    <xf numFmtId="0" fontId="136" fillId="0" borderId="18" xfId="3058" applyFont="1" applyBorder="1" applyAlignment="1">
      <alignment horizontal="center" vertical="center" shrinkToFit="1"/>
    </xf>
    <xf numFmtId="0" fontId="144" fillId="37" borderId="3" xfId="0" applyFont="1" applyFill="1" applyBorder="1" applyAlignment="1">
      <alignment horizontal="center" vertical="center" shrinkToFit="1"/>
    </xf>
    <xf numFmtId="41" fontId="144" fillId="37" borderId="3" xfId="0" applyNumberFormat="1" applyFont="1" applyFill="1" applyBorder="1" applyAlignment="1">
      <alignment horizontal="center" vertical="center" shrinkToFit="1"/>
    </xf>
    <xf numFmtId="0" fontId="144" fillId="38" borderId="3" xfId="0" applyFont="1" applyFill="1" applyBorder="1" applyAlignment="1">
      <alignment horizontal="center" vertical="center"/>
    </xf>
    <xf numFmtId="177" fontId="136" fillId="0" borderId="11" xfId="3058" applyNumberFormat="1" applyFont="1" applyBorder="1" applyAlignment="1">
      <alignment horizontal="center" vertical="center" shrinkToFit="1"/>
    </xf>
    <xf numFmtId="284" fontId="136" fillId="0" borderId="52" xfId="3058" applyNumberFormat="1" applyFont="1" applyBorder="1" applyAlignment="1">
      <alignment horizontal="center" vertical="center"/>
    </xf>
    <xf numFmtId="0" fontId="136" fillId="0" borderId="52" xfId="3058" applyFont="1" applyBorder="1" applyAlignment="1">
      <alignment horizontal="left" vertical="center" shrinkToFit="1"/>
    </xf>
    <xf numFmtId="0" fontId="136" fillId="0" borderId="52" xfId="0" applyFont="1" applyBorder="1" applyAlignment="1">
      <alignment horizontal="center" vertical="center" shrinkToFit="1"/>
    </xf>
    <xf numFmtId="177" fontId="136" fillId="0" borderId="52" xfId="3058" applyNumberFormat="1" applyFont="1" applyBorder="1" applyAlignment="1">
      <alignment horizontal="center" vertical="center" shrinkToFit="1"/>
    </xf>
    <xf numFmtId="181" fontId="133" fillId="0" borderId="42" xfId="3058" applyNumberFormat="1" applyFont="1" applyBorder="1" applyAlignment="1">
      <alignment horizontal="center" vertical="center"/>
    </xf>
    <xf numFmtId="0" fontId="133" fillId="0" borderId="17" xfId="3058" applyFont="1" applyBorder="1" applyAlignment="1">
      <alignment horizontal="center" vertical="center" shrinkToFit="1"/>
    </xf>
    <xf numFmtId="181" fontId="136" fillId="0" borderId="41" xfId="3058" applyNumberFormat="1" applyFont="1" applyBorder="1" applyAlignment="1">
      <alignment horizontal="right" vertical="center"/>
    </xf>
    <xf numFmtId="0" fontId="136" fillId="0" borderId="17" xfId="3058" applyFont="1" applyBorder="1" applyAlignment="1">
      <alignment horizontal="center" vertical="center"/>
    </xf>
    <xf numFmtId="181" fontId="136" fillId="0" borderId="42" xfId="3058" applyNumberFormat="1" applyFont="1" applyBorder="1" applyAlignment="1">
      <alignment horizontal="center" vertical="center"/>
    </xf>
    <xf numFmtId="0" fontId="136" fillId="0" borderId="31" xfId="0" applyFont="1" applyBorder="1" applyAlignment="1">
      <alignment horizontal="center" vertical="center"/>
    </xf>
    <xf numFmtId="177" fontId="136" fillId="0" borderId="31" xfId="3058" applyNumberFormat="1" applyFont="1" applyBorder="1" applyAlignment="1">
      <alignment horizontal="center" vertical="center" shrinkToFit="1"/>
    </xf>
    <xf numFmtId="0" fontId="140" fillId="0" borderId="17" xfId="0" applyFont="1" applyBorder="1" applyAlignment="1">
      <alignment horizontal="center" vertical="center" shrinkToFit="1"/>
    </xf>
    <xf numFmtId="182" fontId="134" fillId="0" borderId="0" xfId="0" applyNumberFormat="1" applyFont="1" applyAlignment="1">
      <alignment horizontal="center" vertical="center" shrinkToFit="1"/>
    </xf>
    <xf numFmtId="284" fontId="136" fillId="0" borderId="11" xfId="3058" applyNumberFormat="1" applyFont="1" applyBorder="1" applyAlignment="1">
      <alignment horizontal="center" vertical="center"/>
    </xf>
    <xf numFmtId="0" fontId="136" fillId="0" borderId="11" xfId="3058" applyFont="1" applyBorder="1" applyAlignment="1">
      <alignment horizontal="left" vertical="center" shrinkToFit="1"/>
    </xf>
    <xf numFmtId="0" fontId="136" fillId="0" borderId="11" xfId="0" applyFont="1" applyBorder="1" applyAlignment="1">
      <alignment horizontal="left" vertical="center" shrinkToFit="1"/>
    </xf>
    <xf numFmtId="0" fontId="136" fillId="0" borderId="11" xfId="0" applyFont="1" applyBorder="1" applyAlignment="1">
      <alignment horizontal="center" vertical="center" shrinkToFit="1"/>
    </xf>
    <xf numFmtId="186" fontId="136" fillId="0" borderId="4" xfId="3071" applyNumberFormat="1" applyFont="1" applyBorder="1" applyAlignment="1">
      <alignment horizontal="right" vertical="center"/>
    </xf>
    <xf numFmtId="183" fontId="136" fillId="0" borderId="44" xfId="3071" applyNumberFormat="1" applyFont="1" applyBorder="1" applyAlignment="1">
      <alignment horizontal="right" vertical="center"/>
    </xf>
    <xf numFmtId="0" fontId="136" fillId="0" borderId="32" xfId="3058" applyFont="1" applyBorder="1" applyAlignment="1">
      <alignment horizontal="center" vertical="center"/>
    </xf>
    <xf numFmtId="181" fontId="136" fillId="0" borderId="36" xfId="3058" applyNumberFormat="1" applyFont="1" applyBorder="1" applyAlignment="1">
      <alignment horizontal="right" vertical="center"/>
    </xf>
    <xf numFmtId="181" fontId="136" fillId="0" borderId="38" xfId="3058" applyNumberFormat="1" applyFont="1" applyBorder="1" applyAlignment="1">
      <alignment horizontal="center" vertical="center"/>
    </xf>
    <xf numFmtId="181" fontId="136" fillId="0" borderId="37" xfId="3058" applyNumberFormat="1" applyFont="1" applyBorder="1" applyAlignment="1">
      <alignment horizontal="right" vertical="center"/>
    </xf>
    <xf numFmtId="0" fontId="136" fillId="0" borderId="32" xfId="3058" applyFont="1" applyBorder="1" applyAlignment="1">
      <alignment horizontal="center" vertical="center" shrinkToFit="1"/>
    </xf>
    <xf numFmtId="0" fontId="137" fillId="0" borderId="17" xfId="3058" applyFont="1" applyBorder="1" applyAlignment="1">
      <alignment horizontal="left" vertical="center" shrinkToFit="1"/>
    </xf>
    <xf numFmtId="284" fontId="136" fillId="0" borderId="31" xfId="0" applyNumberFormat="1" applyFont="1" applyBorder="1" applyAlignment="1">
      <alignment horizontal="center" vertical="center"/>
    </xf>
    <xf numFmtId="0" fontId="136" fillId="0" borderId="31" xfId="0" applyFont="1" applyBorder="1" applyAlignment="1">
      <alignment horizontal="left" vertical="center" shrinkToFit="1"/>
    </xf>
    <xf numFmtId="183" fontId="136" fillId="0" borderId="56" xfId="3071" applyNumberFormat="1" applyFont="1" applyBorder="1" applyAlignment="1">
      <alignment horizontal="right" vertical="center"/>
    </xf>
    <xf numFmtId="183" fontId="136" fillId="0" borderId="23" xfId="3071" applyNumberFormat="1" applyFont="1" applyBorder="1" applyAlignment="1">
      <alignment horizontal="center" vertical="center"/>
    </xf>
    <xf numFmtId="183" fontId="136" fillId="0" borderId="55" xfId="3071" applyNumberFormat="1" applyFont="1" applyBorder="1" applyAlignment="1">
      <alignment horizontal="right" vertical="center"/>
    </xf>
    <xf numFmtId="0" fontId="136" fillId="0" borderId="31" xfId="0" applyFont="1" applyBorder="1" applyAlignment="1">
      <alignment horizontal="center" vertical="center" shrinkToFit="1"/>
    </xf>
    <xf numFmtId="0" fontId="137" fillId="0" borderId="31" xfId="0" applyFont="1" applyBorder="1" applyAlignment="1">
      <alignment horizontal="left" vertical="center" shrinkToFit="1"/>
    </xf>
    <xf numFmtId="284" fontId="136" fillId="0" borderId="52" xfId="0" applyNumberFormat="1" applyFont="1" applyBorder="1" applyAlignment="1">
      <alignment horizontal="center" vertical="center"/>
    </xf>
    <xf numFmtId="0" fontId="136" fillId="0" borderId="52" xfId="0" applyFont="1" applyBorder="1" applyAlignment="1">
      <alignment horizontal="left" vertical="center" shrinkToFit="1"/>
    </xf>
    <xf numFmtId="186" fontId="136" fillId="0" borderId="53" xfId="3071" applyNumberFormat="1" applyFont="1" applyBorder="1" applyAlignment="1">
      <alignment horizontal="right" vertical="center"/>
    </xf>
    <xf numFmtId="183" fontId="136" fillId="0" borderId="48" xfId="3071" applyNumberFormat="1" applyFont="1" applyBorder="1" applyAlignment="1">
      <alignment horizontal="center" vertical="center"/>
    </xf>
    <xf numFmtId="183" fontId="136" fillId="0" borderId="54" xfId="3071" applyNumberFormat="1" applyFont="1" applyBorder="1" applyAlignment="1">
      <alignment horizontal="right" vertical="center"/>
    </xf>
    <xf numFmtId="284" fontId="135" fillId="0" borderId="17" xfId="3058" applyNumberFormat="1" applyFont="1" applyBorder="1" applyAlignment="1">
      <alignment horizontal="left" vertical="center"/>
    </xf>
    <xf numFmtId="0" fontId="139" fillId="0" borderId="3" xfId="0" applyFont="1" applyBorder="1" applyAlignment="1">
      <alignment horizontal="left" vertical="center"/>
    </xf>
    <xf numFmtId="0" fontId="139" fillId="0" borderId="3" xfId="0" applyFont="1" applyBorder="1" applyAlignment="1">
      <alignment horizontal="center" vertical="center" shrinkToFit="1"/>
    </xf>
    <xf numFmtId="0" fontId="139" fillId="0" borderId="3" xfId="0" applyFont="1" applyBorder="1" applyAlignment="1">
      <alignment vertical="center" shrinkToFit="1"/>
    </xf>
    <xf numFmtId="296" fontId="139" fillId="0" borderId="3" xfId="0" applyNumberFormat="1" applyFont="1" applyBorder="1" applyAlignment="1">
      <alignment horizontal="right" vertical="center" shrinkToFit="1"/>
    </xf>
    <xf numFmtId="296" fontId="140" fillId="0" borderId="17" xfId="0" applyNumberFormat="1" applyFont="1" applyBorder="1" applyAlignment="1">
      <alignment horizontal="right" vertical="center" shrinkToFit="1"/>
    </xf>
    <xf numFmtId="288" fontId="140" fillId="0" borderId="17" xfId="0" applyNumberFormat="1" applyFont="1" applyBorder="1" applyAlignment="1">
      <alignment vertical="center" shrinkToFit="1"/>
    </xf>
    <xf numFmtId="288" fontId="140" fillId="0" borderId="17" xfId="0" applyNumberFormat="1" applyFont="1" applyBorder="1" applyAlignment="1">
      <alignment horizontal="right" vertical="center" shrinkToFit="1"/>
    </xf>
    <xf numFmtId="294" fontId="140" fillId="0" borderId="17" xfId="0" applyNumberFormat="1" applyFont="1" applyBorder="1" applyAlignment="1">
      <alignment horizontal="center" vertical="center" shrinkToFit="1"/>
    </xf>
    <xf numFmtId="0" fontId="140" fillId="0" borderId="17" xfId="0" applyFont="1" applyBorder="1" applyAlignment="1">
      <alignment vertical="center" shrinkToFit="1"/>
    </xf>
    <xf numFmtId="0" fontId="157" fillId="0" borderId="0" xfId="3095" applyFont="1">
      <alignment vertical="center"/>
    </xf>
    <xf numFmtId="0" fontId="156" fillId="0" borderId="66" xfId="3095" applyFont="1" applyBorder="1" applyAlignment="1">
      <alignment horizontal="center" vertical="center" wrapText="1"/>
    </xf>
    <xf numFmtId="0" fontId="157" fillId="0" borderId="67" xfId="3095" applyFont="1" applyBorder="1" applyAlignment="1">
      <alignment horizontal="center" vertical="center" wrapText="1"/>
    </xf>
    <xf numFmtId="0" fontId="156" fillId="0" borderId="68" xfId="3095" applyFont="1" applyBorder="1" applyAlignment="1">
      <alignment horizontal="center" vertical="center" wrapText="1"/>
    </xf>
    <xf numFmtId="0" fontId="156" fillId="0" borderId="66" xfId="3095" applyFont="1" applyBorder="1" applyAlignment="1">
      <alignment horizontal="justify" vertical="center" wrapText="1"/>
    </xf>
    <xf numFmtId="0" fontId="156" fillId="0" borderId="66" xfId="3095" applyFont="1" applyBorder="1" applyAlignment="1">
      <alignment horizontal="right" vertical="center" wrapText="1"/>
    </xf>
    <xf numFmtId="0" fontId="156" fillId="0" borderId="68" xfId="3095" applyFont="1" applyBorder="1" applyAlignment="1">
      <alignment horizontal="justify" vertical="center" wrapText="1"/>
    </xf>
    <xf numFmtId="0" fontId="156" fillId="0" borderId="68" xfId="3095" applyFont="1" applyBorder="1" applyAlignment="1">
      <alignment horizontal="right" vertical="center" wrapText="1"/>
    </xf>
    <xf numFmtId="0" fontId="154" fillId="0" borderId="66" xfId="3095" applyFont="1" applyBorder="1" applyAlignment="1">
      <alignment horizontal="center" vertical="center" wrapText="1"/>
    </xf>
    <xf numFmtId="0" fontId="154" fillId="0" borderId="66" xfId="3095" applyFont="1" applyBorder="1" applyAlignment="1">
      <alignment horizontal="justify" vertical="center" wrapText="1"/>
    </xf>
    <xf numFmtId="0" fontId="154" fillId="0" borderId="66" xfId="3095" applyFont="1" applyBorder="1" applyAlignment="1">
      <alignment horizontal="right" vertical="center" wrapText="1"/>
    </xf>
    <xf numFmtId="0" fontId="154" fillId="0" borderId="68" xfId="3095" applyFont="1" applyBorder="1" applyAlignment="1">
      <alignment horizontal="center" vertical="center" wrapText="1"/>
    </xf>
    <xf numFmtId="0" fontId="154" fillId="0" borderId="69" xfId="3095" applyFont="1" applyBorder="1" applyAlignment="1">
      <alignment horizontal="justify" vertical="center" wrapText="1"/>
    </xf>
    <xf numFmtId="0" fontId="154" fillId="0" borderId="69" xfId="3095" applyFont="1" applyBorder="1" applyAlignment="1">
      <alignment horizontal="right" vertical="center" wrapText="1"/>
    </xf>
    <xf numFmtId="0" fontId="154" fillId="0" borderId="68" xfId="3095" applyFont="1" applyBorder="1" applyAlignment="1">
      <alignment horizontal="justify" vertical="center" wrapText="1"/>
    </xf>
    <xf numFmtId="0" fontId="154" fillId="0" borderId="68" xfId="3095" applyFont="1" applyBorder="1" applyAlignment="1">
      <alignment horizontal="right" vertical="center" wrapText="1"/>
    </xf>
    <xf numFmtId="0" fontId="154" fillId="0" borderId="69" xfId="3095" applyFont="1" applyBorder="1" applyAlignment="1">
      <alignment horizontal="center" vertical="center" wrapText="1"/>
    </xf>
    <xf numFmtId="0" fontId="154" fillId="0" borderId="0" xfId="3095" applyFont="1">
      <alignment vertical="center"/>
    </xf>
    <xf numFmtId="0" fontId="125" fillId="0" borderId="0" xfId="3095" applyFont="1">
      <alignment vertical="center"/>
    </xf>
    <xf numFmtId="0" fontId="152" fillId="0" borderId="0" xfId="3095" applyFont="1">
      <alignment vertical="center"/>
    </xf>
    <xf numFmtId="0" fontId="140" fillId="0" borderId="3" xfId="3096" applyFont="1" applyBorder="1" applyAlignment="1">
      <alignment horizontal="centerContinuous" vertical="center"/>
    </xf>
    <xf numFmtId="0" fontId="140" fillId="0" borderId="3" xfId="3096" applyFont="1" applyBorder="1" applyAlignment="1">
      <alignment horizontal="center" vertical="center"/>
    </xf>
    <xf numFmtId="0" fontId="139" fillId="0" borderId="3" xfId="3096" applyFont="1" applyBorder="1">
      <alignment vertical="center"/>
    </xf>
    <xf numFmtId="0" fontId="140" fillId="0" borderId="3" xfId="3096" applyFont="1" applyBorder="1">
      <alignment vertical="center"/>
    </xf>
    <xf numFmtId="259" fontId="140" fillId="0" borderId="3" xfId="3096" applyNumberFormat="1" applyFont="1" applyBorder="1">
      <alignment vertical="center"/>
    </xf>
    <xf numFmtId="0" fontId="140" fillId="0" borderId="3" xfId="3096" applyFont="1" applyBorder="1" applyAlignment="1">
      <alignment vertical="center" shrinkToFit="1"/>
    </xf>
    <xf numFmtId="0" fontId="140" fillId="0" borderId="3" xfId="3096" applyFont="1" applyBorder="1" applyAlignment="1">
      <alignment horizontal="left" vertical="center" shrinkToFit="1"/>
    </xf>
    <xf numFmtId="0" fontId="140" fillId="0" borderId="3" xfId="3096" applyFont="1" applyBorder="1" applyAlignment="1">
      <alignment horizontal="left" vertical="center"/>
    </xf>
    <xf numFmtId="0" fontId="139" fillId="0" borderId="3" xfId="3096" applyFont="1" applyBorder="1" applyAlignment="1">
      <alignment horizontal="left" vertical="center"/>
    </xf>
    <xf numFmtId="0" fontId="140" fillId="0" borderId="0" xfId="3096" applyFont="1">
      <alignment vertical="center"/>
    </xf>
    <xf numFmtId="0" fontId="140" fillId="0" borderId="0" xfId="3096" applyFont="1" applyAlignment="1">
      <alignment vertical="center" shrinkToFit="1"/>
    </xf>
    <xf numFmtId="0" fontId="140" fillId="0" borderId="0" xfId="3096" applyFont="1" applyAlignment="1">
      <alignment horizontal="center" vertical="center"/>
    </xf>
    <xf numFmtId="259" fontId="140" fillId="0" borderId="0" xfId="3096" applyNumberFormat="1" applyFont="1">
      <alignment vertical="center"/>
    </xf>
    <xf numFmtId="0" fontId="140" fillId="0" borderId="0" xfId="3096" applyFont="1" applyAlignment="1">
      <alignment horizontal="left" vertical="center" shrinkToFit="1"/>
    </xf>
    <xf numFmtId="0" fontId="159" fillId="0" borderId="0" xfId="0" applyFont="1" applyAlignment="1">
      <alignment vertical="center"/>
    </xf>
    <xf numFmtId="49" fontId="159" fillId="0" borderId="0" xfId="0" applyNumberFormat="1" applyFont="1" applyAlignment="1">
      <alignment horizontal="center"/>
    </xf>
    <xf numFmtId="0" fontId="55" fillId="0" borderId="0" xfId="0" applyFont="1"/>
    <xf numFmtId="0" fontId="148" fillId="0" borderId="0" xfId="0" applyFont="1" applyAlignment="1">
      <alignment vertical="center"/>
    </xf>
    <xf numFmtId="0" fontId="161" fillId="0" borderId="0" xfId="0" applyFont="1" applyAlignment="1">
      <alignment vertical="center"/>
    </xf>
    <xf numFmtId="49" fontId="159" fillId="0" borderId="0" xfId="0" quotePrefix="1" applyNumberFormat="1" applyFont="1" applyAlignment="1">
      <alignment horizontal="center" vertical="center"/>
    </xf>
    <xf numFmtId="0" fontId="148" fillId="0" borderId="0" xfId="0" applyFont="1" applyAlignment="1">
      <alignment horizontal="left" vertical="center"/>
    </xf>
    <xf numFmtId="49" fontId="159" fillId="0" borderId="0" xfId="0" quotePrefix="1" applyNumberFormat="1" applyFont="1" applyAlignment="1">
      <alignment horizontal="distributed" vertical="center"/>
    </xf>
    <xf numFmtId="0" fontId="148" fillId="0" borderId="0" xfId="0" applyFont="1" applyAlignment="1">
      <alignment horizontal="left" vertical="center" indent="1"/>
    </xf>
    <xf numFmtId="0" fontId="163" fillId="0" borderId="0" xfId="0" applyFont="1" applyAlignment="1">
      <alignment vertical="center"/>
    </xf>
    <xf numFmtId="0" fontId="149" fillId="0" borderId="0" xfId="0" applyFont="1" applyAlignment="1">
      <alignment vertical="center"/>
    </xf>
    <xf numFmtId="0" fontId="159" fillId="0" borderId="0" xfId="0" applyFont="1"/>
    <xf numFmtId="0" fontId="148" fillId="0" borderId="0" xfId="0" applyFont="1" applyAlignment="1">
      <alignment horizontal="left"/>
    </xf>
    <xf numFmtId="49" fontId="159" fillId="0" borderId="0" xfId="0" applyNumberFormat="1" applyFont="1" applyAlignment="1">
      <alignment horizontal="distributed" vertical="center"/>
    </xf>
    <xf numFmtId="0" fontId="54" fillId="0" borderId="0" xfId="0" applyFont="1" applyAlignment="1">
      <alignment vertical="center"/>
    </xf>
    <xf numFmtId="49" fontId="55" fillId="0" borderId="0" xfId="0" applyNumberFormat="1" applyFont="1" applyAlignment="1">
      <alignment horizontal="center"/>
    </xf>
    <xf numFmtId="0" fontId="145" fillId="0" borderId="0" xfId="3097" applyFont="1" applyAlignment="1">
      <alignment horizontal="center" vertical="center"/>
    </xf>
    <xf numFmtId="0" fontId="164" fillId="0" borderId="0" xfId="0" applyFont="1"/>
    <xf numFmtId="0" fontId="165" fillId="0" borderId="0" xfId="3097" applyFont="1" applyAlignment="1">
      <alignment horizontal="center" vertical="center"/>
    </xf>
    <xf numFmtId="0" fontId="141" fillId="0" borderId="0" xfId="0" applyFont="1"/>
    <xf numFmtId="0" fontId="133" fillId="32" borderId="3" xfId="0" applyFont="1" applyFill="1" applyBorder="1" applyAlignment="1">
      <alignment horizontal="center" vertical="center" shrinkToFit="1"/>
    </xf>
    <xf numFmtId="0" fontId="133" fillId="32" borderId="3" xfId="0" applyFont="1" applyFill="1" applyBorder="1" applyAlignment="1">
      <alignment horizontal="center" vertical="center"/>
    </xf>
    <xf numFmtId="0" fontId="128" fillId="0" borderId="17" xfId="0" applyFont="1" applyBorder="1" applyAlignment="1">
      <alignment horizontal="center" vertical="center"/>
    </xf>
    <xf numFmtId="41" fontId="128" fillId="0" borderId="17" xfId="0" applyNumberFormat="1" applyFont="1" applyBorder="1" applyAlignment="1">
      <alignment vertical="center" shrinkToFit="1"/>
    </xf>
    <xf numFmtId="41" fontId="128" fillId="0" borderId="17" xfId="0" applyNumberFormat="1" applyFont="1" applyBorder="1" applyAlignment="1">
      <alignment vertical="center"/>
    </xf>
    <xf numFmtId="0" fontId="129" fillId="0" borderId="17" xfId="0" applyFont="1" applyBorder="1" applyAlignment="1">
      <alignment vertical="center"/>
    </xf>
    <xf numFmtId="41" fontId="136" fillId="0" borderId="17" xfId="2949" applyFont="1" applyFill="1" applyBorder="1" applyAlignment="1">
      <alignment horizontal="center" vertical="center"/>
    </xf>
    <xf numFmtId="41" fontId="136" fillId="0" borderId="17" xfId="2949" applyFont="1" applyFill="1" applyBorder="1" applyAlignment="1">
      <alignment horizontal="left" vertical="center"/>
    </xf>
    <xf numFmtId="0" fontId="140" fillId="0" borderId="3" xfId="3096" applyFont="1" applyBorder="1" applyAlignment="1">
      <alignment vertical="center" wrapText="1"/>
    </xf>
    <xf numFmtId="41" fontId="136" fillId="0" borderId="32" xfId="2949" applyFont="1" applyFill="1" applyBorder="1" applyAlignment="1">
      <alignment horizontal="center" vertical="center"/>
    </xf>
    <xf numFmtId="41" fontId="136" fillId="0" borderId="32" xfId="2949" applyFont="1" applyFill="1" applyBorder="1" applyAlignment="1">
      <alignment horizontal="left" vertical="center"/>
    </xf>
    <xf numFmtId="41" fontId="126" fillId="0" borderId="0" xfId="2949" applyFont="1" applyFill="1" applyBorder="1" applyAlignment="1">
      <alignment vertical="center" wrapText="1"/>
    </xf>
    <xf numFmtId="41" fontId="136" fillId="0" borderId="18" xfId="2949" applyFont="1" applyFill="1" applyBorder="1" applyAlignment="1">
      <alignment horizontal="center" vertical="center"/>
    </xf>
    <xf numFmtId="41" fontId="136" fillId="0" borderId="18" xfId="2949" applyFont="1" applyFill="1" applyBorder="1" applyAlignment="1">
      <alignment horizontal="left" vertical="center"/>
    </xf>
    <xf numFmtId="41" fontId="136" fillId="0" borderId="52" xfId="2949" applyFont="1" applyFill="1" applyBorder="1" applyAlignment="1">
      <alignment horizontal="center" vertical="center"/>
    </xf>
    <xf numFmtId="41" fontId="136" fillId="0" borderId="52" xfId="2949" applyFont="1" applyFill="1" applyBorder="1" applyAlignment="1">
      <alignment horizontal="left" vertical="center"/>
    </xf>
    <xf numFmtId="41" fontId="136" fillId="0" borderId="31" xfId="2949" applyFont="1" applyFill="1" applyBorder="1" applyAlignment="1">
      <alignment horizontal="center" vertical="center"/>
    </xf>
    <xf numFmtId="41" fontId="136" fillId="0" borderId="31" xfId="2949" applyFont="1" applyFill="1" applyBorder="1" applyAlignment="1">
      <alignment horizontal="left" vertical="center"/>
    </xf>
    <xf numFmtId="41" fontId="136" fillId="0" borderId="11" xfId="2949" applyFont="1" applyFill="1" applyBorder="1" applyAlignment="1">
      <alignment horizontal="center" vertical="center"/>
    </xf>
    <xf numFmtId="41" fontId="136" fillId="0" borderId="11" xfId="2949" applyFont="1" applyFill="1" applyBorder="1" applyAlignment="1">
      <alignment horizontal="left" vertical="center"/>
    </xf>
    <xf numFmtId="41" fontId="136" fillId="0" borderId="32" xfId="2949" applyFont="1" applyFill="1" applyBorder="1" applyAlignment="1">
      <alignment horizontal="right" vertical="center"/>
    </xf>
    <xf numFmtId="41" fontId="136" fillId="0" borderId="17" xfId="2949" applyFont="1" applyFill="1" applyBorder="1" applyAlignment="1">
      <alignment horizontal="right" vertical="center"/>
    </xf>
    <xf numFmtId="41" fontId="133" fillId="0" borderId="17" xfId="2949" applyFont="1" applyFill="1" applyBorder="1" applyAlignment="1">
      <alignment horizontal="right" vertical="center"/>
    </xf>
    <xf numFmtId="41" fontId="128" fillId="0" borderId="0" xfId="2949" applyFont="1" applyFill="1" applyAlignment="1">
      <alignment vertical="center"/>
    </xf>
    <xf numFmtId="41" fontId="136" fillId="0" borderId="32" xfId="2949" applyFont="1" applyFill="1" applyBorder="1" applyAlignment="1">
      <alignment horizontal="left" vertical="center" shrinkToFit="1"/>
    </xf>
    <xf numFmtId="41" fontId="136" fillId="0" borderId="17" xfId="2949" applyFont="1" applyFill="1" applyBorder="1" applyAlignment="1">
      <alignment horizontal="left" vertical="center" shrinkToFit="1"/>
    </xf>
    <xf numFmtId="41" fontId="136" fillId="0" borderId="18" xfId="2949" applyFont="1" applyFill="1" applyBorder="1" applyAlignment="1">
      <alignment horizontal="left" vertical="center" shrinkToFit="1"/>
    </xf>
    <xf numFmtId="41" fontId="133" fillId="0" borderId="18" xfId="2949" applyFont="1" applyFill="1" applyBorder="1" applyAlignment="1">
      <alignment horizontal="right" vertical="center" shrinkToFit="1"/>
    </xf>
    <xf numFmtId="41" fontId="136" fillId="0" borderId="52" xfId="2949" applyFont="1" applyFill="1" applyBorder="1" applyAlignment="1">
      <alignment horizontal="left" vertical="center" shrinkToFit="1"/>
    </xf>
    <xf numFmtId="41" fontId="136" fillId="0" borderId="31" xfId="2949" applyFont="1" applyFill="1" applyBorder="1" applyAlignment="1">
      <alignment horizontal="left" vertical="center" shrinkToFit="1"/>
    </xf>
    <xf numFmtId="41" fontId="136" fillId="0" borderId="11" xfId="2949" applyFont="1" applyFill="1" applyBorder="1" applyAlignment="1">
      <alignment horizontal="left" vertical="center" shrinkToFit="1"/>
    </xf>
    <xf numFmtId="41" fontId="128" fillId="0" borderId="0" xfId="2949" applyFont="1" applyFill="1" applyAlignment="1">
      <alignment vertical="center" shrinkToFit="1"/>
    </xf>
    <xf numFmtId="284" fontId="136" fillId="0" borderId="33" xfId="3058" applyNumberFormat="1" applyFont="1" applyBorder="1" applyAlignment="1">
      <alignment horizontal="center" vertical="center"/>
    </xf>
    <xf numFmtId="0" fontId="136" fillId="0" borderId="33" xfId="3058" applyFont="1" applyBorder="1" applyAlignment="1">
      <alignment horizontal="left" vertical="center" shrinkToFit="1"/>
    </xf>
    <xf numFmtId="0" fontId="136" fillId="0" borderId="33" xfId="0" applyFont="1" applyBorder="1" applyAlignment="1">
      <alignment horizontal="left" vertical="center" shrinkToFit="1"/>
    </xf>
    <xf numFmtId="0" fontId="136" fillId="0" borderId="33" xfId="0" applyFont="1" applyBorder="1" applyAlignment="1">
      <alignment horizontal="center" vertical="center" shrinkToFit="1"/>
    </xf>
    <xf numFmtId="186" fontId="136" fillId="0" borderId="46" xfId="3071" applyNumberFormat="1" applyFont="1" applyBorder="1" applyAlignment="1">
      <alignment horizontal="right" vertical="center"/>
    </xf>
    <xf numFmtId="183" fontId="136" fillId="0" borderId="10" xfId="3071" applyNumberFormat="1" applyFont="1" applyBorder="1" applyAlignment="1">
      <alignment horizontal="center" vertical="center"/>
    </xf>
    <xf numFmtId="183" fontId="136" fillId="0" borderId="47" xfId="3071" applyNumberFormat="1" applyFont="1" applyBorder="1" applyAlignment="1">
      <alignment horizontal="right" vertical="center"/>
    </xf>
    <xf numFmtId="41" fontId="136" fillId="0" borderId="33" xfId="2949" applyFont="1" applyFill="1" applyBorder="1" applyAlignment="1">
      <alignment horizontal="center" vertical="center"/>
    </xf>
    <xf numFmtId="41" fontId="136" fillId="0" borderId="33" xfId="2949" applyFont="1" applyFill="1" applyBorder="1" applyAlignment="1">
      <alignment horizontal="left" vertical="center"/>
    </xf>
    <xf numFmtId="41" fontId="136" fillId="0" borderId="33" xfId="2949" applyFont="1" applyFill="1" applyBorder="1" applyAlignment="1">
      <alignment horizontal="left" vertical="center" shrinkToFit="1"/>
    </xf>
    <xf numFmtId="177" fontId="136" fillId="0" borderId="33" xfId="3058" applyNumberFormat="1" applyFont="1" applyBorder="1" applyAlignment="1">
      <alignment horizontal="center" vertical="center" shrinkToFit="1"/>
    </xf>
    <xf numFmtId="0" fontId="140" fillId="39" borderId="3" xfId="3096" applyFont="1" applyFill="1" applyBorder="1" applyAlignment="1">
      <alignment horizontal="center" vertical="center"/>
    </xf>
    <xf numFmtId="41" fontId="133" fillId="32" borderId="3" xfId="0" applyNumberFormat="1" applyFont="1" applyFill="1" applyBorder="1" applyAlignment="1">
      <alignment horizontal="center" vertical="center" shrinkToFit="1"/>
    </xf>
    <xf numFmtId="0" fontId="138" fillId="0" borderId="0" xfId="0" applyFont="1" applyAlignment="1">
      <alignment horizontal="center" vertical="center"/>
    </xf>
    <xf numFmtId="41" fontId="133" fillId="32" borderId="35" xfId="0" applyNumberFormat="1" applyFont="1" applyFill="1" applyBorder="1" applyAlignment="1">
      <alignment horizontal="center" vertical="center" wrapText="1" shrinkToFit="1"/>
    </xf>
    <xf numFmtId="0" fontId="150" fillId="32" borderId="0" xfId="0" applyFont="1" applyFill="1" applyAlignment="1">
      <alignment horizontal="center" vertical="center" wrapText="1"/>
    </xf>
    <xf numFmtId="0" fontId="150" fillId="32" borderId="3" xfId="0" applyFont="1" applyFill="1" applyBorder="1" applyAlignment="1">
      <alignment horizontal="center" vertical="center" wrapText="1"/>
    </xf>
    <xf numFmtId="0" fontId="168" fillId="32" borderId="3" xfId="0" applyFont="1" applyFill="1" applyBorder="1" applyAlignment="1">
      <alignment horizontal="center" vertical="center" wrapText="1"/>
    </xf>
    <xf numFmtId="0" fontId="168" fillId="40" borderId="3" xfId="0" applyFont="1" applyFill="1" applyBorder="1" applyAlignment="1">
      <alignment horizontal="center" vertical="center" wrapText="1"/>
    </xf>
    <xf numFmtId="0" fontId="169" fillId="40" borderId="3" xfId="0" applyFont="1" applyFill="1" applyBorder="1" applyAlignment="1">
      <alignment horizontal="center" vertical="center" wrapText="1"/>
    </xf>
    <xf numFmtId="0" fontId="170" fillId="45" borderId="3" xfId="0" applyFont="1" applyFill="1" applyBorder="1" applyAlignment="1">
      <alignment horizontal="center" vertical="center" wrapText="1"/>
    </xf>
    <xf numFmtId="0" fontId="169" fillId="43" borderId="3" xfId="0" applyFont="1" applyFill="1" applyBorder="1" applyAlignment="1">
      <alignment horizontal="center" vertical="center" wrapText="1"/>
    </xf>
    <xf numFmtId="0" fontId="150" fillId="43" borderId="3" xfId="0" applyFont="1" applyFill="1" applyBorder="1" applyAlignment="1">
      <alignment horizontal="center" vertical="center" wrapText="1"/>
    </xf>
    <xf numFmtId="0" fontId="168" fillId="41" borderId="3" xfId="0" applyFont="1" applyFill="1" applyBorder="1" applyAlignment="1">
      <alignment horizontal="center" vertical="center" wrapText="1"/>
    </xf>
    <xf numFmtId="0" fontId="150" fillId="45" borderId="3" xfId="0" applyFont="1" applyFill="1" applyBorder="1" applyAlignment="1">
      <alignment horizontal="center" vertical="center" wrapText="1"/>
    </xf>
    <xf numFmtId="0" fontId="150" fillId="40" borderId="3" xfId="0" applyFont="1" applyFill="1" applyBorder="1" applyAlignment="1">
      <alignment horizontal="center" vertical="center" wrapText="1"/>
    </xf>
    <xf numFmtId="0" fontId="150" fillId="42" borderId="3" xfId="0" applyFont="1" applyFill="1" applyBorder="1" applyAlignment="1">
      <alignment horizontal="center" vertical="center" wrapText="1"/>
    </xf>
    <xf numFmtId="0" fontId="171" fillId="0" borderId="0" xfId="0" applyFont="1"/>
    <xf numFmtId="0" fontId="135" fillId="32" borderId="3" xfId="0" applyFont="1" applyFill="1" applyBorder="1" applyAlignment="1">
      <alignment horizontal="center" vertical="center"/>
    </xf>
    <xf numFmtId="0" fontId="135" fillId="0" borderId="17" xfId="0" applyFont="1" applyBorder="1" applyAlignment="1">
      <alignment horizontal="center" vertical="center" shrinkToFit="1"/>
    </xf>
    <xf numFmtId="0" fontId="4" fillId="0" borderId="0" xfId="3099">
      <alignment vertical="center"/>
    </xf>
    <xf numFmtId="0" fontId="4" fillId="44" borderId="0" xfId="3099" applyFill="1">
      <alignment vertical="center"/>
    </xf>
    <xf numFmtId="0" fontId="4" fillId="0" borderId="0" xfId="3099" applyAlignment="1">
      <alignment horizontal="center" vertical="center"/>
    </xf>
    <xf numFmtId="41" fontId="4" fillId="0" borderId="0" xfId="3099" applyNumberFormat="1">
      <alignment vertical="center"/>
    </xf>
    <xf numFmtId="0" fontId="153" fillId="0" borderId="0" xfId="3099" applyFont="1">
      <alignment vertical="center"/>
    </xf>
    <xf numFmtId="0" fontId="152" fillId="0" borderId="46" xfId="0" applyFont="1" applyBorder="1" applyAlignment="1">
      <alignment horizontal="center" vertical="center"/>
    </xf>
    <xf numFmtId="0" fontId="152" fillId="0" borderId="2" xfId="0" applyFont="1" applyBorder="1" applyAlignment="1">
      <alignment horizontal="center" vertical="center"/>
    </xf>
    <xf numFmtId="0" fontId="168" fillId="32" borderId="0" xfId="0" applyFont="1" applyFill="1" applyAlignment="1">
      <alignment horizontal="center" vertical="center" wrapText="1"/>
    </xf>
    <xf numFmtId="0" fontId="175" fillId="0" borderId="3" xfId="3096" applyFont="1" applyBorder="1" applyAlignment="1">
      <alignment horizontal="center" vertical="center"/>
    </xf>
    <xf numFmtId="0" fontId="140" fillId="33" borderId="3" xfId="0" applyFont="1" applyFill="1" applyBorder="1" applyAlignment="1">
      <alignment horizontal="center" vertical="center"/>
    </xf>
    <xf numFmtId="0" fontId="141" fillId="0" borderId="32" xfId="0" applyFont="1" applyBorder="1" applyAlignment="1">
      <alignment horizontal="distributed" vertical="center" indent="3"/>
    </xf>
    <xf numFmtId="288" fontId="141" fillId="0" borderId="32" xfId="0" applyNumberFormat="1" applyFont="1" applyBorder="1" applyAlignment="1">
      <alignment vertical="center"/>
    </xf>
    <xf numFmtId="0" fontId="141" fillId="0" borderId="32" xfId="0" applyFont="1" applyBorder="1" applyAlignment="1">
      <alignment horizontal="left" vertical="center" indent="1"/>
    </xf>
    <xf numFmtId="0" fontId="141" fillId="0" borderId="17" xfId="0" applyFont="1" applyBorder="1" applyAlignment="1">
      <alignment horizontal="distributed" vertical="center" indent="3"/>
    </xf>
    <xf numFmtId="288" fontId="141" fillId="0" borderId="17" xfId="0" applyNumberFormat="1" applyFont="1" applyBorder="1" applyAlignment="1">
      <alignment vertical="center"/>
    </xf>
    <xf numFmtId="0" fontId="141" fillId="0" borderId="17" xfId="0" applyFont="1" applyBorder="1" applyAlignment="1">
      <alignment horizontal="left" vertical="center" indent="1"/>
    </xf>
    <xf numFmtId="0" fontId="176" fillId="33" borderId="3" xfId="0" applyFont="1" applyFill="1" applyBorder="1" applyAlignment="1">
      <alignment horizontal="distributed" vertical="center" indent="3"/>
    </xf>
    <xf numFmtId="288" fontId="176" fillId="33" borderId="3" xfId="0" applyNumberFormat="1" applyFont="1" applyFill="1" applyBorder="1" applyAlignment="1">
      <alignment vertical="center"/>
    </xf>
    <xf numFmtId="0" fontId="176" fillId="33" borderId="3" xfId="0" applyFont="1" applyFill="1" applyBorder="1" applyAlignment="1">
      <alignment horizontal="left" vertical="center" indent="1"/>
    </xf>
    <xf numFmtId="288" fontId="141" fillId="0" borderId="18" xfId="0" applyNumberFormat="1" applyFont="1" applyBorder="1" applyAlignment="1">
      <alignment vertical="center"/>
    </xf>
    <xf numFmtId="287" fontId="141" fillId="0" borderId="18" xfId="3090" applyNumberFormat="1" applyFont="1" applyBorder="1" applyAlignment="1">
      <alignment horizontal="left" vertical="center" indent="1"/>
    </xf>
    <xf numFmtId="289" fontId="141" fillId="0" borderId="17" xfId="3090" applyNumberFormat="1" applyFont="1" applyBorder="1" applyAlignment="1">
      <alignment horizontal="left" vertical="center" indent="1"/>
    </xf>
    <xf numFmtId="287" fontId="141" fillId="0" borderId="17" xfId="3090" applyNumberFormat="1" applyFont="1" applyBorder="1" applyAlignment="1">
      <alignment horizontal="left" vertical="center" indent="1"/>
    </xf>
    <xf numFmtId="291" fontId="141" fillId="0" borderId="17" xfId="3090" applyNumberFormat="1" applyFont="1" applyBorder="1" applyAlignment="1">
      <alignment horizontal="left" vertical="center" indent="1"/>
    </xf>
    <xf numFmtId="288" fontId="176" fillId="2" borderId="3" xfId="0" applyNumberFormat="1" applyFont="1" applyFill="1" applyBorder="1" applyAlignment="1">
      <alignment vertical="center"/>
    </xf>
    <xf numFmtId="0" fontId="176" fillId="2" borderId="3" xfId="0" applyFont="1" applyFill="1" applyBorder="1" applyAlignment="1">
      <alignment horizontal="left" vertical="center" indent="1"/>
    </xf>
    <xf numFmtId="292" fontId="141" fillId="0" borderId="32" xfId="3090" applyNumberFormat="1" applyFont="1" applyBorder="1" applyAlignment="1">
      <alignment horizontal="left" vertical="center" indent="1"/>
    </xf>
    <xf numFmtId="288" fontId="176" fillId="0" borderId="3" xfId="0" applyNumberFormat="1" applyFont="1" applyBorder="1" applyAlignment="1">
      <alignment vertical="center"/>
    </xf>
    <xf numFmtId="293" fontId="176" fillId="0" borderId="3" xfId="3090" applyNumberFormat="1" applyFont="1" applyBorder="1" applyAlignment="1">
      <alignment horizontal="left" vertical="center" indent="1"/>
    </xf>
    <xf numFmtId="288" fontId="141" fillId="0" borderId="3" xfId="0" applyNumberFormat="1" applyFont="1" applyBorder="1" applyAlignment="1">
      <alignment vertical="center"/>
    </xf>
    <xf numFmtId="293" fontId="141" fillId="0" borderId="3" xfId="3090" applyNumberFormat="1" applyFont="1" applyBorder="1" applyAlignment="1">
      <alignment horizontal="left" vertical="center" indent="1"/>
    </xf>
    <xf numFmtId="288" fontId="176" fillId="34" borderId="3" xfId="0" applyNumberFormat="1" applyFont="1" applyFill="1" applyBorder="1" applyAlignment="1">
      <alignment vertical="center"/>
    </xf>
    <xf numFmtId="288" fontId="176" fillId="35" borderId="3" xfId="0" applyNumberFormat="1" applyFont="1" applyFill="1" applyBorder="1" applyAlignment="1">
      <alignment vertical="center"/>
    </xf>
    <xf numFmtId="0" fontId="176" fillId="35" borderId="3" xfId="0" applyFont="1" applyFill="1" applyBorder="1" applyAlignment="1">
      <alignment horizontal="left" vertical="center" indent="1"/>
    </xf>
    <xf numFmtId="0" fontId="143" fillId="0" borderId="0" xfId="0" applyFont="1"/>
    <xf numFmtId="0" fontId="173" fillId="0" borderId="0" xfId="0" applyFont="1" applyAlignment="1">
      <alignment horizontal="center" vertical="center"/>
    </xf>
    <xf numFmtId="49" fontId="144" fillId="0" borderId="17" xfId="0" applyNumberFormat="1" applyFont="1" applyBorder="1" applyAlignment="1">
      <alignment horizontal="center" vertical="center"/>
    </xf>
    <xf numFmtId="186" fontId="144" fillId="0" borderId="17" xfId="0" applyNumberFormat="1" applyFont="1" applyBorder="1" applyAlignment="1">
      <alignment horizontal="center" vertical="center" shrinkToFit="1"/>
    </xf>
    <xf numFmtId="43" fontId="144" fillId="0" borderId="17" xfId="0" applyNumberFormat="1" applyFont="1" applyBorder="1" applyAlignment="1">
      <alignment vertical="center" shrinkToFit="1"/>
    </xf>
    <xf numFmtId="41" fontId="144" fillId="0" borderId="17" xfId="0" applyNumberFormat="1" applyFont="1" applyBorder="1" applyAlignment="1">
      <alignment vertical="center" shrinkToFit="1"/>
    </xf>
    <xf numFmtId="41" fontId="144" fillId="0" borderId="17" xfId="0" applyNumberFormat="1" applyFont="1" applyBorder="1" applyAlignment="1">
      <alignment vertical="center"/>
    </xf>
    <xf numFmtId="0" fontId="177" fillId="0" borderId="0" xfId="0" applyFont="1" applyAlignment="1">
      <alignment horizontal="center" vertical="center"/>
    </xf>
    <xf numFmtId="182" fontId="177" fillId="0" borderId="0" xfId="0" applyNumberFormat="1" applyFont="1" applyAlignment="1">
      <alignment horizontal="center" vertical="center"/>
    </xf>
    <xf numFmtId="0" fontId="178" fillId="0" borderId="0" xfId="0" applyFont="1"/>
    <xf numFmtId="0" fontId="172" fillId="0" borderId="0" xfId="0" applyFont="1" applyAlignment="1">
      <alignment horizontal="center" vertical="center"/>
    </xf>
    <xf numFmtId="298" fontId="141" fillId="0" borderId="17" xfId="3090" applyNumberFormat="1" applyFont="1" applyBorder="1" applyAlignment="1">
      <alignment horizontal="left" vertical="center" indent="1"/>
    </xf>
    <xf numFmtId="290" fontId="141" fillId="0" borderId="17" xfId="3090" applyNumberFormat="1" applyFont="1" applyBorder="1" applyAlignment="1">
      <alignment horizontal="left" vertical="center" indent="1"/>
    </xf>
    <xf numFmtId="0" fontId="179" fillId="0" borderId="0" xfId="0" applyFont="1" applyAlignment="1">
      <alignment horizontal="left" vertical="center"/>
    </xf>
    <xf numFmtId="0" fontId="142" fillId="0" borderId="0" xfId="0" applyFont="1" applyAlignment="1">
      <alignment horizontal="center" vertical="center"/>
    </xf>
    <xf numFmtId="0" fontId="142" fillId="46" borderId="0" xfId="0" applyFont="1" applyFill="1" applyAlignment="1">
      <alignment horizontal="center" vertical="center"/>
    </xf>
    <xf numFmtId="284" fontId="136" fillId="46" borderId="3" xfId="3058" applyNumberFormat="1" applyFont="1" applyFill="1" applyBorder="1" applyAlignment="1">
      <alignment horizontal="center" vertical="center"/>
    </xf>
    <xf numFmtId="0" fontId="136" fillId="46" borderId="3" xfId="3058" applyFont="1" applyFill="1" applyBorder="1" applyAlignment="1">
      <alignment horizontal="left" vertical="center" shrinkToFit="1"/>
    </xf>
    <xf numFmtId="0" fontId="136" fillId="46" borderId="3" xfId="0" applyFont="1" applyFill="1" applyBorder="1" applyAlignment="1">
      <alignment horizontal="left" vertical="center" shrinkToFit="1"/>
    </xf>
    <xf numFmtId="0" fontId="136" fillId="46" borderId="3" xfId="3058" applyFont="1" applyFill="1" applyBorder="1" applyAlignment="1">
      <alignment horizontal="center" vertical="center"/>
    </xf>
    <xf numFmtId="181" fontId="136" fillId="46" borderId="2" xfId="3058" applyNumberFormat="1" applyFont="1" applyFill="1" applyBorder="1" applyAlignment="1">
      <alignment horizontal="right" vertical="center"/>
    </xf>
    <xf numFmtId="181" fontId="136" fillId="46" borderId="9" xfId="3058" applyNumberFormat="1" applyFont="1" applyFill="1" applyBorder="1" applyAlignment="1">
      <alignment horizontal="center" vertical="center"/>
    </xf>
    <xf numFmtId="181" fontId="136" fillId="46" borderId="35" xfId="3058" applyNumberFormat="1" applyFont="1" applyFill="1" applyBorder="1" applyAlignment="1">
      <alignment horizontal="right" vertical="center"/>
    </xf>
    <xf numFmtId="41" fontId="136" fillId="46" borderId="3" xfId="2949" applyFont="1" applyFill="1" applyBorder="1" applyAlignment="1">
      <alignment horizontal="right" vertical="center"/>
    </xf>
    <xf numFmtId="0" fontId="136" fillId="46" borderId="3" xfId="3058" applyFont="1" applyFill="1" applyBorder="1" applyAlignment="1">
      <alignment horizontal="center" vertical="center" shrinkToFit="1"/>
    </xf>
    <xf numFmtId="0" fontId="128" fillId="46" borderId="0" xfId="0" applyFont="1" applyFill="1" applyAlignment="1">
      <alignment vertical="center"/>
    </xf>
    <xf numFmtId="285" fontId="136" fillId="46" borderId="2" xfId="3058" applyNumberFormat="1" applyFont="1" applyFill="1" applyBorder="1" applyAlignment="1">
      <alignment horizontal="right" vertical="center"/>
    </xf>
    <xf numFmtId="0" fontId="135" fillId="46" borderId="3" xfId="3058" applyFont="1" applyFill="1" applyBorder="1" applyAlignment="1">
      <alignment horizontal="center" vertical="center" wrapText="1"/>
    </xf>
    <xf numFmtId="0" fontId="135" fillId="46" borderId="3" xfId="3058" applyFont="1" applyFill="1" applyBorder="1" applyAlignment="1">
      <alignment horizontal="center" vertical="center" shrinkToFit="1"/>
    </xf>
    <xf numFmtId="41" fontId="135" fillId="46" borderId="3" xfId="2949" applyFont="1" applyFill="1" applyBorder="1" applyAlignment="1">
      <alignment horizontal="center" vertical="center" wrapText="1"/>
    </xf>
    <xf numFmtId="41" fontId="135" fillId="46" borderId="3" xfId="2949" applyFont="1" applyFill="1" applyBorder="1" applyAlignment="1">
      <alignment horizontal="center" vertical="center" shrinkToFit="1"/>
    </xf>
    <xf numFmtId="284" fontId="134" fillId="46" borderId="3" xfId="3058" applyNumberFormat="1" applyFont="1" applyFill="1" applyBorder="1" applyAlignment="1">
      <alignment horizontal="left" vertical="center"/>
    </xf>
    <xf numFmtId="0" fontId="133" fillId="46" borderId="3" xfId="3058" applyFont="1" applyFill="1" applyBorder="1" applyAlignment="1">
      <alignment horizontal="left" vertical="center" shrinkToFit="1"/>
    </xf>
    <xf numFmtId="0" fontId="133" fillId="46" borderId="3" xfId="0" applyFont="1" applyFill="1" applyBorder="1" applyAlignment="1">
      <alignment horizontal="left" vertical="center" shrinkToFit="1"/>
    </xf>
    <xf numFmtId="0" fontId="133" fillId="46" borderId="3" xfId="3058" applyFont="1" applyFill="1" applyBorder="1" applyAlignment="1">
      <alignment horizontal="center" vertical="center"/>
    </xf>
    <xf numFmtId="181" fontId="133" fillId="46" borderId="2" xfId="3058" applyNumberFormat="1" applyFont="1" applyFill="1" applyBorder="1" applyAlignment="1">
      <alignment horizontal="right" vertical="center"/>
    </xf>
    <xf numFmtId="181" fontId="133" fillId="46" borderId="9" xfId="3058" applyNumberFormat="1" applyFont="1" applyFill="1" applyBorder="1" applyAlignment="1">
      <alignment horizontal="center" vertical="center"/>
    </xf>
    <xf numFmtId="181" fontId="133" fillId="46" borderId="35" xfId="3058" applyNumberFormat="1" applyFont="1" applyFill="1" applyBorder="1" applyAlignment="1">
      <alignment horizontal="right" vertical="center"/>
    </xf>
    <xf numFmtId="41" fontId="133" fillId="46" borderId="3" xfId="2949" applyFont="1" applyFill="1" applyBorder="1" applyAlignment="1">
      <alignment horizontal="right" vertical="center"/>
    </xf>
    <xf numFmtId="0" fontId="133" fillId="46" borderId="3" xfId="3058" applyFont="1" applyFill="1" applyBorder="1" applyAlignment="1">
      <alignment horizontal="center" vertical="center" shrinkToFit="1"/>
    </xf>
    <xf numFmtId="184" fontId="133" fillId="46" borderId="3" xfId="3065" applyNumberFormat="1" applyFont="1" applyFill="1" applyBorder="1" applyAlignment="1">
      <alignment horizontal="center" vertical="center"/>
    </xf>
    <xf numFmtId="0" fontId="167" fillId="46" borderId="0" xfId="0" applyFont="1" applyFill="1"/>
    <xf numFmtId="186" fontId="136" fillId="0" borderId="43" xfId="3071" applyNumberFormat="1" applyFont="1" applyBorder="1" applyAlignment="1">
      <alignment horizontal="right" vertical="center"/>
    </xf>
    <xf numFmtId="285" fontId="136" fillId="0" borderId="41" xfId="3058" applyNumberFormat="1" applyFont="1" applyBorder="1" applyAlignment="1">
      <alignment horizontal="right" vertical="center"/>
    </xf>
    <xf numFmtId="0" fontId="128" fillId="0" borderId="0" xfId="3065" applyFont="1" applyAlignment="1">
      <alignment horizontal="center" vertical="center"/>
    </xf>
    <xf numFmtId="0" fontId="124" fillId="0" borderId="0" xfId="0" applyFont="1" applyAlignment="1">
      <alignment horizontal="center" vertical="center"/>
    </xf>
    <xf numFmtId="0" fontId="135" fillId="0" borderId="17" xfId="3065" applyFont="1" applyBorder="1" applyAlignment="1">
      <alignment horizontal="center" vertical="center" shrinkToFit="1"/>
    </xf>
    <xf numFmtId="49" fontId="135" fillId="0" borderId="17" xfId="3065" applyNumberFormat="1" applyFont="1" applyBorder="1" applyAlignment="1">
      <alignment vertical="center" shrinkToFit="1"/>
    </xf>
    <xf numFmtId="49" fontId="135" fillId="0" borderId="17" xfId="3065" applyNumberFormat="1" applyFont="1" applyBorder="1" applyAlignment="1">
      <alignment horizontal="center" vertical="center" shrinkToFit="1"/>
    </xf>
    <xf numFmtId="0" fontId="3" fillId="0" borderId="0" xfId="3100">
      <alignment vertical="center"/>
    </xf>
    <xf numFmtId="0" fontId="183" fillId="0" borderId="0" xfId="3100" applyFont="1" applyAlignment="1">
      <alignment horizontal="center" vertical="center" shrinkToFit="1"/>
    </xf>
    <xf numFmtId="41" fontId="184" fillId="0" borderId="0" xfId="3101" applyFont="1">
      <alignment vertical="center"/>
    </xf>
    <xf numFmtId="0" fontId="184" fillId="0" borderId="0" xfId="3100" applyFont="1">
      <alignment vertical="center"/>
    </xf>
    <xf numFmtId="0" fontId="174" fillId="42" borderId="3" xfId="3100" applyFont="1" applyFill="1" applyBorder="1" applyAlignment="1">
      <alignment horizontal="center" vertical="center"/>
    </xf>
    <xf numFmtId="41" fontId="174" fillId="42" borderId="3" xfId="3100" applyNumberFormat="1" applyFont="1" applyFill="1" applyBorder="1" applyAlignment="1">
      <alignment horizontal="center" vertical="center"/>
    </xf>
    <xf numFmtId="0" fontId="3" fillId="42" borderId="0" xfId="3100" applyFill="1">
      <alignment vertical="center"/>
    </xf>
    <xf numFmtId="0" fontId="181" fillId="0" borderId="0" xfId="3100" applyFont="1" applyAlignment="1">
      <alignment horizontal="center" vertical="center"/>
    </xf>
    <xf numFmtId="41" fontId="184" fillId="42" borderId="0" xfId="3101" applyFont="1" applyFill="1" applyBorder="1">
      <alignment vertical="center"/>
    </xf>
    <xf numFmtId="0" fontId="184" fillId="42" borderId="0" xfId="3100" applyFont="1" applyFill="1">
      <alignment vertical="center"/>
    </xf>
    <xf numFmtId="0" fontId="174" fillId="0" borderId="3" xfId="3100" applyFont="1" applyBorder="1" applyAlignment="1">
      <alignment horizontal="center" vertical="center"/>
    </xf>
    <xf numFmtId="3" fontId="185" fillId="0" borderId="3" xfId="3100" applyNumberFormat="1" applyFont="1" applyBorder="1" applyAlignment="1">
      <alignment horizontal="right" vertical="center" wrapText="1"/>
    </xf>
    <xf numFmtId="41" fontId="181" fillId="0" borderId="0" xfId="3101" applyFont="1" applyBorder="1" applyAlignment="1">
      <alignment horizontal="center" vertical="center"/>
    </xf>
    <xf numFmtId="0" fontId="186" fillId="0" borderId="3" xfId="3100" applyFont="1" applyBorder="1" applyAlignment="1">
      <alignment horizontal="center" vertical="center"/>
    </xf>
    <xf numFmtId="0" fontId="3" fillId="0" borderId="0" xfId="3100" applyAlignment="1">
      <alignment horizontal="center" vertical="center"/>
    </xf>
    <xf numFmtId="41" fontId="3" fillId="0" borderId="0" xfId="3100" applyNumberFormat="1">
      <alignment vertical="center"/>
    </xf>
    <xf numFmtId="186" fontId="136" fillId="0" borderId="54" xfId="3071" applyNumberFormat="1" applyFont="1" applyBorder="1" applyAlignment="1">
      <alignment horizontal="right" vertical="center"/>
    </xf>
    <xf numFmtId="186" fontId="136" fillId="0" borderId="40" xfId="3071" applyNumberFormat="1" applyFont="1" applyBorder="1" applyAlignment="1">
      <alignment horizontal="right" vertical="center"/>
    </xf>
    <xf numFmtId="284" fontId="136" fillId="0" borderId="33" xfId="0" applyNumberFormat="1" applyFont="1" applyBorder="1" applyAlignment="1">
      <alignment horizontal="center" vertical="center"/>
    </xf>
    <xf numFmtId="0" fontId="137" fillId="0" borderId="33" xfId="3058" applyFont="1" applyBorder="1" applyAlignment="1">
      <alignment horizontal="left" vertical="center" shrinkToFit="1"/>
    </xf>
    <xf numFmtId="0" fontId="136" fillId="0" borderId="33" xfId="0" applyFont="1" applyBorder="1" applyAlignment="1">
      <alignment horizontal="center" vertical="center"/>
    </xf>
    <xf numFmtId="183" fontId="136" fillId="0" borderId="46" xfId="3071" applyNumberFormat="1" applyFont="1" applyBorder="1" applyAlignment="1">
      <alignment horizontal="right" vertical="center"/>
    </xf>
    <xf numFmtId="0" fontId="136" fillId="0" borderId="43" xfId="3071" applyFont="1" applyBorder="1" applyAlignment="1">
      <alignment horizontal="right" vertical="center"/>
    </xf>
    <xf numFmtId="41" fontId="136" fillId="0" borderId="11" xfId="2949" applyFont="1" applyFill="1" applyBorder="1" applyAlignment="1">
      <alignment horizontal="right" vertical="center"/>
    </xf>
    <xf numFmtId="0" fontId="136" fillId="0" borderId="11" xfId="3058" applyFont="1" applyBorder="1" applyAlignment="1">
      <alignment horizontal="center" vertical="center" shrinkToFit="1"/>
    </xf>
    <xf numFmtId="0" fontId="137" fillId="0" borderId="52" xfId="3058" applyFont="1" applyBorder="1" applyAlignment="1">
      <alignment horizontal="left" vertical="center" shrinkToFit="1"/>
    </xf>
    <xf numFmtId="186" fontId="136" fillId="0" borderId="53" xfId="3071" quotePrefix="1" applyNumberFormat="1" applyFont="1" applyBorder="1" applyAlignment="1">
      <alignment horizontal="right" vertical="center"/>
    </xf>
    <xf numFmtId="0" fontId="136" fillId="0" borderId="54" xfId="3071" applyFont="1" applyBorder="1" applyAlignment="1">
      <alignment horizontal="right" vertical="center"/>
    </xf>
    <xf numFmtId="0" fontId="136" fillId="0" borderId="52" xfId="0" applyFont="1" applyBorder="1" applyAlignment="1">
      <alignment horizontal="center" vertical="center"/>
    </xf>
    <xf numFmtId="0" fontId="137" fillId="0" borderId="52" xfId="0" applyFont="1" applyBorder="1" applyAlignment="1">
      <alignment horizontal="left" vertical="center" shrinkToFit="1"/>
    </xf>
    <xf numFmtId="0" fontId="187" fillId="0" borderId="0" xfId="0" applyFont="1" applyAlignment="1">
      <alignment horizontal="center" vertical="center" shrinkToFit="1"/>
    </xf>
    <xf numFmtId="284" fontId="136" fillId="0" borderId="31" xfId="3058" applyNumberFormat="1" applyFont="1" applyBorder="1" applyAlignment="1">
      <alignment horizontal="center" vertical="center"/>
    </xf>
    <xf numFmtId="0" fontId="136" fillId="0" borderId="31" xfId="3058" applyFont="1" applyBorder="1" applyAlignment="1">
      <alignment horizontal="left" vertical="center" shrinkToFit="1"/>
    </xf>
    <xf numFmtId="186" fontId="136" fillId="0" borderId="56" xfId="3071" applyNumberFormat="1" applyFont="1" applyBorder="1" applyAlignment="1">
      <alignment horizontal="right" vertical="center"/>
    </xf>
    <xf numFmtId="0" fontId="137" fillId="0" borderId="18" xfId="3058" applyFont="1" applyBorder="1" applyAlignment="1">
      <alignment horizontal="left" vertical="center" shrinkToFit="1"/>
    </xf>
    <xf numFmtId="186" fontId="136" fillId="0" borderId="39" xfId="3071" quotePrefix="1" applyNumberFormat="1" applyFont="1" applyBorder="1" applyAlignment="1">
      <alignment horizontal="right" vertical="center"/>
    </xf>
    <xf numFmtId="0" fontId="136" fillId="0" borderId="40" xfId="3071" applyFont="1" applyBorder="1" applyAlignment="1">
      <alignment horizontal="right" vertical="center"/>
    </xf>
    <xf numFmtId="186" fontId="136" fillId="0" borderId="41" xfId="3071" quotePrefix="1" applyNumberFormat="1" applyFont="1" applyBorder="1" applyAlignment="1">
      <alignment horizontal="right" vertical="center"/>
    </xf>
    <xf numFmtId="0" fontId="143" fillId="0" borderId="0" xfId="0" applyFont="1" applyAlignment="1">
      <alignment vertical="center"/>
    </xf>
    <xf numFmtId="295" fontId="136" fillId="0" borderId="17" xfId="0" applyNumberFormat="1" applyFont="1" applyBorder="1" applyAlignment="1">
      <alignment horizontal="center" vertical="center"/>
    </xf>
    <xf numFmtId="182" fontId="134" fillId="0" borderId="0" xfId="0" applyNumberFormat="1" applyFont="1" applyAlignment="1">
      <alignment horizontal="center" vertical="center"/>
    </xf>
    <xf numFmtId="182" fontId="138" fillId="0" borderId="0" xfId="0" applyNumberFormat="1" applyFont="1" applyAlignment="1">
      <alignment vertical="center"/>
    </xf>
    <xf numFmtId="182" fontId="133" fillId="32" borderId="3" xfId="0" applyNumberFormat="1" applyFont="1" applyFill="1" applyBorder="1" applyAlignment="1">
      <alignment horizontal="center" vertical="center" shrinkToFit="1"/>
    </xf>
    <xf numFmtId="182" fontId="135" fillId="0" borderId="0" xfId="0" applyNumberFormat="1" applyFont="1" applyAlignment="1">
      <alignment horizontal="center" vertical="center"/>
    </xf>
    <xf numFmtId="182" fontId="133" fillId="32" borderId="3" xfId="0" applyNumberFormat="1" applyFont="1" applyFill="1" applyBorder="1" applyAlignment="1">
      <alignment horizontal="center" vertical="center" wrapText="1"/>
    </xf>
    <xf numFmtId="0" fontId="172" fillId="0" borderId="0" xfId="0" applyFont="1" applyAlignment="1">
      <alignment vertical="center"/>
    </xf>
    <xf numFmtId="0" fontId="188" fillId="0" borderId="66" xfId="3095" applyFont="1" applyBorder="1" applyAlignment="1">
      <alignment horizontal="center" vertical="center" wrapText="1"/>
    </xf>
    <xf numFmtId="288" fontId="139" fillId="0" borderId="0" xfId="0" applyNumberFormat="1" applyFont="1" applyAlignment="1">
      <alignment horizontal="center" vertical="center"/>
    </xf>
    <xf numFmtId="0" fontId="189" fillId="0" borderId="0" xfId="0" applyFont="1" applyAlignment="1">
      <alignment horizontal="center" vertical="center"/>
    </xf>
    <xf numFmtId="0" fontId="190" fillId="0" borderId="0" xfId="0" applyFont="1" applyAlignment="1">
      <alignment horizontal="center" vertical="center"/>
    </xf>
    <xf numFmtId="41" fontId="191" fillId="0" borderId="0" xfId="3065" applyNumberFormat="1" applyFont="1">
      <alignment vertical="center"/>
    </xf>
    <xf numFmtId="0" fontId="191" fillId="0" borderId="0" xfId="0" applyFont="1"/>
    <xf numFmtId="41" fontId="192" fillId="46" borderId="0" xfId="3065" applyNumberFormat="1" applyFont="1" applyFill="1">
      <alignment vertical="center"/>
    </xf>
    <xf numFmtId="0" fontId="192" fillId="46" borderId="0" xfId="0" applyFont="1" applyFill="1"/>
    <xf numFmtId="41" fontId="193" fillId="0" borderId="0" xfId="3065" applyNumberFormat="1" applyFont="1">
      <alignment vertical="center"/>
    </xf>
    <xf numFmtId="41" fontId="193" fillId="0" borderId="0" xfId="3065" applyNumberFormat="1" applyFont="1" applyAlignment="1">
      <alignment horizontal="center" vertical="center"/>
    </xf>
    <xf numFmtId="0" fontId="191" fillId="0" borderId="0" xfId="0" applyFont="1" applyAlignment="1">
      <alignment horizontal="center" vertical="center"/>
    </xf>
    <xf numFmtId="41" fontId="191" fillId="0" borderId="0" xfId="0" applyNumberFormat="1" applyFont="1" applyAlignment="1">
      <alignment horizontal="center" vertical="center"/>
    </xf>
    <xf numFmtId="0" fontId="127" fillId="0" borderId="0" xfId="0" applyFont="1" applyAlignment="1">
      <alignment horizontal="center" vertical="center"/>
    </xf>
    <xf numFmtId="0" fontId="128" fillId="0" borderId="0" xfId="0" applyFont="1" applyAlignment="1">
      <alignment horizontal="center" vertical="center"/>
    </xf>
    <xf numFmtId="41" fontId="9" fillId="0" borderId="0" xfId="2949" applyFont="1" applyAlignment="1">
      <alignment vertical="center"/>
    </xf>
    <xf numFmtId="0" fontId="136" fillId="0" borderId="18" xfId="0" applyFont="1" applyBorder="1" applyAlignment="1">
      <alignment horizontal="center" vertical="center"/>
    </xf>
    <xf numFmtId="284" fontId="136" fillId="0" borderId="18" xfId="3065" applyNumberFormat="1" applyFont="1" applyBorder="1" applyAlignment="1">
      <alignment horizontal="center" vertical="center" shrinkToFit="1"/>
    </xf>
    <xf numFmtId="0" fontId="136" fillId="0" borderId="18" xfId="3065" applyFont="1" applyBorder="1" applyAlignment="1">
      <alignment horizontal="left" vertical="center" shrinkToFit="1"/>
    </xf>
    <xf numFmtId="0" fontId="136" fillId="0" borderId="18" xfId="3065" applyFont="1" applyBorder="1" applyAlignment="1">
      <alignment horizontal="center" vertical="center"/>
    </xf>
    <xf numFmtId="186" fontId="136" fillId="0" borderId="18" xfId="3065" applyNumberFormat="1" applyFont="1" applyBorder="1" applyAlignment="1">
      <alignment horizontal="right" vertical="center"/>
    </xf>
    <xf numFmtId="41" fontId="136" fillId="0" borderId="18" xfId="3065" applyNumberFormat="1" applyFont="1" applyBorder="1">
      <alignment vertical="center"/>
    </xf>
    <xf numFmtId="284" fontId="136" fillId="0" borderId="32" xfId="3065" applyNumberFormat="1" applyFont="1" applyBorder="1" applyAlignment="1">
      <alignment horizontal="center" vertical="center" shrinkToFit="1"/>
    </xf>
    <xf numFmtId="186" fontId="136" fillId="0" borderId="32" xfId="3065" applyNumberFormat="1" applyFont="1" applyBorder="1" applyAlignment="1">
      <alignment horizontal="right" vertical="center"/>
    </xf>
    <xf numFmtId="0" fontId="136" fillId="0" borderId="32" xfId="3058" applyFont="1" applyBorder="1" applyAlignment="1">
      <alignment horizontal="left" vertical="center" shrinkToFit="1"/>
    </xf>
    <xf numFmtId="0" fontId="136" fillId="0" borderId="32" xfId="0" applyFont="1" applyBorder="1" applyAlignment="1">
      <alignment horizontal="center" vertical="center" shrinkToFit="1"/>
    </xf>
    <xf numFmtId="284" fontId="135" fillId="0" borderId="18" xfId="3058" applyNumberFormat="1" applyFont="1" applyBorder="1" applyAlignment="1">
      <alignment horizontal="left" vertical="center"/>
    </xf>
    <xf numFmtId="181" fontId="136" fillId="0" borderId="39" xfId="3058" applyNumberFormat="1" applyFont="1" applyBorder="1" applyAlignment="1">
      <alignment horizontal="right" vertical="center"/>
    </xf>
    <xf numFmtId="181" fontId="133" fillId="0" borderId="45" xfId="3058" applyNumberFormat="1" applyFont="1" applyBorder="1" applyAlignment="1">
      <alignment horizontal="center" vertical="center"/>
    </xf>
    <xf numFmtId="41" fontId="133" fillId="0" borderId="18" xfId="2949" applyFont="1" applyFill="1" applyBorder="1" applyAlignment="1">
      <alignment horizontal="right" vertical="center"/>
    </xf>
    <xf numFmtId="41" fontId="136" fillId="0" borderId="18" xfId="2949" applyFont="1" applyFill="1" applyBorder="1" applyAlignment="1">
      <alignment horizontal="right" vertical="center"/>
    </xf>
    <xf numFmtId="0" fontId="133" fillId="0" borderId="18" xfId="3058" applyFont="1" applyBorder="1" applyAlignment="1">
      <alignment horizontal="center" vertical="center" shrinkToFit="1"/>
    </xf>
    <xf numFmtId="284" fontId="136" fillId="0" borderId="34" xfId="3058" applyNumberFormat="1" applyFont="1" applyBorder="1" applyAlignment="1">
      <alignment horizontal="center" vertical="center"/>
    </xf>
    <xf numFmtId="0" fontId="136" fillId="0" borderId="34" xfId="0" applyFont="1" applyBorder="1" applyAlignment="1">
      <alignment horizontal="left" vertical="center" shrinkToFit="1"/>
    </xf>
    <xf numFmtId="186" fontId="136" fillId="0" borderId="49" xfId="3071" applyNumberFormat="1" applyFont="1" applyBorder="1" applyAlignment="1">
      <alignment horizontal="right" vertical="center"/>
    </xf>
    <xf numFmtId="183" fontId="136" fillId="0" borderId="50" xfId="3071" applyNumberFormat="1" applyFont="1" applyBorder="1" applyAlignment="1">
      <alignment horizontal="center" vertical="center"/>
    </xf>
    <xf numFmtId="183" fontId="136" fillId="0" borderId="51" xfId="3071" applyNumberFormat="1" applyFont="1" applyBorder="1" applyAlignment="1">
      <alignment horizontal="right" vertical="center"/>
    </xf>
    <xf numFmtId="41" fontId="136" fillId="0" borderId="34" xfId="2949" applyFont="1" applyFill="1" applyBorder="1" applyAlignment="1">
      <alignment horizontal="center" vertical="center"/>
    </xf>
    <xf numFmtId="41" fontId="136" fillId="0" borderId="34" xfId="2949" applyFont="1" applyFill="1" applyBorder="1" applyAlignment="1">
      <alignment horizontal="left" vertical="center"/>
    </xf>
    <xf numFmtId="41" fontId="136" fillId="0" borderId="34" xfId="2949" applyFont="1" applyFill="1" applyBorder="1" applyAlignment="1">
      <alignment horizontal="left" vertical="center" shrinkToFit="1"/>
    </xf>
    <xf numFmtId="177" fontId="136" fillId="0" borderId="34" xfId="3058" applyNumberFormat="1" applyFont="1" applyBorder="1" applyAlignment="1">
      <alignment horizontal="center" vertical="center" shrinkToFit="1"/>
    </xf>
    <xf numFmtId="0" fontId="194" fillId="0" borderId="0" xfId="0" applyFont="1" applyAlignment="1">
      <alignment horizontal="left"/>
    </xf>
    <xf numFmtId="0" fontId="194" fillId="0" borderId="0" xfId="0" applyFont="1" applyAlignment="1">
      <alignment horizontal="center" shrinkToFit="1"/>
    </xf>
    <xf numFmtId="0" fontId="194" fillId="0" borderId="0" xfId="0" applyFont="1" applyAlignment="1">
      <alignment horizontal="center"/>
    </xf>
    <xf numFmtId="0" fontId="177" fillId="0" borderId="0" xfId="0" applyFont="1"/>
    <xf numFmtId="0" fontId="177" fillId="0" borderId="0" xfId="0" applyFont="1" applyAlignment="1">
      <alignment horizontal="center" shrinkToFit="1"/>
    </xf>
    <xf numFmtId="0" fontId="177" fillId="0" borderId="0" xfId="0" applyFont="1" applyAlignment="1">
      <alignment horizontal="center"/>
    </xf>
    <xf numFmtId="0" fontId="172" fillId="0" borderId="0" xfId="0" applyFont="1"/>
    <xf numFmtId="0" fontId="172" fillId="0" borderId="0" xfId="0" applyFont="1" applyAlignment="1">
      <alignment horizontal="center" shrinkToFit="1"/>
    </xf>
    <xf numFmtId="49" fontId="172" fillId="0" borderId="0" xfId="0" applyNumberFormat="1" applyFont="1" applyAlignment="1">
      <alignment horizontal="center"/>
    </xf>
    <xf numFmtId="41" fontId="172" fillId="0" borderId="0" xfId="0" applyNumberFormat="1" applyFont="1" applyAlignment="1">
      <alignment horizontal="center"/>
    </xf>
    <xf numFmtId="299" fontId="172" fillId="0" borderId="0" xfId="0" applyNumberFormat="1" applyFont="1"/>
    <xf numFmtId="0" fontId="177" fillId="0" borderId="0" xfId="0" applyFont="1" applyAlignment="1">
      <alignment shrinkToFit="1"/>
    </xf>
    <xf numFmtId="0" fontId="9" fillId="0" borderId="0" xfId="0" applyFont="1" applyAlignment="1">
      <alignment horizontal="right" vertical="center"/>
    </xf>
    <xf numFmtId="0" fontId="195" fillId="0" borderId="49" xfId="3091" applyFont="1" applyBorder="1" applyAlignment="1">
      <alignment vertical="center" wrapText="1"/>
    </xf>
    <xf numFmtId="0" fontId="195" fillId="0" borderId="50" xfId="3091" applyFont="1" applyBorder="1" applyAlignment="1">
      <alignment vertical="center" wrapText="1"/>
    </xf>
    <xf numFmtId="0" fontId="196" fillId="0" borderId="50" xfId="3091" applyFont="1" applyBorder="1" applyAlignment="1">
      <alignment vertical="center" wrapText="1"/>
    </xf>
    <xf numFmtId="0" fontId="196" fillId="0" borderId="51" xfId="3091" applyFont="1" applyBorder="1" applyAlignment="1">
      <alignment vertical="center" wrapText="1"/>
    </xf>
    <xf numFmtId="0" fontId="195" fillId="0" borderId="4" xfId="3091" applyFont="1" applyBorder="1" applyAlignment="1">
      <alignment vertical="center" wrapText="1"/>
    </xf>
    <xf numFmtId="0" fontId="196" fillId="0" borderId="44" xfId="3091" applyFont="1" applyBorder="1" applyAlignment="1">
      <alignment vertical="center" wrapText="1"/>
    </xf>
    <xf numFmtId="0" fontId="145" fillId="0" borderId="4" xfId="3091" applyFont="1" applyBorder="1" applyAlignment="1">
      <alignment vertical="center" shrinkToFit="1"/>
    </xf>
    <xf numFmtId="0" fontId="145" fillId="0" borderId="44" xfId="3091" applyFont="1" applyBorder="1" applyAlignment="1">
      <alignment vertical="center" shrinkToFit="1"/>
    </xf>
    <xf numFmtId="0" fontId="199" fillId="0" borderId="4" xfId="3091" applyFont="1" applyBorder="1">
      <alignment vertical="center"/>
    </xf>
    <xf numFmtId="0" fontId="0" fillId="0" borderId="44" xfId="0" applyBorder="1"/>
    <xf numFmtId="0" fontId="195" fillId="0" borderId="4" xfId="3091" applyFont="1" applyBorder="1" applyAlignment="1">
      <alignment horizontal="left" vertical="center" indent="1"/>
    </xf>
    <xf numFmtId="0" fontId="199" fillId="0" borderId="44" xfId="3091" applyFont="1" applyBorder="1" applyAlignment="1">
      <alignment horizontal="center" vertical="center"/>
    </xf>
    <xf numFmtId="0" fontId="200" fillId="0" borderId="44" xfId="3091" applyFont="1" applyBorder="1">
      <alignment vertical="center"/>
    </xf>
    <xf numFmtId="300" fontId="195" fillId="0" borderId="44" xfId="3091" applyNumberFormat="1" applyFont="1" applyBorder="1">
      <alignment vertical="center"/>
    </xf>
    <xf numFmtId="0" fontId="8" fillId="0" borderId="44" xfId="3091" applyBorder="1">
      <alignment vertical="center"/>
    </xf>
    <xf numFmtId="0" fontId="195" fillId="0" borderId="44" xfId="3091" applyFont="1" applyBorder="1" applyAlignment="1">
      <alignment horizontal="left" vertical="center"/>
    </xf>
    <xf numFmtId="0" fontId="195" fillId="0" borderId="44" xfId="3091" applyFont="1" applyBorder="1">
      <alignment vertical="center"/>
    </xf>
    <xf numFmtId="0" fontId="201" fillId="0" borderId="4" xfId="3091" applyFont="1" applyBorder="1">
      <alignment vertical="center"/>
    </xf>
    <xf numFmtId="0" fontId="202" fillId="0" borderId="46" xfId="3091" applyFont="1" applyBorder="1">
      <alignment vertical="center"/>
    </xf>
    <xf numFmtId="0" fontId="0" fillId="0" borderId="10" xfId="0" applyBorder="1"/>
    <xf numFmtId="0" fontId="0" fillId="0" borderId="47" xfId="0" applyBorder="1"/>
    <xf numFmtId="0" fontId="203" fillId="0" borderId="4" xfId="3091" applyFont="1" applyBorder="1" applyAlignment="1">
      <alignment horizontal="left" vertical="center" indent="1"/>
    </xf>
    <xf numFmtId="0" fontId="197" fillId="0" borderId="44" xfId="3091" quotePrefix="1" applyFont="1" applyBorder="1" applyAlignment="1">
      <alignment vertical="center" shrinkToFit="1"/>
    </xf>
    <xf numFmtId="0" fontId="198" fillId="0" borderId="44" xfId="3091" quotePrefix="1" applyFont="1" applyBorder="1" applyAlignment="1">
      <alignment vertical="center" shrinkToFit="1"/>
    </xf>
    <xf numFmtId="0" fontId="197" fillId="0" borderId="0" xfId="3091" quotePrefix="1" applyFont="1" applyAlignment="1">
      <alignment vertical="center" shrinkToFit="1"/>
    </xf>
    <xf numFmtId="0" fontId="198" fillId="0" borderId="0" xfId="3091" quotePrefix="1" applyFont="1" applyAlignment="1">
      <alignment vertical="center" shrinkToFit="1"/>
    </xf>
    <xf numFmtId="0" fontId="195" fillId="0" borderId="0" xfId="3091" applyFont="1" applyAlignment="1">
      <alignment vertical="center" wrapText="1"/>
    </xf>
    <xf numFmtId="0" fontId="196" fillId="0" borderId="0" xfId="3091" applyFont="1" applyAlignment="1">
      <alignment vertical="center" wrapText="1"/>
    </xf>
    <xf numFmtId="0" fontId="0" fillId="0" borderId="4" xfId="0" applyBorder="1"/>
    <xf numFmtId="0" fontId="145" fillId="0" borderId="0" xfId="3091" applyFont="1" applyAlignment="1">
      <alignment vertical="center" shrinkToFit="1"/>
    </xf>
    <xf numFmtId="0" fontId="204" fillId="0" borderId="0" xfId="0" applyFont="1"/>
    <xf numFmtId="0" fontId="203" fillId="0" borderId="0" xfId="3091" applyFont="1" applyAlignment="1">
      <alignment horizontal="left" vertical="center" indent="1"/>
    </xf>
    <xf numFmtId="0" fontId="199" fillId="0" borderId="0" xfId="3091" applyFont="1" applyAlignment="1">
      <alignment horizontal="center" vertical="center"/>
    </xf>
    <xf numFmtId="0" fontId="203" fillId="0" borderId="0" xfId="3091" applyFont="1">
      <alignment vertical="center"/>
    </xf>
    <xf numFmtId="0" fontId="196" fillId="0" borderId="0" xfId="3091" applyFont="1">
      <alignment vertical="center"/>
    </xf>
    <xf numFmtId="0" fontId="195" fillId="0" borderId="0" xfId="3091" applyFont="1">
      <alignment vertical="center"/>
    </xf>
    <xf numFmtId="0" fontId="195" fillId="0" borderId="0" xfId="3091" applyFont="1" applyAlignment="1">
      <alignment horizontal="right" vertical="center"/>
    </xf>
    <xf numFmtId="0" fontId="8" fillId="0" borderId="0" xfId="3091">
      <alignment vertical="center"/>
    </xf>
    <xf numFmtId="0" fontId="195" fillId="0" borderId="0" xfId="3091" applyFont="1" applyAlignment="1">
      <alignment horizontal="left" vertical="center"/>
    </xf>
    <xf numFmtId="284" fontId="150" fillId="46" borderId="3" xfId="3058" applyNumberFormat="1" applyFont="1" applyFill="1" applyBorder="1" applyAlignment="1">
      <alignment horizontal="center" vertical="center"/>
    </xf>
    <xf numFmtId="0" fontId="150" fillId="46" borderId="3" xfId="3058" applyFont="1" applyFill="1" applyBorder="1" applyAlignment="1">
      <alignment horizontal="left" vertical="center" shrinkToFit="1"/>
    </xf>
    <xf numFmtId="0" fontId="150" fillId="46" borderId="3" xfId="0" applyFont="1" applyFill="1" applyBorder="1" applyAlignment="1">
      <alignment horizontal="left" vertical="center" shrinkToFit="1"/>
    </xf>
    <xf numFmtId="0" fontId="150" fillId="46" borderId="3" xfId="3058" applyFont="1" applyFill="1" applyBorder="1" applyAlignment="1">
      <alignment horizontal="center" vertical="center"/>
    </xf>
    <xf numFmtId="181" fontId="150" fillId="46" borderId="2" xfId="3058" applyNumberFormat="1" applyFont="1" applyFill="1" applyBorder="1" applyAlignment="1">
      <alignment horizontal="right" vertical="center"/>
    </xf>
    <xf numFmtId="181" fontId="150" fillId="46" borderId="9" xfId="3058" applyNumberFormat="1" applyFont="1" applyFill="1" applyBorder="1" applyAlignment="1">
      <alignment horizontal="center" vertical="center"/>
    </xf>
    <xf numFmtId="181" fontId="150" fillId="46" borderId="35" xfId="3058" applyNumberFormat="1" applyFont="1" applyFill="1" applyBorder="1" applyAlignment="1">
      <alignment horizontal="right" vertical="center"/>
    </xf>
    <xf numFmtId="0" fontId="150" fillId="46" borderId="3" xfId="3058" applyFont="1" applyFill="1" applyBorder="1" applyAlignment="1">
      <alignment horizontal="center" vertical="center" shrinkToFit="1"/>
    </xf>
    <xf numFmtId="0" fontId="205" fillId="0" borderId="0" xfId="0" applyFont="1" applyAlignment="1">
      <alignment vertical="center"/>
    </xf>
    <xf numFmtId="186" fontId="150" fillId="0" borderId="41" xfId="3071" applyNumberFormat="1" applyFont="1" applyBorder="1" applyAlignment="1">
      <alignment horizontal="right" vertical="center"/>
    </xf>
    <xf numFmtId="183" fontId="150" fillId="0" borderId="42" xfId="3071" applyNumberFormat="1" applyFont="1" applyBorder="1" applyAlignment="1">
      <alignment horizontal="center" vertical="center"/>
    </xf>
    <xf numFmtId="183" fontId="150" fillId="0" borderId="43" xfId="3071" applyNumberFormat="1" applyFont="1" applyBorder="1" applyAlignment="1">
      <alignment horizontal="right" vertical="center"/>
    </xf>
    <xf numFmtId="41" fontId="150" fillId="0" borderId="17" xfId="2949" applyFont="1" applyFill="1" applyBorder="1" applyAlignment="1">
      <alignment horizontal="left" vertical="center"/>
    </xf>
    <xf numFmtId="41" fontId="150" fillId="0" borderId="17" xfId="2949" applyFont="1" applyFill="1" applyBorder="1" applyAlignment="1">
      <alignment horizontal="left" vertical="center" shrinkToFit="1"/>
    </xf>
    <xf numFmtId="177" fontId="150" fillId="0" borderId="17" xfId="3058" applyNumberFormat="1" applyFont="1" applyBorder="1" applyAlignment="1">
      <alignment horizontal="center" vertical="center" shrinkToFit="1"/>
    </xf>
    <xf numFmtId="41" fontId="150" fillId="0" borderId="17" xfId="3065" applyNumberFormat="1" applyFont="1" applyBorder="1">
      <alignment vertical="center"/>
    </xf>
    <xf numFmtId="184" fontId="138" fillId="48" borderId="0" xfId="3065" applyNumberFormat="1" applyFont="1" applyFill="1">
      <alignment vertical="center"/>
    </xf>
    <xf numFmtId="0" fontId="135" fillId="32" borderId="3" xfId="0" applyFont="1" applyFill="1" applyBorder="1" applyAlignment="1">
      <alignment horizontal="center" vertical="center" shrinkToFit="1"/>
    </xf>
    <xf numFmtId="41" fontId="135" fillId="32" borderId="3" xfId="0" applyNumberFormat="1" applyFont="1" applyFill="1" applyBorder="1" applyAlignment="1">
      <alignment horizontal="center" vertical="center"/>
    </xf>
    <xf numFmtId="177" fontId="136" fillId="48" borderId="17" xfId="3058" applyNumberFormat="1" applyFont="1" applyFill="1" applyBorder="1" applyAlignment="1">
      <alignment horizontal="center" vertical="center" shrinkToFit="1"/>
    </xf>
    <xf numFmtId="177" fontId="136" fillId="48" borderId="32" xfId="3058" applyNumberFormat="1" applyFont="1" applyFill="1" applyBorder="1" applyAlignment="1">
      <alignment horizontal="center" vertical="center" shrinkToFit="1"/>
    </xf>
    <xf numFmtId="177" fontId="150" fillId="48" borderId="17" xfId="3058" applyNumberFormat="1" applyFont="1" applyFill="1" applyBorder="1" applyAlignment="1">
      <alignment horizontal="center" vertical="center" shrinkToFit="1"/>
    </xf>
    <xf numFmtId="0" fontId="142" fillId="47" borderId="0" xfId="0" applyFont="1" applyFill="1" applyAlignment="1">
      <alignment horizontal="center" vertical="center"/>
    </xf>
    <xf numFmtId="0" fontId="143" fillId="47" borderId="0" xfId="0" applyFont="1" applyFill="1" applyAlignment="1">
      <alignment vertical="center"/>
    </xf>
    <xf numFmtId="0" fontId="128" fillId="47" borderId="0" xfId="0" applyFont="1" applyFill="1" applyAlignment="1">
      <alignment vertical="center"/>
    </xf>
    <xf numFmtId="177" fontId="136" fillId="48" borderId="52" xfId="3058" applyNumberFormat="1" applyFont="1" applyFill="1" applyBorder="1" applyAlignment="1">
      <alignment horizontal="center" vertical="center" wrapText="1" shrinkToFit="1"/>
    </xf>
    <xf numFmtId="284" fontId="136" fillId="48" borderId="17" xfId="3058" applyNumberFormat="1" applyFont="1" applyFill="1" applyBorder="1" applyAlignment="1">
      <alignment horizontal="center" vertical="center"/>
    </xf>
    <xf numFmtId="0" fontId="136" fillId="48" borderId="17" xfId="3058" applyFont="1" applyFill="1" applyBorder="1" applyAlignment="1">
      <alignment horizontal="left" vertical="center" shrinkToFit="1"/>
    </xf>
    <xf numFmtId="0" fontId="136" fillId="48" borderId="17" xfId="0" applyFont="1" applyFill="1" applyBorder="1" applyAlignment="1">
      <alignment horizontal="center" vertical="center" shrinkToFit="1"/>
    </xf>
    <xf numFmtId="186" fontId="136" fillId="48" borderId="41" xfId="3071" applyNumberFormat="1" applyFont="1" applyFill="1" applyBorder="1" applyAlignment="1">
      <alignment horizontal="right" vertical="center"/>
    </xf>
    <xf numFmtId="183" fontId="136" fillId="48" borderId="42" xfId="3071" applyNumberFormat="1" applyFont="1" applyFill="1" applyBorder="1" applyAlignment="1">
      <alignment horizontal="center" vertical="center"/>
    </xf>
    <xf numFmtId="186" fontId="136" fillId="48" borderId="43" xfId="3071" applyNumberFormat="1" applyFont="1" applyFill="1" applyBorder="1" applyAlignment="1">
      <alignment horizontal="right" vertical="center"/>
    </xf>
    <xf numFmtId="41" fontId="136" fillId="48" borderId="17" xfId="2949" applyFont="1" applyFill="1" applyBorder="1" applyAlignment="1">
      <alignment horizontal="center" vertical="center"/>
    </xf>
    <xf numFmtId="41" fontId="136" fillId="48" borderId="17" xfId="2949" applyFont="1" applyFill="1" applyBorder="1" applyAlignment="1">
      <alignment horizontal="left" vertical="center"/>
    </xf>
    <xf numFmtId="41" fontId="136" fillId="48" borderId="17" xfId="2949" applyFont="1" applyFill="1" applyBorder="1" applyAlignment="1">
      <alignment horizontal="left" vertical="center" shrinkToFit="1"/>
    </xf>
    <xf numFmtId="49" fontId="144" fillId="0" borderId="11" xfId="0" applyNumberFormat="1" applyFont="1" applyBorder="1" applyAlignment="1">
      <alignment horizontal="center" vertical="center"/>
    </xf>
    <xf numFmtId="0" fontId="144" fillId="0" borderId="11" xfId="0" applyFont="1" applyBorder="1" applyAlignment="1">
      <alignment vertical="center"/>
    </xf>
    <xf numFmtId="0" fontId="128" fillId="0" borderId="11" xfId="0" applyFont="1" applyBorder="1" applyAlignment="1">
      <alignment horizontal="center" vertical="center"/>
    </xf>
    <xf numFmtId="186" fontId="144" fillId="0" borderId="11" xfId="0" applyNumberFormat="1" applyFont="1" applyBorder="1" applyAlignment="1">
      <alignment horizontal="center" vertical="center" shrinkToFit="1"/>
    </xf>
    <xf numFmtId="43" fontId="144" fillId="0" borderId="11" xfId="0" applyNumberFormat="1" applyFont="1" applyBorder="1" applyAlignment="1">
      <alignment vertical="center" shrinkToFit="1"/>
    </xf>
    <xf numFmtId="41" fontId="128" fillId="0" borderId="11" xfId="0" applyNumberFormat="1" applyFont="1" applyBorder="1" applyAlignment="1">
      <alignment vertical="center" shrinkToFit="1"/>
    </xf>
    <xf numFmtId="41" fontId="144" fillId="0" borderId="11" xfId="0" applyNumberFormat="1" applyFont="1" applyBorder="1" applyAlignment="1">
      <alignment vertical="center"/>
    </xf>
    <xf numFmtId="41" fontId="128" fillId="0" borderId="11" xfId="0" applyNumberFormat="1" applyFont="1" applyBorder="1" applyAlignment="1">
      <alignment vertical="center"/>
    </xf>
    <xf numFmtId="41" fontId="144" fillId="0" borderId="11" xfId="0" applyNumberFormat="1" applyFont="1" applyBorder="1" applyAlignment="1">
      <alignment vertical="center" shrinkToFit="1"/>
    </xf>
    <xf numFmtId="0" fontId="129" fillId="0" borderId="11" xfId="0" applyFont="1" applyBorder="1" applyAlignment="1">
      <alignment vertical="center"/>
    </xf>
    <xf numFmtId="49" fontId="146" fillId="36" borderId="3" xfId="0" applyNumberFormat="1" applyFont="1" applyFill="1" applyBorder="1" applyAlignment="1">
      <alignment vertical="center"/>
    </xf>
    <xf numFmtId="0" fontId="144" fillId="0" borderId="17" xfId="0" applyFont="1" applyBorder="1" applyAlignment="1">
      <alignment vertical="center" shrinkToFit="1"/>
    </xf>
    <xf numFmtId="0" fontId="136" fillId="0" borderId="11" xfId="0" applyFont="1" applyBorder="1" applyAlignment="1">
      <alignment horizontal="center" vertical="center"/>
    </xf>
    <xf numFmtId="186" fontId="136" fillId="0" borderId="44" xfId="3071" applyNumberFormat="1" applyFont="1" applyBorder="1" applyAlignment="1">
      <alignment horizontal="right" vertical="center"/>
    </xf>
    <xf numFmtId="0" fontId="142" fillId="0" borderId="0" xfId="0" applyFont="1" applyAlignment="1">
      <alignment vertical="center"/>
    </xf>
    <xf numFmtId="0" fontId="142" fillId="46" borderId="0" xfId="0" applyFont="1" applyFill="1" applyAlignment="1">
      <alignment vertical="center"/>
    </xf>
    <xf numFmtId="301" fontId="136" fillId="0" borderId="43" xfId="3071" applyNumberFormat="1" applyFont="1" applyBorder="1" applyAlignment="1">
      <alignment horizontal="right" vertical="center"/>
    </xf>
    <xf numFmtId="0" fontId="150" fillId="0" borderId="17" xfId="0" applyFont="1" applyBorder="1" applyAlignment="1">
      <alignment horizontal="left" vertical="center" shrinkToFit="1"/>
    </xf>
    <xf numFmtId="0" fontId="150" fillId="0" borderId="17" xfId="3058" applyFont="1" applyBorder="1" applyAlignment="1">
      <alignment horizontal="left" vertical="center" shrinkToFit="1"/>
    </xf>
    <xf numFmtId="182" fontId="208" fillId="0" borderId="0" xfId="0" applyNumberFormat="1" applyFont="1" applyAlignment="1">
      <alignment horizontal="center" vertical="center"/>
    </xf>
    <xf numFmtId="182" fontId="166" fillId="32" borderId="3" xfId="0" applyNumberFormat="1" applyFont="1" applyFill="1" applyBorder="1" applyAlignment="1">
      <alignment horizontal="center" vertical="center" wrapText="1"/>
    </xf>
    <xf numFmtId="182" fontId="134" fillId="0" borderId="0" xfId="0" applyNumberFormat="1" applyFont="1" applyAlignment="1">
      <alignment horizontal="center" vertical="center" wrapText="1"/>
    </xf>
    <xf numFmtId="0" fontId="207" fillId="0" borderId="0" xfId="0" applyFont="1" applyAlignment="1">
      <alignment vertical="center"/>
    </xf>
    <xf numFmtId="182" fontId="134" fillId="0" borderId="0" xfId="0" applyNumberFormat="1" applyFont="1" applyAlignment="1">
      <alignment horizontal="left" vertical="center"/>
    </xf>
    <xf numFmtId="0" fontId="210" fillId="0" borderId="0" xfId="0" applyFont="1"/>
    <xf numFmtId="284" fontId="136" fillId="0" borderId="11" xfId="0" applyNumberFormat="1" applyFont="1" applyBorder="1" applyAlignment="1">
      <alignment horizontal="center" vertical="center"/>
    </xf>
    <xf numFmtId="0" fontId="137" fillId="0" borderId="31" xfId="3058" applyFont="1" applyBorder="1" applyAlignment="1">
      <alignment horizontal="left" vertical="center" shrinkToFit="1"/>
    </xf>
    <xf numFmtId="0" fontId="136" fillId="0" borderId="32" xfId="0" applyFont="1" applyBorder="1" applyAlignment="1">
      <alignment vertical="center" shrinkToFit="1"/>
    </xf>
    <xf numFmtId="0" fontId="136" fillId="0" borderId="0" xfId="0" applyFont="1" applyAlignment="1">
      <alignment horizontal="center" vertical="center"/>
    </xf>
    <xf numFmtId="0" fontId="173" fillId="0" borderId="0" xfId="0" applyFont="1" applyAlignment="1">
      <alignment horizontal="left" vertical="center" shrinkToFit="1"/>
    </xf>
    <xf numFmtId="0" fontId="136" fillId="0" borderId="0" xfId="0" applyFont="1"/>
    <xf numFmtId="182" fontId="133" fillId="0" borderId="17" xfId="0" applyNumberFormat="1" applyFont="1" applyBorder="1" applyAlignment="1">
      <alignment horizontal="left" vertical="center"/>
    </xf>
    <xf numFmtId="297" fontId="136" fillId="0" borderId="17" xfId="0" applyNumberFormat="1" applyFont="1" applyBorder="1" applyAlignment="1">
      <alignment horizontal="center" vertical="center" shrinkToFit="1"/>
    </xf>
    <xf numFmtId="297" fontId="136" fillId="0" borderId="43" xfId="0" applyNumberFormat="1" applyFont="1" applyBorder="1" applyAlignment="1">
      <alignment horizontal="center" vertical="center" shrinkToFit="1"/>
    </xf>
    <xf numFmtId="182" fontId="128" fillId="0" borderId="0" xfId="0" applyNumberFormat="1" applyFont="1" applyAlignment="1">
      <alignment horizontal="center" vertical="center"/>
    </xf>
    <xf numFmtId="182" fontId="136" fillId="0" borderId="17" xfId="0" applyNumberFormat="1" applyFont="1" applyBorder="1" applyAlignment="1">
      <alignment horizontal="center" vertical="center"/>
    </xf>
    <xf numFmtId="297" fontId="133" fillId="0" borderId="43" xfId="0" applyNumberFormat="1" applyFont="1" applyBorder="1" applyAlignment="1">
      <alignment horizontal="center" vertical="center" shrinkToFit="1"/>
    </xf>
    <xf numFmtId="0" fontId="136" fillId="0" borderId="31" xfId="3065" applyFont="1" applyBorder="1" applyAlignment="1">
      <alignment vertical="center" shrinkToFit="1"/>
    </xf>
    <xf numFmtId="0" fontId="136" fillId="0" borderId="31" xfId="0" applyFont="1" applyBorder="1" applyAlignment="1">
      <alignment vertical="center" shrinkToFit="1"/>
    </xf>
    <xf numFmtId="297" fontId="136" fillId="0" borderId="55" xfId="0" applyNumberFormat="1" applyFont="1" applyBorder="1" applyAlignment="1">
      <alignment horizontal="center" vertical="center" shrinkToFit="1"/>
    </xf>
    <xf numFmtId="297" fontId="136" fillId="0" borderId="31" xfId="0" applyNumberFormat="1" applyFont="1" applyBorder="1" applyAlignment="1">
      <alignment horizontal="center" vertical="center" shrinkToFit="1"/>
    </xf>
    <xf numFmtId="182" fontId="136" fillId="0" borderId="55" xfId="0" applyNumberFormat="1" applyFont="1" applyBorder="1" applyAlignment="1">
      <alignment horizontal="center" vertical="center" shrinkToFit="1"/>
    </xf>
    <xf numFmtId="258" fontId="136" fillId="0" borderId="31" xfId="0" applyNumberFormat="1" applyFont="1" applyBorder="1" applyAlignment="1">
      <alignment horizontal="center" vertical="center" shrinkToFit="1"/>
    </xf>
    <xf numFmtId="49" fontId="136" fillId="0" borderId="55" xfId="0" applyNumberFormat="1" applyFont="1" applyBorder="1" applyAlignment="1">
      <alignment horizontal="center" vertical="center" shrinkToFit="1"/>
    </xf>
    <xf numFmtId="49" fontId="136" fillId="0" borderId="31" xfId="0" applyNumberFormat="1" applyFont="1" applyBorder="1" applyAlignment="1">
      <alignment horizontal="center" vertical="center" shrinkToFit="1"/>
    </xf>
    <xf numFmtId="182" fontId="136" fillId="0" borderId="31" xfId="0" applyNumberFormat="1" applyFont="1" applyBorder="1" applyAlignment="1">
      <alignment horizontal="center" vertical="center" shrinkToFit="1"/>
    </xf>
    <xf numFmtId="0" fontId="0" fillId="0" borderId="0" xfId="0" applyAlignment="1">
      <alignment horizontal="left" shrinkToFit="1"/>
    </xf>
    <xf numFmtId="0" fontId="0" fillId="0" borderId="0" xfId="0" applyAlignment="1">
      <alignment horizontal="center"/>
    </xf>
    <xf numFmtId="297" fontId="0" fillId="0" borderId="0" xfId="0" applyNumberFormat="1" applyAlignment="1">
      <alignment horizontal="center"/>
    </xf>
    <xf numFmtId="0" fontId="0" fillId="0" borderId="0" xfId="0" applyAlignment="1">
      <alignment horizontal="left"/>
    </xf>
    <xf numFmtId="182" fontId="136" fillId="0" borderId="52" xfId="0" applyNumberFormat="1" applyFont="1" applyBorder="1" applyAlignment="1">
      <alignment horizontal="center" vertical="center"/>
    </xf>
    <xf numFmtId="0" fontId="136" fillId="0" borderId="17" xfId="3065" applyFont="1" applyBorder="1" applyAlignment="1">
      <alignment vertical="center" wrapText="1" shrinkToFit="1"/>
    </xf>
    <xf numFmtId="182" fontId="128" fillId="0" borderId="0" xfId="0" applyNumberFormat="1" applyFont="1" applyAlignment="1">
      <alignment horizontal="center" vertical="center" wrapText="1"/>
    </xf>
    <xf numFmtId="182" fontId="173" fillId="0" borderId="0" xfId="0" applyNumberFormat="1" applyFont="1" applyAlignment="1">
      <alignment horizontal="center" vertical="center"/>
    </xf>
    <xf numFmtId="49" fontId="133" fillId="0" borderId="17" xfId="0" applyNumberFormat="1" applyFont="1" applyBorder="1" applyAlignment="1">
      <alignment horizontal="left" vertical="center"/>
    </xf>
    <xf numFmtId="41" fontId="133" fillId="0" borderId="17" xfId="0" applyNumberFormat="1" applyFont="1" applyBorder="1" applyAlignment="1">
      <alignment vertical="center" shrinkToFit="1"/>
    </xf>
    <xf numFmtId="0" fontId="170" fillId="0" borderId="0" xfId="0" applyFont="1"/>
    <xf numFmtId="0" fontId="133" fillId="0" borderId="17" xfId="0" applyFont="1" applyBorder="1" applyAlignment="1">
      <alignment vertical="center"/>
    </xf>
    <xf numFmtId="0" fontId="133" fillId="0" borderId="17" xfId="0" applyFont="1" applyBorder="1" applyAlignment="1">
      <alignment horizontal="center" vertical="center"/>
    </xf>
    <xf numFmtId="186" fontId="133" fillId="0" borderId="17" xfId="0" applyNumberFormat="1" applyFont="1" applyBorder="1" applyAlignment="1">
      <alignment vertical="center" shrinkToFit="1"/>
    </xf>
    <xf numFmtId="43" fontId="133" fillId="0" borderId="17" xfId="0" applyNumberFormat="1" applyFont="1" applyBorder="1" applyAlignment="1">
      <alignment vertical="center" shrinkToFit="1"/>
    </xf>
    <xf numFmtId="182" fontId="136" fillId="0" borderId="0" xfId="0" applyNumberFormat="1" applyFont="1" applyAlignment="1">
      <alignment horizontal="center" vertical="center"/>
    </xf>
    <xf numFmtId="294" fontId="133" fillId="0" borderId="17" xfId="0" applyNumberFormat="1" applyFont="1" applyBorder="1" applyAlignment="1">
      <alignment horizontal="left" vertical="center"/>
    </xf>
    <xf numFmtId="294" fontId="136" fillId="0" borderId="52" xfId="0" applyNumberFormat="1" applyFont="1" applyBorder="1" applyAlignment="1">
      <alignment horizontal="center" vertical="center"/>
    </xf>
    <xf numFmtId="0" fontId="136" fillId="0" borderId="52" xfId="3065" applyFont="1" applyBorder="1" applyAlignment="1">
      <alignment vertical="center" shrinkToFit="1"/>
    </xf>
    <xf numFmtId="0" fontId="136" fillId="0" borderId="52" xfId="0" applyFont="1" applyBorder="1" applyAlignment="1">
      <alignment vertical="center" shrinkToFit="1"/>
    </xf>
    <xf numFmtId="295" fontId="136" fillId="0" borderId="52" xfId="0" applyNumberFormat="1" applyFont="1" applyBorder="1" applyAlignment="1">
      <alignment vertical="center"/>
    </xf>
    <xf numFmtId="41" fontId="136" fillId="0" borderId="52" xfId="0" applyNumberFormat="1" applyFont="1" applyBorder="1" applyAlignment="1">
      <alignment vertical="center"/>
    </xf>
    <xf numFmtId="0" fontId="136" fillId="0" borderId="52" xfId="0" applyFont="1" applyBorder="1" applyAlignment="1">
      <alignment vertical="center"/>
    </xf>
    <xf numFmtId="0" fontId="134" fillId="0" borderId="32" xfId="0" applyFont="1" applyBorder="1" applyAlignment="1">
      <alignment horizontal="center" vertical="center"/>
    </xf>
    <xf numFmtId="49" fontId="134" fillId="0" borderId="32" xfId="0" applyNumberFormat="1" applyFont="1" applyBorder="1" applyAlignment="1">
      <alignment vertical="center"/>
    </xf>
    <xf numFmtId="49" fontId="135" fillId="0" borderId="32" xfId="0" applyNumberFormat="1" applyFont="1" applyBorder="1" applyAlignment="1">
      <alignment vertical="center" shrinkToFit="1"/>
    </xf>
    <xf numFmtId="0" fontId="135" fillId="0" borderId="32" xfId="0" applyFont="1" applyBorder="1" applyAlignment="1">
      <alignment horizontal="center" vertical="center" wrapText="1"/>
    </xf>
    <xf numFmtId="41" fontId="135" fillId="0" borderId="32" xfId="0" applyNumberFormat="1" applyFont="1" applyBorder="1" applyAlignment="1">
      <alignment horizontal="center" vertical="center"/>
    </xf>
    <xf numFmtId="0" fontId="135" fillId="0" borderId="32" xfId="0" applyFont="1" applyBorder="1" applyAlignment="1">
      <alignment horizontal="center" vertical="center" shrinkToFit="1"/>
    </xf>
    <xf numFmtId="41" fontId="135" fillId="0" borderId="32" xfId="0" applyNumberFormat="1" applyFont="1" applyBorder="1" applyAlignment="1">
      <alignment horizontal="center" vertical="center" wrapText="1"/>
    </xf>
    <xf numFmtId="0" fontId="135" fillId="0" borderId="32" xfId="0" applyFont="1" applyBorder="1" applyAlignment="1">
      <alignment vertical="center"/>
    </xf>
    <xf numFmtId="0" fontId="172" fillId="0" borderId="0" xfId="0" applyFont="1" applyAlignment="1">
      <alignment horizontal="center"/>
    </xf>
    <xf numFmtId="0" fontId="134" fillId="0" borderId="17" xfId="0" applyFont="1" applyBorder="1" applyAlignment="1">
      <alignment horizontal="center" vertical="center"/>
    </xf>
    <xf numFmtId="49" fontId="134" fillId="0" borderId="17" xfId="0" applyNumberFormat="1" applyFont="1" applyBorder="1" applyAlignment="1">
      <alignment vertical="center"/>
    </xf>
    <xf numFmtId="0" fontId="134" fillId="0" borderId="0" xfId="0" applyFont="1" applyAlignment="1">
      <alignment horizontal="center" vertical="center"/>
    </xf>
    <xf numFmtId="0" fontId="209" fillId="0" borderId="0" xfId="0" applyFont="1"/>
    <xf numFmtId="0" fontId="209" fillId="0" borderId="0" xfId="0" applyFont="1" applyAlignment="1">
      <alignment horizontal="center" shrinkToFit="1"/>
    </xf>
    <xf numFmtId="49" fontId="209" fillId="0" borderId="0" xfId="0" applyNumberFormat="1" applyFont="1" applyAlignment="1">
      <alignment horizontal="center"/>
    </xf>
    <xf numFmtId="41" fontId="209" fillId="0" borderId="0" xfId="0" applyNumberFormat="1" applyFont="1" applyAlignment="1">
      <alignment horizontal="center"/>
    </xf>
    <xf numFmtId="299" fontId="209" fillId="0" borderId="0" xfId="0" applyNumberFormat="1" applyFont="1"/>
    <xf numFmtId="0" fontId="134" fillId="0" borderId="0" xfId="0" applyFont="1"/>
    <xf numFmtId="299" fontId="143" fillId="0" borderId="0" xfId="0" applyNumberFormat="1" applyFont="1"/>
    <xf numFmtId="295" fontId="136" fillId="0" borderId="32" xfId="0" applyNumberFormat="1" applyFont="1" applyBorder="1" applyAlignment="1">
      <alignment horizontal="center" vertical="center"/>
    </xf>
    <xf numFmtId="295" fontId="136" fillId="0" borderId="32" xfId="0" applyNumberFormat="1" applyFont="1" applyBorder="1" applyAlignment="1">
      <alignment vertical="center"/>
    </xf>
    <xf numFmtId="41" fontId="136" fillId="0" borderId="32" xfId="0" applyNumberFormat="1" applyFont="1" applyBorder="1" applyAlignment="1">
      <alignment vertical="center"/>
    </xf>
    <xf numFmtId="0" fontId="136" fillId="0" borderId="32" xfId="0" applyFont="1" applyBorder="1" applyAlignment="1">
      <alignment vertical="center"/>
    </xf>
    <xf numFmtId="294" fontId="136" fillId="0" borderId="18" xfId="0" applyNumberFormat="1" applyFont="1" applyBorder="1" applyAlignment="1">
      <alignment horizontal="center" vertical="center"/>
    </xf>
    <xf numFmtId="0" fontId="136" fillId="0" borderId="18" xfId="0" applyFont="1" applyBorder="1" applyAlignment="1">
      <alignment vertical="center" shrinkToFit="1"/>
    </xf>
    <xf numFmtId="295" fontId="136" fillId="0" borderId="18" xfId="0" applyNumberFormat="1" applyFont="1" applyBorder="1" applyAlignment="1">
      <alignment vertical="center"/>
    </xf>
    <xf numFmtId="41" fontId="136" fillId="0" borderId="18" xfId="0" applyNumberFormat="1" applyFont="1" applyBorder="1" applyAlignment="1">
      <alignment vertical="center"/>
    </xf>
    <xf numFmtId="0" fontId="136" fillId="0" borderId="18" xfId="0" applyFont="1" applyBorder="1" applyAlignment="1">
      <alignment vertical="center"/>
    </xf>
    <xf numFmtId="49" fontId="133" fillId="0" borderId="32" xfId="0" applyNumberFormat="1" applyFont="1" applyBorder="1" applyAlignment="1">
      <alignment horizontal="left" vertical="center"/>
    </xf>
    <xf numFmtId="0" fontId="136" fillId="0" borderId="18" xfId="3065" applyFont="1" applyBorder="1" applyAlignment="1">
      <alignment vertical="center" shrinkToFit="1"/>
    </xf>
    <xf numFmtId="295" fontId="136" fillId="0" borderId="18" xfId="0" applyNumberFormat="1" applyFont="1" applyBorder="1" applyAlignment="1">
      <alignment horizontal="center" vertical="center"/>
    </xf>
    <xf numFmtId="49" fontId="144" fillId="0" borderId="32" xfId="0" applyNumberFormat="1" applyFont="1" applyBorder="1" applyAlignment="1">
      <alignment horizontal="center" vertical="center"/>
    </xf>
    <xf numFmtId="0" fontId="144" fillId="0" borderId="32" xfId="0" applyFont="1" applyBorder="1" applyAlignment="1">
      <alignment vertical="center" shrinkToFit="1"/>
    </xf>
    <xf numFmtId="0" fontId="144" fillId="0" borderId="32" xfId="0" applyFont="1" applyBorder="1" applyAlignment="1">
      <alignment horizontal="center" vertical="center"/>
    </xf>
    <xf numFmtId="186" fontId="144" fillId="0" borderId="32" xfId="0" applyNumberFormat="1" applyFont="1" applyBorder="1" applyAlignment="1">
      <alignment horizontal="center" vertical="center" shrinkToFit="1"/>
    </xf>
    <xf numFmtId="43" fontId="144" fillId="0" borderId="32" xfId="0" applyNumberFormat="1" applyFont="1" applyBorder="1" applyAlignment="1">
      <alignment vertical="center" shrinkToFit="1"/>
    </xf>
    <xf numFmtId="41" fontId="144" fillId="0" borderId="32" xfId="0" applyNumberFormat="1" applyFont="1" applyBorder="1" applyAlignment="1">
      <alignment vertical="center" shrinkToFit="1"/>
    </xf>
    <xf numFmtId="41" fontId="144" fillId="0" borderId="32" xfId="0" applyNumberFormat="1" applyFont="1" applyBorder="1" applyAlignment="1">
      <alignment vertical="center"/>
    </xf>
    <xf numFmtId="0" fontId="146" fillId="0" borderId="32" xfId="0" applyFont="1" applyBorder="1" applyAlignment="1">
      <alignment vertical="center"/>
    </xf>
    <xf numFmtId="294" fontId="140" fillId="0" borderId="32" xfId="0" applyNumberFormat="1" applyFont="1" applyBorder="1" applyAlignment="1">
      <alignment horizontal="center" vertical="center" shrinkToFit="1"/>
    </xf>
    <xf numFmtId="0" fontId="140" fillId="0" borderId="32" xfId="0" applyFont="1" applyBorder="1" applyAlignment="1">
      <alignment vertical="center" shrinkToFit="1"/>
    </xf>
    <xf numFmtId="0" fontId="140" fillId="0" borderId="32" xfId="0" applyFont="1" applyBorder="1" applyAlignment="1">
      <alignment horizontal="center" vertical="center" shrinkToFit="1"/>
    </xf>
    <xf numFmtId="296" fontId="140" fillId="0" borderId="32" xfId="0" applyNumberFormat="1" applyFont="1" applyBorder="1" applyAlignment="1">
      <alignment horizontal="right" vertical="center" shrinkToFit="1"/>
    </xf>
    <xf numFmtId="288" fontId="140" fillId="0" borderId="32" xfId="0" applyNumberFormat="1" applyFont="1" applyBorder="1" applyAlignment="1">
      <alignment horizontal="right" vertical="center" shrinkToFit="1"/>
    </xf>
    <xf numFmtId="288" fontId="140" fillId="0" borderId="32" xfId="0" applyNumberFormat="1" applyFont="1" applyBorder="1" applyAlignment="1">
      <alignment vertical="center" shrinkToFit="1"/>
    </xf>
    <xf numFmtId="294" fontId="140" fillId="0" borderId="18" xfId="0" applyNumberFormat="1" applyFont="1" applyBorder="1" applyAlignment="1">
      <alignment horizontal="center" vertical="center" shrinkToFit="1"/>
    </xf>
    <xf numFmtId="0" fontId="140" fillId="0" borderId="18" xfId="0" applyFont="1" applyBorder="1" applyAlignment="1">
      <alignment vertical="center" shrinkToFit="1"/>
    </xf>
    <xf numFmtId="0" fontId="140" fillId="0" borderId="18" xfId="0" applyFont="1" applyBorder="1" applyAlignment="1">
      <alignment horizontal="center" vertical="center" shrinkToFit="1"/>
    </xf>
    <xf numFmtId="296" fontId="140" fillId="0" borderId="18" xfId="0" applyNumberFormat="1" applyFont="1" applyBorder="1" applyAlignment="1">
      <alignment horizontal="right" vertical="center" shrinkToFit="1"/>
    </xf>
    <xf numFmtId="288" fontId="140" fillId="0" borderId="18" xfId="0" applyNumberFormat="1" applyFont="1" applyBorder="1" applyAlignment="1">
      <alignment horizontal="right" vertical="center" shrinkToFit="1"/>
    </xf>
    <xf numFmtId="288" fontId="140" fillId="0" borderId="18" xfId="0" applyNumberFormat="1" applyFont="1" applyBorder="1" applyAlignment="1">
      <alignment vertical="center" shrinkToFit="1"/>
    </xf>
    <xf numFmtId="182" fontId="136" fillId="0" borderId="18" xfId="0" applyNumberFormat="1" applyFont="1" applyBorder="1" applyAlignment="1">
      <alignment horizontal="center" vertical="center"/>
    </xf>
    <xf numFmtId="49" fontId="135" fillId="0" borderId="18" xfId="3065" applyNumberFormat="1" applyFont="1" applyBorder="1" applyAlignment="1">
      <alignment horizontal="center" vertical="center" shrinkToFit="1"/>
    </xf>
    <xf numFmtId="297" fontId="136" fillId="0" borderId="18" xfId="0" applyNumberFormat="1" applyFont="1" applyBorder="1" applyAlignment="1">
      <alignment horizontal="center" vertical="center" shrinkToFit="1"/>
    </xf>
    <xf numFmtId="284" fontId="136" fillId="0" borderId="34" xfId="0" applyNumberFormat="1" applyFont="1" applyBorder="1" applyAlignment="1">
      <alignment horizontal="center" vertical="center"/>
    </xf>
    <xf numFmtId="0" fontId="137" fillId="0" borderId="34" xfId="3058" applyFont="1" applyBorder="1" applyAlignment="1">
      <alignment horizontal="left" vertical="center" shrinkToFit="1"/>
    </xf>
    <xf numFmtId="0" fontId="136" fillId="0" borderId="34" xfId="0" applyFont="1" applyBorder="1" applyAlignment="1">
      <alignment horizontal="center" vertical="center"/>
    </xf>
    <xf numFmtId="183" fontId="136" fillId="0" borderId="49" xfId="3071" applyNumberFormat="1" applyFont="1" applyBorder="1" applyAlignment="1">
      <alignment horizontal="right" vertical="center"/>
    </xf>
    <xf numFmtId="0" fontId="137" fillId="0" borderId="34" xfId="0" applyFont="1" applyBorder="1" applyAlignment="1">
      <alignment horizontal="left" vertical="center" shrinkToFit="1"/>
    </xf>
    <xf numFmtId="183" fontId="136" fillId="0" borderId="4" xfId="3071" applyNumberFormat="1" applyFont="1" applyBorder="1" applyAlignment="1">
      <alignment horizontal="right" vertical="center"/>
    </xf>
    <xf numFmtId="183" fontId="136" fillId="0" borderId="39" xfId="3071" applyNumberFormat="1" applyFont="1" applyBorder="1" applyAlignment="1">
      <alignment horizontal="right" vertical="center"/>
    </xf>
    <xf numFmtId="0" fontId="135" fillId="0" borderId="32" xfId="3065" applyFont="1" applyBorder="1" applyAlignment="1">
      <alignment horizontal="center" vertical="center" shrinkToFit="1"/>
    </xf>
    <xf numFmtId="49" fontId="135" fillId="0" borderId="32" xfId="3065" applyNumberFormat="1" applyFont="1" applyBorder="1" applyAlignment="1">
      <alignment vertical="center" shrinkToFit="1"/>
    </xf>
    <xf numFmtId="49" fontId="135" fillId="0" borderId="32" xfId="3065" applyNumberFormat="1" applyFont="1" applyBorder="1" applyAlignment="1">
      <alignment horizontal="center" vertical="center" shrinkToFit="1"/>
    </xf>
    <xf numFmtId="41" fontId="135" fillId="0" borderId="32" xfId="0" applyNumberFormat="1" applyFont="1" applyBorder="1" applyAlignment="1">
      <alignment vertical="center" shrinkToFit="1"/>
    </xf>
    <xf numFmtId="41" fontId="135" fillId="0" borderId="32" xfId="0" applyNumberFormat="1" applyFont="1" applyBorder="1" applyAlignment="1">
      <alignment horizontal="right" vertical="center" shrinkToFit="1"/>
    </xf>
    <xf numFmtId="0" fontId="135" fillId="0" borderId="18" xfId="3065" applyFont="1" applyBorder="1" applyAlignment="1">
      <alignment horizontal="center" vertical="center" shrinkToFit="1"/>
    </xf>
    <xf numFmtId="49" fontId="135" fillId="0" borderId="18" xfId="3065" applyNumberFormat="1" applyFont="1" applyBorder="1" applyAlignment="1">
      <alignment vertical="center" shrinkToFit="1"/>
    </xf>
    <xf numFmtId="41" fontId="135" fillId="0" borderId="18" xfId="0" applyNumberFormat="1" applyFont="1" applyBorder="1" applyAlignment="1">
      <alignment vertical="center" shrinkToFit="1"/>
    </xf>
    <xf numFmtId="41" fontId="135" fillId="0" borderId="18" xfId="0" applyNumberFormat="1" applyFont="1" applyBorder="1" applyAlignment="1">
      <alignment horizontal="right" vertical="center" shrinkToFit="1"/>
    </xf>
    <xf numFmtId="0" fontId="135" fillId="0" borderId="18" xfId="0" applyFont="1" applyBorder="1" applyAlignment="1">
      <alignment horizontal="center" vertical="center" shrinkToFit="1"/>
    </xf>
    <xf numFmtId="0" fontId="135" fillId="0" borderId="18" xfId="0" applyFont="1" applyBorder="1" applyAlignment="1">
      <alignment vertical="center"/>
    </xf>
    <xf numFmtId="302" fontId="141" fillId="0" borderId="17" xfId="3090" applyNumberFormat="1" applyFont="1" applyBorder="1" applyAlignment="1">
      <alignment horizontal="left" vertical="center" indent="1"/>
    </xf>
    <xf numFmtId="288" fontId="140" fillId="0" borderId="0" xfId="0" applyNumberFormat="1" applyFont="1" applyAlignment="1">
      <alignment horizontal="center" vertical="center"/>
    </xf>
    <xf numFmtId="0" fontId="126" fillId="0" borderId="0" xfId="0" applyFont="1" applyAlignment="1">
      <alignment horizontal="center" vertical="center"/>
    </xf>
    <xf numFmtId="176" fontId="128" fillId="0" borderId="0" xfId="0" applyNumberFormat="1" applyFont="1" applyAlignment="1">
      <alignment horizontal="center" vertical="center"/>
    </xf>
    <xf numFmtId="41" fontId="189" fillId="0" borderId="0" xfId="2949" applyFont="1" applyAlignment="1">
      <alignment horizontal="center" vertical="center"/>
    </xf>
    <xf numFmtId="303" fontId="141" fillId="0" borderId="17" xfId="3090" applyNumberFormat="1" applyFont="1" applyBorder="1" applyAlignment="1">
      <alignment horizontal="left" vertical="center" indent="1"/>
    </xf>
    <xf numFmtId="288" fontId="211" fillId="0" borderId="0" xfId="0" applyNumberFormat="1" applyFont="1" applyAlignment="1">
      <alignment horizontal="center" vertical="center"/>
    </xf>
    <xf numFmtId="0" fontId="0" fillId="0" borderId="0" xfId="0" applyAlignment="1">
      <alignment horizontal="center" vertical="center"/>
    </xf>
    <xf numFmtId="183" fontId="136" fillId="0" borderId="0" xfId="3071" applyNumberFormat="1" applyFont="1" applyAlignment="1">
      <alignment horizontal="center" vertical="center"/>
    </xf>
    <xf numFmtId="0" fontId="134" fillId="0" borderId="17" xfId="3065" applyFont="1" applyBorder="1" applyAlignment="1">
      <alignment horizontal="center" vertical="center" shrinkToFit="1"/>
    </xf>
    <xf numFmtId="49" fontId="134" fillId="0" borderId="17" xfId="3065" applyNumberFormat="1" applyFont="1" applyBorder="1" applyAlignment="1">
      <alignment vertical="center" shrinkToFit="1"/>
    </xf>
    <xf numFmtId="49" fontId="134" fillId="0" borderId="17" xfId="3065" applyNumberFormat="1" applyFont="1" applyBorder="1" applyAlignment="1">
      <alignment horizontal="center" vertical="center" shrinkToFit="1"/>
    </xf>
    <xf numFmtId="41" fontId="134" fillId="0" borderId="17" xfId="0" applyNumberFormat="1" applyFont="1" applyBorder="1" applyAlignment="1">
      <alignment vertical="center" shrinkToFit="1"/>
    </xf>
    <xf numFmtId="41" fontId="134" fillId="0" borderId="17" xfId="0" applyNumberFormat="1" applyFont="1" applyBorder="1" applyAlignment="1">
      <alignment horizontal="right" vertical="center" shrinkToFit="1"/>
    </xf>
    <xf numFmtId="0" fontId="134" fillId="0" borderId="17" xfId="0" applyFont="1" applyBorder="1" applyAlignment="1">
      <alignment horizontal="center" vertical="center" shrinkToFit="1"/>
    </xf>
    <xf numFmtId="0" fontId="134" fillId="0" borderId="17" xfId="0" applyFont="1" applyBorder="1" applyAlignment="1">
      <alignment vertical="center"/>
    </xf>
    <xf numFmtId="41" fontId="150" fillId="0" borderId="32" xfId="3065" applyNumberFormat="1" applyFont="1" applyBorder="1">
      <alignment vertical="center"/>
    </xf>
    <xf numFmtId="41" fontId="150" fillId="0" borderId="18" xfId="3065" applyNumberFormat="1" applyFont="1" applyBorder="1">
      <alignment vertical="center"/>
    </xf>
    <xf numFmtId="182" fontId="128" fillId="32" borderId="0" xfId="0" applyNumberFormat="1" applyFont="1" applyFill="1" applyAlignment="1">
      <alignment horizontal="center" vertical="center"/>
    </xf>
    <xf numFmtId="182" fontId="133" fillId="32" borderId="17" xfId="0" applyNumberFormat="1" applyFont="1" applyFill="1" applyBorder="1" applyAlignment="1">
      <alignment horizontal="left" vertical="center"/>
    </xf>
    <xf numFmtId="0" fontId="136" fillId="32" borderId="31" xfId="3065" applyFont="1" applyFill="1" applyBorder="1" applyAlignment="1">
      <alignment vertical="center" shrinkToFit="1"/>
    </xf>
    <xf numFmtId="0" fontId="136" fillId="32" borderId="31" xfId="0" applyFont="1" applyFill="1" applyBorder="1" applyAlignment="1">
      <alignment vertical="center" shrinkToFit="1"/>
    </xf>
    <xf numFmtId="0" fontId="136" fillId="32" borderId="31" xfId="0" applyFont="1" applyFill="1" applyBorder="1" applyAlignment="1">
      <alignment horizontal="center" vertical="center"/>
    </xf>
    <xf numFmtId="258" fontId="136" fillId="32" borderId="31" xfId="0" applyNumberFormat="1" applyFont="1" applyFill="1" applyBorder="1" applyAlignment="1">
      <alignment horizontal="center" vertical="center" shrinkToFit="1"/>
    </xf>
    <xf numFmtId="182" fontId="136" fillId="32" borderId="55" xfId="0" applyNumberFormat="1" applyFont="1" applyFill="1" applyBorder="1" applyAlignment="1">
      <alignment horizontal="center" vertical="center" shrinkToFit="1"/>
    </xf>
    <xf numFmtId="49" fontId="136" fillId="32" borderId="55" xfId="0" applyNumberFormat="1" applyFont="1" applyFill="1" applyBorder="1" applyAlignment="1">
      <alignment horizontal="center" vertical="center" shrinkToFit="1"/>
    </xf>
    <xf numFmtId="49" fontId="136" fillId="32" borderId="31" xfId="0" applyNumberFormat="1" applyFont="1" applyFill="1" applyBorder="1" applyAlignment="1">
      <alignment horizontal="center" vertical="center" shrinkToFit="1"/>
    </xf>
    <xf numFmtId="182" fontId="136" fillId="32" borderId="31" xfId="0" applyNumberFormat="1" applyFont="1" applyFill="1" applyBorder="1" applyAlignment="1">
      <alignment horizontal="center" vertical="center" shrinkToFit="1"/>
    </xf>
    <xf numFmtId="0" fontId="173" fillId="32" borderId="0" xfId="0" applyFont="1" applyFill="1" applyAlignment="1">
      <alignment horizontal="left" vertical="center" shrinkToFit="1"/>
    </xf>
    <xf numFmtId="0" fontId="136" fillId="32" borderId="0" xfId="0" applyFont="1" applyFill="1"/>
    <xf numFmtId="182" fontId="177" fillId="32" borderId="0" xfId="0" applyNumberFormat="1" applyFont="1" applyFill="1" applyAlignment="1">
      <alignment horizontal="center" vertical="center"/>
    </xf>
    <xf numFmtId="182" fontId="133" fillId="32" borderId="32" xfId="0" applyNumberFormat="1" applyFont="1" applyFill="1" applyBorder="1" applyAlignment="1">
      <alignment horizontal="left" vertical="center"/>
    </xf>
    <xf numFmtId="0" fontId="136" fillId="32" borderId="32" xfId="3065" applyFont="1" applyFill="1" applyBorder="1" applyAlignment="1">
      <alignment vertical="center" shrinkToFit="1"/>
    </xf>
    <xf numFmtId="0" fontId="136" fillId="32" borderId="32" xfId="0" applyFont="1" applyFill="1" applyBorder="1" applyAlignment="1">
      <alignment vertical="center" shrinkToFit="1"/>
    </xf>
    <xf numFmtId="0" fontId="136" fillId="32" borderId="32" xfId="0" applyFont="1" applyFill="1" applyBorder="1" applyAlignment="1">
      <alignment horizontal="center" vertical="center"/>
    </xf>
    <xf numFmtId="258" fontId="136" fillId="32" borderId="32" xfId="0" applyNumberFormat="1" applyFont="1" applyFill="1" applyBorder="1" applyAlignment="1">
      <alignment horizontal="center" vertical="center" shrinkToFit="1"/>
    </xf>
    <xf numFmtId="182" fontId="136" fillId="32" borderId="37" xfId="0" applyNumberFormat="1" applyFont="1" applyFill="1" applyBorder="1" applyAlignment="1">
      <alignment horizontal="center" vertical="center" shrinkToFit="1"/>
    </xf>
    <xf numFmtId="49" fontId="136" fillId="32" borderId="37" xfId="0" applyNumberFormat="1" applyFont="1" applyFill="1" applyBorder="1" applyAlignment="1">
      <alignment horizontal="center" vertical="center" shrinkToFit="1"/>
    </xf>
    <xf numFmtId="49" fontId="136" fillId="32" borderId="32" xfId="0" applyNumberFormat="1" applyFont="1" applyFill="1" applyBorder="1" applyAlignment="1">
      <alignment horizontal="center" vertical="center" shrinkToFit="1"/>
    </xf>
    <xf numFmtId="182" fontId="136" fillId="32" borderId="32" xfId="0" applyNumberFormat="1" applyFont="1" applyFill="1" applyBorder="1" applyAlignment="1">
      <alignment horizontal="center" vertical="center" shrinkToFit="1"/>
    </xf>
    <xf numFmtId="0" fontId="172" fillId="0" borderId="0" xfId="0" applyFont="1" applyAlignment="1">
      <alignment horizontal="left" shrinkToFit="1"/>
    </xf>
    <xf numFmtId="182" fontId="209" fillId="0" borderId="0" xfId="0" applyNumberFormat="1" applyFont="1" applyAlignment="1">
      <alignment horizontal="center" vertical="center"/>
    </xf>
    <xf numFmtId="0" fontId="173" fillId="0" borderId="0" xfId="0" applyFont="1" applyAlignment="1">
      <alignment horizontal="center" vertical="center" wrapText="1"/>
    </xf>
    <xf numFmtId="0" fontId="173" fillId="0" borderId="0" xfId="0" applyFont="1" applyAlignment="1">
      <alignment horizontal="center" vertical="center" shrinkToFit="1"/>
    </xf>
    <xf numFmtId="0" fontId="212" fillId="0" borderId="0" xfId="0" applyFont="1" applyAlignment="1">
      <alignment horizontal="center" vertical="center"/>
    </xf>
    <xf numFmtId="0" fontId="173" fillId="32" borderId="0" xfId="0" applyFont="1" applyFill="1" applyAlignment="1">
      <alignment horizontal="center" vertical="center"/>
    </xf>
    <xf numFmtId="0" fontId="173" fillId="32" borderId="0" xfId="0" applyFont="1" applyFill="1" applyAlignment="1">
      <alignment horizontal="center"/>
    </xf>
    <xf numFmtId="0" fontId="173" fillId="32" borderId="0" xfId="0" applyFont="1" applyFill="1"/>
    <xf numFmtId="0" fontId="173" fillId="0" borderId="0" xfId="0" applyFont="1" applyAlignment="1">
      <alignment horizontal="center"/>
    </xf>
    <xf numFmtId="0" fontId="173" fillId="0" borderId="0" xfId="0" applyFont="1"/>
    <xf numFmtId="297" fontId="173" fillId="0" borderId="0" xfId="0" applyNumberFormat="1" applyFont="1" applyAlignment="1">
      <alignment horizontal="center" vertical="center"/>
    </xf>
    <xf numFmtId="0" fontId="178" fillId="0" borderId="0" xfId="0" applyFont="1" applyAlignment="1">
      <alignment horizontal="left"/>
    </xf>
    <xf numFmtId="297" fontId="136" fillId="0" borderId="40" xfId="0" applyNumberFormat="1" applyFont="1" applyBorder="1" applyAlignment="1">
      <alignment horizontal="center" vertical="center" shrinkToFit="1"/>
    </xf>
    <xf numFmtId="182" fontId="136" fillId="0" borderId="32" xfId="0" applyNumberFormat="1" applyFont="1" applyBorder="1" applyAlignment="1">
      <alignment horizontal="center" vertical="center"/>
    </xf>
    <xf numFmtId="0" fontId="136" fillId="0" borderId="32" xfId="3065" applyFont="1" applyBorder="1" applyAlignment="1">
      <alignment vertical="center" shrinkToFit="1"/>
    </xf>
    <xf numFmtId="297" fontId="136" fillId="0" borderId="32" xfId="0" applyNumberFormat="1" applyFont="1" applyBorder="1" applyAlignment="1">
      <alignment horizontal="center" vertical="center" shrinkToFit="1"/>
    </xf>
    <xf numFmtId="297" fontId="136" fillId="0" borderId="37" xfId="0" applyNumberFormat="1" applyFont="1" applyBorder="1" applyAlignment="1">
      <alignment horizontal="center" vertical="center" shrinkToFit="1"/>
    </xf>
    <xf numFmtId="182" fontId="133" fillId="0" borderId="32" xfId="0" applyNumberFormat="1" applyFont="1" applyBorder="1" applyAlignment="1">
      <alignment horizontal="left" vertical="center"/>
    </xf>
    <xf numFmtId="182" fontId="133" fillId="32" borderId="0" xfId="0" applyNumberFormat="1" applyFont="1" applyFill="1" applyAlignment="1">
      <alignment horizontal="center" vertical="center" wrapText="1"/>
    </xf>
    <xf numFmtId="182" fontId="136" fillId="32" borderId="0" xfId="0" applyNumberFormat="1" applyFont="1" applyFill="1" applyAlignment="1">
      <alignment horizontal="center" vertical="center" shrinkToFit="1"/>
    </xf>
    <xf numFmtId="297" fontId="136" fillId="0" borderId="0" xfId="0" applyNumberFormat="1" applyFont="1" applyAlignment="1">
      <alignment horizontal="center" vertical="center" shrinkToFit="1"/>
    </xf>
    <xf numFmtId="182" fontId="136" fillId="0" borderId="0" xfId="0" applyNumberFormat="1" applyFont="1" applyAlignment="1">
      <alignment horizontal="center" vertical="center" shrinkToFit="1"/>
    </xf>
    <xf numFmtId="183" fontId="136" fillId="0" borderId="41" xfId="3071" applyNumberFormat="1" applyFont="1" applyBorder="1" applyAlignment="1">
      <alignment horizontal="right" vertical="center"/>
    </xf>
    <xf numFmtId="186" fontId="136" fillId="0" borderId="55" xfId="3071" applyNumberFormat="1" applyFont="1" applyBorder="1" applyAlignment="1">
      <alignment horizontal="right" vertical="center"/>
    </xf>
    <xf numFmtId="304" fontId="213" fillId="0" borderId="0" xfId="0" applyNumberFormat="1" applyFont="1" applyAlignment="1">
      <alignment horizontal="center" vertical="center"/>
    </xf>
    <xf numFmtId="294" fontId="136" fillId="0" borderId="32" xfId="0" applyNumberFormat="1" applyFont="1" applyBorder="1" applyAlignment="1">
      <alignment horizontal="center" vertical="center"/>
    </xf>
    <xf numFmtId="182" fontId="136" fillId="0" borderId="31" xfId="0" applyNumberFormat="1" applyFont="1" applyBorder="1" applyAlignment="1">
      <alignment horizontal="center" vertical="center"/>
    </xf>
    <xf numFmtId="49" fontId="135" fillId="0" borderId="31" xfId="3065" applyNumberFormat="1" applyFont="1" applyBorder="1" applyAlignment="1">
      <alignment horizontal="center" vertical="center" shrinkToFit="1"/>
    </xf>
    <xf numFmtId="0" fontId="141" fillId="0" borderId="31" xfId="0" applyFont="1" applyBorder="1" applyAlignment="1">
      <alignment horizontal="distributed" vertical="center" indent="3"/>
    </xf>
    <xf numFmtId="300" fontId="195" fillId="0" borderId="0" xfId="3091" applyNumberFormat="1" applyFont="1" applyAlignment="1">
      <alignment horizontal="left" vertical="center"/>
    </xf>
    <xf numFmtId="0" fontId="201" fillId="0" borderId="4" xfId="3091" applyFont="1" applyBorder="1" applyAlignment="1">
      <alignment horizontal="center" vertical="center"/>
    </xf>
    <xf numFmtId="0" fontId="201" fillId="0" borderId="0" xfId="3091" applyFont="1" applyAlignment="1">
      <alignment horizontal="center" vertical="center"/>
    </xf>
    <xf numFmtId="0" fontId="201" fillId="0" borderId="44" xfId="3091" applyFont="1" applyBorder="1" applyAlignment="1">
      <alignment horizontal="center" vertical="center"/>
    </xf>
    <xf numFmtId="49" fontId="206" fillId="0" borderId="0" xfId="3091" quotePrefix="1" applyNumberFormat="1" applyFont="1" applyAlignment="1">
      <alignment horizontal="center" vertical="center" shrinkToFit="1"/>
    </xf>
    <xf numFmtId="0" fontId="198" fillId="0" borderId="0" xfId="3091" quotePrefix="1" applyFont="1" applyAlignment="1">
      <alignment horizontal="center" vertical="center" shrinkToFit="1"/>
    </xf>
    <xf numFmtId="0" fontId="160" fillId="0" borderId="0" xfId="0" applyFont="1" applyAlignment="1">
      <alignment horizontal="center" vertical="center"/>
    </xf>
    <xf numFmtId="0" fontId="176" fillId="35" borderId="3" xfId="0" applyFont="1" applyFill="1" applyBorder="1" applyAlignment="1">
      <alignment horizontal="distributed" vertical="center" wrapText="1" indent="8"/>
    </xf>
    <xf numFmtId="41" fontId="128" fillId="0" borderId="0" xfId="0" applyNumberFormat="1" applyFont="1" applyAlignment="1">
      <alignment horizontal="right" vertical="center"/>
    </xf>
    <xf numFmtId="0" fontId="128" fillId="0" borderId="0" xfId="0" applyFont="1" applyAlignment="1">
      <alignment vertical="center"/>
    </xf>
    <xf numFmtId="0" fontId="141" fillId="0" borderId="32" xfId="0" applyFont="1" applyBorder="1" applyAlignment="1">
      <alignment horizontal="distributed" vertical="center" wrapText="1" indent="8"/>
    </xf>
    <xf numFmtId="0" fontId="141" fillId="0" borderId="17" xfId="0" applyFont="1" applyBorder="1" applyAlignment="1">
      <alignment horizontal="distributed" vertical="center" wrapText="1" indent="8"/>
    </xf>
    <xf numFmtId="0" fontId="176" fillId="0" borderId="3" xfId="0" applyFont="1" applyBorder="1" applyAlignment="1">
      <alignment horizontal="distributed" vertical="center" wrapText="1" indent="8"/>
    </xf>
    <xf numFmtId="0" fontId="141" fillId="0" borderId="3" xfId="0" applyFont="1" applyBorder="1" applyAlignment="1">
      <alignment horizontal="distributed" vertical="center" wrapText="1" indent="8"/>
    </xf>
    <xf numFmtId="0" fontId="176" fillId="2" borderId="3" xfId="0" applyFont="1" applyFill="1" applyBorder="1" applyAlignment="1">
      <alignment horizontal="distributed" vertical="center" wrapText="1" indent="8"/>
    </xf>
    <xf numFmtId="0" fontId="138" fillId="0" borderId="0" xfId="0" applyFont="1" applyAlignment="1">
      <alignment horizontal="left" vertical="center"/>
    </xf>
    <xf numFmtId="0" fontId="176" fillId="0" borderId="3" xfId="0" applyFont="1" applyBorder="1" applyAlignment="1">
      <alignment horizontal="distributed" vertical="center" textRotation="255"/>
    </xf>
    <xf numFmtId="0" fontId="176" fillId="0" borderId="3" xfId="0" applyFont="1" applyBorder="1" applyAlignment="1">
      <alignment horizontal="center" vertical="center"/>
    </xf>
    <xf numFmtId="0" fontId="176" fillId="0" borderId="34" xfId="0" applyFont="1" applyBorder="1" applyAlignment="1">
      <alignment horizontal="center" vertical="center"/>
    </xf>
    <xf numFmtId="0" fontId="176" fillId="0" borderId="11" xfId="0" applyFont="1" applyBorder="1" applyAlignment="1">
      <alignment horizontal="center" vertical="center"/>
    </xf>
    <xf numFmtId="0" fontId="176" fillId="0" borderId="33" xfId="0" applyFont="1" applyBorder="1" applyAlignment="1">
      <alignment horizontal="center" vertical="center"/>
    </xf>
    <xf numFmtId="0" fontId="176" fillId="2" borderId="3" xfId="0" applyFont="1" applyFill="1" applyBorder="1" applyAlignment="1">
      <alignment horizontal="distributed" vertical="center" indent="7"/>
    </xf>
    <xf numFmtId="0" fontId="144" fillId="38" borderId="3" xfId="0" applyFont="1" applyFill="1" applyBorder="1" applyAlignment="1">
      <alignment horizontal="center" vertical="center"/>
    </xf>
    <xf numFmtId="0" fontId="144" fillId="38" borderId="34" xfId="0" applyFont="1" applyFill="1" applyBorder="1" applyAlignment="1">
      <alignment horizontal="center" vertical="center"/>
    </xf>
    <xf numFmtId="0" fontId="144" fillId="38" borderId="33" xfId="0" applyFont="1" applyFill="1" applyBorder="1" applyAlignment="1">
      <alignment horizontal="center" vertical="center"/>
    </xf>
    <xf numFmtId="0" fontId="140" fillId="33" borderId="3" xfId="0" applyFont="1" applyFill="1" applyBorder="1" applyAlignment="1">
      <alignment horizontal="center" vertical="center"/>
    </xf>
    <xf numFmtId="288" fontId="139" fillId="0" borderId="3" xfId="0" applyNumberFormat="1" applyFont="1" applyBorder="1" applyAlignment="1">
      <alignment horizontal="right" vertical="center" shrinkToFit="1"/>
    </xf>
    <xf numFmtId="0" fontId="214" fillId="0" borderId="0" xfId="3095" applyFont="1" applyAlignment="1">
      <alignment horizontal="left" vertical="center"/>
    </xf>
    <xf numFmtId="0" fontId="158" fillId="0" borderId="0" xfId="3095" applyFont="1">
      <alignment vertical="center"/>
    </xf>
    <xf numFmtId="0" fontId="140" fillId="39" borderId="2" xfId="3096" applyFont="1" applyFill="1" applyBorder="1" applyAlignment="1">
      <alignment horizontal="center" vertical="center"/>
    </xf>
    <xf numFmtId="0" fontId="140" fillId="39" borderId="35" xfId="3096" applyFont="1" applyFill="1" applyBorder="1" applyAlignment="1">
      <alignment horizontal="center" vertical="center"/>
    </xf>
    <xf numFmtId="0" fontId="154" fillId="0" borderId="63" xfId="3095" applyFont="1" applyBorder="1" applyAlignment="1">
      <alignment horizontal="justify" vertical="center" wrapText="1"/>
    </xf>
    <xf numFmtId="0" fontId="154" fillId="0" borderId="64" xfId="3095" applyFont="1" applyBorder="1" applyAlignment="1">
      <alignment horizontal="justify" vertical="center" wrapText="1"/>
    </xf>
    <xf numFmtId="0" fontId="154" fillId="0" borderId="65" xfId="3095" applyFont="1" applyBorder="1" applyAlignment="1">
      <alignment horizontal="justify" vertical="center" wrapText="1"/>
    </xf>
    <xf numFmtId="0" fontId="154" fillId="0" borderId="66" xfId="3095" applyFont="1" applyBorder="1" applyAlignment="1">
      <alignment horizontal="justify" vertical="center" wrapText="1"/>
    </xf>
    <xf numFmtId="0" fontId="154" fillId="0" borderId="68" xfId="3095" applyFont="1" applyBorder="1" applyAlignment="1">
      <alignment horizontal="justify" vertical="center" wrapText="1"/>
    </xf>
    <xf numFmtId="0" fontId="154" fillId="0" borderId="69" xfId="3095" applyFont="1" applyBorder="1" applyAlignment="1">
      <alignment horizontal="justify" vertical="center" wrapText="1"/>
    </xf>
    <xf numFmtId="0" fontId="154" fillId="0" borderId="57" xfId="3095" applyFont="1" applyBorder="1" applyAlignment="1">
      <alignment horizontal="justify" vertical="center" wrapText="1"/>
    </xf>
    <xf numFmtId="0" fontId="154" fillId="0" borderId="58" xfId="3095" applyFont="1" applyBorder="1" applyAlignment="1">
      <alignment horizontal="justify" vertical="center" wrapText="1"/>
    </xf>
    <xf numFmtId="0" fontId="154" fillId="0" borderId="59" xfId="3095" applyFont="1" applyBorder="1" applyAlignment="1">
      <alignment horizontal="justify" vertical="center" wrapText="1"/>
    </xf>
    <xf numFmtId="0" fontId="154" fillId="0" borderId="70" xfId="3095" applyFont="1" applyBorder="1" applyAlignment="1">
      <alignment horizontal="justify" vertical="center" wrapText="1"/>
    </xf>
    <xf numFmtId="0" fontId="154" fillId="0" borderId="0" xfId="3095" applyFont="1" applyAlignment="1">
      <alignment horizontal="justify" vertical="center" wrapText="1"/>
    </xf>
    <xf numFmtId="0" fontId="154" fillId="0" borderId="71" xfId="3095" applyFont="1" applyBorder="1" applyAlignment="1">
      <alignment horizontal="justify" vertical="center" wrapText="1"/>
    </xf>
    <xf numFmtId="0" fontId="157" fillId="0" borderId="66" xfId="3095" applyFont="1" applyBorder="1" applyAlignment="1">
      <alignment horizontal="justify" vertical="center" wrapText="1"/>
    </xf>
    <xf numFmtId="0" fontId="157" fillId="0" borderId="68" xfId="3095" applyFont="1" applyBorder="1" applyAlignment="1">
      <alignment horizontal="justify" vertical="center" wrapText="1"/>
    </xf>
    <xf numFmtId="0" fontId="156" fillId="0" borderId="66" xfId="3095" applyFont="1" applyBorder="1" applyAlignment="1">
      <alignment horizontal="justify" vertical="center" wrapText="1"/>
    </xf>
    <xf numFmtId="0" fontId="156" fillId="0" borderId="68" xfId="3095" applyFont="1" applyBorder="1" applyAlignment="1">
      <alignment horizontal="justify" vertical="center" wrapText="1"/>
    </xf>
    <xf numFmtId="0" fontId="155" fillId="0" borderId="60" xfId="3095" applyFont="1" applyBorder="1" applyAlignment="1">
      <alignment horizontal="left" vertical="center" wrapText="1"/>
    </xf>
    <xf numFmtId="0" fontId="155" fillId="0" borderId="61" xfId="3095" applyFont="1" applyBorder="1" applyAlignment="1">
      <alignment horizontal="left" vertical="center" wrapText="1"/>
    </xf>
    <xf numFmtId="0" fontId="155" fillId="0" borderId="62" xfId="3095" applyFont="1" applyBorder="1" applyAlignment="1">
      <alignment horizontal="left" vertical="center" wrapText="1"/>
    </xf>
    <xf numFmtId="0" fontId="155" fillId="0" borderId="63" xfId="3095" applyFont="1" applyBorder="1" applyAlignment="1">
      <alignment horizontal="center" vertical="center" wrapText="1"/>
    </xf>
    <xf numFmtId="0" fontId="155" fillId="0" borderId="64" xfId="3095" applyFont="1" applyBorder="1" applyAlignment="1">
      <alignment horizontal="center" vertical="center" wrapText="1"/>
    </xf>
    <xf numFmtId="0" fontId="155" fillId="0" borderId="65" xfId="3095" applyFont="1" applyBorder="1" applyAlignment="1">
      <alignment horizontal="center" vertical="center" wrapText="1"/>
    </xf>
    <xf numFmtId="0" fontId="156" fillId="0" borderId="66" xfId="3095" applyFont="1" applyBorder="1" applyAlignment="1">
      <alignment horizontal="center" vertical="center" wrapText="1"/>
    </xf>
    <xf numFmtId="0" fontId="156" fillId="0" borderId="68" xfId="3095" applyFont="1" applyBorder="1" applyAlignment="1">
      <alignment horizontal="center" vertical="center" wrapText="1"/>
    </xf>
    <xf numFmtId="0" fontId="180" fillId="0" borderId="0" xfId="3095" applyFont="1" applyAlignment="1">
      <alignment horizontal="left" vertical="center"/>
    </xf>
    <xf numFmtId="0" fontId="144" fillId="46" borderId="44" xfId="3065" applyFont="1" applyFill="1" applyBorder="1" applyAlignment="1">
      <alignment horizontal="center" vertical="center"/>
    </xf>
    <xf numFmtId="41" fontId="133" fillId="46" borderId="34" xfId="3065" applyNumberFormat="1" applyFont="1" applyFill="1" applyBorder="1" applyAlignment="1">
      <alignment horizontal="center" vertical="center"/>
    </xf>
    <xf numFmtId="41" fontId="133" fillId="46" borderId="33" xfId="3065" applyNumberFormat="1" applyFont="1" applyFill="1" applyBorder="1" applyAlignment="1">
      <alignment horizontal="center" vertical="center"/>
    </xf>
    <xf numFmtId="184" fontId="133" fillId="46" borderId="3" xfId="3065" applyNumberFormat="1" applyFont="1" applyFill="1" applyBorder="1" applyAlignment="1">
      <alignment horizontal="center" vertical="center"/>
    </xf>
    <xf numFmtId="41" fontId="133" fillId="46" borderId="3" xfId="3065" applyNumberFormat="1" applyFont="1" applyFill="1" applyBorder="1" applyAlignment="1">
      <alignment horizontal="center" vertical="center"/>
    </xf>
    <xf numFmtId="41" fontId="133" fillId="46" borderId="3" xfId="3065" applyNumberFormat="1" applyFont="1" applyFill="1" applyBorder="1" applyAlignment="1">
      <alignment horizontal="center" vertical="center" shrinkToFit="1"/>
    </xf>
    <xf numFmtId="181" fontId="135" fillId="46" borderId="2" xfId="3058" applyNumberFormat="1" applyFont="1" applyFill="1" applyBorder="1" applyAlignment="1">
      <alignment horizontal="center" vertical="center" wrapText="1"/>
    </xf>
    <xf numFmtId="181" fontId="135" fillId="46" borderId="9" xfId="3058" applyNumberFormat="1" applyFont="1" applyFill="1" applyBorder="1" applyAlignment="1">
      <alignment horizontal="center" vertical="center" wrapText="1"/>
    </xf>
    <xf numFmtId="181" fontId="135" fillId="46" borderId="35" xfId="3058" applyNumberFormat="1" applyFont="1" applyFill="1" applyBorder="1" applyAlignment="1">
      <alignment horizontal="center" vertical="center" wrapText="1"/>
    </xf>
    <xf numFmtId="0" fontId="135" fillId="32" borderId="3" xfId="0" applyFont="1" applyFill="1" applyBorder="1" applyAlignment="1">
      <alignment horizontal="center" vertical="center" shrinkToFit="1"/>
    </xf>
    <xf numFmtId="41" fontId="135" fillId="32" borderId="2" xfId="0" applyNumberFormat="1" applyFont="1" applyFill="1" applyBorder="1" applyAlignment="1">
      <alignment horizontal="center" vertical="center"/>
    </xf>
    <xf numFmtId="41" fontId="135" fillId="32" borderId="35" xfId="0" applyNumberFormat="1" applyFont="1" applyFill="1" applyBorder="1" applyAlignment="1">
      <alignment horizontal="center" vertical="center"/>
    </xf>
    <xf numFmtId="0" fontId="128" fillId="32" borderId="3" xfId="0" applyFont="1" applyFill="1" applyBorder="1" applyAlignment="1">
      <alignment horizontal="center" vertical="center"/>
    </xf>
    <xf numFmtId="0" fontId="135" fillId="32" borderId="3" xfId="0" applyFont="1" applyFill="1" applyBorder="1" applyAlignment="1">
      <alignment horizontal="center" vertical="center" wrapText="1"/>
    </xf>
    <xf numFmtId="41" fontId="135" fillId="32" borderId="3" xfId="0" applyNumberFormat="1" applyFont="1" applyFill="1" applyBorder="1" applyAlignment="1">
      <alignment horizontal="center" vertical="center"/>
    </xf>
    <xf numFmtId="41" fontId="135" fillId="32" borderId="3" xfId="0" applyNumberFormat="1" applyFont="1" applyFill="1" applyBorder="1" applyAlignment="1">
      <alignment horizontal="center" vertical="center" wrapText="1"/>
    </xf>
    <xf numFmtId="0" fontId="182" fillId="0" borderId="0" xfId="3100" applyFont="1" applyAlignment="1">
      <alignment horizontal="left" vertical="center"/>
    </xf>
    <xf numFmtId="0" fontId="153" fillId="0" borderId="0" xfId="3100" applyFont="1">
      <alignment vertical="center"/>
    </xf>
    <xf numFmtId="0" fontId="179" fillId="0" borderId="0" xfId="3099" applyFont="1" applyAlignment="1">
      <alignment horizontal="left" vertical="center"/>
    </xf>
    <xf numFmtId="0" fontId="153" fillId="0" borderId="0" xfId="3099" applyFont="1">
      <alignment vertical="center"/>
    </xf>
    <xf numFmtId="0" fontId="174" fillId="0" borderId="49" xfId="3099" applyFont="1" applyBorder="1" applyAlignment="1">
      <alignment horizontal="center" vertical="center"/>
    </xf>
    <xf numFmtId="0" fontId="174" fillId="0" borderId="50" xfId="3099" applyFont="1" applyBorder="1" applyAlignment="1">
      <alignment horizontal="center" vertical="center"/>
    </xf>
    <xf numFmtId="0" fontId="174" fillId="0" borderId="51" xfId="3099" applyFont="1" applyBorder="1" applyAlignment="1">
      <alignment horizontal="center" vertical="center"/>
    </xf>
    <xf numFmtId="0" fontId="174" fillId="0" borderId="4" xfId="3099" applyFont="1" applyBorder="1" applyAlignment="1">
      <alignment horizontal="center" vertical="center"/>
    </xf>
    <xf numFmtId="0" fontId="174" fillId="0" borderId="0" xfId="3099" applyFont="1" applyAlignment="1">
      <alignment horizontal="center" vertical="center"/>
    </xf>
    <xf numFmtId="0" fontId="174" fillId="0" borderId="44" xfId="3099" applyFont="1" applyBorder="1" applyAlignment="1">
      <alignment horizontal="center" vertical="center"/>
    </xf>
    <xf numFmtId="0" fontId="174" fillId="0" borderId="46" xfId="3099" applyFont="1" applyBorder="1" applyAlignment="1">
      <alignment horizontal="center" vertical="center"/>
    </xf>
    <xf numFmtId="0" fontId="174" fillId="0" borderId="10" xfId="3099" applyFont="1" applyBorder="1" applyAlignment="1">
      <alignment horizontal="center" vertical="center"/>
    </xf>
    <xf numFmtId="0" fontId="174" fillId="0" borderId="47" xfId="3099" applyFont="1" applyBorder="1" applyAlignment="1">
      <alignment horizontal="center" vertical="center"/>
    </xf>
  </cellXfs>
  <cellStyles count="3104">
    <cellStyle name="_x0014_" xfId="1" xr:uid="{00000000-0005-0000-0000-000000000000}"/>
    <cellStyle name="          _x000d__x000a_386grabber=vga.3gr_x000d__x000a_" xfId="2" xr:uid="{00000000-0005-0000-0000-000001000000}"/>
    <cellStyle name="&quot;" xfId="3" xr:uid="{00000000-0005-0000-0000-000002000000}"/>
    <cellStyle name="#" xfId="4" xr:uid="{00000000-0005-0000-0000-000003000000}"/>
    <cellStyle name="#,##0" xfId="5" xr:uid="{00000000-0005-0000-0000-000004000000}"/>
    <cellStyle name="#,##0 2" xfId="6" xr:uid="{00000000-0005-0000-0000-000005000000}"/>
    <cellStyle name="#,##0.0" xfId="7" xr:uid="{00000000-0005-0000-0000-000006000000}"/>
    <cellStyle name="#,##0.00" xfId="8" xr:uid="{00000000-0005-0000-0000-000007000000}"/>
    <cellStyle name="#,##0.000" xfId="9" xr:uid="{00000000-0005-0000-0000-000008000000}"/>
    <cellStyle name="#,##0_2007년수량.2008산출123" xfId="10" xr:uid="{00000000-0005-0000-0000-000009000000}"/>
    <cellStyle name="#_cost9702" xfId="11" xr:uid="{00000000-0005-0000-0000-00000A000000}"/>
    <cellStyle name="#_cost9702 (2)" xfId="12" xr:uid="{00000000-0005-0000-0000-00000B000000}"/>
    <cellStyle name="#_cost9702 (2)_Book1" xfId="13" xr:uid="{00000000-0005-0000-0000-00000C000000}"/>
    <cellStyle name="#_cost9702 (2)_Book1 2" xfId="14" xr:uid="{00000000-0005-0000-0000-00000D000000}"/>
    <cellStyle name="#_cost9702 (2)_Book1_04년도서울지역굴착계획" xfId="15" xr:uid="{00000000-0005-0000-0000-00000E000000}"/>
    <cellStyle name="#_cost9702 (2)_Book1_04년도서울지역굴착계획 2" xfId="16" xr:uid="{00000000-0005-0000-0000-00000F000000}"/>
    <cellStyle name="#_cost9702 (2)_NEGS" xfId="17" xr:uid="{00000000-0005-0000-0000-000010000000}"/>
    <cellStyle name="#_cost9702 (2)_NEGS 2" xfId="18" xr:uid="{00000000-0005-0000-0000-000011000000}"/>
    <cellStyle name="#_cost9702 (2)_NEGS_04년도서울지역굴착계획" xfId="19" xr:uid="{00000000-0005-0000-0000-000012000000}"/>
    <cellStyle name="#_cost9702 (2)_NEGS_04년도서울지역굴착계획 2" xfId="20" xr:uid="{00000000-0005-0000-0000-000013000000}"/>
    <cellStyle name="#_cost9702 (2)_SKT CS-A4정산내역서 최종12.3" xfId="21" xr:uid="{00000000-0005-0000-0000-000014000000}"/>
    <cellStyle name="#_cost9702 (2)_SKT CS-A4정산내역서 최종12.3 2" xfId="22" xr:uid="{00000000-0005-0000-0000-000015000000}"/>
    <cellStyle name="#_cost9702 (2)_SKT CS-A4정산내역서 최종12.3_04년도서울지역굴착계획" xfId="23" xr:uid="{00000000-0005-0000-0000-000016000000}"/>
    <cellStyle name="#_cost9702 (2)_SKT CS-A4정산내역서 최종12.3_04년도서울지역굴착계획 2" xfId="24" xr:uid="{00000000-0005-0000-0000-000017000000}"/>
    <cellStyle name="#_cost9702 (2)_SKT CS-A4정산내역서+CS-A2" xfId="25" xr:uid="{00000000-0005-0000-0000-000018000000}"/>
    <cellStyle name="#_cost9702 (2)_SKT CS-A4정산내역서+CS-A2 2" xfId="26" xr:uid="{00000000-0005-0000-0000-000019000000}"/>
    <cellStyle name="#_cost9702 (2)_SKT CS-A4정산내역서+CS-A2_04년도서울지역굴착계획" xfId="27" xr:uid="{00000000-0005-0000-0000-00001A000000}"/>
    <cellStyle name="#_cost9702 (2)_SKT CS-A4정산내역서+CS-A2_04년도서울지역굴착계획 2" xfId="28" xr:uid="{00000000-0005-0000-0000-00001B000000}"/>
    <cellStyle name="#_cost9702 (2)_강동구청허가신청" xfId="29" xr:uid="{00000000-0005-0000-0000-00001C000000}"/>
    <cellStyle name="#_cost9702 (2)_강동구청허가신청 2" xfId="30" xr:uid="{00000000-0005-0000-0000-00001D000000}"/>
    <cellStyle name="#_cost9702 (2)_강동구청허가신청_04년도서울지역굴착계획" xfId="31" xr:uid="{00000000-0005-0000-0000-00001E000000}"/>
    <cellStyle name="#_cost9702 (2)_강동구청허가신청_04년도서울지역굴착계획 2" xfId="32" xr:uid="{00000000-0005-0000-0000-00001F000000}"/>
    <cellStyle name="#_cost9702 (2)_계통도 (2)" xfId="33" xr:uid="{00000000-0005-0000-0000-000020000000}"/>
    <cellStyle name="#_cost9702 (2)_계통도 (2)_Book1" xfId="34" xr:uid="{00000000-0005-0000-0000-000021000000}"/>
    <cellStyle name="#_cost9702 (2)_계통도 (2)_Book1 2" xfId="35" xr:uid="{00000000-0005-0000-0000-000022000000}"/>
    <cellStyle name="#_cost9702 (2)_계통도 (2)_Book1_04년도서울지역굴착계획" xfId="36" xr:uid="{00000000-0005-0000-0000-000023000000}"/>
    <cellStyle name="#_cost9702 (2)_계통도 (2)_Book1_04년도서울지역굴착계획 2" xfId="37" xr:uid="{00000000-0005-0000-0000-000024000000}"/>
    <cellStyle name="#_cost9702 (2)_계통도 (2)_NEGS" xfId="38" xr:uid="{00000000-0005-0000-0000-000025000000}"/>
    <cellStyle name="#_cost9702 (2)_계통도 (2)_NEGS 2" xfId="39" xr:uid="{00000000-0005-0000-0000-000026000000}"/>
    <cellStyle name="#_cost9702 (2)_계통도 (2)_NEGS_04년도서울지역굴착계획" xfId="40" xr:uid="{00000000-0005-0000-0000-000027000000}"/>
    <cellStyle name="#_cost9702 (2)_계통도 (2)_NEGS_04년도서울지역굴착계획 2" xfId="41" xr:uid="{00000000-0005-0000-0000-000028000000}"/>
    <cellStyle name="#_cost9702 (2)_계통도 (2)_SKT CS-A4정산내역서 최종12.3" xfId="42" xr:uid="{00000000-0005-0000-0000-000029000000}"/>
    <cellStyle name="#_cost9702 (2)_계통도 (2)_SKT CS-A4정산내역서 최종12.3 2" xfId="43" xr:uid="{00000000-0005-0000-0000-00002A000000}"/>
    <cellStyle name="#_cost9702 (2)_계통도 (2)_SKT CS-A4정산내역서 최종12.3_04년도서울지역굴착계획" xfId="44" xr:uid="{00000000-0005-0000-0000-00002B000000}"/>
    <cellStyle name="#_cost9702 (2)_계통도 (2)_SKT CS-A4정산내역서 최종12.3_04년도서울지역굴착계획 2" xfId="45" xr:uid="{00000000-0005-0000-0000-00002C000000}"/>
    <cellStyle name="#_cost9702 (2)_계통도 (2)_SKT CS-A4정산내역서+CS-A2" xfId="46" xr:uid="{00000000-0005-0000-0000-00002D000000}"/>
    <cellStyle name="#_cost9702 (2)_계통도 (2)_SKT CS-A4정산내역서+CS-A2 2" xfId="47" xr:uid="{00000000-0005-0000-0000-00002E000000}"/>
    <cellStyle name="#_cost9702 (2)_계통도 (2)_SKT CS-A4정산내역서+CS-A2_04년도서울지역굴착계획" xfId="48" xr:uid="{00000000-0005-0000-0000-00002F000000}"/>
    <cellStyle name="#_cost9702 (2)_계통도 (2)_SKT CS-A4정산내역서+CS-A2_04년도서울지역굴착계획 2" xfId="49" xr:uid="{00000000-0005-0000-0000-000030000000}"/>
    <cellStyle name="#_cost9702 (2)_계통도 (2)_강동구청허가신청" xfId="50" xr:uid="{00000000-0005-0000-0000-000031000000}"/>
    <cellStyle name="#_cost9702 (2)_계통도 (2)_강동구청허가신청 2" xfId="51" xr:uid="{00000000-0005-0000-0000-000032000000}"/>
    <cellStyle name="#_cost9702 (2)_계통도 (2)_강동구청허가신청_04년도서울지역굴착계획" xfId="52" xr:uid="{00000000-0005-0000-0000-000033000000}"/>
    <cellStyle name="#_cost9702 (2)_계통도 (2)_강동구청허가신청_04년도서울지역굴착계획 2" xfId="53" xr:uid="{00000000-0005-0000-0000-000034000000}"/>
    <cellStyle name="#_cost9702 (2)_계통도 (2)_계통도 " xfId="54" xr:uid="{00000000-0005-0000-0000-000035000000}"/>
    <cellStyle name="#_cost9702 (2)_계통도 (2)_계통도 _(@클릭 pc방)준공자료" xfId="55" xr:uid="{00000000-0005-0000-0000-000036000000}"/>
    <cellStyle name="#_cost9702 (2)_계통도 (2)_계통도 _(@클릭 pc방)준공자료_16준공자료(데이콤 중앙국사 ~ 한빛은행)" xfId="56" xr:uid="{00000000-0005-0000-0000-000037000000}"/>
    <cellStyle name="#_cost9702 (2)_계통도 (2)_계통도 _개통자료((주)모인텍)" xfId="57" xr:uid="{00000000-0005-0000-0000-000038000000}"/>
    <cellStyle name="#_cost9702 (2)_계통도 (2)_계통도 _개통자료((주)모인텍)_개통자료(STI 남가좌 ~ STI 홍은설악)" xfId="58" xr:uid="{00000000-0005-0000-0000-000039000000}"/>
    <cellStyle name="#_cost9702 (2)_계통도 (2)_계통도 _개통자료(STI북아현-STI북아현3)" xfId="59" xr:uid="{00000000-0005-0000-0000-00003A000000}"/>
    <cellStyle name="#_cost9702 (2)_계통도 (2)_계통도 _개통자료(STI북아현-STI북아현3)_개통자료(STI 남가좌 ~ STI 홍은설악)" xfId="60" xr:uid="{00000000-0005-0000-0000-00003B000000}"/>
    <cellStyle name="#_cost9702 (2)_계통도 (2)_계통도 _기별종합(미정산0306)" xfId="61" xr:uid="{00000000-0005-0000-0000-00003C000000}"/>
    <cellStyle name="#_cost9702 (2)_계통도 (2)_계통도 _기별종합(미정산0306)_정산내역서(2002년청주5차)" xfId="62" xr:uid="{00000000-0005-0000-0000-00003D000000}"/>
    <cellStyle name="#_cost9702 (2)_계통도 (2)_계통도 _기별총괄" xfId="63" xr:uid="{00000000-0005-0000-0000-00003E000000}"/>
    <cellStyle name="#_cost9702 (2)_계통도 (2)_계통도 _설계내역서(02년청주10차)" xfId="64" xr:uid="{00000000-0005-0000-0000-00003F000000}"/>
    <cellStyle name="#_cost9702 (2)_계통도 (2)_계통도 _설계내역서(02년청주11차)" xfId="65" xr:uid="{00000000-0005-0000-0000-000040000000}"/>
    <cellStyle name="#_cost9702 (2)_계통도 (2)_계통도 _설계내역서(02년청주3차)" xfId="66" xr:uid="{00000000-0005-0000-0000-000041000000}"/>
    <cellStyle name="#_cost9702 (2)_계통도 (2)_계통도 _설계내역서(02년청주4차)" xfId="67" xr:uid="{00000000-0005-0000-0000-000042000000}"/>
    <cellStyle name="#_cost9702 (2)_계통도 (2)_계통도 _설계내역서(02년청주5차)" xfId="68" xr:uid="{00000000-0005-0000-0000-000043000000}"/>
    <cellStyle name="#_cost9702 (2)_계통도 (2)_계통도 _설계내역서(02년청주6차)" xfId="69" xr:uid="{00000000-0005-0000-0000-000044000000}"/>
    <cellStyle name="#_cost9702 (2)_계통도 (2)_계통도 _설계내역서(02년청주7차)" xfId="70" xr:uid="{00000000-0005-0000-0000-000045000000}"/>
    <cellStyle name="#_cost9702 (2)_계통도 (2)_계통도 _설계내역서(02년청주8차)" xfId="71" xr:uid="{00000000-0005-0000-0000-000046000000}"/>
    <cellStyle name="#_cost9702 (2)_계통도 (2)_계통도 _세부계통도(비하 프리존pc방외 1건)" xfId="72" xr:uid="{00000000-0005-0000-0000-000047000000}"/>
    <cellStyle name="#_cost9702 (2)_계통도 (2)_계통도 _세부계통도(비하 프리존pc방외 1건)_정산내역서(2002년청주5차)" xfId="73" xr:uid="{00000000-0005-0000-0000-000048000000}"/>
    <cellStyle name="#_cost9702 (2)_계통도 (2)_계통도 _세부도종합(미정산0306)" xfId="74" xr:uid="{00000000-0005-0000-0000-000049000000}"/>
    <cellStyle name="#_cost9702 (2)_계통도 (2)_계통도 _신세기11차추가(함체)" xfId="75" xr:uid="{00000000-0005-0000-0000-00004A000000}"/>
    <cellStyle name="#_cost9702 (2)_계통도 (2)_계통도 _신세기11차추가(함체) 2" xfId="76" xr:uid="{00000000-0005-0000-0000-00004B000000}"/>
    <cellStyle name="#_cost9702 (2)_계통도 (2)_계통도 _신세기11차추가(함체)_04년도서울지역굴착계획" xfId="77" xr:uid="{00000000-0005-0000-0000-00004C000000}"/>
    <cellStyle name="#_cost9702 (2)_계통도 (2)_계통도 _신세기11차추가(함체)_04년도서울지역굴착계획 2" xfId="78" xr:uid="{00000000-0005-0000-0000-00004D000000}"/>
    <cellStyle name="#_cost9702 (2)_계통도 (2)_계통도 _정산내역서(02년청주3차)" xfId="79" xr:uid="{00000000-0005-0000-0000-00004E000000}"/>
    <cellStyle name="#_cost9702 (2)_계통도 (2)_계통도 _정산내역서(02년청주4차)" xfId="80" xr:uid="{00000000-0005-0000-0000-00004F000000}"/>
    <cellStyle name="#_cost9702 (2)_계통도 (2)_계통도 _정산내역서(02년청주5차)" xfId="81" xr:uid="{00000000-0005-0000-0000-000050000000}"/>
    <cellStyle name="#_cost9702 (2)_계통도 (2)_계통도 _정산내역서(02년청주6차)" xfId="82" xr:uid="{00000000-0005-0000-0000-000051000000}"/>
    <cellStyle name="#_cost9702 (2)_계통도 (2)_계통도 _정산내역서(2002년청주10차)1" xfId="83" xr:uid="{00000000-0005-0000-0000-000052000000}"/>
    <cellStyle name="#_cost9702 (2)_계통도 (2)_계통도 _정산내역서(2002년청주11차)" xfId="84" xr:uid="{00000000-0005-0000-0000-000053000000}"/>
    <cellStyle name="#_cost9702 (2)_계통도 (2)_계통도 _정산내역서(2002년청주11차)1" xfId="85" xr:uid="{00000000-0005-0000-0000-000054000000}"/>
    <cellStyle name="#_cost9702 (2)_계통도 (2)_계통도 _정산내역서(2002년청주16차)1" xfId="86" xr:uid="{00000000-0005-0000-0000-000055000000}"/>
    <cellStyle name="#_cost9702 (2)_계통도 (2)_계통도 _정산내역서(2002년청주5차)1" xfId="87" xr:uid="{00000000-0005-0000-0000-000056000000}"/>
    <cellStyle name="#_cost9702 (2)_계통도 (2)_계통도 _정산내역서(2002년청주7차)" xfId="88" xr:uid="{00000000-0005-0000-0000-000057000000}"/>
    <cellStyle name="#_cost9702 (2)_계통도 (2)_계통도 _정산내역서(2002년청주7차)1" xfId="89" xr:uid="{00000000-0005-0000-0000-000058000000}"/>
    <cellStyle name="#_cost9702 (2)_계통도 (2)_계통도 _정산내역서(2002년청주8차)1" xfId="90" xr:uid="{00000000-0005-0000-0000-000059000000}"/>
    <cellStyle name="#_cost9702 (2)_계통도 (2)_계통도 _정산설계(5차 광이더넷)" xfId="91" xr:uid="{00000000-0005-0000-0000-00005A000000}"/>
    <cellStyle name="#_cost9702 (2)_계통도 (2)_계통도 _하나로 통신 기별(버즈 PC방외 7건)" xfId="92" xr:uid="{00000000-0005-0000-0000-00005B000000}"/>
    <cellStyle name="#_cost9702 (2)_계통도 (2)_계통도 _하나로기별(사이버킹PC방외 5건)" xfId="93" xr:uid="{00000000-0005-0000-0000-00005C000000}"/>
    <cellStyle name="#_cost9702 (2)_계통도 (2)_계통도 _하나로기별(테란PC방외 12건)" xfId="94" xr:uid="{00000000-0005-0000-0000-00005D000000}"/>
    <cellStyle name="#_cost9702 (2)_계통도 (2)_계통도 _하나로기별(테란PC방외 12건)_정산내역서(2002년청주5차)" xfId="95" xr:uid="{00000000-0005-0000-0000-00005E000000}"/>
    <cellStyle name="#_cost9702 (2)_계통도 (2)_도로공사신고서(수서경찰서)" xfId="96" xr:uid="{00000000-0005-0000-0000-00005F000000}"/>
    <cellStyle name="#_cost9702 (2)_계통도 (2)_설계서" xfId="97" xr:uid="{00000000-0005-0000-0000-000060000000}"/>
    <cellStyle name="#_cost9702 (2)_계통도 (2)_설계서 2" xfId="98" xr:uid="{00000000-0005-0000-0000-000061000000}"/>
    <cellStyle name="#_cost9702 (2)_계통도 (2)_설계서_04년도서울지역굴착계획" xfId="99" xr:uid="{00000000-0005-0000-0000-000062000000}"/>
    <cellStyle name="#_cost9702 (2)_계통도 (2)_설계서_04년도서울지역굴착계획 2" xfId="100" xr:uid="{00000000-0005-0000-0000-000063000000}"/>
    <cellStyle name="#_cost9702 (2)_계통도 (2)_예술의 전당(KEPGO)" xfId="101" xr:uid="{00000000-0005-0000-0000-000064000000}"/>
    <cellStyle name="#_cost9702 (2)_계통도 (2)_예술의 전당(KEPGO) 2" xfId="102" xr:uid="{00000000-0005-0000-0000-000065000000}"/>
    <cellStyle name="#_cost9702 (2)_계통도 (2)_예술의 전당(KEPGO)_04년도서울지역굴착계획" xfId="103" xr:uid="{00000000-0005-0000-0000-000066000000}"/>
    <cellStyle name="#_cost9702 (2)_계통도 (2)_예술의 전당(KEPGO)_04년도서울지역굴착계획 2" xfId="104" xr:uid="{00000000-0005-0000-0000-000067000000}"/>
    <cellStyle name="#_cost9702 (2)_공사비예산서" xfId="105" xr:uid="{00000000-0005-0000-0000-000068000000}"/>
    <cellStyle name="#_cost9702 (2)_공사비예산서 (2)" xfId="106" xr:uid="{00000000-0005-0000-0000-000069000000}"/>
    <cellStyle name="#_cost9702 (2)_공사비예산서 (2)_Book1" xfId="107" xr:uid="{00000000-0005-0000-0000-00006A000000}"/>
    <cellStyle name="#_cost9702 (2)_공사비예산서 (2)_Book1 2" xfId="108" xr:uid="{00000000-0005-0000-0000-00006B000000}"/>
    <cellStyle name="#_cost9702 (2)_공사비예산서 (2)_Book1_04년도서울지역굴착계획" xfId="109" xr:uid="{00000000-0005-0000-0000-00006C000000}"/>
    <cellStyle name="#_cost9702 (2)_공사비예산서 (2)_Book1_04년도서울지역굴착계획 2" xfId="110" xr:uid="{00000000-0005-0000-0000-00006D000000}"/>
    <cellStyle name="#_cost9702 (2)_공사비예산서 (2)_NEGS" xfId="111" xr:uid="{00000000-0005-0000-0000-00006E000000}"/>
    <cellStyle name="#_cost9702 (2)_공사비예산서 (2)_NEGS 2" xfId="112" xr:uid="{00000000-0005-0000-0000-00006F000000}"/>
    <cellStyle name="#_cost9702 (2)_공사비예산서 (2)_NEGS_04년도서울지역굴착계획" xfId="113" xr:uid="{00000000-0005-0000-0000-000070000000}"/>
    <cellStyle name="#_cost9702 (2)_공사비예산서 (2)_NEGS_04년도서울지역굴착계획 2" xfId="114" xr:uid="{00000000-0005-0000-0000-000071000000}"/>
    <cellStyle name="#_cost9702 (2)_공사비예산서 (2)_SKT CS-A4정산내역서 최종12.3" xfId="115" xr:uid="{00000000-0005-0000-0000-000072000000}"/>
    <cellStyle name="#_cost9702 (2)_공사비예산서 (2)_SKT CS-A4정산내역서 최종12.3 2" xfId="116" xr:uid="{00000000-0005-0000-0000-000073000000}"/>
    <cellStyle name="#_cost9702 (2)_공사비예산서 (2)_SKT CS-A4정산내역서 최종12.3_04년도서울지역굴착계획" xfId="117" xr:uid="{00000000-0005-0000-0000-000074000000}"/>
    <cellStyle name="#_cost9702 (2)_공사비예산서 (2)_SKT CS-A4정산내역서 최종12.3_04년도서울지역굴착계획 2" xfId="118" xr:uid="{00000000-0005-0000-0000-000075000000}"/>
    <cellStyle name="#_cost9702 (2)_공사비예산서 (2)_SKT CS-A4정산내역서+CS-A2" xfId="119" xr:uid="{00000000-0005-0000-0000-000076000000}"/>
    <cellStyle name="#_cost9702 (2)_공사비예산서 (2)_SKT CS-A4정산내역서+CS-A2 2" xfId="120" xr:uid="{00000000-0005-0000-0000-000077000000}"/>
    <cellStyle name="#_cost9702 (2)_공사비예산서 (2)_SKT CS-A4정산내역서+CS-A2_04년도서울지역굴착계획" xfId="121" xr:uid="{00000000-0005-0000-0000-000078000000}"/>
    <cellStyle name="#_cost9702 (2)_공사비예산서 (2)_SKT CS-A4정산내역서+CS-A2_04년도서울지역굴착계획 2" xfId="122" xr:uid="{00000000-0005-0000-0000-000079000000}"/>
    <cellStyle name="#_cost9702 (2)_공사비예산서 (2)_강동구청허가신청" xfId="123" xr:uid="{00000000-0005-0000-0000-00007A000000}"/>
    <cellStyle name="#_cost9702 (2)_공사비예산서 (2)_강동구청허가신청 2" xfId="124" xr:uid="{00000000-0005-0000-0000-00007B000000}"/>
    <cellStyle name="#_cost9702 (2)_공사비예산서 (2)_강동구청허가신청_04년도서울지역굴착계획" xfId="125" xr:uid="{00000000-0005-0000-0000-00007C000000}"/>
    <cellStyle name="#_cost9702 (2)_공사비예산서 (2)_강동구청허가신청_04년도서울지역굴착계획 2" xfId="126" xr:uid="{00000000-0005-0000-0000-00007D000000}"/>
    <cellStyle name="#_cost9702 (2)_공사비예산서 (2)_계통도 " xfId="127" xr:uid="{00000000-0005-0000-0000-00007E000000}"/>
    <cellStyle name="#_cost9702 (2)_공사비예산서 (2)_계통도 _(@클릭 pc방)준공자료" xfId="128" xr:uid="{00000000-0005-0000-0000-00007F000000}"/>
    <cellStyle name="#_cost9702 (2)_공사비예산서 (2)_계통도 _(@클릭 pc방)준공자료_16준공자료(데이콤 중앙국사 ~ 한빛은행)" xfId="129" xr:uid="{00000000-0005-0000-0000-000080000000}"/>
    <cellStyle name="#_cost9702 (2)_공사비예산서 (2)_계통도 _개통자료((주)모인텍)" xfId="130" xr:uid="{00000000-0005-0000-0000-000081000000}"/>
    <cellStyle name="#_cost9702 (2)_공사비예산서 (2)_계통도 _개통자료((주)모인텍)_개통자료(STI 남가좌 ~ STI 홍은설악)" xfId="131" xr:uid="{00000000-0005-0000-0000-000082000000}"/>
    <cellStyle name="#_cost9702 (2)_공사비예산서 (2)_계통도 _개통자료(STI북아현-STI북아현3)" xfId="132" xr:uid="{00000000-0005-0000-0000-000083000000}"/>
    <cellStyle name="#_cost9702 (2)_공사비예산서 (2)_계통도 _개통자료(STI북아현-STI북아현3)_개통자료(STI 남가좌 ~ STI 홍은설악)" xfId="133" xr:uid="{00000000-0005-0000-0000-000084000000}"/>
    <cellStyle name="#_cost9702 (2)_공사비예산서 (2)_계통도 _기별종합(미정산0306)" xfId="134" xr:uid="{00000000-0005-0000-0000-000085000000}"/>
    <cellStyle name="#_cost9702 (2)_공사비예산서 (2)_계통도 _기별종합(미정산0306)_정산내역서(2002년청주5차)" xfId="135" xr:uid="{00000000-0005-0000-0000-000086000000}"/>
    <cellStyle name="#_cost9702 (2)_공사비예산서 (2)_계통도 _기별총괄" xfId="136" xr:uid="{00000000-0005-0000-0000-000087000000}"/>
    <cellStyle name="#_cost9702 (2)_공사비예산서 (2)_계통도 _설계내역서(02년청주10차)" xfId="137" xr:uid="{00000000-0005-0000-0000-000088000000}"/>
    <cellStyle name="#_cost9702 (2)_공사비예산서 (2)_계통도 _설계내역서(02년청주11차)" xfId="138" xr:uid="{00000000-0005-0000-0000-000089000000}"/>
    <cellStyle name="#_cost9702 (2)_공사비예산서 (2)_계통도 _설계내역서(02년청주3차)" xfId="139" xr:uid="{00000000-0005-0000-0000-00008A000000}"/>
    <cellStyle name="#_cost9702 (2)_공사비예산서 (2)_계통도 _설계내역서(02년청주4차)" xfId="140" xr:uid="{00000000-0005-0000-0000-00008B000000}"/>
    <cellStyle name="#_cost9702 (2)_공사비예산서 (2)_계통도 _설계내역서(02년청주5차)" xfId="141" xr:uid="{00000000-0005-0000-0000-00008C000000}"/>
    <cellStyle name="#_cost9702 (2)_공사비예산서 (2)_계통도 _설계내역서(02년청주6차)" xfId="142" xr:uid="{00000000-0005-0000-0000-00008D000000}"/>
    <cellStyle name="#_cost9702 (2)_공사비예산서 (2)_계통도 _설계내역서(02년청주7차)" xfId="143" xr:uid="{00000000-0005-0000-0000-00008E000000}"/>
    <cellStyle name="#_cost9702 (2)_공사비예산서 (2)_계통도 _설계내역서(02년청주8차)" xfId="144" xr:uid="{00000000-0005-0000-0000-00008F000000}"/>
    <cellStyle name="#_cost9702 (2)_공사비예산서 (2)_계통도 _세부계통도(비하 프리존pc방외 1건)" xfId="145" xr:uid="{00000000-0005-0000-0000-000090000000}"/>
    <cellStyle name="#_cost9702 (2)_공사비예산서 (2)_계통도 _세부계통도(비하 프리존pc방외 1건)_정산내역서(2002년청주5차)" xfId="146" xr:uid="{00000000-0005-0000-0000-000091000000}"/>
    <cellStyle name="#_cost9702 (2)_공사비예산서 (2)_계통도 _세부도종합(미정산0306)" xfId="147" xr:uid="{00000000-0005-0000-0000-000092000000}"/>
    <cellStyle name="#_cost9702 (2)_공사비예산서 (2)_계통도 _신세기11차추가(함체)" xfId="148" xr:uid="{00000000-0005-0000-0000-000093000000}"/>
    <cellStyle name="#_cost9702 (2)_공사비예산서 (2)_계통도 _신세기11차추가(함체) 2" xfId="149" xr:uid="{00000000-0005-0000-0000-000094000000}"/>
    <cellStyle name="#_cost9702 (2)_공사비예산서 (2)_계통도 _신세기11차추가(함체)_04년도서울지역굴착계획" xfId="150" xr:uid="{00000000-0005-0000-0000-000095000000}"/>
    <cellStyle name="#_cost9702 (2)_공사비예산서 (2)_계통도 _신세기11차추가(함체)_04년도서울지역굴착계획 2" xfId="151" xr:uid="{00000000-0005-0000-0000-000096000000}"/>
    <cellStyle name="#_cost9702 (2)_공사비예산서 (2)_계통도 _정산내역서(02년청주3차)" xfId="152" xr:uid="{00000000-0005-0000-0000-000097000000}"/>
    <cellStyle name="#_cost9702 (2)_공사비예산서 (2)_계통도 _정산내역서(02년청주4차)" xfId="153" xr:uid="{00000000-0005-0000-0000-000098000000}"/>
    <cellStyle name="#_cost9702 (2)_공사비예산서 (2)_계통도 _정산내역서(02년청주5차)" xfId="154" xr:uid="{00000000-0005-0000-0000-000099000000}"/>
    <cellStyle name="#_cost9702 (2)_공사비예산서 (2)_계통도 _정산내역서(02년청주6차)" xfId="155" xr:uid="{00000000-0005-0000-0000-00009A000000}"/>
    <cellStyle name="#_cost9702 (2)_공사비예산서 (2)_계통도 _정산내역서(2002년청주10차)1" xfId="156" xr:uid="{00000000-0005-0000-0000-00009B000000}"/>
    <cellStyle name="#_cost9702 (2)_공사비예산서 (2)_계통도 _정산내역서(2002년청주11차)" xfId="157" xr:uid="{00000000-0005-0000-0000-00009C000000}"/>
    <cellStyle name="#_cost9702 (2)_공사비예산서 (2)_계통도 _정산내역서(2002년청주11차)1" xfId="158" xr:uid="{00000000-0005-0000-0000-00009D000000}"/>
    <cellStyle name="#_cost9702 (2)_공사비예산서 (2)_계통도 _정산내역서(2002년청주16차)1" xfId="159" xr:uid="{00000000-0005-0000-0000-00009E000000}"/>
    <cellStyle name="#_cost9702 (2)_공사비예산서 (2)_계통도 _정산내역서(2002년청주5차)1" xfId="160" xr:uid="{00000000-0005-0000-0000-00009F000000}"/>
    <cellStyle name="#_cost9702 (2)_공사비예산서 (2)_계통도 _정산내역서(2002년청주7차)" xfId="161" xr:uid="{00000000-0005-0000-0000-0000A0000000}"/>
    <cellStyle name="#_cost9702 (2)_공사비예산서 (2)_계통도 _정산내역서(2002년청주7차)1" xfId="162" xr:uid="{00000000-0005-0000-0000-0000A1000000}"/>
    <cellStyle name="#_cost9702 (2)_공사비예산서 (2)_계통도 _정산내역서(2002년청주8차)1" xfId="163" xr:uid="{00000000-0005-0000-0000-0000A2000000}"/>
    <cellStyle name="#_cost9702 (2)_공사비예산서 (2)_계통도 _정산설계(5차 광이더넷)" xfId="164" xr:uid="{00000000-0005-0000-0000-0000A3000000}"/>
    <cellStyle name="#_cost9702 (2)_공사비예산서 (2)_계통도 _하나로 통신 기별(버즈 PC방외 7건)" xfId="165" xr:uid="{00000000-0005-0000-0000-0000A4000000}"/>
    <cellStyle name="#_cost9702 (2)_공사비예산서 (2)_계통도 _하나로기별(사이버킹PC방외 5건)" xfId="166" xr:uid="{00000000-0005-0000-0000-0000A5000000}"/>
    <cellStyle name="#_cost9702 (2)_공사비예산서 (2)_계통도 _하나로기별(테란PC방외 12건)" xfId="167" xr:uid="{00000000-0005-0000-0000-0000A6000000}"/>
    <cellStyle name="#_cost9702 (2)_공사비예산서 (2)_계통도 _하나로기별(테란PC방외 12건)_정산내역서(2002년청주5차)" xfId="168" xr:uid="{00000000-0005-0000-0000-0000A7000000}"/>
    <cellStyle name="#_cost9702 (2)_공사비예산서 (2)_도로공사신고서(수서경찰서)" xfId="169" xr:uid="{00000000-0005-0000-0000-0000A8000000}"/>
    <cellStyle name="#_cost9702 (2)_공사비예산서 (2)_설계서" xfId="170" xr:uid="{00000000-0005-0000-0000-0000A9000000}"/>
    <cellStyle name="#_cost9702 (2)_공사비예산서 (2)_설계서 2" xfId="171" xr:uid="{00000000-0005-0000-0000-0000AA000000}"/>
    <cellStyle name="#_cost9702 (2)_공사비예산서 (2)_설계서_04년도서울지역굴착계획" xfId="172" xr:uid="{00000000-0005-0000-0000-0000AB000000}"/>
    <cellStyle name="#_cost9702 (2)_공사비예산서 (2)_설계서_04년도서울지역굴착계획 2" xfId="173" xr:uid="{00000000-0005-0000-0000-0000AC000000}"/>
    <cellStyle name="#_cost9702 (2)_공사비예산서 (2)_예술의 전당(KEPGO)" xfId="174" xr:uid="{00000000-0005-0000-0000-0000AD000000}"/>
    <cellStyle name="#_cost9702 (2)_공사비예산서 (2)_예술의 전당(KEPGO) 2" xfId="175" xr:uid="{00000000-0005-0000-0000-0000AE000000}"/>
    <cellStyle name="#_cost9702 (2)_공사비예산서 (2)_예술의 전당(KEPGO)_04년도서울지역굴착계획" xfId="176" xr:uid="{00000000-0005-0000-0000-0000AF000000}"/>
    <cellStyle name="#_cost9702 (2)_공사비예산서 (2)_예술의 전당(KEPGO)_04년도서울지역굴착계획 2" xfId="177" xr:uid="{00000000-0005-0000-0000-0000B0000000}"/>
    <cellStyle name="#_cost9702 (2)_공사비예산서_Book1" xfId="178" xr:uid="{00000000-0005-0000-0000-0000B1000000}"/>
    <cellStyle name="#_cost9702 (2)_공사비예산서_Book1 2" xfId="179" xr:uid="{00000000-0005-0000-0000-0000B2000000}"/>
    <cellStyle name="#_cost9702 (2)_공사비예산서_Book1_04년도서울지역굴착계획" xfId="180" xr:uid="{00000000-0005-0000-0000-0000B3000000}"/>
    <cellStyle name="#_cost9702 (2)_공사비예산서_Book1_04년도서울지역굴착계획 2" xfId="181" xr:uid="{00000000-0005-0000-0000-0000B4000000}"/>
    <cellStyle name="#_cost9702 (2)_공사비예산서_NEGS" xfId="182" xr:uid="{00000000-0005-0000-0000-0000B5000000}"/>
    <cellStyle name="#_cost9702 (2)_공사비예산서_NEGS 2" xfId="183" xr:uid="{00000000-0005-0000-0000-0000B6000000}"/>
    <cellStyle name="#_cost9702 (2)_공사비예산서_NEGS_04년도서울지역굴착계획" xfId="184" xr:uid="{00000000-0005-0000-0000-0000B7000000}"/>
    <cellStyle name="#_cost9702 (2)_공사비예산서_NEGS_04년도서울지역굴착계획 2" xfId="185" xr:uid="{00000000-0005-0000-0000-0000B8000000}"/>
    <cellStyle name="#_cost9702 (2)_공사비예산서_SKT CS-A4정산내역서 최종12.3" xfId="186" xr:uid="{00000000-0005-0000-0000-0000B9000000}"/>
    <cellStyle name="#_cost9702 (2)_공사비예산서_SKT CS-A4정산내역서 최종12.3 2" xfId="187" xr:uid="{00000000-0005-0000-0000-0000BA000000}"/>
    <cellStyle name="#_cost9702 (2)_공사비예산서_SKT CS-A4정산내역서 최종12.3_04년도서울지역굴착계획" xfId="188" xr:uid="{00000000-0005-0000-0000-0000BB000000}"/>
    <cellStyle name="#_cost9702 (2)_공사비예산서_SKT CS-A4정산내역서 최종12.3_04년도서울지역굴착계획 2" xfId="189" xr:uid="{00000000-0005-0000-0000-0000BC000000}"/>
    <cellStyle name="#_cost9702 (2)_공사비예산서_SKT CS-A4정산내역서+CS-A2" xfId="190" xr:uid="{00000000-0005-0000-0000-0000BD000000}"/>
    <cellStyle name="#_cost9702 (2)_공사비예산서_SKT CS-A4정산내역서+CS-A2 2" xfId="191" xr:uid="{00000000-0005-0000-0000-0000BE000000}"/>
    <cellStyle name="#_cost9702 (2)_공사비예산서_SKT CS-A4정산내역서+CS-A2_04년도서울지역굴착계획" xfId="192" xr:uid="{00000000-0005-0000-0000-0000BF000000}"/>
    <cellStyle name="#_cost9702 (2)_공사비예산서_SKT CS-A4정산내역서+CS-A2_04년도서울지역굴착계획 2" xfId="193" xr:uid="{00000000-0005-0000-0000-0000C0000000}"/>
    <cellStyle name="#_cost9702 (2)_공사비예산서_강동구청허가신청" xfId="194" xr:uid="{00000000-0005-0000-0000-0000C1000000}"/>
    <cellStyle name="#_cost9702 (2)_공사비예산서_강동구청허가신청 2" xfId="195" xr:uid="{00000000-0005-0000-0000-0000C2000000}"/>
    <cellStyle name="#_cost9702 (2)_공사비예산서_강동구청허가신청_04년도서울지역굴착계획" xfId="196" xr:uid="{00000000-0005-0000-0000-0000C3000000}"/>
    <cellStyle name="#_cost9702 (2)_공사비예산서_강동구청허가신청_04년도서울지역굴착계획 2" xfId="197" xr:uid="{00000000-0005-0000-0000-0000C4000000}"/>
    <cellStyle name="#_cost9702 (2)_공사비예산서_계통도 " xfId="198" xr:uid="{00000000-0005-0000-0000-0000C5000000}"/>
    <cellStyle name="#_cost9702 (2)_공사비예산서_계통도 _(@클릭 pc방)준공자료" xfId="199" xr:uid="{00000000-0005-0000-0000-0000C6000000}"/>
    <cellStyle name="#_cost9702 (2)_공사비예산서_계통도 _(@클릭 pc방)준공자료_16준공자료(데이콤 중앙국사 ~ 한빛은행)" xfId="200" xr:uid="{00000000-0005-0000-0000-0000C7000000}"/>
    <cellStyle name="#_cost9702 (2)_공사비예산서_계통도 _개통자료((주)모인텍)" xfId="201" xr:uid="{00000000-0005-0000-0000-0000C8000000}"/>
    <cellStyle name="#_cost9702 (2)_공사비예산서_계통도 _개통자료((주)모인텍)_개통자료(STI 남가좌 ~ STI 홍은설악)" xfId="202" xr:uid="{00000000-0005-0000-0000-0000C9000000}"/>
    <cellStyle name="#_cost9702 (2)_공사비예산서_계통도 _개통자료(STI북아현-STI북아현3)" xfId="203" xr:uid="{00000000-0005-0000-0000-0000CA000000}"/>
    <cellStyle name="#_cost9702 (2)_공사비예산서_계통도 _개통자료(STI북아현-STI북아현3)_개통자료(STI 남가좌 ~ STI 홍은설악)" xfId="204" xr:uid="{00000000-0005-0000-0000-0000CB000000}"/>
    <cellStyle name="#_cost9702 (2)_공사비예산서_계통도 _기별종합(미정산0306)" xfId="205" xr:uid="{00000000-0005-0000-0000-0000CC000000}"/>
    <cellStyle name="#_cost9702 (2)_공사비예산서_계통도 _기별종합(미정산0306)_정산내역서(2002년청주5차)" xfId="206" xr:uid="{00000000-0005-0000-0000-0000CD000000}"/>
    <cellStyle name="#_cost9702 (2)_공사비예산서_계통도 _기별총괄" xfId="207" xr:uid="{00000000-0005-0000-0000-0000CE000000}"/>
    <cellStyle name="#_cost9702 (2)_공사비예산서_계통도 _설계내역서(02년청주10차)" xfId="208" xr:uid="{00000000-0005-0000-0000-0000CF000000}"/>
    <cellStyle name="#_cost9702 (2)_공사비예산서_계통도 _설계내역서(02년청주11차)" xfId="209" xr:uid="{00000000-0005-0000-0000-0000D0000000}"/>
    <cellStyle name="#_cost9702 (2)_공사비예산서_계통도 _설계내역서(02년청주3차)" xfId="210" xr:uid="{00000000-0005-0000-0000-0000D1000000}"/>
    <cellStyle name="#_cost9702 (2)_공사비예산서_계통도 _설계내역서(02년청주4차)" xfId="211" xr:uid="{00000000-0005-0000-0000-0000D2000000}"/>
    <cellStyle name="#_cost9702 (2)_공사비예산서_계통도 _설계내역서(02년청주5차)" xfId="212" xr:uid="{00000000-0005-0000-0000-0000D3000000}"/>
    <cellStyle name="#_cost9702 (2)_공사비예산서_계통도 _설계내역서(02년청주6차)" xfId="213" xr:uid="{00000000-0005-0000-0000-0000D4000000}"/>
    <cellStyle name="#_cost9702 (2)_공사비예산서_계통도 _설계내역서(02년청주7차)" xfId="214" xr:uid="{00000000-0005-0000-0000-0000D5000000}"/>
    <cellStyle name="#_cost9702 (2)_공사비예산서_계통도 _설계내역서(02년청주8차)" xfId="215" xr:uid="{00000000-0005-0000-0000-0000D6000000}"/>
    <cellStyle name="#_cost9702 (2)_공사비예산서_계통도 _세부계통도(비하 프리존pc방외 1건)" xfId="216" xr:uid="{00000000-0005-0000-0000-0000D7000000}"/>
    <cellStyle name="#_cost9702 (2)_공사비예산서_계통도 _세부계통도(비하 프리존pc방외 1건)_정산내역서(2002년청주5차)" xfId="217" xr:uid="{00000000-0005-0000-0000-0000D8000000}"/>
    <cellStyle name="#_cost9702 (2)_공사비예산서_계통도 _세부도종합(미정산0306)" xfId="218" xr:uid="{00000000-0005-0000-0000-0000D9000000}"/>
    <cellStyle name="#_cost9702 (2)_공사비예산서_계통도 _신세기11차추가(함체)" xfId="219" xr:uid="{00000000-0005-0000-0000-0000DA000000}"/>
    <cellStyle name="#_cost9702 (2)_공사비예산서_계통도 _신세기11차추가(함체) 2" xfId="220" xr:uid="{00000000-0005-0000-0000-0000DB000000}"/>
    <cellStyle name="#_cost9702 (2)_공사비예산서_계통도 _신세기11차추가(함체)_04년도서울지역굴착계획" xfId="221" xr:uid="{00000000-0005-0000-0000-0000DC000000}"/>
    <cellStyle name="#_cost9702 (2)_공사비예산서_계통도 _신세기11차추가(함체)_04년도서울지역굴착계획 2" xfId="222" xr:uid="{00000000-0005-0000-0000-0000DD000000}"/>
    <cellStyle name="#_cost9702 (2)_공사비예산서_계통도 _정산내역서(02년청주3차)" xfId="223" xr:uid="{00000000-0005-0000-0000-0000DE000000}"/>
    <cellStyle name="#_cost9702 (2)_공사비예산서_계통도 _정산내역서(02년청주4차)" xfId="224" xr:uid="{00000000-0005-0000-0000-0000DF000000}"/>
    <cellStyle name="#_cost9702 (2)_공사비예산서_계통도 _정산내역서(02년청주5차)" xfId="225" xr:uid="{00000000-0005-0000-0000-0000E0000000}"/>
    <cellStyle name="#_cost9702 (2)_공사비예산서_계통도 _정산내역서(02년청주6차)" xfId="226" xr:uid="{00000000-0005-0000-0000-0000E1000000}"/>
    <cellStyle name="#_cost9702 (2)_공사비예산서_계통도 _정산내역서(2002년청주10차)1" xfId="227" xr:uid="{00000000-0005-0000-0000-0000E2000000}"/>
    <cellStyle name="#_cost9702 (2)_공사비예산서_계통도 _정산내역서(2002년청주11차)" xfId="228" xr:uid="{00000000-0005-0000-0000-0000E3000000}"/>
    <cellStyle name="#_cost9702 (2)_공사비예산서_계통도 _정산내역서(2002년청주11차)1" xfId="229" xr:uid="{00000000-0005-0000-0000-0000E4000000}"/>
    <cellStyle name="#_cost9702 (2)_공사비예산서_계통도 _정산내역서(2002년청주16차)1" xfId="230" xr:uid="{00000000-0005-0000-0000-0000E5000000}"/>
    <cellStyle name="#_cost9702 (2)_공사비예산서_계통도 _정산내역서(2002년청주5차)1" xfId="231" xr:uid="{00000000-0005-0000-0000-0000E6000000}"/>
    <cellStyle name="#_cost9702 (2)_공사비예산서_계통도 _정산내역서(2002년청주7차)" xfId="232" xr:uid="{00000000-0005-0000-0000-0000E7000000}"/>
    <cellStyle name="#_cost9702 (2)_공사비예산서_계통도 _정산내역서(2002년청주7차)1" xfId="233" xr:uid="{00000000-0005-0000-0000-0000E8000000}"/>
    <cellStyle name="#_cost9702 (2)_공사비예산서_계통도 _정산내역서(2002년청주8차)1" xfId="234" xr:uid="{00000000-0005-0000-0000-0000E9000000}"/>
    <cellStyle name="#_cost9702 (2)_공사비예산서_계통도 _정산설계(5차 광이더넷)" xfId="235" xr:uid="{00000000-0005-0000-0000-0000EA000000}"/>
    <cellStyle name="#_cost9702 (2)_공사비예산서_계통도 _하나로 통신 기별(버즈 PC방외 7건)" xfId="236" xr:uid="{00000000-0005-0000-0000-0000EB000000}"/>
    <cellStyle name="#_cost9702 (2)_공사비예산서_계통도 _하나로기별(사이버킹PC방외 5건)" xfId="237" xr:uid="{00000000-0005-0000-0000-0000EC000000}"/>
    <cellStyle name="#_cost9702 (2)_공사비예산서_계통도 _하나로기별(테란PC방외 12건)" xfId="238" xr:uid="{00000000-0005-0000-0000-0000ED000000}"/>
    <cellStyle name="#_cost9702 (2)_공사비예산서_계통도 _하나로기별(테란PC방외 12건)_정산내역서(2002년청주5차)" xfId="239" xr:uid="{00000000-0005-0000-0000-0000EE000000}"/>
    <cellStyle name="#_cost9702 (2)_공사비예산서_도로공사신고서(수서경찰서)" xfId="240" xr:uid="{00000000-0005-0000-0000-0000EF000000}"/>
    <cellStyle name="#_cost9702 (2)_공사비예산서_설계서" xfId="241" xr:uid="{00000000-0005-0000-0000-0000F0000000}"/>
    <cellStyle name="#_cost9702 (2)_공사비예산서_설계서 2" xfId="242" xr:uid="{00000000-0005-0000-0000-0000F1000000}"/>
    <cellStyle name="#_cost9702 (2)_공사비예산서_설계서_04년도서울지역굴착계획" xfId="243" xr:uid="{00000000-0005-0000-0000-0000F2000000}"/>
    <cellStyle name="#_cost9702 (2)_공사비예산서_설계서_04년도서울지역굴착계획 2" xfId="244" xr:uid="{00000000-0005-0000-0000-0000F3000000}"/>
    <cellStyle name="#_cost9702 (2)_공사비예산서_예술의 전당(KEPGO)" xfId="245" xr:uid="{00000000-0005-0000-0000-0000F4000000}"/>
    <cellStyle name="#_cost9702 (2)_공사비예산서_예술의 전당(KEPGO) 2" xfId="246" xr:uid="{00000000-0005-0000-0000-0000F5000000}"/>
    <cellStyle name="#_cost9702 (2)_공사비예산서_예술의 전당(KEPGO)_04년도서울지역굴착계획" xfId="247" xr:uid="{00000000-0005-0000-0000-0000F6000000}"/>
    <cellStyle name="#_cost9702 (2)_공사비예산서_예술의 전당(KEPGO)_04년도서울지역굴착계획 2" xfId="248" xr:uid="{00000000-0005-0000-0000-0000F7000000}"/>
    <cellStyle name="#_cost9702 (2)_도로공사신고서(수서경찰서)" xfId="249" xr:uid="{00000000-0005-0000-0000-0000F8000000}"/>
    <cellStyle name="#_cost9702 (2)_설계서" xfId="250" xr:uid="{00000000-0005-0000-0000-0000F9000000}"/>
    <cellStyle name="#_cost9702 (2)_설계서 2" xfId="251" xr:uid="{00000000-0005-0000-0000-0000FA000000}"/>
    <cellStyle name="#_cost9702 (2)_설계서_04년도서울지역굴착계획" xfId="252" xr:uid="{00000000-0005-0000-0000-0000FB000000}"/>
    <cellStyle name="#_cost9702 (2)_설계서_04년도서울지역굴착계획 2" xfId="253" xr:uid="{00000000-0005-0000-0000-0000FC000000}"/>
    <cellStyle name="#_cost9702 (2)_예술의 전당(KEPGO)" xfId="254" xr:uid="{00000000-0005-0000-0000-0000FD000000}"/>
    <cellStyle name="#_cost9702 (2)_예술의 전당(KEPGO) 2" xfId="255" xr:uid="{00000000-0005-0000-0000-0000FE000000}"/>
    <cellStyle name="#_cost9702 (2)_예술의 전당(KEPGO)_04년도서울지역굴착계획" xfId="256" xr:uid="{00000000-0005-0000-0000-0000FF000000}"/>
    <cellStyle name="#_cost9702 (2)_예술의 전당(KEPGO)_04년도서울지역굴착계획 2" xfId="257" xr:uid="{00000000-0005-0000-0000-000000010000}"/>
    <cellStyle name="#_cost9702 (2)_예정공정표 (2)" xfId="258" xr:uid="{00000000-0005-0000-0000-000001010000}"/>
    <cellStyle name="#_cost9702 (2)_예정공정표 (2)_Book1" xfId="259" xr:uid="{00000000-0005-0000-0000-000002010000}"/>
    <cellStyle name="#_cost9702 (2)_예정공정표 (2)_Book1 2" xfId="260" xr:uid="{00000000-0005-0000-0000-000003010000}"/>
    <cellStyle name="#_cost9702 (2)_예정공정표 (2)_Book1_04년도서울지역굴착계획" xfId="261" xr:uid="{00000000-0005-0000-0000-000004010000}"/>
    <cellStyle name="#_cost9702 (2)_예정공정표 (2)_Book1_04년도서울지역굴착계획 2" xfId="262" xr:uid="{00000000-0005-0000-0000-000005010000}"/>
    <cellStyle name="#_cost9702 (2)_예정공정표 (2)_NEGS" xfId="263" xr:uid="{00000000-0005-0000-0000-000006010000}"/>
    <cellStyle name="#_cost9702 (2)_예정공정표 (2)_NEGS 2" xfId="264" xr:uid="{00000000-0005-0000-0000-000007010000}"/>
    <cellStyle name="#_cost9702 (2)_예정공정표 (2)_NEGS_04년도서울지역굴착계획" xfId="265" xr:uid="{00000000-0005-0000-0000-000008010000}"/>
    <cellStyle name="#_cost9702 (2)_예정공정표 (2)_NEGS_04년도서울지역굴착계획 2" xfId="266" xr:uid="{00000000-0005-0000-0000-000009010000}"/>
    <cellStyle name="#_cost9702 (2)_예정공정표 (2)_SKT CS-A4정산내역서 최종12.3" xfId="267" xr:uid="{00000000-0005-0000-0000-00000A010000}"/>
    <cellStyle name="#_cost9702 (2)_예정공정표 (2)_SKT CS-A4정산내역서 최종12.3 2" xfId="268" xr:uid="{00000000-0005-0000-0000-00000B010000}"/>
    <cellStyle name="#_cost9702 (2)_예정공정표 (2)_SKT CS-A4정산내역서 최종12.3_04년도서울지역굴착계획" xfId="269" xr:uid="{00000000-0005-0000-0000-00000C010000}"/>
    <cellStyle name="#_cost9702 (2)_예정공정표 (2)_SKT CS-A4정산내역서 최종12.3_04년도서울지역굴착계획 2" xfId="270" xr:uid="{00000000-0005-0000-0000-00000D010000}"/>
    <cellStyle name="#_cost9702 (2)_예정공정표 (2)_SKT CS-A4정산내역서+CS-A2" xfId="271" xr:uid="{00000000-0005-0000-0000-00000E010000}"/>
    <cellStyle name="#_cost9702 (2)_예정공정표 (2)_SKT CS-A4정산내역서+CS-A2 2" xfId="272" xr:uid="{00000000-0005-0000-0000-00000F010000}"/>
    <cellStyle name="#_cost9702 (2)_예정공정표 (2)_SKT CS-A4정산내역서+CS-A2_04년도서울지역굴착계획" xfId="273" xr:uid="{00000000-0005-0000-0000-000010010000}"/>
    <cellStyle name="#_cost9702 (2)_예정공정표 (2)_SKT CS-A4정산내역서+CS-A2_04년도서울지역굴착계획 2" xfId="274" xr:uid="{00000000-0005-0000-0000-000011010000}"/>
    <cellStyle name="#_cost9702 (2)_예정공정표 (2)_강동구청허가신청" xfId="275" xr:uid="{00000000-0005-0000-0000-000012010000}"/>
    <cellStyle name="#_cost9702 (2)_예정공정표 (2)_강동구청허가신청 2" xfId="276" xr:uid="{00000000-0005-0000-0000-000013010000}"/>
    <cellStyle name="#_cost9702 (2)_예정공정표 (2)_강동구청허가신청_04년도서울지역굴착계획" xfId="277" xr:uid="{00000000-0005-0000-0000-000014010000}"/>
    <cellStyle name="#_cost9702 (2)_예정공정표 (2)_강동구청허가신청_04년도서울지역굴착계획 2" xfId="278" xr:uid="{00000000-0005-0000-0000-000015010000}"/>
    <cellStyle name="#_cost9702 (2)_예정공정표 (2)_계통도 " xfId="279" xr:uid="{00000000-0005-0000-0000-000016010000}"/>
    <cellStyle name="#_cost9702 (2)_예정공정표 (2)_계통도 _(@클릭 pc방)준공자료" xfId="280" xr:uid="{00000000-0005-0000-0000-000017010000}"/>
    <cellStyle name="#_cost9702 (2)_예정공정표 (2)_계통도 _(@클릭 pc방)준공자료_16준공자료(데이콤 중앙국사 ~ 한빛은행)" xfId="281" xr:uid="{00000000-0005-0000-0000-000018010000}"/>
    <cellStyle name="#_cost9702 (2)_예정공정표 (2)_계통도 _개통자료((주)모인텍)" xfId="282" xr:uid="{00000000-0005-0000-0000-000019010000}"/>
    <cellStyle name="#_cost9702 (2)_예정공정표 (2)_계통도 _개통자료((주)모인텍)_개통자료(STI 남가좌 ~ STI 홍은설악)" xfId="283" xr:uid="{00000000-0005-0000-0000-00001A010000}"/>
    <cellStyle name="#_cost9702 (2)_예정공정표 (2)_계통도 _개통자료(STI북아현-STI북아현3)" xfId="284" xr:uid="{00000000-0005-0000-0000-00001B010000}"/>
    <cellStyle name="#_cost9702 (2)_예정공정표 (2)_계통도 _개통자료(STI북아현-STI북아현3)_개통자료(STI 남가좌 ~ STI 홍은설악)" xfId="285" xr:uid="{00000000-0005-0000-0000-00001C010000}"/>
    <cellStyle name="#_cost9702 (2)_예정공정표 (2)_계통도 _기별종합(미정산0306)" xfId="286" xr:uid="{00000000-0005-0000-0000-00001D010000}"/>
    <cellStyle name="#_cost9702 (2)_예정공정표 (2)_계통도 _기별종합(미정산0306)_정산내역서(2002년청주5차)" xfId="287" xr:uid="{00000000-0005-0000-0000-00001E010000}"/>
    <cellStyle name="#_cost9702 (2)_예정공정표 (2)_계통도 _기별총괄" xfId="288" xr:uid="{00000000-0005-0000-0000-00001F010000}"/>
    <cellStyle name="#_cost9702 (2)_예정공정표 (2)_계통도 _설계내역서(02년청주10차)" xfId="289" xr:uid="{00000000-0005-0000-0000-000020010000}"/>
    <cellStyle name="#_cost9702 (2)_예정공정표 (2)_계통도 _설계내역서(02년청주11차)" xfId="290" xr:uid="{00000000-0005-0000-0000-000021010000}"/>
    <cellStyle name="#_cost9702 (2)_예정공정표 (2)_계통도 _설계내역서(02년청주3차)" xfId="291" xr:uid="{00000000-0005-0000-0000-000022010000}"/>
    <cellStyle name="#_cost9702 (2)_예정공정표 (2)_계통도 _설계내역서(02년청주4차)" xfId="292" xr:uid="{00000000-0005-0000-0000-000023010000}"/>
    <cellStyle name="#_cost9702 (2)_예정공정표 (2)_계통도 _설계내역서(02년청주5차)" xfId="293" xr:uid="{00000000-0005-0000-0000-000024010000}"/>
    <cellStyle name="#_cost9702 (2)_예정공정표 (2)_계통도 _설계내역서(02년청주6차)" xfId="294" xr:uid="{00000000-0005-0000-0000-000025010000}"/>
    <cellStyle name="#_cost9702 (2)_예정공정표 (2)_계통도 _설계내역서(02년청주7차)" xfId="295" xr:uid="{00000000-0005-0000-0000-000026010000}"/>
    <cellStyle name="#_cost9702 (2)_예정공정표 (2)_계통도 _설계내역서(02년청주8차)" xfId="296" xr:uid="{00000000-0005-0000-0000-000027010000}"/>
    <cellStyle name="#_cost9702 (2)_예정공정표 (2)_계통도 _세부계통도(비하 프리존pc방외 1건)" xfId="297" xr:uid="{00000000-0005-0000-0000-000028010000}"/>
    <cellStyle name="#_cost9702 (2)_예정공정표 (2)_계통도 _세부계통도(비하 프리존pc방외 1건)_정산내역서(2002년청주5차)" xfId="298" xr:uid="{00000000-0005-0000-0000-000029010000}"/>
    <cellStyle name="#_cost9702 (2)_예정공정표 (2)_계통도 _세부도종합(미정산0306)" xfId="299" xr:uid="{00000000-0005-0000-0000-00002A010000}"/>
    <cellStyle name="#_cost9702 (2)_예정공정표 (2)_계통도 _신세기11차추가(함체)" xfId="300" xr:uid="{00000000-0005-0000-0000-00002B010000}"/>
    <cellStyle name="#_cost9702 (2)_예정공정표 (2)_계통도 _신세기11차추가(함체) 2" xfId="301" xr:uid="{00000000-0005-0000-0000-00002C010000}"/>
    <cellStyle name="#_cost9702 (2)_예정공정표 (2)_계통도 _신세기11차추가(함체)_04년도서울지역굴착계획" xfId="302" xr:uid="{00000000-0005-0000-0000-00002D010000}"/>
    <cellStyle name="#_cost9702 (2)_예정공정표 (2)_계통도 _신세기11차추가(함체)_04년도서울지역굴착계획 2" xfId="303" xr:uid="{00000000-0005-0000-0000-00002E010000}"/>
    <cellStyle name="#_cost9702 (2)_예정공정표 (2)_계통도 _정산내역서(02년청주3차)" xfId="304" xr:uid="{00000000-0005-0000-0000-00002F010000}"/>
    <cellStyle name="#_cost9702 (2)_예정공정표 (2)_계통도 _정산내역서(02년청주4차)" xfId="305" xr:uid="{00000000-0005-0000-0000-000030010000}"/>
    <cellStyle name="#_cost9702 (2)_예정공정표 (2)_계통도 _정산내역서(02년청주5차)" xfId="306" xr:uid="{00000000-0005-0000-0000-000031010000}"/>
    <cellStyle name="#_cost9702 (2)_예정공정표 (2)_계통도 _정산내역서(02년청주6차)" xfId="307" xr:uid="{00000000-0005-0000-0000-000032010000}"/>
    <cellStyle name="#_cost9702 (2)_예정공정표 (2)_계통도 _정산내역서(2002년청주10차)1" xfId="308" xr:uid="{00000000-0005-0000-0000-000033010000}"/>
    <cellStyle name="#_cost9702 (2)_예정공정표 (2)_계통도 _정산내역서(2002년청주11차)" xfId="309" xr:uid="{00000000-0005-0000-0000-000034010000}"/>
    <cellStyle name="#_cost9702 (2)_예정공정표 (2)_계통도 _정산내역서(2002년청주11차)1" xfId="310" xr:uid="{00000000-0005-0000-0000-000035010000}"/>
    <cellStyle name="#_cost9702 (2)_예정공정표 (2)_계통도 _정산내역서(2002년청주16차)1" xfId="311" xr:uid="{00000000-0005-0000-0000-000036010000}"/>
    <cellStyle name="#_cost9702 (2)_예정공정표 (2)_계통도 _정산내역서(2002년청주5차)1" xfId="312" xr:uid="{00000000-0005-0000-0000-000037010000}"/>
    <cellStyle name="#_cost9702 (2)_예정공정표 (2)_계통도 _정산내역서(2002년청주7차)" xfId="313" xr:uid="{00000000-0005-0000-0000-000038010000}"/>
    <cellStyle name="#_cost9702 (2)_예정공정표 (2)_계통도 _정산내역서(2002년청주7차)1" xfId="314" xr:uid="{00000000-0005-0000-0000-000039010000}"/>
    <cellStyle name="#_cost9702 (2)_예정공정표 (2)_계통도 _정산내역서(2002년청주8차)1" xfId="315" xr:uid="{00000000-0005-0000-0000-00003A010000}"/>
    <cellStyle name="#_cost9702 (2)_예정공정표 (2)_계통도 _정산설계(5차 광이더넷)" xfId="316" xr:uid="{00000000-0005-0000-0000-00003B010000}"/>
    <cellStyle name="#_cost9702 (2)_예정공정표 (2)_계통도 _하나로 통신 기별(버즈 PC방외 7건)" xfId="317" xr:uid="{00000000-0005-0000-0000-00003C010000}"/>
    <cellStyle name="#_cost9702 (2)_예정공정표 (2)_계통도 _하나로기별(사이버킹PC방외 5건)" xfId="318" xr:uid="{00000000-0005-0000-0000-00003D010000}"/>
    <cellStyle name="#_cost9702 (2)_예정공정표 (2)_계통도 _하나로기별(테란PC방외 12건)" xfId="319" xr:uid="{00000000-0005-0000-0000-00003E010000}"/>
    <cellStyle name="#_cost9702 (2)_예정공정표 (2)_계통도 _하나로기별(테란PC방외 12건)_정산내역서(2002년청주5차)" xfId="320" xr:uid="{00000000-0005-0000-0000-00003F010000}"/>
    <cellStyle name="#_cost9702 (2)_예정공정표 (2)_도로공사신고서(수서경찰서)" xfId="321" xr:uid="{00000000-0005-0000-0000-000040010000}"/>
    <cellStyle name="#_cost9702 (2)_예정공정표 (2)_설계서" xfId="322" xr:uid="{00000000-0005-0000-0000-000041010000}"/>
    <cellStyle name="#_cost9702 (2)_예정공정표 (2)_설계서 2" xfId="323" xr:uid="{00000000-0005-0000-0000-000042010000}"/>
    <cellStyle name="#_cost9702 (2)_예정공정표 (2)_설계서_04년도서울지역굴착계획" xfId="324" xr:uid="{00000000-0005-0000-0000-000043010000}"/>
    <cellStyle name="#_cost9702 (2)_예정공정표 (2)_설계서_04년도서울지역굴착계획 2" xfId="325" xr:uid="{00000000-0005-0000-0000-000044010000}"/>
    <cellStyle name="#_cost9702 (2)_예정공정표 (2)_예술의 전당(KEPGO)" xfId="326" xr:uid="{00000000-0005-0000-0000-000045010000}"/>
    <cellStyle name="#_cost9702 (2)_예정공정표 (2)_예술의 전당(KEPGO) 2" xfId="327" xr:uid="{00000000-0005-0000-0000-000046010000}"/>
    <cellStyle name="#_cost9702 (2)_예정공정표 (2)_예술의 전당(KEPGO)_04년도서울지역굴착계획" xfId="328" xr:uid="{00000000-0005-0000-0000-000047010000}"/>
    <cellStyle name="#_cost9702 (2)_예정공정표 (2)_예술의 전당(KEPGO)_04년도서울지역굴착계획 2" xfId="329" xr:uid="{00000000-0005-0000-0000-000048010000}"/>
    <cellStyle name="#_cost9702 (2)_주요자재" xfId="330" xr:uid="{00000000-0005-0000-0000-000049010000}"/>
    <cellStyle name="#_cost9702 (2)_주요자재_Book1" xfId="331" xr:uid="{00000000-0005-0000-0000-00004A010000}"/>
    <cellStyle name="#_cost9702 (2)_주요자재_Book1 2" xfId="332" xr:uid="{00000000-0005-0000-0000-00004B010000}"/>
    <cellStyle name="#_cost9702 (2)_주요자재_Book1_04년도서울지역굴착계획" xfId="333" xr:uid="{00000000-0005-0000-0000-00004C010000}"/>
    <cellStyle name="#_cost9702 (2)_주요자재_Book1_04년도서울지역굴착계획 2" xfId="334" xr:uid="{00000000-0005-0000-0000-00004D010000}"/>
    <cellStyle name="#_cost9702 (2)_주요자재_NEGS" xfId="335" xr:uid="{00000000-0005-0000-0000-00004E010000}"/>
    <cellStyle name="#_cost9702 (2)_주요자재_NEGS 2" xfId="336" xr:uid="{00000000-0005-0000-0000-00004F010000}"/>
    <cellStyle name="#_cost9702 (2)_주요자재_NEGS_04년도서울지역굴착계획" xfId="337" xr:uid="{00000000-0005-0000-0000-000050010000}"/>
    <cellStyle name="#_cost9702 (2)_주요자재_NEGS_04년도서울지역굴착계획 2" xfId="338" xr:uid="{00000000-0005-0000-0000-000051010000}"/>
    <cellStyle name="#_cost9702 (2)_주요자재_SKT CS-A4정산내역서 최종12.3" xfId="339" xr:uid="{00000000-0005-0000-0000-000052010000}"/>
    <cellStyle name="#_cost9702 (2)_주요자재_SKT CS-A4정산내역서 최종12.3 2" xfId="340" xr:uid="{00000000-0005-0000-0000-000053010000}"/>
    <cellStyle name="#_cost9702 (2)_주요자재_SKT CS-A4정산내역서 최종12.3_04년도서울지역굴착계획" xfId="341" xr:uid="{00000000-0005-0000-0000-000054010000}"/>
    <cellStyle name="#_cost9702 (2)_주요자재_SKT CS-A4정산내역서 최종12.3_04년도서울지역굴착계획 2" xfId="342" xr:uid="{00000000-0005-0000-0000-000055010000}"/>
    <cellStyle name="#_cost9702 (2)_주요자재_SKT CS-A4정산내역서+CS-A2" xfId="343" xr:uid="{00000000-0005-0000-0000-000056010000}"/>
    <cellStyle name="#_cost9702 (2)_주요자재_SKT CS-A4정산내역서+CS-A2 2" xfId="344" xr:uid="{00000000-0005-0000-0000-000057010000}"/>
    <cellStyle name="#_cost9702 (2)_주요자재_SKT CS-A4정산내역서+CS-A2_04년도서울지역굴착계획" xfId="345" xr:uid="{00000000-0005-0000-0000-000058010000}"/>
    <cellStyle name="#_cost9702 (2)_주요자재_SKT CS-A4정산내역서+CS-A2_04년도서울지역굴착계획 2" xfId="346" xr:uid="{00000000-0005-0000-0000-000059010000}"/>
    <cellStyle name="#_cost9702 (2)_주요자재_강동구청허가신청" xfId="347" xr:uid="{00000000-0005-0000-0000-00005A010000}"/>
    <cellStyle name="#_cost9702 (2)_주요자재_강동구청허가신청 2" xfId="348" xr:uid="{00000000-0005-0000-0000-00005B010000}"/>
    <cellStyle name="#_cost9702 (2)_주요자재_강동구청허가신청_04년도서울지역굴착계획" xfId="349" xr:uid="{00000000-0005-0000-0000-00005C010000}"/>
    <cellStyle name="#_cost9702 (2)_주요자재_강동구청허가신청_04년도서울지역굴착계획 2" xfId="350" xr:uid="{00000000-0005-0000-0000-00005D010000}"/>
    <cellStyle name="#_cost9702 (2)_주요자재_계통도 " xfId="351" xr:uid="{00000000-0005-0000-0000-00005E010000}"/>
    <cellStyle name="#_cost9702 (2)_주요자재_계통도 _(@클릭 pc방)준공자료" xfId="352" xr:uid="{00000000-0005-0000-0000-00005F010000}"/>
    <cellStyle name="#_cost9702 (2)_주요자재_계통도 _(@클릭 pc방)준공자료_16준공자료(데이콤 중앙국사 ~ 한빛은행)" xfId="353" xr:uid="{00000000-0005-0000-0000-000060010000}"/>
    <cellStyle name="#_cost9702 (2)_주요자재_계통도 _개통자료((주)모인텍)" xfId="354" xr:uid="{00000000-0005-0000-0000-000061010000}"/>
    <cellStyle name="#_cost9702 (2)_주요자재_계통도 _개통자료((주)모인텍)_개통자료(STI 남가좌 ~ STI 홍은설악)" xfId="355" xr:uid="{00000000-0005-0000-0000-000062010000}"/>
    <cellStyle name="#_cost9702 (2)_주요자재_계통도 _개통자료(STI북아현-STI북아현3)" xfId="356" xr:uid="{00000000-0005-0000-0000-000063010000}"/>
    <cellStyle name="#_cost9702 (2)_주요자재_계통도 _개통자료(STI북아현-STI북아현3)_개통자료(STI 남가좌 ~ STI 홍은설악)" xfId="357" xr:uid="{00000000-0005-0000-0000-000064010000}"/>
    <cellStyle name="#_cost9702 (2)_주요자재_계통도 _기별종합(미정산0306)" xfId="358" xr:uid="{00000000-0005-0000-0000-000065010000}"/>
    <cellStyle name="#_cost9702 (2)_주요자재_계통도 _기별종합(미정산0306)_정산내역서(2002년청주5차)" xfId="359" xr:uid="{00000000-0005-0000-0000-000066010000}"/>
    <cellStyle name="#_cost9702 (2)_주요자재_계통도 _기별총괄" xfId="360" xr:uid="{00000000-0005-0000-0000-000067010000}"/>
    <cellStyle name="#_cost9702 (2)_주요자재_계통도 _설계내역서(02년청주10차)" xfId="361" xr:uid="{00000000-0005-0000-0000-000068010000}"/>
    <cellStyle name="#_cost9702 (2)_주요자재_계통도 _설계내역서(02년청주11차)" xfId="362" xr:uid="{00000000-0005-0000-0000-000069010000}"/>
    <cellStyle name="#_cost9702 (2)_주요자재_계통도 _설계내역서(02년청주3차)" xfId="363" xr:uid="{00000000-0005-0000-0000-00006A010000}"/>
    <cellStyle name="#_cost9702 (2)_주요자재_계통도 _설계내역서(02년청주4차)" xfId="364" xr:uid="{00000000-0005-0000-0000-00006B010000}"/>
    <cellStyle name="#_cost9702 (2)_주요자재_계통도 _설계내역서(02년청주5차)" xfId="365" xr:uid="{00000000-0005-0000-0000-00006C010000}"/>
    <cellStyle name="#_cost9702 (2)_주요자재_계통도 _설계내역서(02년청주6차)" xfId="366" xr:uid="{00000000-0005-0000-0000-00006D010000}"/>
    <cellStyle name="#_cost9702 (2)_주요자재_계통도 _설계내역서(02년청주7차)" xfId="367" xr:uid="{00000000-0005-0000-0000-00006E010000}"/>
    <cellStyle name="#_cost9702 (2)_주요자재_계통도 _설계내역서(02년청주8차)" xfId="368" xr:uid="{00000000-0005-0000-0000-00006F010000}"/>
    <cellStyle name="#_cost9702 (2)_주요자재_계통도 _세부계통도(비하 프리존pc방외 1건)" xfId="369" xr:uid="{00000000-0005-0000-0000-000070010000}"/>
    <cellStyle name="#_cost9702 (2)_주요자재_계통도 _세부계통도(비하 프리존pc방외 1건)_정산내역서(2002년청주5차)" xfId="370" xr:uid="{00000000-0005-0000-0000-000071010000}"/>
    <cellStyle name="#_cost9702 (2)_주요자재_계통도 _세부도종합(미정산0306)" xfId="371" xr:uid="{00000000-0005-0000-0000-000072010000}"/>
    <cellStyle name="#_cost9702 (2)_주요자재_계통도 _신세기11차추가(함체)" xfId="372" xr:uid="{00000000-0005-0000-0000-000073010000}"/>
    <cellStyle name="#_cost9702 (2)_주요자재_계통도 _신세기11차추가(함체) 2" xfId="373" xr:uid="{00000000-0005-0000-0000-000074010000}"/>
    <cellStyle name="#_cost9702 (2)_주요자재_계통도 _신세기11차추가(함체)_04년도서울지역굴착계획" xfId="374" xr:uid="{00000000-0005-0000-0000-000075010000}"/>
    <cellStyle name="#_cost9702 (2)_주요자재_계통도 _신세기11차추가(함체)_04년도서울지역굴착계획 2" xfId="375" xr:uid="{00000000-0005-0000-0000-000076010000}"/>
    <cellStyle name="#_cost9702 (2)_주요자재_계통도 _정산내역서(02년청주3차)" xfId="376" xr:uid="{00000000-0005-0000-0000-000077010000}"/>
    <cellStyle name="#_cost9702 (2)_주요자재_계통도 _정산내역서(02년청주4차)" xfId="377" xr:uid="{00000000-0005-0000-0000-000078010000}"/>
    <cellStyle name="#_cost9702 (2)_주요자재_계통도 _정산내역서(02년청주5차)" xfId="378" xr:uid="{00000000-0005-0000-0000-000079010000}"/>
    <cellStyle name="#_cost9702 (2)_주요자재_계통도 _정산내역서(02년청주6차)" xfId="379" xr:uid="{00000000-0005-0000-0000-00007A010000}"/>
    <cellStyle name="#_cost9702 (2)_주요자재_계통도 _정산내역서(2002년청주10차)1" xfId="380" xr:uid="{00000000-0005-0000-0000-00007B010000}"/>
    <cellStyle name="#_cost9702 (2)_주요자재_계통도 _정산내역서(2002년청주11차)" xfId="381" xr:uid="{00000000-0005-0000-0000-00007C010000}"/>
    <cellStyle name="#_cost9702 (2)_주요자재_계통도 _정산내역서(2002년청주11차)1" xfId="382" xr:uid="{00000000-0005-0000-0000-00007D010000}"/>
    <cellStyle name="#_cost9702 (2)_주요자재_계통도 _정산내역서(2002년청주16차)1" xfId="383" xr:uid="{00000000-0005-0000-0000-00007E010000}"/>
    <cellStyle name="#_cost9702 (2)_주요자재_계통도 _정산내역서(2002년청주5차)1" xfId="384" xr:uid="{00000000-0005-0000-0000-00007F010000}"/>
    <cellStyle name="#_cost9702 (2)_주요자재_계통도 _정산내역서(2002년청주7차)" xfId="385" xr:uid="{00000000-0005-0000-0000-000080010000}"/>
    <cellStyle name="#_cost9702 (2)_주요자재_계통도 _정산내역서(2002년청주7차)1" xfId="386" xr:uid="{00000000-0005-0000-0000-000081010000}"/>
    <cellStyle name="#_cost9702 (2)_주요자재_계통도 _정산내역서(2002년청주8차)1" xfId="387" xr:uid="{00000000-0005-0000-0000-000082010000}"/>
    <cellStyle name="#_cost9702 (2)_주요자재_계통도 _정산설계(5차 광이더넷)" xfId="388" xr:uid="{00000000-0005-0000-0000-000083010000}"/>
    <cellStyle name="#_cost9702 (2)_주요자재_계통도 _하나로 통신 기별(버즈 PC방외 7건)" xfId="389" xr:uid="{00000000-0005-0000-0000-000084010000}"/>
    <cellStyle name="#_cost9702 (2)_주요자재_계통도 _하나로기별(사이버킹PC방외 5건)" xfId="390" xr:uid="{00000000-0005-0000-0000-000085010000}"/>
    <cellStyle name="#_cost9702 (2)_주요자재_계통도 _하나로기별(테란PC방외 12건)" xfId="391" xr:uid="{00000000-0005-0000-0000-000086010000}"/>
    <cellStyle name="#_cost9702 (2)_주요자재_계통도 _하나로기별(테란PC방외 12건)_정산내역서(2002년청주5차)" xfId="392" xr:uid="{00000000-0005-0000-0000-000087010000}"/>
    <cellStyle name="#_cost9702 (2)_주요자재_도로공사신고서(수서경찰서)" xfId="393" xr:uid="{00000000-0005-0000-0000-000088010000}"/>
    <cellStyle name="#_cost9702 (2)_주요자재_설계서" xfId="394" xr:uid="{00000000-0005-0000-0000-000089010000}"/>
    <cellStyle name="#_cost9702 (2)_주요자재_설계서 2" xfId="395" xr:uid="{00000000-0005-0000-0000-00008A010000}"/>
    <cellStyle name="#_cost9702 (2)_주요자재_설계서_04년도서울지역굴착계획" xfId="396" xr:uid="{00000000-0005-0000-0000-00008B010000}"/>
    <cellStyle name="#_cost9702 (2)_주요자재_설계서_04년도서울지역굴착계획 2" xfId="397" xr:uid="{00000000-0005-0000-0000-00008C010000}"/>
    <cellStyle name="#_cost9702 (2)_주요자재_예술의 전당(KEPGO)" xfId="398" xr:uid="{00000000-0005-0000-0000-00008D010000}"/>
    <cellStyle name="#_cost9702 (2)_주요자재_예술의 전당(KEPGO) 2" xfId="399" xr:uid="{00000000-0005-0000-0000-00008E010000}"/>
    <cellStyle name="#_cost9702 (2)_주요자재_예술의 전당(KEPGO)_04년도서울지역굴착계획" xfId="400" xr:uid="{00000000-0005-0000-0000-00008F010000}"/>
    <cellStyle name="#_cost9702 (2)_주요자재_예술의 전당(KEPGO)_04년도서울지역굴착계획 2" xfId="401" xr:uid="{00000000-0005-0000-0000-000090010000}"/>
    <cellStyle name="#_cost9702 (2)_표준(기별,현장보고서)" xfId="402" xr:uid="{00000000-0005-0000-0000-000091010000}"/>
    <cellStyle name="#_cost9702 (2)_표준(기별,현장보고서)(국민은행4차시설공사" xfId="403" xr:uid="{00000000-0005-0000-0000-000092010000}"/>
    <cellStyle name="#_cost9702 (2)_표준기별 (2)" xfId="404" xr:uid="{00000000-0005-0000-0000-000093010000}"/>
    <cellStyle name="#_cost9702 2" xfId="405" xr:uid="{00000000-0005-0000-0000-000094010000}"/>
    <cellStyle name="#_cost9702 3" xfId="406" xr:uid="{00000000-0005-0000-0000-000095010000}"/>
    <cellStyle name="#_cost9702 4" xfId="407" xr:uid="{00000000-0005-0000-0000-000096010000}"/>
    <cellStyle name="#_cost9702 5" xfId="408" xr:uid="{00000000-0005-0000-0000-000097010000}"/>
    <cellStyle name="#_cost9702 6" xfId="409" xr:uid="{00000000-0005-0000-0000-000098010000}"/>
    <cellStyle name="#_cost9702 7" xfId="410" xr:uid="{00000000-0005-0000-0000-000099010000}"/>
    <cellStyle name="#_cost9702_04년도서울지역굴착계획" xfId="411" xr:uid="{00000000-0005-0000-0000-00009A010000}"/>
    <cellStyle name="#_cost9702_04년도서울지역굴착계획 2" xfId="412" xr:uid="{00000000-0005-0000-0000-00009B010000}"/>
    <cellStyle name="#_cost9702_Book1" xfId="413" xr:uid="{00000000-0005-0000-0000-00009C010000}"/>
    <cellStyle name="#_cost9702_Book1 2" xfId="414" xr:uid="{00000000-0005-0000-0000-00009D010000}"/>
    <cellStyle name="#_cost9702_Book1_04년도서울지역굴착계획" xfId="415" xr:uid="{00000000-0005-0000-0000-00009E010000}"/>
    <cellStyle name="#_cost9702_Book1_04년도서울지역굴착계획 2" xfId="416" xr:uid="{00000000-0005-0000-0000-00009F010000}"/>
    <cellStyle name="#_cost9702_NEGS" xfId="417" xr:uid="{00000000-0005-0000-0000-0000A0010000}"/>
    <cellStyle name="#_cost9702_NEGS 2" xfId="418" xr:uid="{00000000-0005-0000-0000-0000A1010000}"/>
    <cellStyle name="#_cost9702_NEGS_04년도서울지역굴착계획" xfId="419" xr:uid="{00000000-0005-0000-0000-0000A2010000}"/>
    <cellStyle name="#_cost9702_NEGS_04년도서울지역굴착계획 2" xfId="420" xr:uid="{00000000-0005-0000-0000-0000A3010000}"/>
    <cellStyle name="#_cost9702_SKT CS-A4정산내역서 최종12.3" xfId="421" xr:uid="{00000000-0005-0000-0000-0000A4010000}"/>
    <cellStyle name="#_cost9702_SKT CS-A4정산내역서 최종12.3 2" xfId="422" xr:uid="{00000000-0005-0000-0000-0000A5010000}"/>
    <cellStyle name="#_cost9702_SKT CS-A4정산내역서 최종12.3_04년도서울지역굴착계획" xfId="423" xr:uid="{00000000-0005-0000-0000-0000A6010000}"/>
    <cellStyle name="#_cost9702_SKT CS-A4정산내역서 최종12.3_04년도서울지역굴착계획 2" xfId="424" xr:uid="{00000000-0005-0000-0000-0000A7010000}"/>
    <cellStyle name="#_cost9702_SKT CS-A4정산내역서+CS-A2" xfId="425" xr:uid="{00000000-0005-0000-0000-0000A8010000}"/>
    <cellStyle name="#_cost9702_SKT CS-A4정산내역서+CS-A2 2" xfId="426" xr:uid="{00000000-0005-0000-0000-0000A9010000}"/>
    <cellStyle name="#_cost9702_SKT CS-A4정산내역서+CS-A2_04년도서울지역굴착계획" xfId="427" xr:uid="{00000000-0005-0000-0000-0000AA010000}"/>
    <cellStyle name="#_cost9702_SKT CS-A4정산내역서+CS-A2_04년도서울지역굴착계획 2" xfId="428" xr:uid="{00000000-0005-0000-0000-0000AB010000}"/>
    <cellStyle name="#_cost9702_강동구청허가신청" xfId="429" xr:uid="{00000000-0005-0000-0000-0000AC010000}"/>
    <cellStyle name="#_cost9702_강동구청허가신청 2" xfId="430" xr:uid="{00000000-0005-0000-0000-0000AD010000}"/>
    <cellStyle name="#_cost9702_강동구청허가신청_04년도서울지역굴착계획" xfId="431" xr:uid="{00000000-0005-0000-0000-0000AE010000}"/>
    <cellStyle name="#_cost9702_강동구청허가신청_04년도서울지역굴착계획 2" xfId="432" xr:uid="{00000000-0005-0000-0000-0000AF010000}"/>
    <cellStyle name="#_cost9702_도로공사신고서(수서경찰서)" xfId="433" xr:uid="{00000000-0005-0000-0000-0000B0010000}"/>
    <cellStyle name="#_cost9702_도로공사신고서(수서경찰서) 2" xfId="434" xr:uid="{00000000-0005-0000-0000-0000B1010000}"/>
    <cellStyle name="#_cost9702_도로공사신고서(수서경찰서)_04년도서울지역굴착계획" xfId="435" xr:uid="{00000000-0005-0000-0000-0000B2010000}"/>
    <cellStyle name="#_cost9702_도로공사신고서(수서경찰서)_04년도서울지역굴착계획 2" xfId="436" xr:uid="{00000000-0005-0000-0000-0000B3010000}"/>
    <cellStyle name="#_cost9702_설계서" xfId="437" xr:uid="{00000000-0005-0000-0000-0000B4010000}"/>
    <cellStyle name="#_cost9702_설계서 2" xfId="438" xr:uid="{00000000-0005-0000-0000-0000B5010000}"/>
    <cellStyle name="#_cost9702_설계서_04년도서울지역굴착계획" xfId="439" xr:uid="{00000000-0005-0000-0000-0000B6010000}"/>
    <cellStyle name="#_cost9702_설계서_04년도서울지역굴착계획 2" xfId="440" xr:uid="{00000000-0005-0000-0000-0000B7010000}"/>
    <cellStyle name="#_cost9702_예술의 전당(KEPGO)" xfId="441" xr:uid="{00000000-0005-0000-0000-0000B8010000}"/>
    <cellStyle name="#_cost9702_예술의 전당(KEPGO) 2" xfId="442" xr:uid="{00000000-0005-0000-0000-0000B9010000}"/>
    <cellStyle name="#_cost9702_예술의 전당(KEPGO)_04년도서울지역굴착계획" xfId="443" xr:uid="{00000000-0005-0000-0000-0000BA010000}"/>
    <cellStyle name="#_cost9702_예술의 전당(KEPGO)_04년도서울지역굴착계획 2" xfId="444" xr:uid="{00000000-0005-0000-0000-0000BB010000}"/>
    <cellStyle name="#_Sheet1" xfId="445" xr:uid="{00000000-0005-0000-0000-0000BC010000}"/>
    <cellStyle name="#_Sheet2" xfId="446" xr:uid="{00000000-0005-0000-0000-0000BD010000}"/>
    <cellStyle name="#_관로시설공사1차(산출명세)" xfId="447" xr:uid="{00000000-0005-0000-0000-0000BE010000}"/>
    <cellStyle name="#_관로시설공사3차(결재의뢰)" xfId="448" xr:uid="{00000000-0005-0000-0000-0000BF010000}"/>
    <cellStyle name="#_예정공정표" xfId="449" xr:uid="{00000000-0005-0000-0000-0000C0010000}"/>
    <cellStyle name="#_예정공정표_Book1" xfId="450" xr:uid="{00000000-0005-0000-0000-0000C1010000}"/>
    <cellStyle name="#_예정공정표_Book1 2" xfId="451" xr:uid="{00000000-0005-0000-0000-0000C2010000}"/>
    <cellStyle name="#_예정공정표_Book1_04년도서울지역굴착계획" xfId="452" xr:uid="{00000000-0005-0000-0000-0000C3010000}"/>
    <cellStyle name="#_예정공정표_Book1_04년도서울지역굴착계획 2" xfId="453" xr:uid="{00000000-0005-0000-0000-0000C4010000}"/>
    <cellStyle name="#_예정공정표_NEGS" xfId="454" xr:uid="{00000000-0005-0000-0000-0000C5010000}"/>
    <cellStyle name="#_예정공정표_NEGS 2" xfId="455" xr:uid="{00000000-0005-0000-0000-0000C6010000}"/>
    <cellStyle name="#_예정공정표_NEGS_04년도서울지역굴착계획" xfId="456" xr:uid="{00000000-0005-0000-0000-0000C7010000}"/>
    <cellStyle name="#_예정공정표_NEGS_04년도서울지역굴착계획 2" xfId="457" xr:uid="{00000000-0005-0000-0000-0000C8010000}"/>
    <cellStyle name="#_예정공정표_SKT CS-A4정산내역서 최종12.3" xfId="458" xr:uid="{00000000-0005-0000-0000-0000C9010000}"/>
    <cellStyle name="#_예정공정표_SKT CS-A4정산내역서 최종12.3 2" xfId="459" xr:uid="{00000000-0005-0000-0000-0000CA010000}"/>
    <cellStyle name="#_예정공정표_SKT CS-A4정산내역서 최종12.3_04년도서울지역굴착계획" xfId="460" xr:uid="{00000000-0005-0000-0000-0000CB010000}"/>
    <cellStyle name="#_예정공정표_SKT CS-A4정산내역서 최종12.3_04년도서울지역굴착계획 2" xfId="461" xr:uid="{00000000-0005-0000-0000-0000CC010000}"/>
    <cellStyle name="#_예정공정표_SKT CS-A4정산내역서+CS-A2" xfId="462" xr:uid="{00000000-0005-0000-0000-0000CD010000}"/>
    <cellStyle name="#_예정공정표_SKT CS-A4정산내역서+CS-A2 2" xfId="463" xr:uid="{00000000-0005-0000-0000-0000CE010000}"/>
    <cellStyle name="#_예정공정표_SKT CS-A4정산내역서+CS-A2_04년도서울지역굴착계획" xfId="464" xr:uid="{00000000-0005-0000-0000-0000CF010000}"/>
    <cellStyle name="#_예정공정표_SKT CS-A4정산내역서+CS-A2_04년도서울지역굴착계획 2" xfId="465" xr:uid="{00000000-0005-0000-0000-0000D0010000}"/>
    <cellStyle name="#_예정공정표_강동구청허가신청" xfId="466" xr:uid="{00000000-0005-0000-0000-0000D1010000}"/>
    <cellStyle name="#_예정공정표_강동구청허가신청 2" xfId="467" xr:uid="{00000000-0005-0000-0000-0000D2010000}"/>
    <cellStyle name="#_예정공정표_강동구청허가신청_04년도서울지역굴착계획" xfId="468" xr:uid="{00000000-0005-0000-0000-0000D3010000}"/>
    <cellStyle name="#_예정공정표_강동구청허가신청_04년도서울지역굴착계획 2" xfId="469" xr:uid="{00000000-0005-0000-0000-0000D4010000}"/>
    <cellStyle name="#_예정공정표_계통도 " xfId="470" xr:uid="{00000000-0005-0000-0000-0000D5010000}"/>
    <cellStyle name="#_예정공정표_계통도 _(@클릭 pc방)준공자료" xfId="471" xr:uid="{00000000-0005-0000-0000-0000D6010000}"/>
    <cellStyle name="#_예정공정표_계통도 _(@클릭 pc방)준공자료_16준공자료(데이콤 중앙국사 ~ 한빛은행)" xfId="472" xr:uid="{00000000-0005-0000-0000-0000D7010000}"/>
    <cellStyle name="#_예정공정표_계통도 _개통자료((주)모인텍)" xfId="473" xr:uid="{00000000-0005-0000-0000-0000D8010000}"/>
    <cellStyle name="#_예정공정표_계통도 _개통자료((주)모인텍)_개통자료(STI 남가좌 ~ STI 홍은설악)" xfId="474" xr:uid="{00000000-0005-0000-0000-0000D9010000}"/>
    <cellStyle name="#_예정공정표_계통도 _개통자료(STI북아현-STI북아현3)" xfId="475" xr:uid="{00000000-0005-0000-0000-0000DA010000}"/>
    <cellStyle name="#_예정공정표_계통도 _개통자료(STI북아현-STI북아현3)_개통자료(STI 남가좌 ~ STI 홍은설악)" xfId="476" xr:uid="{00000000-0005-0000-0000-0000DB010000}"/>
    <cellStyle name="#_예정공정표_계통도 _기별종합(미정산0306)" xfId="477" xr:uid="{00000000-0005-0000-0000-0000DC010000}"/>
    <cellStyle name="#_예정공정표_계통도 _기별종합(미정산0306)_정산내역서(2002년청주5차)" xfId="478" xr:uid="{00000000-0005-0000-0000-0000DD010000}"/>
    <cellStyle name="#_예정공정표_계통도 _기별총괄" xfId="479" xr:uid="{00000000-0005-0000-0000-0000DE010000}"/>
    <cellStyle name="#_예정공정표_계통도 _설계내역서(02년청주10차)" xfId="480" xr:uid="{00000000-0005-0000-0000-0000DF010000}"/>
    <cellStyle name="#_예정공정표_계통도 _설계내역서(02년청주11차)" xfId="481" xr:uid="{00000000-0005-0000-0000-0000E0010000}"/>
    <cellStyle name="#_예정공정표_계통도 _설계내역서(02년청주3차)" xfId="482" xr:uid="{00000000-0005-0000-0000-0000E1010000}"/>
    <cellStyle name="#_예정공정표_계통도 _설계내역서(02년청주4차)" xfId="483" xr:uid="{00000000-0005-0000-0000-0000E2010000}"/>
    <cellStyle name="#_예정공정표_계통도 _설계내역서(02년청주5차)" xfId="484" xr:uid="{00000000-0005-0000-0000-0000E3010000}"/>
    <cellStyle name="#_예정공정표_계통도 _설계내역서(02년청주6차)" xfId="485" xr:uid="{00000000-0005-0000-0000-0000E4010000}"/>
    <cellStyle name="#_예정공정표_계통도 _설계내역서(02년청주7차)" xfId="486" xr:uid="{00000000-0005-0000-0000-0000E5010000}"/>
    <cellStyle name="#_예정공정표_계통도 _설계내역서(02년청주8차)" xfId="487" xr:uid="{00000000-0005-0000-0000-0000E6010000}"/>
    <cellStyle name="#_예정공정표_계통도 _세부계통도(비하 프리존pc방외 1건)" xfId="488" xr:uid="{00000000-0005-0000-0000-0000E7010000}"/>
    <cellStyle name="#_예정공정표_계통도 _세부계통도(비하 프리존pc방외 1건)_정산내역서(2002년청주5차)" xfId="489" xr:uid="{00000000-0005-0000-0000-0000E8010000}"/>
    <cellStyle name="#_예정공정표_계통도 _세부도종합(미정산0306)" xfId="490" xr:uid="{00000000-0005-0000-0000-0000E9010000}"/>
    <cellStyle name="#_예정공정표_계통도 _신세기11차추가(함체)" xfId="491" xr:uid="{00000000-0005-0000-0000-0000EA010000}"/>
    <cellStyle name="#_예정공정표_계통도 _신세기11차추가(함체) 2" xfId="492" xr:uid="{00000000-0005-0000-0000-0000EB010000}"/>
    <cellStyle name="#_예정공정표_계통도 _신세기11차추가(함체)_04년도서울지역굴착계획" xfId="493" xr:uid="{00000000-0005-0000-0000-0000EC010000}"/>
    <cellStyle name="#_예정공정표_계통도 _신세기11차추가(함체)_04년도서울지역굴착계획 2" xfId="494" xr:uid="{00000000-0005-0000-0000-0000ED010000}"/>
    <cellStyle name="#_예정공정표_계통도 _정산내역서(02년청주3차)" xfId="495" xr:uid="{00000000-0005-0000-0000-0000EE010000}"/>
    <cellStyle name="#_예정공정표_계통도 _정산내역서(02년청주4차)" xfId="496" xr:uid="{00000000-0005-0000-0000-0000EF010000}"/>
    <cellStyle name="#_예정공정표_계통도 _정산내역서(02년청주5차)" xfId="497" xr:uid="{00000000-0005-0000-0000-0000F0010000}"/>
    <cellStyle name="#_예정공정표_계통도 _정산내역서(02년청주6차)" xfId="498" xr:uid="{00000000-0005-0000-0000-0000F1010000}"/>
    <cellStyle name="#_예정공정표_계통도 _정산내역서(2002년청주10차)1" xfId="499" xr:uid="{00000000-0005-0000-0000-0000F2010000}"/>
    <cellStyle name="#_예정공정표_계통도 _정산내역서(2002년청주11차)" xfId="500" xr:uid="{00000000-0005-0000-0000-0000F3010000}"/>
    <cellStyle name="#_예정공정표_계통도 _정산내역서(2002년청주11차)1" xfId="501" xr:uid="{00000000-0005-0000-0000-0000F4010000}"/>
    <cellStyle name="#_예정공정표_계통도 _정산내역서(2002년청주16차)1" xfId="502" xr:uid="{00000000-0005-0000-0000-0000F5010000}"/>
    <cellStyle name="#_예정공정표_계통도 _정산내역서(2002년청주5차)1" xfId="503" xr:uid="{00000000-0005-0000-0000-0000F6010000}"/>
    <cellStyle name="#_예정공정표_계통도 _정산내역서(2002년청주7차)" xfId="504" xr:uid="{00000000-0005-0000-0000-0000F7010000}"/>
    <cellStyle name="#_예정공정표_계통도 _정산내역서(2002년청주7차)1" xfId="505" xr:uid="{00000000-0005-0000-0000-0000F8010000}"/>
    <cellStyle name="#_예정공정표_계통도 _정산내역서(2002년청주8차)1" xfId="506" xr:uid="{00000000-0005-0000-0000-0000F9010000}"/>
    <cellStyle name="#_예정공정표_계통도 _정산설계(5차 광이더넷)" xfId="507" xr:uid="{00000000-0005-0000-0000-0000FA010000}"/>
    <cellStyle name="#_예정공정표_계통도 _하나로 통신 기별(버즈 PC방외 7건)" xfId="508" xr:uid="{00000000-0005-0000-0000-0000FB010000}"/>
    <cellStyle name="#_예정공정표_계통도 _하나로기별(사이버킹PC방외 5건)" xfId="509" xr:uid="{00000000-0005-0000-0000-0000FC010000}"/>
    <cellStyle name="#_예정공정표_계통도 _하나로기별(테란PC방외 12건)" xfId="510" xr:uid="{00000000-0005-0000-0000-0000FD010000}"/>
    <cellStyle name="#_예정공정표_계통도 _하나로기별(테란PC방외 12건)_정산내역서(2002년청주5차)" xfId="511" xr:uid="{00000000-0005-0000-0000-0000FE010000}"/>
    <cellStyle name="#_예정공정표_도로공사신고서(수서경찰서)" xfId="512" xr:uid="{00000000-0005-0000-0000-0000FF010000}"/>
    <cellStyle name="#_예정공정표_설계서" xfId="513" xr:uid="{00000000-0005-0000-0000-000000020000}"/>
    <cellStyle name="#_예정공정표_설계서 2" xfId="514" xr:uid="{00000000-0005-0000-0000-000001020000}"/>
    <cellStyle name="#_예정공정표_설계서_04년도서울지역굴착계획" xfId="515" xr:uid="{00000000-0005-0000-0000-000002020000}"/>
    <cellStyle name="#_예정공정표_설계서_04년도서울지역굴착계획 2" xfId="516" xr:uid="{00000000-0005-0000-0000-000003020000}"/>
    <cellStyle name="#_예정공정표_예술의 전당(KEPGO)" xfId="517" xr:uid="{00000000-0005-0000-0000-000004020000}"/>
    <cellStyle name="#_예정공정표_예술의 전당(KEPGO) 2" xfId="518" xr:uid="{00000000-0005-0000-0000-000005020000}"/>
    <cellStyle name="#_예정공정표_예술의 전당(KEPGO)_04년도서울지역굴착계획" xfId="519" xr:uid="{00000000-0005-0000-0000-000006020000}"/>
    <cellStyle name="#_예정공정표_예술의 전당(KEPGO)_04년도서울지역굴착계획 2" xfId="520" xr:uid="{00000000-0005-0000-0000-000007020000}"/>
    <cellStyle name="#_표준(기별,현장보고서)" xfId="521" xr:uid="{00000000-0005-0000-0000-000008020000}"/>
    <cellStyle name="#_표준(기별,현장보고서)(국민은행4차시설공사" xfId="522" xr:uid="{00000000-0005-0000-0000-000009020000}"/>
    <cellStyle name="#_표준기별 (2)" xfId="523" xr:uid="{00000000-0005-0000-0000-00000A020000}"/>
    <cellStyle name="#_품셈" xfId="524" xr:uid="{00000000-0005-0000-0000-00000B020000}"/>
    <cellStyle name="#_품셈 " xfId="525" xr:uid="{00000000-0005-0000-0000-00000C020000}"/>
    <cellStyle name="#_품셈 (2)" xfId="526" xr:uid="{00000000-0005-0000-0000-00000D020000}"/>
    <cellStyle name="#_품셈 (2)_Book1" xfId="527" xr:uid="{00000000-0005-0000-0000-00000E020000}"/>
    <cellStyle name="#_품셈 (2)_Book1 2" xfId="528" xr:uid="{00000000-0005-0000-0000-00000F020000}"/>
    <cellStyle name="#_품셈 (2)_Book1_04년도서울지역굴착계획" xfId="529" xr:uid="{00000000-0005-0000-0000-000010020000}"/>
    <cellStyle name="#_품셈 (2)_Book1_04년도서울지역굴착계획 2" xfId="530" xr:uid="{00000000-0005-0000-0000-000011020000}"/>
    <cellStyle name="#_품셈 (2)_NEGS" xfId="531" xr:uid="{00000000-0005-0000-0000-000012020000}"/>
    <cellStyle name="#_품셈 (2)_NEGS 2" xfId="532" xr:uid="{00000000-0005-0000-0000-000013020000}"/>
    <cellStyle name="#_품셈 (2)_NEGS_04년도서울지역굴착계획" xfId="533" xr:uid="{00000000-0005-0000-0000-000014020000}"/>
    <cellStyle name="#_품셈 (2)_NEGS_04년도서울지역굴착계획 2" xfId="534" xr:uid="{00000000-0005-0000-0000-000015020000}"/>
    <cellStyle name="#_품셈 (2)_SKT CS-A4정산내역서 최종12.3" xfId="535" xr:uid="{00000000-0005-0000-0000-000016020000}"/>
    <cellStyle name="#_품셈 (2)_SKT CS-A4정산내역서 최종12.3 2" xfId="536" xr:uid="{00000000-0005-0000-0000-000017020000}"/>
    <cellStyle name="#_품셈 (2)_SKT CS-A4정산내역서 최종12.3_04년도서울지역굴착계획" xfId="537" xr:uid="{00000000-0005-0000-0000-000018020000}"/>
    <cellStyle name="#_품셈 (2)_SKT CS-A4정산내역서 최종12.3_04년도서울지역굴착계획 2" xfId="538" xr:uid="{00000000-0005-0000-0000-000019020000}"/>
    <cellStyle name="#_품셈 (2)_SKT CS-A4정산내역서+CS-A2" xfId="539" xr:uid="{00000000-0005-0000-0000-00001A020000}"/>
    <cellStyle name="#_품셈 (2)_SKT CS-A4정산내역서+CS-A2 2" xfId="540" xr:uid="{00000000-0005-0000-0000-00001B020000}"/>
    <cellStyle name="#_품셈 (2)_SKT CS-A4정산내역서+CS-A2_04년도서울지역굴착계획" xfId="541" xr:uid="{00000000-0005-0000-0000-00001C020000}"/>
    <cellStyle name="#_품셈 (2)_SKT CS-A4정산내역서+CS-A2_04년도서울지역굴착계획 2" xfId="542" xr:uid="{00000000-0005-0000-0000-00001D020000}"/>
    <cellStyle name="#_품셈 (2)_강동구청허가신청" xfId="543" xr:uid="{00000000-0005-0000-0000-00001E020000}"/>
    <cellStyle name="#_품셈 (2)_강동구청허가신청 2" xfId="544" xr:uid="{00000000-0005-0000-0000-00001F020000}"/>
    <cellStyle name="#_품셈 (2)_강동구청허가신청_04년도서울지역굴착계획" xfId="545" xr:uid="{00000000-0005-0000-0000-000020020000}"/>
    <cellStyle name="#_품셈 (2)_강동구청허가신청_04년도서울지역굴착계획 2" xfId="546" xr:uid="{00000000-0005-0000-0000-000021020000}"/>
    <cellStyle name="#_품셈 (2)_도로공사신고서(수서경찰서)" xfId="547" xr:uid="{00000000-0005-0000-0000-000022020000}"/>
    <cellStyle name="#_품셈 (2)_설계서" xfId="548" xr:uid="{00000000-0005-0000-0000-000023020000}"/>
    <cellStyle name="#_품셈 (2)_설계서 2" xfId="549" xr:uid="{00000000-0005-0000-0000-000024020000}"/>
    <cellStyle name="#_품셈 (2)_설계서_04년도서울지역굴착계획" xfId="550" xr:uid="{00000000-0005-0000-0000-000025020000}"/>
    <cellStyle name="#_품셈 (2)_설계서_04년도서울지역굴착계획 2" xfId="551" xr:uid="{00000000-0005-0000-0000-000026020000}"/>
    <cellStyle name="#_품셈 (2)_예술의 전당(KEPGO)" xfId="552" xr:uid="{00000000-0005-0000-0000-000027020000}"/>
    <cellStyle name="#_품셈 (2)_예술의 전당(KEPGO) 2" xfId="553" xr:uid="{00000000-0005-0000-0000-000028020000}"/>
    <cellStyle name="#_품셈 (2)_예술의 전당(KEPGO)_04년도서울지역굴착계획" xfId="554" xr:uid="{00000000-0005-0000-0000-000029020000}"/>
    <cellStyle name="#_품셈 (2)_예술의 전당(KEPGO)_04년도서울지역굴착계획 2" xfId="555" xr:uid="{00000000-0005-0000-0000-00002A020000}"/>
    <cellStyle name="#_품셈 (2)_표준(기별,현장보고서)" xfId="556" xr:uid="{00000000-0005-0000-0000-00002B020000}"/>
    <cellStyle name="#_품셈 (2)_표준(기별,현장보고서)(국민은행4차시설공사" xfId="557" xr:uid="{00000000-0005-0000-0000-00002C020000}"/>
    <cellStyle name="#_품셈 (2)_표준기별 (2)" xfId="558" xr:uid="{00000000-0005-0000-0000-00002D020000}"/>
    <cellStyle name="#_품셈 _A2 SKT CC정산" xfId="559" xr:uid="{00000000-0005-0000-0000-00002E020000}"/>
    <cellStyle name="#_품셈 _A7 SKT CC정산" xfId="560" xr:uid="{00000000-0005-0000-0000-00002F020000}"/>
    <cellStyle name="#_품셈 _SKT CC-A7" xfId="561" xr:uid="{00000000-0005-0000-0000-000030020000}"/>
    <cellStyle name="#_품셈 _강릉지장이전1" xfId="562" xr:uid="{00000000-0005-0000-0000-000031020000}"/>
    <cellStyle name="#_품셈 _공주유구반포" xfId="563" xr:uid="{00000000-0005-0000-0000-000032020000}"/>
    <cellStyle name="#_품셈 _이설기별2" xfId="564" xr:uid="{00000000-0005-0000-0000-000033020000}"/>
    <cellStyle name="#_품셈 _일월(동현지108외7건)" xfId="565" xr:uid="{00000000-0005-0000-0000-000034020000}"/>
    <cellStyle name="#_품셈 _정산432" xfId="566" xr:uid="{00000000-0005-0000-0000-000035020000}"/>
    <cellStyle name="#_품셈 _정산서류(LC-A9)" xfId="567" xr:uid="{00000000-0005-0000-0000-000036020000}"/>
    <cellStyle name="#_품셈 _지장이설1차" xfId="568" xr:uid="{00000000-0005-0000-0000-000037020000}"/>
    <cellStyle name="#_품셈 _지장이설1차(가라)" xfId="569" xr:uid="{00000000-0005-0000-0000-000038020000}"/>
    <cellStyle name="#_품셈_Book1" xfId="570" xr:uid="{00000000-0005-0000-0000-000039020000}"/>
    <cellStyle name="#_품셈_Book1 2" xfId="571" xr:uid="{00000000-0005-0000-0000-00003A020000}"/>
    <cellStyle name="#_품셈_Book1_04년도서울지역굴착계획" xfId="572" xr:uid="{00000000-0005-0000-0000-00003B020000}"/>
    <cellStyle name="#_품셈_Book1_04년도서울지역굴착계획 2" xfId="573" xr:uid="{00000000-0005-0000-0000-00003C020000}"/>
    <cellStyle name="#_품셈_NEGS" xfId="574" xr:uid="{00000000-0005-0000-0000-00003D020000}"/>
    <cellStyle name="#_품셈_NEGS 2" xfId="575" xr:uid="{00000000-0005-0000-0000-00003E020000}"/>
    <cellStyle name="#_품셈_NEGS_04년도서울지역굴착계획" xfId="576" xr:uid="{00000000-0005-0000-0000-00003F020000}"/>
    <cellStyle name="#_품셈_NEGS_04년도서울지역굴착계획 2" xfId="577" xr:uid="{00000000-0005-0000-0000-000040020000}"/>
    <cellStyle name="#_품셈_SKT CS-A4정산내역서 최종12.3" xfId="578" xr:uid="{00000000-0005-0000-0000-000041020000}"/>
    <cellStyle name="#_품셈_SKT CS-A4정산내역서 최종12.3 2" xfId="579" xr:uid="{00000000-0005-0000-0000-000042020000}"/>
    <cellStyle name="#_품셈_SKT CS-A4정산내역서 최종12.3_04년도서울지역굴착계획" xfId="580" xr:uid="{00000000-0005-0000-0000-000043020000}"/>
    <cellStyle name="#_품셈_SKT CS-A4정산내역서 최종12.3_04년도서울지역굴착계획 2" xfId="581" xr:uid="{00000000-0005-0000-0000-000044020000}"/>
    <cellStyle name="#_품셈_SKT CS-A4정산내역서+CS-A2" xfId="582" xr:uid="{00000000-0005-0000-0000-000045020000}"/>
    <cellStyle name="#_품셈_SKT CS-A4정산내역서+CS-A2 2" xfId="583" xr:uid="{00000000-0005-0000-0000-000046020000}"/>
    <cellStyle name="#_품셈_SKT CS-A4정산내역서+CS-A2_04년도서울지역굴착계획" xfId="584" xr:uid="{00000000-0005-0000-0000-000047020000}"/>
    <cellStyle name="#_품셈_SKT CS-A4정산내역서+CS-A2_04년도서울지역굴착계획 2" xfId="585" xr:uid="{00000000-0005-0000-0000-000048020000}"/>
    <cellStyle name="#_품셈_강동구청허가신청" xfId="586" xr:uid="{00000000-0005-0000-0000-000049020000}"/>
    <cellStyle name="#_품셈_강동구청허가신청 2" xfId="587" xr:uid="{00000000-0005-0000-0000-00004A020000}"/>
    <cellStyle name="#_품셈_강동구청허가신청_04년도서울지역굴착계획" xfId="588" xr:uid="{00000000-0005-0000-0000-00004B020000}"/>
    <cellStyle name="#_품셈_강동구청허가신청_04년도서울지역굴착계획 2" xfId="589" xr:uid="{00000000-0005-0000-0000-00004C020000}"/>
    <cellStyle name="#_품셈_계통도 " xfId="590" xr:uid="{00000000-0005-0000-0000-00004D020000}"/>
    <cellStyle name="#_품셈_계통도 _(@클릭 pc방)준공자료" xfId="591" xr:uid="{00000000-0005-0000-0000-00004E020000}"/>
    <cellStyle name="#_품셈_계통도 _(@클릭 pc방)준공자료_16준공자료(데이콤 중앙국사 ~ 한빛은행)" xfId="592" xr:uid="{00000000-0005-0000-0000-00004F020000}"/>
    <cellStyle name="#_품셈_계통도 _개통자료((주)모인텍)" xfId="593" xr:uid="{00000000-0005-0000-0000-000050020000}"/>
    <cellStyle name="#_품셈_계통도 _개통자료((주)모인텍)_개통자료(STI 남가좌 ~ STI 홍은설악)" xfId="594" xr:uid="{00000000-0005-0000-0000-000051020000}"/>
    <cellStyle name="#_품셈_계통도 _개통자료(STI북아현-STI북아현3)" xfId="595" xr:uid="{00000000-0005-0000-0000-000052020000}"/>
    <cellStyle name="#_품셈_계통도 _개통자료(STI북아현-STI북아현3)_개통자료(STI 남가좌 ~ STI 홍은설악)" xfId="596" xr:uid="{00000000-0005-0000-0000-000053020000}"/>
    <cellStyle name="#_품셈_계통도 _기별종합(미정산0306)" xfId="597" xr:uid="{00000000-0005-0000-0000-000054020000}"/>
    <cellStyle name="#_품셈_계통도 _기별종합(미정산0306)_정산내역서(2002년청주5차)" xfId="598" xr:uid="{00000000-0005-0000-0000-000055020000}"/>
    <cellStyle name="#_품셈_계통도 _기별총괄" xfId="599" xr:uid="{00000000-0005-0000-0000-000056020000}"/>
    <cellStyle name="#_품셈_계통도 _설계내역서(02년청주10차)" xfId="600" xr:uid="{00000000-0005-0000-0000-000057020000}"/>
    <cellStyle name="#_품셈_계통도 _설계내역서(02년청주11차)" xfId="601" xr:uid="{00000000-0005-0000-0000-000058020000}"/>
    <cellStyle name="#_품셈_계통도 _설계내역서(02년청주3차)" xfId="602" xr:uid="{00000000-0005-0000-0000-000059020000}"/>
    <cellStyle name="#_품셈_계통도 _설계내역서(02년청주4차)" xfId="603" xr:uid="{00000000-0005-0000-0000-00005A020000}"/>
    <cellStyle name="#_품셈_계통도 _설계내역서(02년청주5차)" xfId="604" xr:uid="{00000000-0005-0000-0000-00005B020000}"/>
    <cellStyle name="#_품셈_계통도 _설계내역서(02년청주6차)" xfId="605" xr:uid="{00000000-0005-0000-0000-00005C020000}"/>
    <cellStyle name="#_품셈_계통도 _설계내역서(02년청주7차)" xfId="606" xr:uid="{00000000-0005-0000-0000-00005D020000}"/>
    <cellStyle name="#_품셈_계통도 _설계내역서(02년청주8차)" xfId="607" xr:uid="{00000000-0005-0000-0000-00005E020000}"/>
    <cellStyle name="#_품셈_계통도 _세부계통도(비하 프리존pc방외 1건)" xfId="608" xr:uid="{00000000-0005-0000-0000-00005F020000}"/>
    <cellStyle name="#_품셈_계통도 _세부계통도(비하 프리존pc방외 1건)_정산내역서(2002년청주5차)" xfId="609" xr:uid="{00000000-0005-0000-0000-000060020000}"/>
    <cellStyle name="#_품셈_계통도 _세부도종합(미정산0306)" xfId="610" xr:uid="{00000000-0005-0000-0000-000061020000}"/>
    <cellStyle name="#_품셈_계통도 _신세기11차추가(함체)" xfId="611" xr:uid="{00000000-0005-0000-0000-000062020000}"/>
    <cellStyle name="#_품셈_계통도 _신세기11차추가(함체) 2" xfId="612" xr:uid="{00000000-0005-0000-0000-000063020000}"/>
    <cellStyle name="#_품셈_계통도 _신세기11차추가(함체)_04년도서울지역굴착계획" xfId="613" xr:uid="{00000000-0005-0000-0000-000064020000}"/>
    <cellStyle name="#_품셈_계통도 _신세기11차추가(함체)_04년도서울지역굴착계획 2" xfId="614" xr:uid="{00000000-0005-0000-0000-000065020000}"/>
    <cellStyle name="#_품셈_계통도 _정산내역서(02년청주3차)" xfId="615" xr:uid="{00000000-0005-0000-0000-000066020000}"/>
    <cellStyle name="#_품셈_계통도 _정산내역서(02년청주4차)" xfId="616" xr:uid="{00000000-0005-0000-0000-000067020000}"/>
    <cellStyle name="#_품셈_계통도 _정산내역서(02년청주5차)" xfId="617" xr:uid="{00000000-0005-0000-0000-000068020000}"/>
    <cellStyle name="#_품셈_계통도 _정산내역서(02년청주6차)" xfId="618" xr:uid="{00000000-0005-0000-0000-000069020000}"/>
    <cellStyle name="#_품셈_계통도 _정산내역서(2002년청주10차)1" xfId="619" xr:uid="{00000000-0005-0000-0000-00006A020000}"/>
    <cellStyle name="#_품셈_계통도 _정산내역서(2002년청주11차)" xfId="620" xr:uid="{00000000-0005-0000-0000-00006B020000}"/>
    <cellStyle name="#_품셈_계통도 _정산내역서(2002년청주11차)1" xfId="621" xr:uid="{00000000-0005-0000-0000-00006C020000}"/>
    <cellStyle name="#_품셈_계통도 _정산내역서(2002년청주16차)1" xfId="622" xr:uid="{00000000-0005-0000-0000-00006D020000}"/>
    <cellStyle name="#_품셈_계통도 _정산내역서(2002년청주5차)1" xfId="623" xr:uid="{00000000-0005-0000-0000-00006E020000}"/>
    <cellStyle name="#_품셈_계통도 _정산내역서(2002년청주7차)" xfId="624" xr:uid="{00000000-0005-0000-0000-00006F020000}"/>
    <cellStyle name="#_품셈_계통도 _정산내역서(2002년청주7차)1" xfId="625" xr:uid="{00000000-0005-0000-0000-000070020000}"/>
    <cellStyle name="#_품셈_계통도 _정산내역서(2002년청주8차)1" xfId="626" xr:uid="{00000000-0005-0000-0000-000071020000}"/>
    <cellStyle name="#_품셈_계통도 _정산설계(5차 광이더넷)" xfId="627" xr:uid="{00000000-0005-0000-0000-000072020000}"/>
    <cellStyle name="#_품셈_계통도 _하나로 통신 기별(버즈 PC방외 7건)" xfId="628" xr:uid="{00000000-0005-0000-0000-000073020000}"/>
    <cellStyle name="#_품셈_계통도 _하나로기별(사이버킹PC방외 5건)" xfId="629" xr:uid="{00000000-0005-0000-0000-000074020000}"/>
    <cellStyle name="#_품셈_계통도 _하나로기별(테란PC방외 12건)" xfId="630" xr:uid="{00000000-0005-0000-0000-000075020000}"/>
    <cellStyle name="#_품셈_계통도 _하나로기별(테란PC방외 12건)_정산내역서(2002년청주5차)" xfId="631" xr:uid="{00000000-0005-0000-0000-000076020000}"/>
    <cellStyle name="#_품셈_도로공사신고서(수서경찰서)" xfId="632" xr:uid="{00000000-0005-0000-0000-000077020000}"/>
    <cellStyle name="#_품셈_설계서" xfId="633" xr:uid="{00000000-0005-0000-0000-000078020000}"/>
    <cellStyle name="#_품셈_설계서 2" xfId="634" xr:uid="{00000000-0005-0000-0000-000079020000}"/>
    <cellStyle name="#_품셈_설계서_04년도서울지역굴착계획" xfId="635" xr:uid="{00000000-0005-0000-0000-00007A020000}"/>
    <cellStyle name="#_품셈_설계서_04년도서울지역굴착계획 2" xfId="636" xr:uid="{00000000-0005-0000-0000-00007B020000}"/>
    <cellStyle name="#_품셈_예술의 전당(KEPGO)" xfId="637" xr:uid="{00000000-0005-0000-0000-00007C020000}"/>
    <cellStyle name="#_품셈_예술의 전당(KEPGO) 2" xfId="638" xr:uid="{00000000-0005-0000-0000-00007D020000}"/>
    <cellStyle name="#_품셈_예술의 전당(KEPGO)_04년도서울지역굴착계획" xfId="639" xr:uid="{00000000-0005-0000-0000-00007E020000}"/>
    <cellStyle name="#_품셈_예술의 전당(KEPGO)_04년도서울지역굴착계획 2" xfId="640" xr:uid="{00000000-0005-0000-0000-00007F020000}"/>
    <cellStyle name="(_x0010_" xfId="641" xr:uid="{00000000-0005-0000-0000-000080020000}"/>
    <cellStyle name="(_x0010_ 2" xfId="642" xr:uid="{00000000-0005-0000-0000-000081020000}"/>
    <cellStyle name="(△콤마)" xfId="643" xr:uid="{00000000-0005-0000-0000-000082020000}"/>
    <cellStyle name="(백분율)" xfId="644" xr:uid="{00000000-0005-0000-0000-000083020000}"/>
    <cellStyle name="(콤마)" xfId="645" xr:uid="{00000000-0005-0000-0000-000084020000}"/>
    <cellStyle name="?" xfId="646" xr:uid="{00000000-0005-0000-0000-000085020000}"/>
    <cellStyle name="_x001f_?--_x0004_ _x000c__x0009__x0003__x000b__x0001__x000a__x000b__x0002_--_x0008__x0004__x0002__x0002__x0007__x0007__x0007__x0007__x0007__x0007__x0007__x0007__x0007__x0007__x0007__x0007__x0007__x0007__x0002_-_x0004_ _x000c__x0009__x0003__x000b__x0001__x000a__x000b__x0002_--_x0008__x0002_" xfId="647" xr:uid="{00000000-0005-0000-0000-000086020000}"/>
    <cellStyle name="? 2" xfId="648" xr:uid="{00000000-0005-0000-0000-000087020000}"/>
    <cellStyle name="??&amp;O?&amp;H?_x0008__x000f__x0007_?_x0007__x0001__x0001_" xfId="649" xr:uid="{00000000-0005-0000-0000-000088020000}"/>
    <cellStyle name="??&amp;O?&amp;H?_x0008_??_x0007__x0001__x0001_" xfId="650" xr:uid="{00000000-0005-0000-0000-000089020000}"/>
    <cellStyle name="??&amp;O?&amp;H?_x0008_x_x000b_P_x000c__x0007__x0001__x0001_" xfId="651" xr:uid="{00000000-0005-0000-0000-00008A020000}"/>
    <cellStyle name="??&amp;?G_x0008__x0009_X_x000a__x0007__x0001__x0001_" xfId="652" xr:uid="{00000000-0005-0000-0000-00008B020000}"/>
    <cellStyle name="?W?_laroux" xfId="653" xr:uid="{00000000-0005-0000-0000-00008C020000}"/>
    <cellStyle name="? [0.00]_sm1(smc021) " xfId="654" xr:uid="{00000000-0005-0000-0000-00008D020000}"/>
    <cellStyle name="?_sm1(smc021) " xfId="655" xr:uid="{00000000-0005-0000-0000-00008E020000}"/>
    <cellStyle name="]_^[꺞_x0008_?" xfId="656" xr:uid="{00000000-0005-0000-0000-00008F020000}"/>
    <cellStyle name="_(최)강경익산내역서)-6" xfId="657" xr:uid="{00000000-0005-0000-0000-000090020000}"/>
    <cellStyle name="_04관로_청주1공구" xfId="658" xr:uid="{00000000-0005-0000-0000-000091020000}"/>
    <cellStyle name="_04관로_청주1공구 2" xfId="659" xr:uid="{00000000-0005-0000-0000-000092020000}"/>
    <cellStyle name="_0603-해양경찰청(lan0" xfId="660" xr:uid="{00000000-0005-0000-0000-000093020000}"/>
    <cellStyle name="_1차설변내역8" xfId="661" xr:uid="{00000000-0005-0000-0000-000094020000}"/>
    <cellStyle name="_2002대전1공구(관로-정산내역)" xfId="662" xr:uid="{00000000-0005-0000-0000-000095020000}"/>
    <cellStyle name="_2005년 기능점수방식 산출내역서 _총괄 산출 방식" xfId="663" xr:uid="{00000000-0005-0000-0000-000096020000}"/>
    <cellStyle name="_2공구원가계산서(2004년도)" xfId="664" xr:uid="{00000000-0005-0000-0000-000097020000}"/>
    <cellStyle name="_7월분 준공도면" xfId="665" xr:uid="{00000000-0005-0000-0000-000098020000}"/>
    <cellStyle name="_7월분 준공도면 2" xfId="666" xr:uid="{00000000-0005-0000-0000-000099020000}"/>
    <cellStyle name="_7월준공도면통합" xfId="667" xr:uid="{00000000-0005-0000-0000-00009A020000}"/>
    <cellStyle name="_7월준공도면통합 2" xfId="668" xr:uid="{00000000-0005-0000-0000-00009B020000}"/>
    <cellStyle name="_99광통신간석외1개소" xfId="669" xr:uid="{00000000-0005-0000-0000-00009C020000}"/>
    <cellStyle name="_99광통신간석외1개소 2" xfId="670" xr:uid="{00000000-0005-0000-0000-00009D020000}"/>
    <cellStyle name="_99광통신간석외1개소_04년도서울지역굴착계획" xfId="671" xr:uid="{00000000-0005-0000-0000-00009E020000}"/>
    <cellStyle name="_99광통신간석외1개소_04년도서울지역굴착계획 2" xfId="672" xr:uid="{00000000-0005-0000-0000-00009F020000}"/>
    <cellStyle name="_99광통신간석외1개소_1" xfId="673" xr:uid="{00000000-0005-0000-0000-0000A0020000}"/>
    <cellStyle name="_99광통신간석외1개소_견적" xfId="674" xr:uid="{00000000-0005-0000-0000-0000A1020000}"/>
    <cellStyle name="_99광통신간석외1개소_견적_준공계" xfId="675" xr:uid="{00000000-0005-0000-0000-0000A2020000}"/>
    <cellStyle name="_99광통신간석외1개소_견적_준공계(천안아산역)" xfId="676" xr:uid="{00000000-0005-0000-0000-0000A3020000}"/>
    <cellStyle name="_99광통신간석외1개소_견적_준공계(천안아산역)_준공계" xfId="677" xr:uid="{00000000-0005-0000-0000-0000A4020000}"/>
    <cellStyle name="_99광통신간석외1개소_봅시다장비내역서" xfId="678" xr:uid="{00000000-0005-0000-0000-0000A5020000}"/>
    <cellStyle name="_99광통신간석외1개소_봅시다장비내역서 2" xfId="679" xr:uid="{00000000-0005-0000-0000-0000A6020000}"/>
    <cellStyle name="_99광통신간석외1개소_봅시다장비내역서_04년도서울지역굴착계획" xfId="680" xr:uid="{00000000-0005-0000-0000-0000A7020000}"/>
    <cellStyle name="_99광통신간석외1개소_봅시다장비내역서_04년도서울지역굴착계획 2" xfId="681" xr:uid="{00000000-0005-0000-0000-0000A8020000}"/>
    <cellStyle name="_99광통신간석외1개소_봅시다장비내역서_의정부" xfId="682" xr:uid="{00000000-0005-0000-0000-0000A9020000}"/>
    <cellStyle name="_99광통신간석외1개소_봅시다장비내역서_의정부 2" xfId="683" xr:uid="{00000000-0005-0000-0000-0000AA020000}"/>
    <cellStyle name="_99광통신간석외1개소_봅시다장비내역서_의정부_04년도서울지역굴착계획" xfId="684" xr:uid="{00000000-0005-0000-0000-0000AB020000}"/>
    <cellStyle name="_99광통신간석외1개소_봅시다장비내역서_의정부_04년도서울지역굴착계획 2" xfId="685" xr:uid="{00000000-0005-0000-0000-0000AC020000}"/>
    <cellStyle name="_99광통신간석외1개소_신호현자재내역 의정부" xfId="686" xr:uid="{00000000-0005-0000-0000-0000AD020000}"/>
    <cellStyle name="_99광통신간석외1개소_신호현자재내역 의정부 2" xfId="687" xr:uid="{00000000-0005-0000-0000-0000AE020000}"/>
    <cellStyle name="_99광통신간석외1개소_신호현자재내역 의정부_04년도서울지역굴착계획" xfId="688" xr:uid="{00000000-0005-0000-0000-0000AF020000}"/>
    <cellStyle name="_99광통신간석외1개소_신호현자재내역 의정부_04년도서울지역굴착계획 2" xfId="689" xr:uid="{00000000-0005-0000-0000-0000B0020000}"/>
    <cellStyle name="_99광통신간석외1개소_신호현자재내역 의정부_의정부" xfId="690" xr:uid="{00000000-0005-0000-0000-0000B1020000}"/>
    <cellStyle name="_99광통신간석외1개소_신호현자재내역 의정부_의정부 2" xfId="691" xr:uid="{00000000-0005-0000-0000-0000B2020000}"/>
    <cellStyle name="_99광통신간석외1개소_신호현자재내역 의정부_의정부_04년도서울지역굴착계획" xfId="692" xr:uid="{00000000-0005-0000-0000-0000B3020000}"/>
    <cellStyle name="_99광통신간석외1개소_신호현자재내역 의정부_의정부_04년도서울지역굴착계획 2" xfId="693" xr:uid="{00000000-0005-0000-0000-0000B4020000}"/>
    <cellStyle name="_99광통신간석외1개소_의정부장비내역서" xfId="694" xr:uid="{00000000-0005-0000-0000-0000B5020000}"/>
    <cellStyle name="_99광통신간석외1개소_의정부장비내역서 2" xfId="695" xr:uid="{00000000-0005-0000-0000-0000B6020000}"/>
    <cellStyle name="_99광통신간석외1개소_의정부장비내역서_04년도서울지역굴착계획" xfId="696" xr:uid="{00000000-0005-0000-0000-0000B7020000}"/>
    <cellStyle name="_99광통신간석외1개소_의정부장비내역서_04년도서울지역굴착계획 2" xfId="697" xr:uid="{00000000-0005-0000-0000-0000B8020000}"/>
    <cellStyle name="_99광통신간석외1개소_의정부장비내역서_의정부" xfId="698" xr:uid="{00000000-0005-0000-0000-0000B9020000}"/>
    <cellStyle name="_99광통신간석외1개소_의정부장비내역서_의정부 2" xfId="699" xr:uid="{00000000-0005-0000-0000-0000BA020000}"/>
    <cellStyle name="_99광통신간석외1개소_의정부장비내역서_의정부_04년도서울지역굴착계획" xfId="700" xr:uid="{00000000-0005-0000-0000-0000BB020000}"/>
    <cellStyle name="_99광통신간석외1개소_의정부장비내역서_의정부_04년도서울지역굴착계획 2" xfId="701" xr:uid="{00000000-0005-0000-0000-0000BC020000}"/>
    <cellStyle name="_99광통신간석외1개소_준공계" xfId="702" xr:uid="{00000000-0005-0000-0000-0000BD020000}"/>
    <cellStyle name="_99광통신간석외1개소_준공계(천안아산역)" xfId="703" xr:uid="{00000000-0005-0000-0000-0000BE020000}"/>
    <cellStyle name="_99광통신간석외1개소_준공계(천안아산역)_준공계" xfId="704" xr:uid="{00000000-0005-0000-0000-0000BF020000}"/>
    <cellStyle name="_99광통신간석외1개소_통합국사트레이" xfId="705" xr:uid="{00000000-0005-0000-0000-0000C0020000}"/>
    <cellStyle name="_99광통신간석외1개소_통합국사트레이_준공계" xfId="706" xr:uid="{00000000-0005-0000-0000-0000C1020000}"/>
    <cellStyle name="_99광통신간석외1개소_통합국사트레이_준공계(천안아산역)" xfId="707" xr:uid="{00000000-0005-0000-0000-0000C2020000}"/>
    <cellStyle name="_99광통신간석외1개소_통합국사트레이_준공계(천안아산역)_준공계" xfId="708" xr:uid="{00000000-0005-0000-0000-0000C3020000}"/>
    <cellStyle name="_99광통신간석외1개소_한미우석" xfId="709" xr:uid="{00000000-0005-0000-0000-0000C4020000}"/>
    <cellStyle name="_99광통신간석외1개소_한미우석_견적" xfId="710" xr:uid="{00000000-0005-0000-0000-0000C5020000}"/>
    <cellStyle name="_99광통신간석외1개소_한미우석_견적_준공계" xfId="711" xr:uid="{00000000-0005-0000-0000-0000C6020000}"/>
    <cellStyle name="_99광통신간석외1개소_한미우석_견적_준공계(천안아산역)" xfId="712" xr:uid="{00000000-0005-0000-0000-0000C7020000}"/>
    <cellStyle name="_99광통신간석외1개소_한미우석_견적_준공계(천안아산역)_준공계" xfId="713" xr:uid="{00000000-0005-0000-0000-0000C8020000}"/>
    <cellStyle name="_99광통신간석외1개소_한미우석_계양등7개소" xfId="714" xr:uid="{00000000-0005-0000-0000-0000C9020000}"/>
    <cellStyle name="_99광통신간석외1개소_한미우석_계양등7개소_준공계" xfId="715" xr:uid="{00000000-0005-0000-0000-0000CA020000}"/>
    <cellStyle name="_99광통신간석외1개소_한미우석_계양등7개소_준공계(천안아산역)" xfId="716" xr:uid="{00000000-0005-0000-0000-0000CB020000}"/>
    <cellStyle name="_99광통신간석외1개소_한미우석_계양등7개소_준공계(천안아산역)_준공계" xfId="717" xr:uid="{00000000-0005-0000-0000-0000CC020000}"/>
    <cellStyle name="_99광통신간석외1개소_한미우석_준공계" xfId="718" xr:uid="{00000000-0005-0000-0000-0000CD020000}"/>
    <cellStyle name="_99광통신간석외1개소_한미우석_준공계(천안아산역)" xfId="719" xr:uid="{00000000-0005-0000-0000-0000CE020000}"/>
    <cellStyle name="_99광통신간석외1개소_한미우석_준공계(천안아산역)_준공계" xfId="720" xr:uid="{00000000-0005-0000-0000-0000CF020000}"/>
    <cellStyle name="_99광통신간석외1개소_한미우석_통합국사전원선" xfId="721" xr:uid="{00000000-0005-0000-0000-0000D0020000}"/>
    <cellStyle name="_99광통신간석외1개소_한미우석_통합국사전원선_준공계" xfId="722" xr:uid="{00000000-0005-0000-0000-0000D1020000}"/>
    <cellStyle name="_99광통신간석외1개소_한미우석_통합국사전원선_준공계(천안아산역)" xfId="723" xr:uid="{00000000-0005-0000-0000-0000D2020000}"/>
    <cellStyle name="_99광통신간석외1개소_한미우석_통합국사전원선_준공계(천안아산역)_준공계" xfId="724" xr:uid="{00000000-0005-0000-0000-0000D3020000}"/>
    <cellStyle name="_99광통신간석외1개소_한미우석_통합국사트레이" xfId="725" xr:uid="{00000000-0005-0000-0000-0000D4020000}"/>
    <cellStyle name="_99광통신간석외1개소_한미우석_통합국사트레이_준공계" xfId="726" xr:uid="{00000000-0005-0000-0000-0000D5020000}"/>
    <cellStyle name="_99광통신간석외1개소_한미우석_통합국사트레이_준공계(천안아산역)" xfId="727" xr:uid="{00000000-0005-0000-0000-0000D6020000}"/>
    <cellStyle name="_99광통신간석외1개소_한미우석_통합국사트레이_준공계(천안아산역)_준공계" xfId="728" xr:uid="{00000000-0005-0000-0000-0000D7020000}"/>
    <cellStyle name="_99광통신간석외1개소_한미우석_한미은행1" xfId="729" xr:uid="{00000000-0005-0000-0000-0000D8020000}"/>
    <cellStyle name="_99광통신간석외1개소_한미우석_한미은행1_준공계" xfId="730" xr:uid="{00000000-0005-0000-0000-0000D9020000}"/>
    <cellStyle name="_99광통신간석외1개소_한미우석_한미은행1_준공계(천안아산역)" xfId="731" xr:uid="{00000000-0005-0000-0000-0000DA020000}"/>
    <cellStyle name="_99광통신간석외1개소_한미우석_한미은행1_준공계(천안아산역)_준공계" xfId="732" xr:uid="{00000000-0005-0000-0000-0000DB020000}"/>
    <cellStyle name="_99광통신간석외1개소_한미우석_한미은행1_통합국사트레이" xfId="733" xr:uid="{00000000-0005-0000-0000-0000DC020000}"/>
    <cellStyle name="_99광통신간석외1개소_한미우석_한미은행1_통합국사트레이_준공계" xfId="734" xr:uid="{00000000-0005-0000-0000-0000DD020000}"/>
    <cellStyle name="_99광통신간석외1개소_한미우석_한미은행1_통합국사트레이_준공계(천안아산역)" xfId="735" xr:uid="{00000000-0005-0000-0000-0000DE020000}"/>
    <cellStyle name="_99광통신간석외1개소_한미우석_한미은행1_통합국사트레이_준공계(천안아산역)_준공계" xfId="736" xr:uid="{00000000-0005-0000-0000-0000DF020000}"/>
    <cellStyle name="_99광통신간석외1개소_한미우석_한미은행2" xfId="737" xr:uid="{00000000-0005-0000-0000-0000E0020000}"/>
    <cellStyle name="_99광통신간석외1개소_한미우석_한미은행2_견적" xfId="738" xr:uid="{00000000-0005-0000-0000-0000E1020000}"/>
    <cellStyle name="_99광통신간석외1개소_한미우석_한미은행2_견적_준공계" xfId="739" xr:uid="{00000000-0005-0000-0000-0000E2020000}"/>
    <cellStyle name="_99광통신간석외1개소_한미우석_한미은행2_견적_준공계(천안아산역)" xfId="740" xr:uid="{00000000-0005-0000-0000-0000E3020000}"/>
    <cellStyle name="_99광통신간석외1개소_한미우석_한미은행2_견적_준공계(천안아산역)_준공계" xfId="741" xr:uid="{00000000-0005-0000-0000-0000E4020000}"/>
    <cellStyle name="_99광통신간석외1개소_한미우석_한미은행2_준공계" xfId="742" xr:uid="{00000000-0005-0000-0000-0000E5020000}"/>
    <cellStyle name="_99광통신간석외1개소_한미우석_한미은행2_준공계(천안아산역)" xfId="743" xr:uid="{00000000-0005-0000-0000-0000E6020000}"/>
    <cellStyle name="_99광통신간석외1개소_한미우석_한미은행2_준공계(천안아산역)_준공계" xfId="744" xr:uid="{00000000-0005-0000-0000-0000E7020000}"/>
    <cellStyle name="_99광통신간석외1개소_한미우석_한미은행2_통합국사트레이" xfId="745" xr:uid="{00000000-0005-0000-0000-0000E8020000}"/>
    <cellStyle name="_99광통신간석외1개소_한미우석_한미은행2_통합국사트레이_준공계" xfId="746" xr:uid="{00000000-0005-0000-0000-0000E9020000}"/>
    <cellStyle name="_99광통신간석외1개소_한미우석_한미은행2_통합국사트레이_준공계(천안아산역)" xfId="747" xr:uid="{00000000-0005-0000-0000-0000EA020000}"/>
    <cellStyle name="_99광통신간석외1개소_한미우석_한미은행2_통합국사트레이_준공계(천안아산역)_준공계" xfId="748" xr:uid="{00000000-0005-0000-0000-0000EB020000}"/>
    <cellStyle name="_99광통신간석외1개소_한미우석_한미은행본사" xfId="749" xr:uid="{00000000-0005-0000-0000-0000EC020000}"/>
    <cellStyle name="_99광통신간석외1개소_한미우석_한미은행본사_견적" xfId="750" xr:uid="{00000000-0005-0000-0000-0000ED020000}"/>
    <cellStyle name="_99광통신간석외1개소_한미우석_한미은행본사_견적_준공계" xfId="751" xr:uid="{00000000-0005-0000-0000-0000EE020000}"/>
    <cellStyle name="_99광통신간석외1개소_한미우석_한미은행본사_견적_준공계(천안아산역)" xfId="752" xr:uid="{00000000-0005-0000-0000-0000EF020000}"/>
    <cellStyle name="_99광통신간석외1개소_한미우석_한미은행본사_견적_준공계(천안아산역)_준공계" xfId="753" xr:uid="{00000000-0005-0000-0000-0000F0020000}"/>
    <cellStyle name="_99광통신간석외1개소_한미우석_한미은행본사_준공계" xfId="754" xr:uid="{00000000-0005-0000-0000-0000F1020000}"/>
    <cellStyle name="_99광통신간석외1개소_한미우석_한미은행본사_준공계(천안아산역)" xfId="755" xr:uid="{00000000-0005-0000-0000-0000F2020000}"/>
    <cellStyle name="_99광통신간석외1개소_한미우석_한미은행본사_준공계(천안아산역)_준공계" xfId="756" xr:uid="{00000000-0005-0000-0000-0000F3020000}"/>
    <cellStyle name="_99광통신간석외1개소_한미우석_한미은행본사_통합국사트레이" xfId="757" xr:uid="{00000000-0005-0000-0000-0000F4020000}"/>
    <cellStyle name="_99광통신간석외1개소_한미우석_한미은행본사_통합국사트레이_준공계" xfId="758" xr:uid="{00000000-0005-0000-0000-0000F5020000}"/>
    <cellStyle name="_99광통신간석외1개소_한미우석_한미은행본사_통합국사트레이_준공계(천안아산역)" xfId="759" xr:uid="{00000000-0005-0000-0000-0000F6020000}"/>
    <cellStyle name="_99광통신간석외1개소_한미우석_한미은행본사_통합국사트레이_준공계(천안아산역)_준공계" xfId="760" xr:uid="{00000000-0005-0000-0000-0000F7020000}"/>
    <cellStyle name="_99광통신간석외1개소_한미우석_한미은행본사1" xfId="761" xr:uid="{00000000-0005-0000-0000-0000F8020000}"/>
    <cellStyle name="_99광통신간석외1개소_한미우석_한미은행본사1_견적" xfId="762" xr:uid="{00000000-0005-0000-0000-0000F9020000}"/>
    <cellStyle name="_99광통신간석외1개소_한미우석_한미은행본사1_견적_준공계" xfId="763" xr:uid="{00000000-0005-0000-0000-0000FA020000}"/>
    <cellStyle name="_99광통신간석외1개소_한미우석_한미은행본사1_견적_준공계(천안아산역)" xfId="764" xr:uid="{00000000-0005-0000-0000-0000FB020000}"/>
    <cellStyle name="_99광통신간석외1개소_한미우석_한미은행본사1_견적_준공계(천안아산역)_준공계" xfId="765" xr:uid="{00000000-0005-0000-0000-0000FC020000}"/>
    <cellStyle name="_99광통신간석외1개소_한미우석_한미은행본사1_준공계" xfId="766" xr:uid="{00000000-0005-0000-0000-0000FD020000}"/>
    <cellStyle name="_99광통신간석외1개소_한미우석_한미은행본사1_준공계(천안아산역)" xfId="767" xr:uid="{00000000-0005-0000-0000-0000FE020000}"/>
    <cellStyle name="_99광통신간석외1개소_한미우석_한미은행본사1_준공계(천안아산역)_준공계" xfId="768" xr:uid="{00000000-0005-0000-0000-0000FF020000}"/>
    <cellStyle name="_99광통신간석외1개소_한미우석_한미은행본사1_통합국사트레이" xfId="769" xr:uid="{00000000-0005-0000-0000-000000030000}"/>
    <cellStyle name="_99광통신간석외1개소_한미우석_한미은행본사1_통합국사트레이_준공계" xfId="770" xr:uid="{00000000-0005-0000-0000-000001030000}"/>
    <cellStyle name="_99광통신간석외1개소_한미우석_한미은행본사1_통합국사트레이_준공계(천안아산역)" xfId="771" xr:uid="{00000000-0005-0000-0000-000002030000}"/>
    <cellStyle name="_99광통신간석외1개소_한미우석_한미은행본사1_통합국사트레이_준공계(천안아산역)_준공계" xfId="772" xr:uid="{00000000-0005-0000-0000-000003030000}"/>
    <cellStyle name="_99광통신간석외1개소_한미은행본사" xfId="773" xr:uid="{00000000-0005-0000-0000-000004030000}"/>
    <cellStyle name="_99광통신간석외1개소_한미은행본사_견적" xfId="774" xr:uid="{00000000-0005-0000-0000-000005030000}"/>
    <cellStyle name="_99광통신간석외1개소_한미은행본사_견적_준공계" xfId="775" xr:uid="{00000000-0005-0000-0000-000006030000}"/>
    <cellStyle name="_99광통신간석외1개소_한미은행본사_견적_준공계(천안아산역)" xfId="776" xr:uid="{00000000-0005-0000-0000-000007030000}"/>
    <cellStyle name="_99광통신간석외1개소_한미은행본사_견적_준공계(천안아산역)_준공계" xfId="777" xr:uid="{00000000-0005-0000-0000-000008030000}"/>
    <cellStyle name="_99광통신간석외1개소_한미은행본사_계양등7개소" xfId="778" xr:uid="{00000000-0005-0000-0000-000009030000}"/>
    <cellStyle name="_99광통신간석외1개소_한미은행본사_계양등7개소_준공계" xfId="779" xr:uid="{00000000-0005-0000-0000-00000A030000}"/>
    <cellStyle name="_99광통신간석외1개소_한미은행본사_계양등7개소_준공계(천안아산역)" xfId="780" xr:uid="{00000000-0005-0000-0000-00000B030000}"/>
    <cellStyle name="_99광통신간석외1개소_한미은행본사_계양등7개소_준공계(천안아산역)_준공계" xfId="781" xr:uid="{00000000-0005-0000-0000-00000C030000}"/>
    <cellStyle name="_99광통신간석외1개소_한미은행본사_준공계" xfId="782" xr:uid="{00000000-0005-0000-0000-00000D030000}"/>
    <cellStyle name="_99광통신간석외1개소_한미은행본사_준공계(천안아산역)" xfId="783" xr:uid="{00000000-0005-0000-0000-00000E030000}"/>
    <cellStyle name="_99광통신간석외1개소_한미은행본사_준공계(천안아산역)_준공계" xfId="784" xr:uid="{00000000-0005-0000-0000-00000F030000}"/>
    <cellStyle name="_99광통신간석외1개소_한미은행본사_통합국사전원선" xfId="785" xr:uid="{00000000-0005-0000-0000-000010030000}"/>
    <cellStyle name="_99광통신간석외1개소_한미은행본사_통합국사전원선_준공계" xfId="786" xr:uid="{00000000-0005-0000-0000-000011030000}"/>
    <cellStyle name="_99광통신간석외1개소_한미은행본사_통합국사전원선_준공계(천안아산역)" xfId="787" xr:uid="{00000000-0005-0000-0000-000012030000}"/>
    <cellStyle name="_99광통신간석외1개소_한미은행본사_통합국사전원선_준공계(천안아산역)_준공계" xfId="788" xr:uid="{00000000-0005-0000-0000-000013030000}"/>
    <cellStyle name="_99광통신간석외1개소_한미은행본사_통합국사트레이" xfId="789" xr:uid="{00000000-0005-0000-0000-000014030000}"/>
    <cellStyle name="_99광통신간석외1개소_한미은행본사_통합국사트레이_준공계" xfId="790" xr:uid="{00000000-0005-0000-0000-000015030000}"/>
    <cellStyle name="_99광통신간석외1개소_한미은행본사_통합국사트레이_준공계(천안아산역)" xfId="791" xr:uid="{00000000-0005-0000-0000-000016030000}"/>
    <cellStyle name="_99광통신간석외1개소_한미은행본사_통합국사트레이_준공계(천안아산역)_준공계" xfId="792" xr:uid="{00000000-0005-0000-0000-000017030000}"/>
    <cellStyle name="_99광통신간석외1개소_한미은행본사_한미은행1" xfId="793" xr:uid="{00000000-0005-0000-0000-000018030000}"/>
    <cellStyle name="_99광통신간석외1개소_한미은행본사_한미은행1_준공계" xfId="794" xr:uid="{00000000-0005-0000-0000-000019030000}"/>
    <cellStyle name="_99광통신간석외1개소_한미은행본사_한미은행1_준공계(천안아산역)" xfId="795" xr:uid="{00000000-0005-0000-0000-00001A030000}"/>
    <cellStyle name="_99광통신간석외1개소_한미은행본사_한미은행1_준공계(천안아산역)_준공계" xfId="796" xr:uid="{00000000-0005-0000-0000-00001B030000}"/>
    <cellStyle name="_99광통신간석외1개소_한미은행본사_한미은행1_통합국사트레이" xfId="797" xr:uid="{00000000-0005-0000-0000-00001C030000}"/>
    <cellStyle name="_99광통신간석외1개소_한미은행본사_한미은행1_통합국사트레이_준공계" xfId="798" xr:uid="{00000000-0005-0000-0000-00001D030000}"/>
    <cellStyle name="_99광통신간석외1개소_한미은행본사_한미은행1_통합국사트레이_준공계(천안아산역)" xfId="799" xr:uid="{00000000-0005-0000-0000-00001E030000}"/>
    <cellStyle name="_99광통신간석외1개소_한미은행본사_한미은행1_통합국사트레이_준공계(천안아산역)_준공계" xfId="800" xr:uid="{00000000-0005-0000-0000-00001F030000}"/>
    <cellStyle name="_99광통신간석외1개소_한미은행본사_한미은행2" xfId="801" xr:uid="{00000000-0005-0000-0000-000020030000}"/>
    <cellStyle name="_99광통신간석외1개소_한미은행본사_한미은행2_견적" xfId="802" xr:uid="{00000000-0005-0000-0000-000021030000}"/>
    <cellStyle name="_99광통신간석외1개소_한미은행본사_한미은행2_견적_준공계" xfId="803" xr:uid="{00000000-0005-0000-0000-000022030000}"/>
    <cellStyle name="_99광통신간석외1개소_한미은행본사_한미은행2_견적_준공계(천안아산역)" xfId="804" xr:uid="{00000000-0005-0000-0000-000023030000}"/>
    <cellStyle name="_99광통신간석외1개소_한미은행본사_한미은행2_견적_준공계(천안아산역)_준공계" xfId="805" xr:uid="{00000000-0005-0000-0000-000024030000}"/>
    <cellStyle name="_99광통신간석외1개소_한미은행본사_한미은행2_준공계" xfId="806" xr:uid="{00000000-0005-0000-0000-000025030000}"/>
    <cellStyle name="_99광통신간석외1개소_한미은행본사_한미은행2_준공계(천안아산역)" xfId="807" xr:uid="{00000000-0005-0000-0000-000026030000}"/>
    <cellStyle name="_99광통신간석외1개소_한미은행본사_한미은행2_준공계(천안아산역)_준공계" xfId="808" xr:uid="{00000000-0005-0000-0000-000027030000}"/>
    <cellStyle name="_99광통신간석외1개소_한미은행본사_한미은행2_통합국사트레이" xfId="809" xr:uid="{00000000-0005-0000-0000-000028030000}"/>
    <cellStyle name="_99광통신간석외1개소_한미은행본사_한미은행2_통합국사트레이_준공계" xfId="810" xr:uid="{00000000-0005-0000-0000-000029030000}"/>
    <cellStyle name="_99광통신간석외1개소_한미은행본사_한미은행2_통합국사트레이_준공계(천안아산역)" xfId="811" xr:uid="{00000000-0005-0000-0000-00002A030000}"/>
    <cellStyle name="_99광통신간석외1개소_한미은행본사_한미은행2_통합국사트레이_준공계(천안아산역)_준공계" xfId="812" xr:uid="{00000000-0005-0000-0000-00002B030000}"/>
    <cellStyle name="_99광통신간석외1개소_한미은행본사_한미은행본사" xfId="813" xr:uid="{00000000-0005-0000-0000-00002C030000}"/>
    <cellStyle name="_99광통신간석외1개소_한미은행본사_한미은행본사_견적" xfId="814" xr:uid="{00000000-0005-0000-0000-00002D030000}"/>
    <cellStyle name="_99광통신간석외1개소_한미은행본사_한미은행본사_견적_준공계" xfId="815" xr:uid="{00000000-0005-0000-0000-00002E030000}"/>
    <cellStyle name="_99광통신간석외1개소_한미은행본사_한미은행본사_견적_준공계(천안아산역)" xfId="816" xr:uid="{00000000-0005-0000-0000-00002F030000}"/>
    <cellStyle name="_99광통신간석외1개소_한미은행본사_한미은행본사_견적_준공계(천안아산역)_준공계" xfId="817" xr:uid="{00000000-0005-0000-0000-000030030000}"/>
    <cellStyle name="_99광통신간석외1개소_한미은행본사_한미은행본사_준공계" xfId="818" xr:uid="{00000000-0005-0000-0000-000031030000}"/>
    <cellStyle name="_99광통신간석외1개소_한미은행본사_한미은행본사_준공계(천안아산역)" xfId="819" xr:uid="{00000000-0005-0000-0000-000032030000}"/>
    <cellStyle name="_99광통신간석외1개소_한미은행본사_한미은행본사_준공계(천안아산역)_준공계" xfId="820" xr:uid="{00000000-0005-0000-0000-000033030000}"/>
    <cellStyle name="_99광통신간석외1개소_한미은행본사_한미은행본사_통합국사트레이" xfId="821" xr:uid="{00000000-0005-0000-0000-000034030000}"/>
    <cellStyle name="_99광통신간석외1개소_한미은행본사_한미은행본사_통합국사트레이_준공계" xfId="822" xr:uid="{00000000-0005-0000-0000-000035030000}"/>
    <cellStyle name="_99광통신간석외1개소_한미은행본사_한미은행본사_통합국사트레이_준공계(천안아산역)" xfId="823" xr:uid="{00000000-0005-0000-0000-000036030000}"/>
    <cellStyle name="_99광통신간석외1개소_한미은행본사_한미은행본사_통합국사트레이_준공계(천안아산역)_준공계" xfId="824" xr:uid="{00000000-0005-0000-0000-000037030000}"/>
    <cellStyle name="_99광통신간석외1개소_한미은행본사_한미은행본사1" xfId="825" xr:uid="{00000000-0005-0000-0000-000038030000}"/>
    <cellStyle name="_99광통신간석외1개소_한미은행본사_한미은행본사1_견적" xfId="826" xr:uid="{00000000-0005-0000-0000-000039030000}"/>
    <cellStyle name="_99광통신간석외1개소_한미은행본사_한미은행본사1_견적_준공계" xfId="827" xr:uid="{00000000-0005-0000-0000-00003A030000}"/>
    <cellStyle name="_99광통신간석외1개소_한미은행본사_한미은행본사1_견적_준공계(천안아산역)" xfId="828" xr:uid="{00000000-0005-0000-0000-00003B030000}"/>
    <cellStyle name="_99광통신간석외1개소_한미은행본사_한미은행본사1_견적_준공계(천안아산역)_준공계" xfId="829" xr:uid="{00000000-0005-0000-0000-00003C030000}"/>
    <cellStyle name="_99광통신간석외1개소_한미은행본사_한미은행본사1_준공계" xfId="830" xr:uid="{00000000-0005-0000-0000-00003D030000}"/>
    <cellStyle name="_99광통신간석외1개소_한미은행본사_한미은행본사1_준공계(천안아산역)" xfId="831" xr:uid="{00000000-0005-0000-0000-00003E030000}"/>
    <cellStyle name="_99광통신간석외1개소_한미은행본사_한미은행본사1_준공계(천안아산역)_준공계" xfId="832" xr:uid="{00000000-0005-0000-0000-00003F030000}"/>
    <cellStyle name="_99광통신간석외1개소_한미은행본사_한미은행본사1_통합국사트레이" xfId="833" xr:uid="{00000000-0005-0000-0000-000040030000}"/>
    <cellStyle name="_99광통신간석외1개소_한미은행본사_한미은행본사1_통합국사트레이_준공계" xfId="834" xr:uid="{00000000-0005-0000-0000-000041030000}"/>
    <cellStyle name="_99광통신간석외1개소_한미은행본사_한미은행본사1_통합국사트레이_준공계(천안아산역)" xfId="835" xr:uid="{00000000-0005-0000-0000-000042030000}"/>
    <cellStyle name="_99광통신간석외1개소_한미은행본사_한미은행본사1_통합국사트레이_준공계(천안아산역)_준공계" xfId="836" xr:uid="{00000000-0005-0000-0000-000043030000}"/>
    <cellStyle name="_99광통신간석외1개소_한미케이블" xfId="837" xr:uid="{00000000-0005-0000-0000-000044030000}"/>
    <cellStyle name="_99광통신간석외1개소_한미케이블_견적" xfId="838" xr:uid="{00000000-0005-0000-0000-000045030000}"/>
    <cellStyle name="_99광통신간석외1개소_한미케이블_견적_준공계" xfId="839" xr:uid="{00000000-0005-0000-0000-000046030000}"/>
    <cellStyle name="_99광통신간석외1개소_한미케이블_견적_준공계(천안아산역)" xfId="840" xr:uid="{00000000-0005-0000-0000-000047030000}"/>
    <cellStyle name="_99광통신간석외1개소_한미케이블_견적_준공계(천안아산역)_준공계" xfId="841" xr:uid="{00000000-0005-0000-0000-000048030000}"/>
    <cellStyle name="_99광통신간석외1개소_한미케이블_계양등7개소" xfId="842" xr:uid="{00000000-0005-0000-0000-000049030000}"/>
    <cellStyle name="_99광통신간석외1개소_한미케이블_계양등7개소_준공계" xfId="843" xr:uid="{00000000-0005-0000-0000-00004A030000}"/>
    <cellStyle name="_99광통신간석외1개소_한미케이블_계양등7개소_준공계(천안아산역)" xfId="844" xr:uid="{00000000-0005-0000-0000-00004B030000}"/>
    <cellStyle name="_99광통신간석외1개소_한미케이블_계양등7개소_준공계(천안아산역)_준공계" xfId="845" xr:uid="{00000000-0005-0000-0000-00004C030000}"/>
    <cellStyle name="_99광통신간석외1개소_한미케이블_준공계" xfId="846" xr:uid="{00000000-0005-0000-0000-00004D030000}"/>
    <cellStyle name="_99광통신간석외1개소_한미케이블_준공계(천안아산역)" xfId="847" xr:uid="{00000000-0005-0000-0000-00004E030000}"/>
    <cellStyle name="_99광통신간석외1개소_한미케이블_준공계(천안아산역)_준공계" xfId="848" xr:uid="{00000000-0005-0000-0000-00004F030000}"/>
    <cellStyle name="_99광통신간석외1개소_한미케이블_통합국사전원선" xfId="849" xr:uid="{00000000-0005-0000-0000-000050030000}"/>
    <cellStyle name="_99광통신간석외1개소_한미케이블_통합국사전원선_준공계" xfId="850" xr:uid="{00000000-0005-0000-0000-000051030000}"/>
    <cellStyle name="_99광통신간석외1개소_한미케이블_통합국사전원선_준공계(천안아산역)" xfId="851" xr:uid="{00000000-0005-0000-0000-000052030000}"/>
    <cellStyle name="_99광통신간석외1개소_한미케이블_통합국사전원선_준공계(천안아산역)_준공계" xfId="852" xr:uid="{00000000-0005-0000-0000-000053030000}"/>
    <cellStyle name="_99광통신간석외1개소_한미케이블_통합국사트레이" xfId="853" xr:uid="{00000000-0005-0000-0000-000054030000}"/>
    <cellStyle name="_99광통신간석외1개소_한미케이블_통합국사트레이_준공계" xfId="854" xr:uid="{00000000-0005-0000-0000-000055030000}"/>
    <cellStyle name="_99광통신간석외1개소_한미케이블_통합국사트레이_준공계(천안아산역)" xfId="855" xr:uid="{00000000-0005-0000-0000-000056030000}"/>
    <cellStyle name="_99광통신간석외1개소_한미케이블_통합국사트레이_준공계(천안아산역)_준공계" xfId="856" xr:uid="{00000000-0005-0000-0000-000057030000}"/>
    <cellStyle name="_99광통신간석외1개소_한미케이블_한미은행1" xfId="857" xr:uid="{00000000-0005-0000-0000-000058030000}"/>
    <cellStyle name="_99광통신간석외1개소_한미케이블_한미은행1_준공계" xfId="858" xr:uid="{00000000-0005-0000-0000-000059030000}"/>
    <cellStyle name="_99광통신간석외1개소_한미케이블_한미은행1_준공계(천안아산역)" xfId="859" xr:uid="{00000000-0005-0000-0000-00005A030000}"/>
    <cellStyle name="_99광통신간석외1개소_한미케이블_한미은행1_준공계(천안아산역)_준공계" xfId="860" xr:uid="{00000000-0005-0000-0000-00005B030000}"/>
    <cellStyle name="_99광통신간석외1개소_한미케이블_한미은행1_통합국사트레이" xfId="861" xr:uid="{00000000-0005-0000-0000-00005C030000}"/>
    <cellStyle name="_99광통신간석외1개소_한미케이블_한미은행1_통합국사트레이_준공계" xfId="862" xr:uid="{00000000-0005-0000-0000-00005D030000}"/>
    <cellStyle name="_99광통신간석외1개소_한미케이블_한미은행1_통합국사트레이_준공계(천안아산역)" xfId="863" xr:uid="{00000000-0005-0000-0000-00005E030000}"/>
    <cellStyle name="_99광통신간석외1개소_한미케이블_한미은행1_통합국사트레이_준공계(천안아산역)_준공계" xfId="864" xr:uid="{00000000-0005-0000-0000-00005F030000}"/>
    <cellStyle name="_99광통신간석외1개소_한미케이블_한미은행2" xfId="865" xr:uid="{00000000-0005-0000-0000-000060030000}"/>
    <cellStyle name="_99광통신간석외1개소_한미케이블_한미은행2_견적" xfId="866" xr:uid="{00000000-0005-0000-0000-000061030000}"/>
    <cellStyle name="_99광통신간석외1개소_한미케이블_한미은행2_견적_준공계" xfId="867" xr:uid="{00000000-0005-0000-0000-000062030000}"/>
    <cellStyle name="_99광통신간석외1개소_한미케이블_한미은행2_견적_준공계(천안아산역)" xfId="868" xr:uid="{00000000-0005-0000-0000-000063030000}"/>
    <cellStyle name="_99광통신간석외1개소_한미케이블_한미은행2_견적_준공계(천안아산역)_준공계" xfId="869" xr:uid="{00000000-0005-0000-0000-000064030000}"/>
    <cellStyle name="_99광통신간석외1개소_한미케이블_한미은행2_준공계" xfId="870" xr:uid="{00000000-0005-0000-0000-000065030000}"/>
    <cellStyle name="_99광통신간석외1개소_한미케이블_한미은행2_준공계(천안아산역)" xfId="871" xr:uid="{00000000-0005-0000-0000-000066030000}"/>
    <cellStyle name="_99광통신간석외1개소_한미케이블_한미은행2_준공계(천안아산역)_준공계" xfId="872" xr:uid="{00000000-0005-0000-0000-000067030000}"/>
    <cellStyle name="_99광통신간석외1개소_한미케이블_한미은행2_통합국사트레이" xfId="873" xr:uid="{00000000-0005-0000-0000-000068030000}"/>
    <cellStyle name="_99광통신간석외1개소_한미케이블_한미은행2_통합국사트레이_준공계" xfId="874" xr:uid="{00000000-0005-0000-0000-000069030000}"/>
    <cellStyle name="_99광통신간석외1개소_한미케이블_한미은행2_통합국사트레이_준공계(천안아산역)" xfId="875" xr:uid="{00000000-0005-0000-0000-00006A030000}"/>
    <cellStyle name="_99광통신간석외1개소_한미케이블_한미은행2_통합국사트레이_준공계(천안아산역)_준공계" xfId="876" xr:uid="{00000000-0005-0000-0000-00006B030000}"/>
    <cellStyle name="_99광통신간석외1개소_한미케이블_한미은행본사" xfId="877" xr:uid="{00000000-0005-0000-0000-00006C030000}"/>
    <cellStyle name="_99광통신간석외1개소_한미케이블_한미은행본사_견적" xfId="878" xr:uid="{00000000-0005-0000-0000-00006D030000}"/>
    <cellStyle name="_99광통신간석외1개소_한미케이블_한미은행본사_견적_준공계" xfId="879" xr:uid="{00000000-0005-0000-0000-00006E030000}"/>
    <cellStyle name="_99광통신간석외1개소_한미케이블_한미은행본사_견적_준공계(천안아산역)" xfId="880" xr:uid="{00000000-0005-0000-0000-00006F030000}"/>
    <cellStyle name="_99광통신간석외1개소_한미케이블_한미은행본사_견적_준공계(천안아산역)_준공계" xfId="881" xr:uid="{00000000-0005-0000-0000-000070030000}"/>
    <cellStyle name="_99광통신간석외1개소_한미케이블_한미은행본사_준공계" xfId="882" xr:uid="{00000000-0005-0000-0000-000071030000}"/>
    <cellStyle name="_99광통신간석외1개소_한미케이블_한미은행본사_준공계(천안아산역)" xfId="883" xr:uid="{00000000-0005-0000-0000-000072030000}"/>
    <cellStyle name="_99광통신간석외1개소_한미케이블_한미은행본사_준공계(천안아산역)_준공계" xfId="884" xr:uid="{00000000-0005-0000-0000-000073030000}"/>
    <cellStyle name="_99광통신간석외1개소_한미케이블_한미은행본사_통합국사트레이" xfId="885" xr:uid="{00000000-0005-0000-0000-000074030000}"/>
    <cellStyle name="_99광통신간석외1개소_한미케이블_한미은행본사_통합국사트레이_준공계" xfId="886" xr:uid="{00000000-0005-0000-0000-000075030000}"/>
    <cellStyle name="_99광통신간석외1개소_한미케이블_한미은행본사_통합국사트레이_준공계(천안아산역)" xfId="887" xr:uid="{00000000-0005-0000-0000-000076030000}"/>
    <cellStyle name="_99광통신간석외1개소_한미케이블_한미은행본사_통합국사트레이_준공계(천안아산역)_준공계" xfId="888" xr:uid="{00000000-0005-0000-0000-000077030000}"/>
    <cellStyle name="_99광통신간석외1개소_한미케이블_한미은행본사1" xfId="889" xr:uid="{00000000-0005-0000-0000-000078030000}"/>
    <cellStyle name="_99광통신간석외1개소_한미케이블_한미은행본사1_견적" xfId="890" xr:uid="{00000000-0005-0000-0000-000079030000}"/>
    <cellStyle name="_99광통신간석외1개소_한미케이블_한미은행본사1_견적_준공계" xfId="891" xr:uid="{00000000-0005-0000-0000-00007A030000}"/>
    <cellStyle name="_99광통신간석외1개소_한미케이블_한미은행본사1_견적_준공계(천안아산역)" xfId="892" xr:uid="{00000000-0005-0000-0000-00007B030000}"/>
    <cellStyle name="_99광통신간석외1개소_한미케이블_한미은행본사1_견적_준공계(천안아산역)_준공계" xfId="893" xr:uid="{00000000-0005-0000-0000-00007C030000}"/>
    <cellStyle name="_99광통신간석외1개소_한미케이블_한미은행본사1_준공계" xfId="894" xr:uid="{00000000-0005-0000-0000-00007D030000}"/>
    <cellStyle name="_99광통신간석외1개소_한미케이블_한미은행본사1_준공계(천안아산역)" xfId="895" xr:uid="{00000000-0005-0000-0000-00007E030000}"/>
    <cellStyle name="_99광통신간석외1개소_한미케이블_한미은행본사1_준공계(천안아산역)_준공계" xfId="896" xr:uid="{00000000-0005-0000-0000-00007F030000}"/>
    <cellStyle name="_99광통신간석외1개소_한미케이블_한미은행본사1_통합국사트레이" xfId="897" xr:uid="{00000000-0005-0000-0000-000080030000}"/>
    <cellStyle name="_99광통신간석외1개소_한미케이블_한미은행본사1_통합국사트레이_준공계" xfId="898" xr:uid="{00000000-0005-0000-0000-000081030000}"/>
    <cellStyle name="_99광통신간석외1개소_한미케이블_한미은행본사1_통합국사트레이_준공계(천안아산역)" xfId="899" xr:uid="{00000000-0005-0000-0000-000082030000}"/>
    <cellStyle name="_99광통신간석외1개소_한미케이블_한미은행본사1_통합국사트레이_준공계(천안아산역)_준공계" xfId="900" xr:uid="{00000000-0005-0000-0000-000083030000}"/>
    <cellStyle name="_99광통신네트워크 중구 연안지역 보강공사" xfId="901" xr:uid="{00000000-0005-0000-0000-000084030000}"/>
    <cellStyle name="_99광통신네트워크 중구 연안지역 보강공사 2" xfId="902" xr:uid="{00000000-0005-0000-0000-000085030000}"/>
    <cellStyle name="_99광통신네트워크 중구 연안지역 보강공사_04년도서울지역굴착계획" xfId="903" xr:uid="{00000000-0005-0000-0000-000086030000}"/>
    <cellStyle name="_99광통신네트워크 중구 연안지역 보강공사_04년도서울지역굴착계획 2" xfId="904" xr:uid="{00000000-0005-0000-0000-000087030000}"/>
    <cellStyle name="_99광통신네트워크 중구 연안지역 보강공사_1" xfId="905" xr:uid="{00000000-0005-0000-0000-000088030000}"/>
    <cellStyle name="_99광통신네트워크 중구 연안지역 보강공사_견적" xfId="906" xr:uid="{00000000-0005-0000-0000-000089030000}"/>
    <cellStyle name="_99광통신네트워크 중구 연안지역 보강공사_견적_준공계" xfId="907" xr:uid="{00000000-0005-0000-0000-00008A030000}"/>
    <cellStyle name="_99광통신네트워크 중구 연안지역 보강공사_견적_준공계(천안아산역)" xfId="908" xr:uid="{00000000-0005-0000-0000-00008B030000}"/>
    <cellStyle name="_99광통신네트워크 중구 연안지역 보강공사_견적_준공계(천안아산역)_준공계" xfId="909" xr:uid="{00000000-0005-0000-0000-00008C030000}"/>
    <cellStyle name="_99광통신네트워크 중구 연안지역 보강공사_봅시다장비내역서" xfId="910" xr:uid="{00000000-0005-0000-0000-00008D030000}"/>
    <cellStyle name="_99광통신네트워크 중구 연안지역 보강공사_봅시다장비내역서 2" xfId="911" xr:uid="{00000000-0005-0000-0000-00008E030000}"/>
    <cellStyle name="_99광통신네트워크 중구 연안지역 보강공사_봅시다장비내역서_04년도서울지역굴착계획" xfId="912" xr:uid="{00000000-0005-0000-0000-00008F030000}"/>
    <cellStyle name="_99광통신네트워크 중구 연안지역 보강공사_봅시다장비내역서_04년도서울지역굴착계획 2" xfId="913" xr:uid="{00000000-0005-0000-0000-000090030000}"/>
    <cellStyle name="_99광통신네트워크 중구 연안지역 보강공사_봅시다장비내역서_의정부" xfId="914" xr:uid="{00000000-0005-0000-0000-000091030000}"/>
    <cellStyle name="_99광통신네트워크 중구 연안지역 보강공사_봅시다장비내역서_의정부 2" xfId="915" xr:uid="{00000000-0005-0000-0000-000092030000}"/>
    <cellStyle name="_99광통신네트워크 중구 연안지역 보강공사_봅시다장비내역서_의정부_04년도서울지역굴착계획" xfId="916" xr:uid="{00000000-0005-0000-0000-000093030000}"/>
    <cellStyle name="_99광통신네트워크 중구 연안지역 보강공사_봅시다장비내역서_의정부_04년도서울지역굴착계획 2" xfId="917" xr:uid="{00000000-0005-0000-0000-000094030000}"/>
    <cellStyle name="_99광통신네트워크 중구 연안지역 보강공사_신호현자재내역 의정부" xfId="918" xr:uid="{00000000-0005-0000-0000-000095030000}"/>
    <cellStyle name="_99광통신네트워크 중구 연안지역 보강공사_신호현자재내역 의정부 2" xfId="919" xr:uid="{00000000-0005-0000-0000-000096030000}"/>
    <cellStyle name="_99광통신네트워크 중구 연안지역 보강공사_신호현자재내역 의정부_04년도서울지역굴착계획" xfId="920" xr:uid="{00000000-0005-0000-0000-000097030000}"/>
    <cellStyle name="_99광통신네트워크 중구 연안지역 보강공사_신호현자재내역 의정부_04년도서울지역굴착계획 2" xfId="921" xr:uid="{00000000-0005-0000-0000-000098030000}"/>
    <cellStyle name="_99광통신네트워크 중구 연안지역 보강공사_신호현자재내역 의정부_의정부" xfId="922" xr:uid="{00000000-0005-0000-0000-000099030000}"/>
    <cellStyle name="_99광통신네트워크 중구 연안지역 보강공사_신호현자재내역 의정부_의정부 2" xfId="923" xr:uid="{00000000-0005-0000-0000-00009A030000}"/>
    <cellStyle name="_99광통신네트워크 중구 연안지역 보강공사_신호현자재내역 의정부_의정부_04년도서울지역굴착계획" xfId="924" xr:uid="{00000000-0005-0000-0000-00009B030000}"/>
    <cellStyle name="_99광통신네트워크 중구 연안지역 보강공사_신호현자재내역 의정부_의정부_04년도서울지역굴착계획 2" xfId="925" xr:uid="{00000000-0005-0000-0000-00009C030000}"/>
    <cellStyle name="_99광통신네트워크 중구 연안지역 보강공사_의정부장비내역서" xfId="926" xr:uid="{00000000-0005-0000-0000-00009D030000}"/>
    <cellStyle name="_99광통신네트워크 중구 연안지역 보강공사_의정부장비내역서 2" xfId="927" xr:uid="{00000000-0005-0000-0000-00009E030000}"/>
    <cellStyle name="_99광통신네트워크 중구 연안지역 보강공사_의정부장비내역서_04년도서울지역굴착계획" xfId="928" xr:uid="{00000000-0005-0000-0000-00009F030000}"/>
    <cellStyle name="_99광통신네트워크 중구 연안지역 보강공사_의정부장비내역서_04년도서울지역굴착계획 2" xfId="929" xr:uid="{00000000-0005-0000-0000-0000A0030000}"/>
    <cellStyle name="_99광통신네트워크 중구 연안지역 보강공사_의정부장비내역서_의정부" xfId="930" xr:uid="{00000000-0005-0000-0000-0000A1030000}"/>
    <cellStyle name="_99광통신네트워크 중구 연안지역 보강공사_의정부장비내역서_의정부 2" xfId="931" xr:uid="{00000000-0005-0000-0000-0000A2030000}"/>
    <cellStyle name="_99광통신네트워크 중구 연안지역 보강공사_의정부장비내역서_의정부_04년도서울지역굴착계획" xfId="932" xr:uid="{00000000-0005-0000-0000-0000A3030000}"/>
    <cellStyle name="_99광통신네트워크 중구 연안지역 보강공사_의정부장비내역서_의정부_04년도서울지역굴착계획 2" xfId="933" xr:uid="{00000000-0005-0000-0000-0000A4030000}"/>
    <cellStyle name="_99광통신네트워크 중구 연안지역 보강공사_준공계" xfId="934" xr:uid="{00000000-0005-0000-0000-0000A5030000}"/>
    <cellStyle name="_99광통신네트워크 중구 연안지역 보강공사_준공계(천안아산역)" xfId="935" xr:uid="{00000000-0005-0000-0000-0000A6030000}"/>
    <cellStyle name="_99광통신네트워크 중구 연안지역 보강공사_준공계(천안아산역)_준공계" xfId="936" xr:uid="{00000000-0005-0000-0000-0000A7030000}"/>
    <cellStyle name="_99광통신네트워크 중구 연안지역 보강공사_통합국사트레이" xfId="937" xr:uid="{00000000-0005-0000-0000-0000A8030000}"/>
    <cellStyle name="_99광통신네트워크 중구 연안지역 보강공사_통합국사트레이_준공계" xfId="938" xr:uid="{00000000-0005-0000-0000-0000A9030000}"/>
    <cellStyle name="_99광통신네트워크 중구 연안지역 보강공사_통합국사트레이_준공계(천안아산역)" xfId="939" xr:uid="{00000000-0005-0000-0000-0000AA030000}"/>
    <cellStyle name="_99광통신네트워크 중구 연안지역 보강공사_통합국사트레이_준공계(천안아산역)_준공계" xfId="940" xr:uid="{00000000-0005-0000-0000-0000AB030000}"/>
    <cellStyle name="_99광통신네트워크 중구 연안지역 보강공사_한미우석" xfId="941" xr:uid="{00000000-0005-0000-0000-0000AC030000}"/>
    <cellStyle name="_99광통신네트워크 중구 연안지역 보강공사_한미우석_견적" xfId="942" xr:uid="{00000000-0005-0000-0000-0000AD030000}"/>
    <cellStyle name="_99광통신네트워크 중구 연안지역 보강공사_한미우석_견적_준공계" xfId="943" xr:uid="{00000000-0005-0000-0000-0000AE030000}"/>
    <cellStyle name="_99광통신네트워크 중구 연안지역 보강공사_한미우석_견적_준공계(천안아산역)" xfId="944" xr:uid="{00000000-0005-0000-0000-0000AF030000}"/>
    <cellStyle name="_99광통신네트워크 중구 연안지역 보강공사_한미우석_견적_준공계(천안아산역)_준공계" xfId="945" xr:uid="{00000000-0005-0000-0000-0000B0030000}"/>
    <cellStyle name="_99광통신네트워크 중구 연안지역 보강공사_한미우석_계양등7개소" xfId="946" xr:uid="{00000000-0005-0000-0000-0000B1030000}"/>
    <cellStyle name="_99광통신네트워크 중구 연안지역 보강공사_한미우석_계양등7개소_준공계" xfId="947" xr:uid="{00000000-0005-0000-0000-0000B2030000}"/>
    <cellStyle name="_99광통신네트워크 중구 연안지역 보강공사_한미우석_계양등7개소_준공계(천안아산역)" xfId="948" xr:uid="{00000000-0005-0000-0000-0000B3030000}"/>
    <cellStyle name="_99광통신네트워크 중구 연안지역 보강공사_한미우석_계양등7개소_준공계(천안아산역)_준공계" xfId="949" xr:uid="{00000000-0005-0000-0000-0000B4030000}"/>
    <cellStyle name="_99광통신네트워크 중구 연안지역 보강공사_한미우석_준공계" xfId="950" xr:uid="{00000000-0005-0000-0000-0000B5030000}"/>
    <cellStyle name="_99광통신네트워크 중구 연안지역 보강공사_한미우석_준공계(천안아산역)" xfId="951" xr:uid="{00000000-0005-0000-0000-0000B6030000}"/>
    <cellStyle name="_99광통신네트워크 중구 연안지역 보강공사_한미우석_준공계(천안아산역)_준공계" xfId="952" xr:uid="{00000000-0005-0000-0000-0000B7030000}"/>
    <cellStyle name="_99광통신네트워크 중구 연안지역 보강공사_한미우석_통합국사전원선" xfId="953" xr:uid="{00000000-0005-0000-0000-0000B8030000}"/>
    <cellStyle name="_99광통신네트워크 중구 연안지역 보강공사_한미우석_통합국사전원선_준공계" xfId="954" xr:uid="{00000000-0005-0000-0000-0000B9030000}"/>
    <cellStyle name="_99광통신네트워크 중구 연안지역 보강공사_한미우석_통합국사전원선_준공계(천안아산역)" xfId="955" xr:uid="{00000000-0005-0000-0000-0000BA030000}"/>
    <cellStyle name="_99광통신네트워크 중구 연안지역 보강공사_한미우석_통합국사전원선_준공계(천안아산역)_준공계" xfId="956" xr:uid="{00000000-0005-0000-0000-0000BB030000}"/>
    <cellStyle name="_99광통신네트워크 중구 연안지역 보강공사_한미우석_통합국사트레이" xfId="957" xr:uid="{00000000-0005-0000-0000-0000BC030000}"/>
    <cellStyle name="_99광통신네트워크 중구 연안지역 보강공사_한미우석_통합국사트레이_준공계" xfId="958" xr:uid="{00000000-0005-0000-0000-0000BD030000}"/>
    <cellStyle name="_99광통신네트워크 중구 연안지역 보강공사_한미우석_통합국사트레이_준공계(천안아산역)" xfId="959" xr:uid="{00000000-0005-0000-0000-0000BE030000}"/>
    <cellStyle name="_99광통신네트워크 중구 연안지역 보강공사_한미우석_통합국사트레이_준공계(천안아산역)_준공계" xfId="960" xr:uid="{00000000-0005-0000-0000-0000BF030000}"/>
    <cellStyle name="_99광통신네트워크 중구 연안지역 보강공사_한미우석_한미은행1" xfId="961" xr:uid="{00000000-0005-0000-0000-0000C0030000}"/>
    <cellStyle name="_99광통신네트워크 중구 연안지역 보강공사_한미우석_한미은행1_준공계" xfId="962" xr:uid="{00000000-0005-0000-0000-0000C1030000}"/>
    <cellStyle name="_99광통신네트워크 중구 연안지역 보강공사_한미우석_한미은행1_준공계(천안아산역)" xfId="963" xr:uid="{00000000-0005-0000-0000-0000C2030000}"/>
    <cellStyle name="_99광통신네트워크 중구 연안지역 보강공사_한미우석_한미은행1_준공계(천안아산역)_준공계" xfId="964" xr:uid="{00000000-0005-0000-0000-0000C3030000}"/>
    <cellStyle name="_99광통신네트워크 중구 연안지역 보강공사_한미우석_한미은행1_통합국사트레이" xfId="965" xr:uid="{00000000-0005-0000-0000-0000C4030000}"/>
    <cellStyle name="_99광통신네트워크 중구 연안지역 보강공사_한미우석_한미은행1_통합국사트레이_준공계" xfId="966" xr:uid="{00000000-0005-0000-0000-0000C5030000}"/>
    <cellStyle name="_99광통신네트워크 중구 연안지역 보강공사_한미우석_한미은행1_통합국사트레이_준공계(천안아산역)" xfId="967" xr:uid="{00000000-0005-0000-0000-0000C6030000}"/>
    <cellStyle name="_99광통신네트워크 중구 연안지역 보강공사_한미우석_한미은행1_통합국사트레이_준공계(천안아산역)_준공계" xfId="968" xr:uid="{00000000-0005-0000-0000-0000C7030000}"/>
    <cellStyle name="_99광통신네트워크 중구 연안지역 보강공사_한미우석_한미은행2" xfId="969" xr:uid="{00000000-0005-0000-0000-0000C8030000}"/>
    <cellStyle name="_99광통신네트워크 중구 연안지역 보강공사_한미우석_한미은행2_견적" xfId="970" xr:uid="{00000000-0005-0000-0000-0000C9030000}"/>
    <cellStyle name="_99광통신네트워크 중구 연안지역 보강공사_한미우석_한미은행2_견적_준공계" xfId="971" xr:uid="{00000000-0005-0000-0000-0000CA030000}"/>
    <cellStyle name="_99광통신네트워크 중구 연안지역 보강공사_한미우석_한미은행2_견적_준공계(천안아산역)" xfId="972" xr:uid="{00000000-0005-0000-0000-0000CB030000}"/>
    <cellStyle name="_99광통신네트워크 중구 연안지역 보강공사_한미우석_한미은행2_견적_준공계(천안아산역)_준공계" xfId="973" xr:uid="{00000000-0005-0000-0000-0000CC030000}"/>
    <cellStyle name="_99광통신네트워크 중구 연안지역 보강공사_한미우석_한미은행2_준공계" xfId="974" xr:uid="{00000000-0005-0000-0000-0000CD030000}"/>
    <cellStyle name="_99광통신네트워크 중구 연안지역 보강공사_한미우석_한미은행2_준공계(천안아산역)" xfId="975" xr:uid="{00000000-0005-0000-0000-0000CE030000}"/>
    <cellStyle name="_99광통신네트워크 중구 연안지역 보강공사_한미우석_한미은행2_준공계(천안아산역)_준공계" xfId="976" xr:uid="{00000000-0005-0000-0000-0000CF030000}"/>
    <cellStyle name="_99광통신네트워크 중구 연안지역 보강공사_한미우석_한미은행2_통합국사트레이" xfId="977" xr:uid="{00000000-0005-0000-0000-0000D0030000}"/>
    <cellStyle name="_99광통신네트워크 중구 연안지역 보강공사_한미우석_한미은행2_통합국사트레이_준공계" xfId="978" xr:uid="{00000000-0005-0000-0000-0000D1030000}"/>
    <cellStyle name="_99광통신네트워크 중구 연안지역 보강공사_한미우석_한미은행2_통합국사트레이_준공계(천안아산역)" xfId="979" xr:uid="{00000000-0005-0000-0000-0000D2030000}"/>
    <cellStyle name="_99광통신네트워크 중구 연안지역 보강공사_한미우석_한미은행2_통합국사트레이_준공계(천안아산역)_준공계" xfId="980" xr:uid="{00000000-0005-0000-0000-0000D3030000}"/>
    <cellStyle name="_99광통신네트워크 중구 연안지역 보강공사_한미우석_한미은행본사" xfId="981" xr:uid="{00000000-0005-0000-0000-0000D4030000}"/>
    <cellStyle name="_99광통신네트워크 중구 연안지역 보강공사_한미우석_한미은행본사_견적" xfId="982" xr:uid="{00000000-0005-0000-0000-0000D5030000}"/>
    <cellStyle name="_99광통신네트워크 중구 연안지역 보강공사_한미우석_한미은행본사_견적_준공계" xfId="983" xr:uid="{00000000-0005-0000-0000-0000D6030000}"/>
    <cellStyle name="_99광통신네트워크 중구 연안지역 보강공사_한미우석_한미은행본사_견적_준공계(천안아산역)" xfId="984" xr:uid="{00000000-0005-0000-0000-0000D7030000}"/>
    <cellStyle name="_99광통신네트워크 중구 연안지역 보강공사_한미우석_한미은행본사_견적_준공계(천안아산역)_준공계" xfId="985" xr:uid="{00000000-0005-0000-0000-0000D8030000}"/>
    <cellStyle name="_99광통신네트워크 중구 연안지역 보강공사_한미우석_한미은행본사_준공계" xfId="986" xr:uid="{00000000-0005-0000-0000-0000D9030000}"/>
    <cellStyle name="_99광통신네트워크 중구 연안지역 보강공사_한미우석_한미은행본사_준공계(천안아산역)" xfId="987" xr:uid="{00000000-0005-0000-0000-0000DA030000}"/>
    <cellStyle name="_99광통신네트워크 중구 연안지역 보강공사_한미우석_한미은행본사_준공계(천안아산역)_준공계" xfId="988" xr:uid="{00000000-0005-0000-0000-0000DB030000}"/>
    <cellStyle name="_99광통신네트워크 중구 연안지역 보강공사_한미우석_한미은행본사_통합국사트레이" xfId="989" xr:uid="{00000000-0005-0000-0000-0000DC030000}"/>
    <cellStyle name="_99광통신네트워크 중구 연안지역 보강공사_한미우석_한미은행본사_통합국사트레이_준공계" xfId="990" xr:uid="{00000000-0005-0000-0000-0000DD030000}"/>
    <cellStyle name="_99광통신네트워크 중구 연안지역 보강공사_한미우석_한미은행본사_통합국사트레이_준공계(천안아산역)" xfId="991" xr:uid="{00000000-0005-0000-0000-0000DE030000}"/>
    <cellStyle name="_99광통신네트워크 중구 연안지역 보강공사_한미우석_한미은행본사_통합국사트레이_준공계(천안아산역)_준공계" xfId="992" xr:uid="{00000000-0005-0000-0000-0000DF030000}"/>
    <cellStyle name="_99광통신네트워크 중구 연안지역 보강공사_한미우석_한미은행본사1" xfId="993" xr:uid="{00000000-0005-0000-0000-0000E0030000}"/>
    <cellStyle name="_99광통신네트워크 중구 연안지역 보강공사_한미우석_한미은행본사1_견적" xfId="994" xr:uid="{00000000-0005-0000-0000-0000E1030000}"/>
    <cellStyle name="_99광통신네트워크 중구 연안지역 보강공사_한미우석_한미은행본사1_견적_준공계" xfId="995" xr:uid="{00000000-0005-0000-0000-0000E2030000}"/>
    <cellStyle name="_99광통신네트워크 중구 연안지역 보강공사_한미우석_한미은행본사1_견적_준공계(천안아산역)" xfId="996" xr:uid="{00000000-0005-0000-0000-0000E3030000}"/>
    <cellStyle name="_99광통신네트워크 중구 연안지역 보강공사_한미우석_한미은행본사1_견적_준공계(천안아산역)_준공계" xfId="997" xr:uid="{00000000-0005-0000-0000-0000E4030000}"/>
    <cellStyle name="_99광통신네트워크 중구 연안지역 보강공사_한미우석_한미은행본사1_준공계" xfId="998" xr:uid="{00000000-0005-0000-0000-0000E5030000}"/>
    <cellStyle name="_99광통신네트워크 중구 연안지역 보강공사_한미우석_한미은행본사1_준공계(천안아산역)" xfId="999" xr:uid="{00000000-0005-0000-0000-0000E6030000}"/>
    <cellStyle name="_99광통신네트워크 중구 연안지역 보강공사_한미우석_한미은행본사1_준공계(천안아산역)_준공계" xfId="1000" xr:uid="{00000000-0005-0000-0000-0000E7030000}"/>
    <cellStyle name="_99광통신네트워크 중구 연안지역 보강공사_한미우석_한미은행본사1_통합국사트레이" xfId="1001" xr:uid="{00000000-0005-0000-0000-0000E8030000}"/>
    <cellStyle name="_99광통신네트워크 중구 연안지역 보강공사_한미우석_한미은행본사1_통합국사트레이_준공계" xfId="1002" xr:uid="{00000000-0005-0000-0000-0000E9030000}"/>
    <cellStyle name="_99광통신네트워크 중구 연안지역 보강공사_한미우석_한미은행본사1_통합국사트레이_준공계(천안아산역)" xfId="1003" xr:uid="{00000000-0005-0000-0000-0000EA030000}"/>
    <cellStyle name="_99광통신네트워크 중구 연안지역 보강공사_한미우석_한미은행본사1_통합국사트레이_준공계(천안아산역)_준공계" xfId="1004" xr:uid="{00000000-0005-0000-0000-0000EB030000}"/>
    <cellStyle name="_99광통신네트워크 중구 연안지역 보강공사_한미은행본사" xfId="1005" xr:uid="{00000000-0005-0000-0000-0000EC030000}"/>
    <cellStyle name="_99광통신네트워크 중구 연안지역 보강공사_한미은행본사_견적" xfId="1006" xr:uid="{00000000-0005-0000-0000-0000ED030000}"/>
    <cellStyle name="_99광통신네트워크 중구 연안지역 보강공사_한미은행본사_견적_준공계" xfId="1007" xr:uid="{00000000-0005-0000-0000-0000EE030000}"/>
    <cellStyle name="_99광통신네트워크 중구 연안지역 보강공사_한미은행본사_견적_준공계(천안아산역)" xfId="1008" xr:uid="{00000000-0005-0000-0000-0000EF030000}"/>
    <cellStyle name="_99광통신네트워크 중구 연안지역 보강공사_한미은행본사_견적_준공계(천안아산역)_준공계" xfId="1009" xr:uid="{00000000-0005-0000-0000-0000F0030000}"/>
    <cellStyle name="_99광통신네트워크 중구 연안지역 보강공사_한미은행본사_계양등7개소" xfId="1010" xr:uid="{00000000-0005-0000-0000-0000F1030000}"/>
    <cellStyle name="_99광통신네트워크 중구 연안지역 보강공사_한미은행본사_계양등7개소_준공계" xfId="1011" xr:uid="{00000000-0005-0000-0000-0000F2030000}"/>
    <cellStyle name="_99광통신네트워크 중구 연안지역 보강공사_한미은행본사_계양등7개소_준공계(천안아산역)" xfId="1012" xr:uid="{00000000-0005-0000-0000-0000F3030000}"/>
    <cellStyle name="_99광통신네트워크 중구 연안지역 보강공사_한미은행본사_계양등7개소_준공계(천안아산역)_준공계" xfId="1013" xr:uid="{00000000-0005-0000-0000-0000F4030000}"/>
    <cellStyle name="_99광통신네트워크 중구 연안지역 보강공사_한미은행본사_준공계" xfId="1014" xr:uid="{00000000-0005-0000-0000-0000F5030000}"/>
    <cellStyle name="_99광통신네트워크 중구 연안지역 보강공사_한미은행본사_준공계(천안아산역)" xfId="1015" xr:uid="{00000000-0005-0000-0000-0000F6030000}"/>
    <cellStyle name="_99광통신네트워크 중구 연안지역 보강공사_한미은행본사_준공계(천안아산역)_준공계" xfId="1016" xr:uid="{00000000-0005-0000-0000-0000F7030000}"/>
    <cellStyle name="_99광통신네트워크 중구 연안지역 보강공사_한미은행본사_통합국사전원선" xfId="1017" xr:uid="{00000000-0005-0000-0000-0000F8030000}"/>
    <cellStyle name="_99광통신네트워크 중구 연안지역 보강공사_한미은행본사_통합국사전원선_준공계" xfId="1018" xr:uid="{00000000-0005-0000-0000-0000F9030000}"/>
    <cellStyle name="_99광통신네트워크 중구 연안지역 보강공사_한미은행본사_통합국사전원선_준공계(천안아산역)" xfId="1019" xr:uid="{00000000-0005-0000-0000-0000FA030000}"/>
    <cellStyle name="_99광통신네트워크 중구 연안지역 보강공사_한미은행본사_통합국사전원선_준공계(천안아산역)_준공계" xfId="1020" xr:uid="{00000000-0005-0000-0000-0000FB030000}"/>
    <cellStyle name="_99광통신네트워크 중구 연안지역 보강공사_한미은행본사_통합국사트레이" xfId="1021" xr:uid="{00000000-0005-0000-0000-0000FC030000}"/>
    <cellStyle name="_99광통신네트워크 중구 연안지역 보강공사_한미은행본사_통합국사트레이_준공계" xfId="1022" xr:uid="{00000000-0005-0000-0000-0000FD030000}"/>
    <cellStyle name="_99광통신네트워크 중구 연안지역 보강공사_한미은행본사_통합국사트레이_준공계(천안아산역)" xfId="1023" xr:uid="{00000000-0005-0000-0000-0000FE030000}"/>
    <cellStyle name="_99광통신네트워크 중구 연안지역 보강공사_한미은행본사_통합국사트레이_준공계(천안아산역)_준공계" xfId="1024" xr:uid="{00000000-0005-0000-0000-0000FF030000}"/>
    <cellStyle name="_99광통신네트워크 중구 연안지역 보강공사_한미은행본사_한미은행1" xfId="1025" xr:uid="{00000000-0005-0000-0000-000000040000}"/>
    <cellStyle name="_99광통신네트워크 중구 연안지역 보강공사_한미은행본사_한미은행1_준공계" xfId="1026" xr:uid="{00000000-0005-0000-0000-000001040000}"/>
    <cellStyle name="_99광통신네트워크 중구 연안지역 보강공사_한미은행본사_한미은행1_준공계(천안아산역)" xfId="1027" xr:uid="{00000000-0005-0000-0000-000002040000}"/>
    <cellStyle name="_99광통신네트워크 중구 연안지역 보강공사_한미은행본사_한미은행1_준공계(천안아산역)_준공계" xfId="1028" xr:uid="{00000000-0005-0000-0000-000003040000}"/>
    <cellStyle name="_99광통신네트워크 중구 연안지역 보강공사_한미은행본사_한미은행1_통합국사트레이" xfId="1029" xr:uid="{00000000-0005-0000-0000-000004040000}"/>
    <cellStyle name="_99광통신네트워크 중구 연안지역 보강공사_한미은행본사_한미은행1_통합국사트레이_준공계" xfId="1030" xr:uid="{00000000-0005-0000-0000-000005040000}"/>
    <cellStyle name="_99광통신네트워크 중구 연안지역 보강공사_한미은행본사_한미은행1_통합국사트레이_준공계(천안아산역)" xfId="1031" xr:uid="{00000000-0005-0000-0000-000006040000}"/>
    <cellStyle name="_99광통신네트워크 중구 연안지역 보강공사_한미은행본사_한미은행1_통합국사트레이_준공계(천안아산역)_준공계" xfId="1032" xr:uid="{00000000-0005-0000-0000-000007040000}"/>
    <cellStyle name="_99광통신네트워크 중구 연안지역 보강공사_한미은행본사_한미은행2" xfId="1033" xr:uid="{00000000-0005-0000-0000-000008040000}"/>
    <cellStyle name="_99광통신네트워크 중구 연안지역 보강공사_한미은행본사_한미은행2_견적" xfId="1034" xr:uid="{00000000-0005-0000-0000-000009040000}"/>
    <cellStyle name="_99광통신네트워크 중구 연안지역 보강공사_한미은행본사_한미은행2_견적_준공계" xfId="1035" xr:uid="{00000000-0005-0000-0000-00000A040000}"/>
    <cellStyle name="_99광통신네트워크 중구 연안지역 보강공사_한미은행본사_한미은행2_견적_준공계(천안아산역)" xfId="1036" xr:uid="{00000000-0005-0000-0000-00000B040000}"/>
    <cellStyle name="_99광통신네트워크 중구 연안지역 보강공사_한미은행본사_한미은행2_견적_준공계(천안아산역)_준공계" xfId="1037" xr:uid="{00000000-0005-0000-0000-00000C040000}"/>
    <cellStyle name="_99광통신네트워크 중구 연안지역 보강공사_한미은행본사_한미은행2_준공계" xfId="1038" xr:uid="{00000000-0005-0000-0000-00000D040000}"/>
    <cellStyle name="_99광통신네트워크 중구 연안지역 보강공사_한미은행본사_한미은행2_준공계(천안아산역)" xfId="1039" xr:uid="{00000000-0005-0000-0000-00000E040000}"/>
    <cellStyle name="_99광통신네트워크 중구 연안지역 보강공사_한미은행본사_한미은행2_준공계(천안아산역)_준공계" xfId="1040" xr:uid="{00000000-0005-0000-0000-00000F040000}"/>
    <cellStyle name="_99광통신네트워크 중구 연안지역 보강공사_한미은행본사_한미은행2_통합국사트레이" xfId="1041" xr:uid="{00000000-0005-0000-0000-000010040000}"/>
    <cellStyle name="_99광통신네트워크 중구 연안지역 보강공사_한미은행본사_한미은행2_통합국사트레이_준공계" xfId="1042" xr:uid="{00000000-0005-0000-0000-000011040000}"/>
    <cellStyle name="_99광통신네트워크 중구 연안지역 보강공사_한미은행본사_한미은행2_통합국사트레이_준공계(천안아산역)" xfId="1043" xr:uid="{00000000-0005-0000-0000-000012040000}"/>
    <cellStyle name="_99광통신네트워크 중구 연안지역 보강공사_한미은행본사_한미은행2_통합국사트레이_준공계(천안아산역)_준공계" xfId="1044" xr:uid="{00000000-0005-0000-0000-000013040000}"/>
    <cellStyle name="_99광통신네트워크 중구 연안지역 보강공사_한미은행본사_한미은행본사" xfId="1045" xr:uid="{00000000-0005-0000-0000-000014040000}"/>
    <cellStyle name="_99광통신네트워크 중구 연안지역 보강공사_한미은행본사_한미은행본사_견적" xfId="1046" xr:uid="{00000000-0005-0000-0000-000015040000}"/>
    <cellStyle name="_99광통신네트워크 중구 연안지역 보강공사_한미은행본사_한미은행본사_견적_준공계" xfId="1047" xr:uid="{00000000-0005-0000-0000-000016040000}"/>
    <cellStyle name="_99광통신네트워크 중구 연안지역 보강공사_한미은행본사_한미은행본사_견적_준공계(천안아산역)" xfId="1048" xr:uid="{00000000-0005-0000-0000-000017040000}"/>
    <cellStyle name="_99광통신네트워크 중구 연안지역 보강공사_한미은행본사_한미은행본사_견적_준공계(천안아산역)_준공계" xfId="1049" xr:uid="{00000000-0005-0000-0000-000018040000}"/>
    <cellStyle name="_99광통신네트워크 중구 연안지역 보강공사_한미은행본사_한미은행본사_준공계" xfId="1050" xr:uid="{00000000-0005-0000-0000-000019040000}"/>
    <cellStyle name="_99광통신네트워크 중구 연안지역 보강공사_한미은행본사_한미은행본사_준공계(천안아산역)" xfId="1051" xr:uid="{00000000-0005-0000-0000-00001A040000}"/>
    <cellStyle name="_99광통신네트워크 중구 연안지역 보강공사_한미은행본사_한미은행본사_준공계(천안아산역)_준공계" xfId="1052" xr:uid="{00000000-0005-0000-0000-00001B040000}"/>
    <cellStyle name="_99광통신네트워크 중구 연안지역 보강공사_한미은행본사_한미은행본사_통합국사트레이" xfId="1053" xr:uid="{00000000-0005-0000-0000-00001C040000}"/>
    <cellStyle name="_99광통신네트워크 중구 연안지역 보강공사_한미은행본사_한미은행본사_통합국사트레이_준공계" xfId="1054" xr:uid="{00000000-0005-0000-0000-00001D040000}"/>
    <cellStyle name="_99광통신네트워크 중구 연안지역 보강공사_한미은행본사_한미은행본사_통합국사트레이_준공계(천안아산역)" xfId="1055" xr:uid="{00000000-0005-0000-0000-00001E040000}"/>
    <cellStyle name="_99광통신네트워크 중구 연안지역 보강공사_한미은행본사_한미은행본사_통합국사트레이_준공계(천안아산역)_준공계" xfId="1056" xr:uid="{00000000-0005-0000-0000-00001F040000}"/>
    <cellStyle name="_99광통신네트워크 중구 연안지역 보강공사_한미은행본사_한미은행본사1" xfId="1057" xr:uid="{00000000-0005-0000-0000-000020040000}"/>
    <cellStyle name="_99광통신네트워크 중구 연안지역 보강공사_한미은행본사_한미은행본사1_견적" xfId="1058" xr:uid="{00000000-0005-0000-0000-000021040000}"/>
    <cellStyle name="_99광통신네트워크 중구 연안지역 보강공사_한미은행본사_한미은행본사1_견적_준공계" xfId="1059" xr:uid="{00000000-0005-0000-0000-000022040000}"/>
    <cellStyle name="_99광통신네트워크 중구 연안지역 보강공사_한미은행본사_한미은행본사1_견적_준공계(천안아산역)" xfId="1060" xr:uid="{00000000-0005-0000-0000-000023040000}"/>
    <cellStyle name="_99광통신네트워크 중구 연안지역 보강공사_한미은행본사_한미은행본사1_견적_준공계(천안아산역)_준공계" xfId="1061" xr:uid="{00000000-0005-0000-0000-000024040000}"/>
    <cellStyle name="_99광통신네트워크 중구 연안지역 보강공사_한미은행본사_한미은행본사1_준공계" xfId="1062" xr:uid="{00000000-0005-0000-0000-000025040000}"/>
    <cellStyle name="_99광통신네트워크 중구 연안지역 보강공사_한미은행본사_한미은행본사1_준공계(천안아산역)" xfId="1063" xr:uid="{00000000-0005-0000-0000-000026040000}"/>
    <cellStyle name="_99광통신네트워크 중구 연안지역 보강공사_한미은행본사_한미은행본사1_준공계(천안아산역)_준공계" xfId="1064" xr:uid="{00000000-0005-0000-0000-000027040000}"/>
    <cellStyle name="_99광통신네트워크 중구 연안지역 보강공사_한미은행본사_한미은행본사1_통합국사트레이" xfId="1065" xr:uid="{00000000-0005-0000-0000-000028040000}"/>
    <cellStyle name="_99광통신네트워크 중구 연안지역 보강공사_한미은행본사_한미은행본사1_통합국사트레이_준공계" xfId="1066" xr:uid="{00000000-0005-0000-0000-000029040000}"/>
    <cellStyle name="_99광통신네트워크 중구 연안지역 보강공사_한미은행본사_한미은행본사1_통합국사트레이_준공계(천안아산역)" xfId="1067" xr:uid="{00000000-0005-0000-0000-00002A040000}"/>
    <cellStyle name="_99광통신네트워크 중구 연안지역 보강공사_한미은행본사_한미은행본사1_통합국사트레이_준공계(천안아산역)_준공계" xfId="1068" xr:uid="{00000000-0005-0000-0000-00002B040000}"/>
    <cellStyle name="_99광통신네트워크 중구 연안지역 보강공사_한미케이블" xfId="1069" xr:uid="{00000000-0005-0000-0000-00002C040000}"/>
    <cellStyle name="_99광통신네트워크 중구 연안지역 보강공사_한미케이블_견적" xfId="1070" xr:uid="{00000000-0005-0000-0000-00002D040000}"/>
    <cellStyle name="_99광통신네트워크 중구 연안지역 보강공사_한미케이블_견적_준공계" xfId="1071" xr:uid="{00000000-0005-0000-0000-00002E040000}"/>
    <cellStyle name="_99광통신네트워크 중구 연안지역 보강공사_한미케이블_견적_준공계(천안아산역)" xfId="1072" xr:uid="{00000000-0005-0000-0000-00002F040000}"/>
    <cellStyle name="_99광통신네트워크 중구 연안지역 보강공사_한미케이블_견적_준공계(천안아산역)_준공계" xfId="1073" xr:uid="{00000000-0005-0000-0000-000030040000}"/>
    <cellStyle name="_99광통신네트워크 중구 연안지역 보강공사_한미케이블_계양등7개소" xfId="1074" xr:uid="{00000000-0005-0000-0000-000031040000}"/>
    <cellStyle name="_99광통신네트워크 중구 연안지역 보강공사_한미케이블_계양등7개소_준공계" xfId="1075" xr:uid="{00000000-0005-0000-0000-000032040000}"/>
    <cellStyle name="_99광통신네트워크 중구 연안지역 보강공사_한미케이블_계양등7개소_준공계(천안아산역)" xfId="1076" xr:uid="{00000000-0005-0000-0000-000033040000}"/>
    <cellStyle name="_99광통신네트워크 중구 연안지역 보강공사_한미케이블_계양등7개소_준공계(천안아산역)_준공계" xfId="1077" xr:uid="{00000000-0005-0000-0000-000034040000}"/>
    <cellStyle name="_99광통신네트워크 중구 연안지역 보강공사_한미케이블_준공계" xfId="1078" xr:uid="{00000000-0005-0000-0000-000035040000}"/>
    <cellStyle name="_99광통신네트워크 중구 연안지역 보강공사_한미케이블_준공계(천안아산역)" xfId="1079" xr:uid="{00000000-0005-0000-0000-000036040000}"/>
    <cellStyle name="_99광통신네트워크 중구 연안지역 보강공사_한미케이블_준공계(천안아산역)_준공계" xfId="1080" xr:uid="{00000000-0005-0000-0000-000037040000}"/>
    <cellStyle name="_99광통신네트워크 중구 연안지역 보강공사_한미케이블_통합국사전원선" xfId="1081" xr:uid="{00000000-0005-0000-0000-000038040000}"/>
    <cellStyle name="_99광통신네트워크 중구 연안지역 보강공사_한미케이블_통합국사전원선_준공계" xfId="1082" xr:uid="{00000000-0005-0000-0000-000039040000}"/>
    <cellStyle name="_99광통신네트워크 중구 연안지역 보강공사_한미케이블_통합국사전원선_준공계(천안아산역)" xfId="1083" xr:uid="{00000000-0005-0000-0000-00003A040000}"/>
    <cellStyle name="_99광통신네트워크 중구 연안지역 보강공사_한미케이블_통합국사전원선_준공계(천안아산역)_준공계" xfId="1084" xr:uid="{00000000-0005-0000-0000-00003B040000}"/>
    <cellStyle name="_99광통신네트워크 중구 연안지역 보강공사_한미케이블_통합국사트레이" xfId="1085" xr:uid="{00000000-0005-0000-0000-00003C040000}"/>
    <cellStyle name="_99광통신네트워크 중구 연안지역 보강공사_한미케이블_통합국사트레이_준공계" xfId="1086" xr:uid="{00000000-0005-0000-0000-00003D040000}"/>
    <cellStyle name="_99광통신네트워크 중구 연안지역 보강공사_한미케이블_통합국사트레이_준공계(천안아산역)" xfId="1087" xr:uid="{00000000-0005-0000-0000-00003E040000}"/>
    <cellStyle name="_99광통신네트워크 중구 연안지역 보강공사_한미케이블_통합국사트레이_준공계(천안아산역)_준공계" xfId="1088" xr:uid="{00000000-0005-0000-0000-00003F040000}"/>
    <cellStyle name="_99광통신네트워크 중구 연안지역 보강공사_한미케이블_한미은행1" xfId="1089" xr:uid="{00000000-0005-0000-0000-000040040000}"/>
    <cellStyle name="_99광통신네트워크 중구 연안지역 보강공사_한미케이블_한미은행1_준공계" xfId="1090" xr:uid="{00000000-0005-0000-0000-000041040000}"/>
    <cellStyle name="_99광통신네트워크 중구 연안지역 보강공사_한미케이블_한미은행1_준공계(천안아산역)" xfId="1091" xr:uid="{00000000-0005-0000-0000-000042040000}"/>
    <cellStyle name="_99광통신네트워크 중구 연안지역 보강공사_한미케이블_한미은행1_준공계(천안아산역)_준공계" xfId="1092" xr:uid="{00000000-0005-0000-0000-000043040000}"/>
    <cellStyle name="_99광통신네트워크 중구 연안지역 보강공사_한미케이블_한미은행1_통합국사트레이" xfId="1093" xr:uid="{00000000-0005-0000-0000-000044040000}"/>
    <cellStyle name="_99광통신네트워크 중구 연안지역 보강공사_한미케이블_한미은행1_통합국사트레이_준공계" xfId="1094" xr:uid="{00000000-0005-0000-0000-000045040000}"/>
    <cellStyle name="_99광통신네트워크 중구 연안지역 보강공사_한미케이블_한미은행1_통합국사트레이_준공계(천안아산역)" xfId="1095" xr:uid="{00000000-0005-0000-0000-000046040000}"/>
    <cellStyle name="_99광통신네트워크 중구 연안지역 보강공사_한미케이블_한미은행1_통합국사트레이_준공계(천안아산역)_준공계" xfId="1096" xr:uid="{00000000-0005-0000-0000-000047040000}"/>
    <cellStyle name="_99광통신네트워크 중구 연안지역 보강공사_한미케이블_한미은행2" xfId="1097" xr:uid="{00000000-0005-0000-0000-000048040000}"/>
    <cellStyle name="_99광통신네트워크 중구 연안지역 보강공사_한미케이블_한미은행2_견적" xfId="1098" xr:uid="{00000000-0005-0000-0000-000049040000}"/>
    <cellStyle name="_99광통신네트워크 중구 연안지역 보강공사_한미케이블_한미은행2_견적_준공계" xfId="1099" xr:uid="{00000000-0005-0000-0000-00004A040000}"/>
    <cellStyle name="_99광통신네트워크 중구 연안지역 보강공사_한미케이블_한미은행2_견적_준공계(천안아산역)" xfId="1100" xr:uid="{00000000-0005-0000-0000-00004B040000}"/>
    <cellStyle name="_99광통신네트워크 중구 연안지역 보강공사_한미케이블_한미은행2_견적_준공계(천안아산역)_준공계" xfId="1101" xr:uid="{00000000-0005-0000-0000-00004C040000}"/>
    <cellStyle name="_99광통신네트워크 중구 연안지역 보강공사_한미케이블_한미은행2_준공계" xfId="1102" xr:uid="{00000000-0005-0000-0000-00004D040000}"/>
    <cellStyle name="_99광통신네트워크 중구 연안지역 보강공사_한미케이블_한미은행2_준공계(천안아산역)" xfId="1103" xr:uid="{00000000-0005-0000-0000-00004E040000}"/>
    <cellStyle name="_99광통신네트워크 중구 연안지역 보강공사_한미케이블_한미은행2_준공계(천안아산역)_준공계" xfId="1104" xr:uid="{00000000-0005-0000-0000-00004F040000}"/>
    <cellStyle name="_99광통신네트워크 중구 연안지역 보강공사_한미케이블_한미은행2_통합국사트레이" xfId="1105" xr:uid="{00000000-0005-0000-0000-000050040000}"/>
    <cellStyle name="_99광통신네트워크 중구 연안지역 보강공사_한미케이블_한미은행2_통합국사트레이_준공계" xfId="1106" xr:uid="{00000000-0005-0000-0000-000051040000}"/>
    <cellStyle name="_99광통신네트워크 중구 연안지역 보강공사_한미케이블_한미은행2_통합국사트레이_준공계(천안아산역)" xfId="1107" xr:uid="{00000000-0005-0000-0000-000052040000}"/>
    <cellStyle name="_99광통신네트워크 중구 연안지역 보강공사_한미케이블_한미은행2_통합국사트레이_준공계(천안아산역)_준공계" xfId="1108" xr:uid="{00000000-0005-0000-0000-000053040000}"/>
    <cellStyle name="_99광통신네트워크 중구 연안지역 보강공사_한미케이블_한미은행본사" xfId="1109" xr:uid="{00000000-0005-0000-0000-000054040000}"/>
    <cellStyle name="_99광통신네트워크 중구 연안지역 보강공사_한미케이블_한미은행본사_견적" xfId="1110" xr:uid="{00000000-0005-0000-0000-000055040000}"/>
    <cellStyle name="_99광통신네트워크 중구 연안지역 보강공사_한미케이블_한미은행본사_견적_준공계" xfId="1111" xr:uid="{00000000-0005-0000-0000-000056040000}"/>
    <cellStyle name="_99광통신네트워크 중구 연안지역 보강공사_한미케이블_한미은행본사_견적_준공계(천안아산역)" xfId="1112" xr:uid="{00000000-0005-0000-0000-000057040000}"/>
    <cellStyle name="_99광통신네트워크 중구 연안지역 보강공사_한미케이블_한미은행본사_견적_준공계(천안아산역)_준공계" xfId="1113" xr:uid="{00000000-0005-0000-0000-000058040000}"/>
    <cellStyle name="_99광통신네트워크 중구 연안지역 보강공사_한미케이블_한미은행본사_준공계" xfId="1114" xr:uid="{00000000-0005-0000-0000-000059040000}"/>
    <cellStyle name="_99광통신네트워크 중구 연안지역 보강공사_한미케이블_한미은행본사_준공계(천안아산역)" xfId="1115" xr:uid="{00000000-0005-0000-0000-00005A040000}"/>
    <cellStyle name="_99광통신네트워크 중구 연안지역 보강공사_한미케이블_한미은행본사_준공계(천안아산역)_준공계" xfId="1116" xr:uid="{00000000-0005-0000-0000-00005B040000}"/>
    <cellStyle name="_99광통신네트워크 중구 연안지역 보강공사_한미케이블_한미은행본사_통합국사트레이" xfId="1117" xr:uid="{00000000-0005-0000-0000-00005C040000}"/>
    <cellStyle name="_99광통신네트워크 중구 연안지역 보강공사_한미케이블_한미은행본사_통합국사트레이_준공계" xfId="1118" xr:uid="{00000000-0005-0000-0000-00005D040000}"/>
    <cellStyle name="_99광통신네트워크 중구 연안지역 보강공사_한미케이블_한미은행본사_통합국사트레이_준공계(천안아산역)" xfId="1119" xr:uid="{00000000-0005-0000-0000-00005E040000}"/>
    <cellStyle name="_99광통신네트워크 중구 연안지역 보강공사_한미케이블_한미은행본사_통합국사트레이_준공계(천안아산역)_준공계" xfId="1120" xr:uid="{00000000-0005-0000-0000-00005F040000}"/>
    <cellStyle name="_99광통신네트워크 중구 연안지역 보강공사_한미케이블_한미은행본사1" xfId="1121" xr:uid="{00000000-0005-0000-0000-000060040000}"/>
    <cellStyle name="_99광통신네트워크 중구 연안지역 보강공사_한미케이블_한미은행본사1_견적" xfId="1122" xr:uid="{00000000-0005-0000-0000-000061040000}"/>
    <cellStyle name="_99광통신네트워크 중구 연안지역 보강공사_한미케이블_한미은행본사1_견적_준공계" xfId="1123" xr:uid="{00000000-0005-0000-0000-000062040000}"/>
    <cellStyle name="_99광통신네트워크 중구 연안지역 보강공사_한미케이블_한미은행본사1_견적_준공계(천안아산역)" xfId="1124" xr:uid="{00000000-0005-0000-0000-000063040000}"/>
    <cellStyle name="_99광통신네트워크 중구 연안지역 보강공사_한미케이블_한미은행본사1_견적_준공계(천안아산역)_준공계" xfId="1125" xr:uid="{00000000-0005-0000-0000-000064040000}"/>
    <cellStyle name="_99광통신네트워크 중구 연안지역 보강공사_한미케이블_한미은행본사1_준공계" xfId="1126" xr:uid="{00000000-0005-0000-0000-000065040000}"/>
    <cellStyle name="_99광통신네트워크 중구 연안지역 보강공사_한미케이블_한미은행본사1_준공계(천안아산역)" xfId="1127" xr:uid="{00000000-0005-0000-0000-000066040000}"/>
    <cellStyle name="_99광통신네트워크 중구 연안지역 보강공사_한미케이블_한미은행본사1_준공계(천안아산역)_준공계" xfId="1128" xr:uid="{00000000-0005-0000-0000-000067040000}"/>
    <cellStyle name="_99광통신네트워크 중구 연안지역 보강공사_한미케이블_한미은행본사1_통합국사트레이" xfId="1129" xr:uid="{00000000-0005-0000-0000-000068040000}"/>
    <cellStyle name="_99광통신네트워크 중구 연안지역 보강공사_한미케이블_한미은행본사1_통합국사트레이_준공계" xfId="1130" xr:uid="{00000000-0005-0000-0000-000069040000}"/>
    <cellStyle name="_99광통신네트워크 중구 연안지역 보강공사_한미케이블_한미은행본사1_통합국사트레이_준공계(천안아산역)" xfId="1131" xr:uid="{00000000-0005-0000-0000-00006A040000}"/>
    <cellStyle name="_99광통신네트워크 중구 연안지역 보강공사_한미케이블_한미은행본사1_통합국사트레이_준공계(천안아산역)_준공계" xfId="1132" xr:uid="{00000000-0005-0000-0000-00006B040000}"/>
    <cellStyle name="_99광통신네트워크남구용현외1개소" xfId="1133" xr:uid="{00000000-0005-0000-0000-00006C040000}"/>
    <cellStyle name="_99광통신네트워크남구용현외1개소_1" xfId="1134" xr:uid="{00000000-0005-0000-0000-00006D040000}"/>
    <cellStyle name="_99광통신네트워크남구용현외1개소_1 2" xfId="1135" xr:uid="{00000000-0005-0000-0000-00006E040000}"/>
    <cellStyle name="_99광통신네트워크남구용현외1개소_1_04년도서울지역굴착계획" xfId="1136" xr:uid="{00000000-0005-0000-0000-00006F040000}"/>
    <cellStyle name="_99광통신네트워크남구용현외1개소_1_04년도서울지역굴착계획 2" xfId="1137" xr:uid="{00000000-0005-0000-0000-000070040000}"/>
    <cellStyle name="_99광통신네트워크남구용현외1개소_1_견적" xfId="1138" xr:uid="{00000000-0005-0000-0000-000071040000}"/>
    <cellStyle name="_99광통신네트워크남구용현외1개소_1_견적_준공계" xfId="1139" xr:uid="{00000000-0005-0000-0000-000072040000}"/>
    <cellStyle name="_99광통신네트워크남구용현외1개소_1_견적_준공계(천안아산역)" xfId="1140" xr:uid="{00000000-0005-0000-0000-000073040000}"/>
    <cellStyle name="_99광통신네트워크남구용현외1개소_1_견적_준공계(천안아산역)_준공계" xfId="1141" xr:uid="{00000000-0005-0000-0000-000074040000}"/>
    <cellStyle name="_99광통신네트워크남구용현외1개소_1_봅시다장비내역서" xfId="1142" xr:uid="{00000000-0005-0000-0000-000075040000}"/>
    <cellStyle name="_99광통신네트워크남구용현외1개소_1_봅시다장비내역서 2" xfId="1143" xr:uid="{00000000-0005-0000-0000-000076040000}"/>
    <cellStyle name="_99광통신네트워크남구용현외1개소_1_봅시다장비내역서_04년도서울지역굴착계획" xfId="1144" xr:uid="{00000000-0005-0000-0000-000077040000}"/>
    <cellStyle name="_99광통신네트워크남구용현외1개소_1_봅시다장비내역서_04년도서울지역굴착계획 2" xfId="1145" xr:uid="{00000000-0005-0000-0000-000078040000}"/>
    <cellStyle name="_99광통신네트워크남구용현외1개소_1_봅시다장비내역서_의정부" xfId="1146" xr:uid="{00000000-0005-0000-0000-000079040000}"/>
    <cellStyle name="_99광통신네트워크남구용현외1개소_1_봅시다장비내역서_의정부 2" xfId="1147" xr:uid="{00000000-0005-0000-0000-00007A040000}"/>
    <cellStyle name="_99광통신네트워크남구용현외1개소_1_봅시다장비내역서_의정부_04년도서울지역굴착계획" xfId="1148" xr:uid="{00000000-0005-0000-0000-00007B040000}"/>
    <cellStyle name="_99광통신네트워크남구용현외1개소_1_봅시다장비내역서_의정부_04년도서울지역굴착계획 2" xfId="1149" xr:uid="{00000000-0005-0000-0000-00007C040000}"/>
    <cellStyle name="_99광통신네트워크남구용현외1개소_1_신호현자재내역 의정부" xfId="1150" xr:uid="{00000000-0005-0000-0000-00007D040000}"/>
    <cellStyle name="_99광통신네트워크남구용현외1개소_1_신호현자재내역 의정부 2" xfId="1151" xr:uid="{00000000-0005-0000-0000-00007E040000}"/>
    <cellStyle name="_99광통신네트워크남구용현외1개소_1_신호현자재내역 의정부_04년도서울지역굴착계획" xfId="1152" xr:uid="{00000000-0005-0000-0000-00007F040000}"/>
    <cellStyle name="_99광통신네트워크남구용현외1개소_1_신호현자재내역 의정부_04년도서울지역굴착계획 2" xfId="1153" xr:uid="{00000000-0005-0000-0000-000080040000}"/>
    <cellStyle name="_99광통신네트워크남구용현외1개소_1_신호현자재내역 의정부_의정부" xfId="1154" xr:uid="{00000000-0005-0000-0000-000081040000}"/>
    <cellStyle name="_99광통신네트워크남구용현외1개소_1_신호현자재내역 의정부_의정부 2" xfId="1155" xr:uid="{00000000-0005-0000-0000-000082040000}"/>
    <cellStyle name="_99광통신네트워크남구용현외1개소_1_신호현자재내역 의정부_의정부_04년도서울지역굴착계획" xfId="1156" xr:uid="{00000000-0005-0000-0000-000083040000}"/>
    <cellStyle name="_99광통신네트워크남구용현외1개소_1_신호현자재내역 의정부_의정부_04년도서울지역굴착계획 2" xfId="1157" xr:uid="{00000000-0005-0000-0000-000084040000}"/>
    <cellStyle name="_99광통신네트워크남구용현외1개소_1_용현한양외계약및준공관련" xfId="1158" xr:uid="{00000000-0005-0000-0000-000085040000}"/>
    <cellStyle name="_99광통신네트워크남구용현외1개소_1_의정부장비내역서" xfId="1159" xr:uid="{00000000-0005-0000-0000-000086040000}"/>
    <cellStyle name="_99광통신네트워크남구용현외1개소_1_의정부장비내역서 2" xfId="1160" xr:uid="{00000000-0005-0000-0000-000087040000}"/>
    <cellStyle name="_99광통신네트워크남구용현외1개소_1_의정부장비내역서_04년도서울지역굴착계획" xfId="1161" xr:uid="{00000000-0005-0000-0000-000088040000}"/>
    <cellStyle name="_99광통신네트워크남구용현외1개소_1_의정부장비내역서_04년도서울지역굴착계획 2" xfId="1162" xr:uid="{00000000-0005-0000-0000-000089040000}"/>
    <cellStyle name="_99광통신네트워크남구용현외1개소_1_의정부장비내역서_의정부" xfId="1163" xr:uid="{00000000-0005-0000-0000-00008A040000}"/>
    <cellStyle name="_99광통신네트워크남구용현외1개소_1_의정부장비내역서_의정부 2" xfId="1164" xr:uid="{00000000-0005-0000-0000-00008B040000}"/>
    <cellStyle name="_99광통신네트워크남구용현외1개소_1_의정부장비내역서_의정부_04년도서울지역굴착계획" xfId="1165" xr:uid="{00000000-0005-0000-0000-00008C040000}"/>
    <cellStyle name="_99광통신네트워크남구용현외1개소_1_의정부장비내역서_의정부_04년도서울지역굴착계획 2" xfId="1166" xr:uid="{00000000-0005-0000-0000-00008D040000}"/>
    <cellStyle name="_99광통신네트워크남구용현외1개소_1_준공계" xfId="1167" xr:uid="{00000000-0005-0000-0000-00008E040000}"/>
    <cellStyle name="_99광통신네트워크남구용현외1개소_1_준공계(천안아산역)" xfId="1168" xr:uid="{00000000-0005-0000-0000-00008F040000}"/>
    <cellStyle name="_99광통신네트워크남구용현외1개소_1_준공계(천안아산역)_준공계" xfId="1169" xr:uid="{00000000-0005-0000-0000-000090040000}"/>
    <cellStyle name="_99광통신네트워크남구용현외1개소_1_통합국사트레이" xfId="1170" xr:uid="{00000000-0005-0000-0000-000091040000}"/>
    <cellStyle name="_99광통신네트워크남구용현외1개소_1_통합국사트레이_준공계" xfId="1171" xr:uid="{00000000-0005-0000-0000-000092040000}"/>
    <cellStyle name="_99광통신네트워크남구용현외1개소_1_통합국사트레이_준공계(천안아산역)" xfId="1172" xr:uid="{00000000-0005-0000-0000-000093040000}"/>
    <cellStyle name="_99광통신네트워크남구용현외1개소_1_통합국사트레이_준공계(천안아산역)_준공계" xfId="1173" xr:uid="{00000000-0005-0000-0000-000094040000}"/>
    <cellStyle name="_99광통신네트워크남구용현외1개소_1_파워콤간이공사관련" xfId="1174" xr:uid="{00000000-0005-0000-0000-000095040000}"/>
    <cellStyle name="_99광통신네트워크남구용현외1개소_1_한미우석" xfId="1175" xr:uid="{00000000-0005-0000-0000-000096040000}"/>
    <cellStyle name="_99광통신네트워크남구용현외1개소_1_한미우석_견적" xfId="1176" xr:uid="{00000000-0005-0000-0000-000097040000}"/>
    <cellStyle name="_99광통신네트워크남구용현외1개소_1_한미우석_견적_준공계" xfId="1177" xr:uid="{00000000-0005-0000-0000-000098040000}"/>
    <cellStyle name="_99광통신네트워크남구용현외1개소_1_한미우석_견적_준공계(천안아산역)" xfId="1178" xr:uid="{00000000-0005-0000-0000-000099040000}"/>
    <cellStyle name="_99광통신네트워크남구용현외1개소_1_한미우석_견적_준공계(천안아산역)_준공계" xfId="1179" xr:uid="{00000000-0005-0000-0000-00009A040000}"/>
    <cellStyle name="_99광통신네트워크남구용현외1개소_1_한미우석_계양등7개소" xfId="1180" xr:uid="{00000000-0005-0000-0000-00009B040000}"/>
    <cellStyle name="_99광통신네트워크남구용현외1개소_1_한미우석_계양등7개소_준공계" xfId="1181" xr:uid="{00000000-0005-0000-0000-00009C040000}"/>
    <cellStyle name="_99광통신네트워크남구용현외1개소_1_한미우석_계양등7개소_준공계(천안아산역)" xfId="1182" xr:uid="{00000000-0005-0000-0000-00009D040000}"/>
    <cellStyle name="_99광통신네트워크남구용현외1개소_1_한미우석_계양등7개소_준공계(천안아산역)_준공계" xfId="1183" xr:uid="{00000000-0005-0000-0000-00009E040000}"/>
    <cellStyle name="_99광통신네트워크남구용현외1개소_1_한미우석_준공계" xfId="1184" xr:uid="{00000000-0005-0000-0000-00009F040000}"/>
    <cellStyle name="_99광통신네트워크남구용현외1개소_1_한미우석_준공계(천안아산역)" xfId="1185" xr:uid="{00000000-0005-0000-0000-0000A0040000}"/>
    <cellStyle name="_99광통신네트워크남구용현외1개소_1_한미우석_준공계(천안아산역)_준공계" xfId="1186" xr:uid="{00000000-0005-0000-0000-0000A1040000}"/>
    <cellStyle name="_99광통신네트워크남구용현외1개소_1_한미우석_통합국사전원선" xfId="1187" xr:uid="{00000000-0005-0000-0000-0000A2040000}"/>
    <cellStyle name="_99광통신네트워크남구용현외1개소_1_한미우석_통합국사전원선_준공계" xfId="1188" xr:uid="{00000000-0005-0000-0000-0000A3040000}"/>
    <cellStyle name="_99광통신네트워크남구용현외1개소_1_한미우석_통합국사전원선_준공계(천안아산역)" xfId="1189" xr:uid="{00000000-0005-0000-0000-0000A4040000}"/>
    <cellStyle name="_99광통신네트워크남구용현외1개소_1_한미우석_통합국사전원선_준공계(천안아산역)_준공계" xfId="1190" xr:uid="{00000000-0005-0000-0000-0000A5040000}"/>
    <cellStyle name="_99광통신네트워크남구용현외1개소_1_한미우석_통합국사트레이" xfId="1191" xr:uid="{00000000-0005-0000-0000-0000A6040000}"/>
    <cellStyle name="_99광통신네트워크남구용현외1개소_1_한미우석_통합국사트레이_준공계" xfId="1192" xr:uid="{00000000-0005-0000-0000-0000A7040000}"/>
    <cellStyle name="_99광통신네트워크남구용현외1개소_1_한미우석_통합국사트레이_준공계(천안아산역)" xfId="1193" xr:uid="{00000000-0005-0000-0000-0000A8040000}"/>
    <cellStyle name="_99광통신네트워크남구용현외1개소_1_한미우석_통합국사트레이_준공계(천안아산역)_준공계" xfId="1194" xr:uid="{00000000-0005-0000-0000-0000A9040000}"/>
    <cellStyle name="_99광통신네트워크남구용현외1개소_1_한미우석_한미은행1" xfId="1195" xr:uid="{00000000-0005-0000-0000-0000AA040000}"/>
    <cellStyle name="_99광통신네트워크남구용현외1개소_1_한미우석_한미은행1_준공계" xfId="1196" xr:uid="{00000000-0005-0000-0000-0000AB040000}"/>
    <cellStyle name="_99광통신네트워크남구용현외1개소_1_한미우석_한미은행1_준공계(천안아산역)" xfId="1197" xr:uid="{00000000-0005-0000-0000-0000AC040000}"/>
    <cellStyle name="_99광통신네트워크남구용현외1개소_1_한미우석_한미은행1_준공계(천안아산역)_준공계" xfId="1198" xr:uid="{00000000-0005-0000-0000-0000AD040000}"/>
    <cellStyle name="_99광통신네트워크남구용현외1개소_1_한미우석_한미은행1_통합국사트레이" xfId="1199" xr:uid="{00000000-0005-0000-0000-0000AE040000}"/>
    <cellStyle name="_99광통신네트워크남구용현외1개소_1_한미우석_한미은행1_통합국사트레이_준공계" xfId="1200" xr:uid="{00000000-0005-0000-0000-0000AF040000}"/>
    <cellStyle name="_99광통신네트워크남구용현외1개소_1_한미우석_한미은행1_통합국사트레이_준공계(천안아산역)" xfId="1201" xr:uid="{00000000-0005-0000-0000-0000B0040000}"/>
    <cellStyle name="_99광통신네트워크남구용현외1개소_1_한미우석_한미은행1_통합국사트레이_준공계(천안아산역)_준공계" xfId="1202" xr:uid="{00000000-0005-0000-0000-0000B1040000}"/>
    <cellStyle name="_99광통신네트워크남구용현외1개소_1_한미우석_한미은행2" xfId="1203" xr:uid="{00000000-0005-0000-0000-0000B2040000}"/>
    <cellStyle name="_99광통신네트워크남구용현외1개소_1_한미우석_한미은행2_견적" xfId="1204" xr:uid="{00000000-0005-0000-0000-0000B3040000}"/>
    <cellStyle name="_99광통신네트워크남구용현외1개소_1_한미우석_한미은행2_견적_준공계" xfId="1205" xr:uid="{00000000-0005-0000-0000-0000B4040000}"/>
    <cellStyle name="_99광통신네트워크남구용현외1개소_1_한미우석_한미은행2_견적_준공계(천안아산역)" xfId="1206" xr:uid="{00000000-0005-0000-0000-0000B5040000}"/>
    <cellStyle name="_99광통신네트워크남구용현외1개소_1_한미우석_한미은행2_견적_준공계(천안아산역)_준공계" xfId="1207" xr:uid="{00000000-0005-0000-0000-0000B6040000}"/>
    <cellStyle name="_99광통신네트워크남구용현외1개소_1_한미우석_한미은행2_준공계" xfId="1208" xr:uid="{00000000-0005-0000-0000-0000B7040000}"/>
    <cellStyle name="_99광통신네트워크남구용현외1개소_1_한미우석_한미은행2_준공계(천안아산역)" xfId="1209" xr:uid="{00000000-0005-0000-0000-0000B8040000}"/>
    <cellStyle name="_99광통신네트워크남구용현외1개소_1_한미우석_한미은행2_준공계(천안아산역)_준공계" xfId="1210" xr:uid="{00000000-0005-0000-0000-0000B9040000}"/>
    <cellStyle name="_99광통신네트워크남구용현외1개소_1_한미우석_한미은행2_통합국사트레이" xfId="1211" xr:uid="{00000000-0005-0000-0000-0000BA040000}"/>
    <cellStyle name="_99광통신네트워크남구용현외1개소_1_한미우석_한미은행2_통합국사트레이_준공계" xfId="1212" xr:uid="{00000000-0005-0000-0000-0000BB040000}"/>
    <cellStyle name="_99광통신네트워크남구용현외1개소_1_한미우석_한미은행2_통합국사트레이_준공계(천안아산역)" xfId="1213" xr:uid="{00000000-0005-0000-0000-0000BC040000}"/>
    <cellStyle name="_99광통신네트워크남구용현외1개소_1_한미우석_한미은행2_통합국사트레이_준공계(천안아산역)_준공계" xfId="1214" xr:uid="{00000000-0005-0000-0000-0000BD040000}"/>
    <cellStyle name="_99광통신네트워크남구용현외1개소_1_한미우석_한미은행본사" xfId="1215" xr:uid="{00000000-0005-0000-0000-0000BE040000}"/>
    <cellStyle name="_99광통신네트워크남구용현외1개소_1_한미우석_한미은행본사_견적" xfId="1216" xr:uid="{00000000-0005-0000-0000-0000BF040000}"/>
    <cellStyle name="_99광통신네트워크남구용현외1개소_1_한미우석_한미은행본사_견적_준공계" xfId="1217" xr:uid="{00000000-0005-0000-0000-0000C0040000}"/>
    <cellStyle name="_99광통신네트워크남구용현외1개소_1_한미우석_한미은행본사_견적_준공계(천안아산역)" xfId="1218" xr:uid="{00000000-0005-0000-0000-0000C1040000}"/>
    <cellStyle name="_99광통신네트워크남구용현외1개소_1_한미우석_한미은행본사_견적_준공계(천안아산역)_준공계" xfId="1219" xr:uid="{00000000-0005-0000-0000-0000C2040000}"/>
    <cellStyle name="_99광통신네트워크남구용현외1개소_1_한미우석_한미은행본사_준공계" xfId="1220" xr:uid="{00000000-0005-0000-0000-0000C3040000}"/>
    <cellStyle name="_99광통신네트워크남구용현외1개소_1_한미우석_한미은행본사_준공계(천안아산역)" xfId="1221" xr:uid="{00000000-0005-0000-0000-0000C4040000}"/>
    <cellStyle name="_99광통신네트워크남구용현외1개소_1_한미우석_한미은행본사_준공계(천안아산역)_준공계" xfId="1222" xr:uid="{00000000-0005-0000-0000-0000C5040000}"/>
    <cellStyle name="_99광통신네트워크남구용현외1개소_1_한미우석_한미은행본사_통합국사트레이" xfId="1223" xr:uid="{00000000-0005-0000-0000-0000C6040000}"/>
    <cellStyle name="_99광통신네트워크남구용현외1개소_1_한미우석_한미은행본사_통합국사트레이_준공계" xfId="1224" xr:uid="{00000000-0005-0000-0000-0000C7040000}"/>
    <cellStyle name="_99광통신네트워크남구용현외1개소_1_한미우석_한미은행본사_통합국사트레이_준공계(천안아산역)" xfId="1225" xr:uid="{00000000-0005-0000-0000-0000C8040000}"/>
    <cellStyle name="_99광통신네트워크남구용현외1개소_1_한미우석_한미은행본사_통합국사트레이_준공계(천안아산역)_준공계" xfId="1226" xr:uid="{00000000-0005-0000-0000-0000C9040000}"/>
    <cellStyle name="_99광통신네트워크남구용현외1개소_1_한미우석_한미은행본사1" xfId="1227" xr:uid="{00000000-0005-0000-0000-0000CA040000}"/>
    <cellStyle name="_99광통신네트워크남구용현외1개소_1_한미우석_한미은행본사1_견적" xfId="1228" xr:uid="{00000000-0005-0000-0000-0000CB040000}"/>
    <cellStyle name="_99광통신네트워크남구용현외1개소_1_한미우석_한미은행본사1_견적_준공계" xfId="1229" xr:uid="{00000000-0005-0000-0000-0000CC040000}"/>
    <cellStyle name="_99광통신네트워크남구용현외1개소_1_한미우석_한미은행본사1_견적_준공계(천안아산역)" xfId="1230" xr:uid="{00000000-0005-0000-0000-0000CD040000}"/>
    <cellStyle name="_99광통신네트워크남구용현외1개소_1_한미우석_한미은행본사1_견적_준공계(천안아산역)_준공계" xfId="1231" xr:uid="{00000000-0005-0000-0000-0000CE040000}"/>
    <cellStyle name="_99광통신네트워크남구용현외1개소_1_한미우석_한미은행본사1_준공계" xfId="1232" xr:uid="{00000000-0005-0000-0000-0000CF040000}"/>
    <cellStyle name="_99광통신네트워크남구용현외1개소_1_한미우석_한미은행본사1_준공계(천안아산역)" xfId="1233" xr:uid="{00000000-0005-0000-0000-0000D0040000}"/>
    <cellStyle name="_99광통신네트워크남구용현외1개소_1_한미우석_한미은행본사1_준공계(천안아산역)_준공계" xfId="1234" xr:uid="{00000000-0005-0000-0000-0000D1040000}"/>
    <cellStyle name="_99광통신네트워크남구용현외1개소_1_한미우석_한미은행본사1_통합국사트레이" xfId="1235" xr:uid="{00000000-0005-0000-0000-0000D2040000}"/>
    <cellStyle name="_99광통신네트워크남구용현외1개소_1_한미우석_한미은행본사1_통합국사트레이_준공계" xfId="1236" xr:uid="{00000000-0005-0000-0000-0000D3040000}"/>
    <cellStyle name="_99광통신네트워크남구용현외1개소_1_한미우석_한미은행본사1_통합국사트레이_준공계(천안아산역)" xfId="1237" xr:uid="{00000000-0005-0000-0000-0000D4040000}"/>
    <cellStyle name="_99광통신네트워크남구용현외1개소_1_한미우석_한미은행본사1_통합국사트레이_준공계(천안아산역)_준공계" xfId="1238" xr:uid="{00000000-0005-0000-0000-0000D5040000}"/>
    <cellStyle name="_99광통신네트워크남구용현외1개소_1_한미은행본사" xfId="1239" xr:uid="{00000000-0005-0000-0000-0000D6040000}"/>
    <cellStyle name="_99광통신네트워크남구용현외1개소_1_한미은행본사_견적" xfId="1240" xr:uid="{00000000-0005-0000-0000-0000D7040000}"/>
    <cellStyle name="_99광통신네트워크남구용현외1개소_1_한미은행본사_견적_준공계" xfId="1241" xr:uid="{00000000-0005-0000-0000-0000D8040000}"/>
    <cellStyle name="_99광통신네트워크남구용현외1개소_1_한미은행본사_견적_준공계(천안아산역)" xfId="1242" xr:uid="{00000000-0005-0000-0000-0000D9040000}"/>
    <cellStyle name="_99광통신네트워크남구용현외1개소_1_한미은행본사_견적_준공계(천안아산역)_준공계" xfId="1243" xr:uid="{00000000-0005-0000-0000-0000DA040000}"/>
    <cellStyle name="_99광통신네트워크남구용현외1개소_1_한미은행본사_계양등7개소" xfId="1244" xr:uid="{00000000-0005-0000-0000-0000DB040000}"/>
    <cellStyle name="_99광통신네트워크남구용현외1개소_1_한미은행본사_계양등7개소_준공계" xfId="1245" xr:uid="{00000000-0005-0000-0000-0000DC040000}"/>
    <cellStyle name="_99광통신네트워크남구용현외1개소_1_한미은행본사_계양등7개소_준공계(천안아산역)" xfId="1246" xr:uid="{00000000-0005-0000-0000-0000DD040000}"/>
    <cellStyle name="_99광통신네트워크남구용현외1개소_1_한미은행본사_계양등7개소_준공계(천안아산역)_준공계" xfId="1247" xr:uid="{00000000-0005-0000-0000-0000DE040000}"/>
    <cellStyle name="_99광통신네트워크남구용현외1개소_1_한미은행본사_준공계" xfId="1248" xr:uid="{00000000-0005-0000-0000-0000DF040000}"/>
    <cellStyle name="_99광통신네트워크남구용현외1개소_1_한미은행본사_준공계(천안아산역)" xfId="1249" xr:uid="{00000000-0005-0000-0000-0000E0040000}"/>
    <cellStyle name="_99광통신네트워크남구용현외1개소_1_한미은행본사_준공계(천안아산역)_준공계" xfId="1250" xr:uid="{00000000-0005-0000-0000-0000E1040000}"/>
    <cellStyle name="_99광통신네트워크남구용현외1개소_1_한미은행본사_통합국사전원선" xfId="1251" xr:uid="{00000000-0005-0000-0000-0000E2040000}"/>
    <cellStyle name="_99광통신네트워크남구용현외1개소_1_한미은행본사_통합국사전원선_준공계" xfId="1252" xr:uid="{00000000-0005-0000-0000-0000E3040000}"/>
    <cellStyle name="_99광통신네트워크남구용현외1개소_1_한미은행본사_통합국사전원선_준공계(천안아산역)" xfId="1253" xr:uid="{00000000-0005-0000-0000-0000E4040000}"/>
    <cellStyle name="_99광통신네트워크남구용현외1개소_1_한미은행본사_통합국사전원선_준공계(천안아산역)_준공계" xfId="1254" xr:uid="{00000000-0005-0000-0000-0000E5040000}"/>
    <cellStyle name="_99광통신네트워크남구용현외1개소_1_한미은행본사_통합국사트레이" xfId="1255" xr:uid="{00000000-0005-0000-0000-0000E6040000}"/>
    <cellStyle name="_99광통신네트워크남구용현외1개소_1_한미은행본사_통합국사트레이_준공계" xfId="1256" xr:uid="{00000000-0005-0000-0000-0000E7040000}"/>
    <cellStyle name="_99광통신네트워크남구용현외1개소_1_한미은행본사_통합국사트레이_준공계(천안아산역)" xfId="1257" xr:uid="{00000000-0005-0000-0000-0000E8040000}"/>
    <cellStyle name="_99광통신네트워크남구용현외1개소_1_한미은행본사_통합국사트레이_준공계(천안아산역)_준공계" xfId="1258" xr:uid="{00000000-0005-0000-0000-0000E9040000}"/>
    <cellStyle name="_99광통신네트워크남구용현외1개소_1_한미은행본사_한미은행1" xfId="1259" xr:uid="{00000000-0005-0000-0000-0000EA040000}"/>
    <cellStyle name="_99광통신네트워크남구용현외1개소_1_한미은행본사_한미은행1_준공계" xfId="1260" xr:uid="{00000000-0005-0000-0000-0000EB040000}"/>
    <cellStyle name="_99광통신네트워크남구용현외1개소_1_한미은행본사_한미은행1_준공계(천안아산역)" xfId="1261" xr:uid="{00000000-0005-0000-0000-0000EC040000}"/>
    <cellStyle name="_99광통신네트워크남구용현외1개소_1_한미은행본사_한미은행1_준공계(천안아산역)_준공계" xfId="1262" xr:uid="{00000000-0005-0000-0000-0000ED040000}"/>
    <cellStyle name="_99광통신네트워크남구용현외1개소_1_한미은행본사_한미은행1_통합국사트레이" xfId="1263" xr:uid="{00000000-0005-0000-0000-0000EE040000}"/>
    <cellStyle name="_99광통신네트워크남구용현외1개소_1_한미은행본사_한미은행1_통합국사트레이_준공계" xfId="1264" xr:uid="{00000000-0005-0000-0000-0000EF040000}"/>
    <cellStyle name="_99광통신네트워크남구용현외1개소_1_한미은행본사_한미은행1_통합국사트레이_준공계(천안아산역)" xfId="1265" xr:uid="{00000000-0005-0000-0000-0000F0040000}"/>
    <cellStyle name="_99광통신네트워크남구용현외1개소_1_한미은행본사_한미은행1_통합국사트레이_준공계(천안아산역)_준공계" xfId="1266" xr:uid="{00000000-0005-0000-0000-0000F1040000}"/>
    <cellStyle name="_99광통신네트워크남구용현외1개소_1_한미은행본사_한미은행2" xfId="1267" xr:uid="{00000000-0005-0000-0000-0000F2040000}"/>
    <cellStyle name="_99광통신네트워크남구용현외1개소_1_한미은행본사_한미은행2_견적" xfId="1268" xr:uid="{00000000-0005-0000-0000-0000F3040000}"/>
    <cellStyle name="_99광통신네트워크남구용현외1개소_1_한미은행본사_한미은행2_견적_준공계" xfId="1269" xr:uid="{00000000-0005-0000-0000-0000F4040000}"/>
    <cellStyle name="_99광통신네트워크남구용현외1개소_1_한미은행본사_한미은행2_견적_준공계(천안아산역)" xfId="1270" xr:uid="{00000000-0005-0000-0000-0000F5040000}"/>
    <cellStyle name="_99광통신네트워크남구용현외1개소_1_한미은행본사_한미은행2_견적_준공계(천안아산역)_준공계" xfId="1271" xr:uid="{00000000-0005-0000-0000-0000F6040000}"/>
    <cellStyle name="_99광통신네트워크남구용현외1개소_1_한미은행본사_한미은행2_준공계" xfId="1272" xr:uid="{00000000-0005-0000-0000-0000F7040000}"/>
    <cellStyle name="_99광통신네트워크남구용현외1개소_1_한미은행본사_한미은행2_준공계(천안아산역)" xfId="1273" xr:uid="{00000000-0005-0000-0000-0000F8040000}"/>
    <cellStyle name="_99광통신네트워크남구용현외1개소_1_한미은행본사_한미은행2_준공계(천안아산역)_준공계" xfId="1274" xr:uid="{00000000-0005-0000-0000-0000F9040000}"/>
    <cellStyle name="_99광통신네트워크남구용현외1개소_1_한미은행본사_한미은행2_통합국사트레이" xfId="1275" xr:uid="{00000000-0005-0000-0000-0000FA040000}"/>
    <cellStyle name="_99광통신네트워크남구용현외1개소_1_한미은행본사_한미은행2_통합국사트레이_준공계" xfId="1276" xr:uid="{00000000-0005-0000-0000-0000FB040000}"/>
    <cellStyle name="_99광통신네트워크남구용현외1개소_1_한미은행본사_한미은행2_통합국사트레이_준공계(천안아산역)" xfId="1277" xr:uid="{00000000-0005-0000-0000-0000FC040000}"/>
    <cellStyle name="_99광통신네트워크남구용현외1개소_1_한미은행본사_한미은행2_통합국사트레이_준공계(천안아산역)_준공계" xfId="1278" xr:uid="{00000000-0005-0000-0000-0000FD040000}"/>
    <cellStyle name="_99광통신네트워크남구용현외1개소_1_한미은행본사_한미은행본사" xfId="1279" xr:uid="{00000000-0005-0000-0000-0000FE040000}"/>
    <cellStyle name="_99광통신네트워크남구용현외1개소_1_한미은행본사_한미은행본사_견적" xfId="1280" xr:uid="{00000000-0005-0000-0000-0000FF040000}"/>
    <cellStyle name="_99광통신네트워크남구용현외1개소_1_한미은행본사_한미은행본사_견적_준공계" xfId="1281" xr:uid="{00000000-0005-0000-0000-000000050000}"/>
    <cellStyle name="_99광통신네트워크남구용현외1개소_1_한미은행본사_한미은행본사_견적_준공계(천안아산역)" xfId="1282" xr:uid="{00000000-0005-0000-0000-000001050000}"/>
    <cellStyle name="_99광통신네트워크남구용현외1개소_1_한미은행본사_한미은행본사_견적_준공계(천안아산역)_준공계" xfId="1283" xr:uid="{00000000-0005-0000-0000-000002050000}"/>
    <cellStyle name="_99광통신네트워크남구용현외1개소_1_한미은행본사_한미은행본사_준공계" xfId="1284" xr:uid="{00000000-0005-0000-0000-000003050000}"/>
    <cellStyle name="_99광통신네트워크남구용현외1개소_1_한미은행본사_한미은행본사_준공계(천안아산역)" xfId="1285" xr:uid="{00000000-0005-0000-0000-000004050000}"/>
    <cellStyle name="_99광통신네트워크남구용현외1개소_1_한미은행본사_한미은행본사_준공계(천안아산역)_준공계" xfId="1286" xr:uid="{00000000-0005-0000-0000-000005050000}"/>
    <cellStyle name="_99광통신네트워크남구용현외1개소_1_한미은행본사_한미은행본사_통합국사트레이" xfId="1287" xr:uid="{00000000-0005-0000-0000-000006050000}"/>
    <cellStyle name="_99광통신네트워크남구용현외1개소_1_한미은행본사_한미은행본사_통합국사트레이_준공계" xfId="1288" xr:uid="{00000000-0005-0000-0000-000007050000}"/>
    <cellStyle name="_99광통신네트워크남구용현외1개소_1_한미은행본사_한미은행본사_통합국사트레이_준공계(천안아산역)" xfId="1289" xr:uid="{00000000-0005-0000-0000-000008050000}"/>
    <cellStyle name="_99광통신네트워크남구용현외1개소_1_한미은행본사_한미은행본사_통합국사트레이_준공계(천안아산역)_준공계" xfId="1290" xr:uid="{00000000-0005-0000-0000-000009050000}"/>
    <cellStyle name="_99광통신네트워크남구용현외1개소_1_한미은행본사_한미은행본사1" xfId="1291" xr:uid="{00000000-0005-0000-0000-00000A050000}"/>
    <cellStyle name="_99광통신네트워크남구용현외1개소_1_한미은행본사_한미은행본사1_견적" xfId="1292" xr:uid="{00000000-0005-0000-0000-00000B050000}"/>
    <cellStyle name="_99광통신네트워크남구용현외1개소_1_한미은행본사_한미은행본사1_견적_준공계" xfId="1293" xr:uid="{00000000-0005-0000-0000-00000C050000}"/>
    <cellStyle name="_99광통신네트워크남구용현외1개소_1_한미은행본사_한미은행본사1_견적_준공계(천안아산역)" xfId="1294" xr:uid="{00000000-0005-0000-0000-00000D050000}"/>
    <cellStyle name="_99광통신네트워크남구용현외1개소_1_한미은행본사_한미은행본사1_견적_준공계(천안아산역)_준공계" xfId="1295" xr:uid="{00000000-0005-0000-0000-00000E050000}"/>
    <cellStyle name="_99광통신네트워크남구용현외1개소_1_한미은행본사_한미은행본사1_준공계" xfId="1296" xr:uid="{00000000-0005-0000-0000-00000F050000}"/>
    <cellStyle name="_99광통신네트워크남구용현외1개소_1_한미은행본사_한미은행본사1_준공계(천안아산역)" xfId="1297" xr:uid="{00000000-0005-0000-0000-000010050000}"/>
    <cellStyle name="_99광통신네트워크남구용현외1개소_1_한미은행본사_한미은행본사1_준공계(천안아산역)_준공계" xfId="1298" xr:uid="{00000000-0005-0000-0000-000011050000}"/>
    <cellStyle name="_99광통신네트워크남구용현외1개소_1_한미은행본사_한미은행본사1_통합국사트레이" xfId="1299" xr:uid="{00000000-0005-0000-0000-000012050000}"/>
    <cellStyle name="_99광통신네트워크남구용현외1개소_1_한미은행본사_한미은행본사1_통합국사트레이_준공계" xfId="1300" xr:uid="{00000000-0005-0000-0000-000013050000}"/>
    <cellStyle name="_99광통신네트워크남구용현외1개소_1_한미은행본사_한미은행본사1_통합국사트레이_준공계(천안아산역)" xfId="1301" xr:uid="{00000000-0005-0000-0000-000014050000}"/>
    <cellStyle name="_99광통신네트워크남구용현외1개소_1_한미은행본사_한미은행본사1_통합국사트레이_준공계(천안아산역)_준공계" xfId="1302" xr:uid="{00000000-0005-0000-0000-000015050000}"/>
    <cellStyle name="_99광통신네트워크남구용현외1개소_1_한미케이블" xfId="1303" xr:uid="{00000000-0005-0000-0000-000016050000}"/>
    <cellStyle name="_99광통신네트워크남구용현외1개소_1_한미케이블_견적" xfId="1304" xr:uid="{00000000-0005-0000-0000-000017050000}"/>
    <cellStyle name="_99광통신네트워크남구용현외1개소_1_한미케이블_견적_준공계" xfId="1305" xr:uid="{00000000-0005-0000-0000-000018050000}"/>
    <cellStyle name="_99광통신네트워크남구용현외1개소_1_한미케이블_견적_준공계(천안아산역)" xfId="1306" xr:uid="{00000000-0005-0000-0000-000019050000}"/>
    <cellStyle name="_99광통신네트워크남구용현외1개소_1_한미케이블_견적_준공계(천안아산역)_준공계" xfId="1307" xr:uid="{00000000-0005-0000-0000-00001A050000}"/>
    <cellStyle name="_99광통신네트워크남구용현외1개소_1_한미케이블_계양등7개소" xfId="1308" xr:uid="{00000000-0005-0000-0000-00001B050000}"/>
    <cellStyle name="_99광통신네트워크남구용현외1개소_1_한미케이블_계양등7개소_준공계" xfId="1309" xr:uid="{00000000-0005-0000-0000-00001C050000}"/>
    <cellStyle name="_99광통신네트워크남구용현외1개소_1_한미케이블_계양등7개소_준공계(천안아산역)" xfId="1310" xr:uid="{00000000-0005-0000-0000-00001D050000}"/>
    <cellStyle name="_99광통신네트워크남구용현외1개소_1_한미케이블_계양등7개소_준공계(천안아산역)_준공계" xfId="1311" xr:uid="{00000000-0005-0000-0000-00001E050000}"/>
    <cellStyle name="_99광통신네트워크남구용현외1개소_1_한미케이블_준공계" xfId="1312" xr:uid="{00000000-0005-0000-0000-00001F050000}"/>
    <cellStyle name="_99광통신네트워크남구용현외1개소_1_한미케이블_준공계(천안아산역)" xfId="1313" xr:uid="{00000000-0005-0000-0000-000020050000}"/>
    <cellStyle name="_99광통신네트워크남구용현외1개소_1_한미케이블_준공계(천안아산역)_준공계" xfId="1314" xr:uid="{00000000-0005-0000-0000-000021050000}"/>
    <cellStyle name="_99광통신네트워크남구용현외1개소_1_한미케이블_통합국사전원선" xfId="1315" xr:uid="{00000000-0005-0000-0000-000022050000}"/>
    <cellStyle name="_99광통신네트워크남구용현외1개소_1_한미케이블_통합국사전원선_준공계" xfId="1316" xr:uid="{00000000-0005-0000-0000-000023050000}"/>
    <cellStyle name="_99광통신네트워크남구용현외1개소_1_한미케이블_통합국사전원선_준공계(천안아산역)" xfId="1317" xr:uid="{00000000-0005-0000-0000-000024050000}"/>
    <cellStyle name="_99광통신네트워크남구용현외1개소_1_한미케이블_통합국사전원선_준공계(천안아산역)_준공계" xfId="1318" xr:uid="{00000000-0005-0000-0000-000025050000}"/>
    <cellStyle name="_99광통신네트워크남구용현외1개소_1_한미케이블_통합국사트레이" xfId="1319" xr:uid="{00000000-0005-0000-0000-000026050000}"/>
    <cellStyle name="_99광통신네트워크남구용현외1개소_1_한미케이블_통합국사트레이_준공계" xfId="1320" xr:uid="{00000000-0005-0000-0000-000027050000}"/>
    <cellStyle name="_99광통신네트워크남구용현외1개소_1_한미케이블_통합국사트레이_준공계(천안아산역)" xfId="1321" xr:uid="{00000000-0005-0000-0000-000028050000}"/>
    <cellStyle name="_99광통신네트워크남구용현외1개소_1_한미케이블_통합국사트레이_준공계(천안아산역)_준공계" xfId="1322" xr:uid="{00000000-0005-0000-0000-000029050000}"/>
    <cellStyle name="_99광통신네트워크남구용현외1개소_1_한미케이블_한미은행1" xfId="1323" xr:uid="{00000000-0005-0000-0000-00002A050000}"/>
    <cellStyle name="_99광통신네트워크남구용현외1개소_1_한미케이블_한미은행1_준공계" xfId="1324" xr:uid="{00000000-0005-0000-0000-00002B050000}"/>
    <cellStyle name="_99광통신네트워크남구용현외1개소_1_한미케이블_한미은행1_준공계(천안아산역)" xfId="1325" xr:uid="{00000000-0005-0000-0000-00002C050000}"/>
    <cellStyle name="_99광통신네트워크남구용현외1개소_1_한미케이블_한미은행1_준공계(천안아산역)_준공계" xfId="1326" xr:uid="{00000000-0005-0000-0000-00002D050000}"/>
    <cellStyle name="_99광통신네트워크남구용현외1개소_1_한미케이블_한미은행1_통합국사트레이" xfId="1327" xr:uid="{00000000-0005-0000-0000-00002E050000}"/>
    <cellStyle name="_99광통신네트워크남구용현외1개소_1_한미케이블_한미은행1_통합국사트레이_준공계" xfId="1328" xr:uid="{00000000-0005-0000-0000-00002F050000}"/>
    <cellStyle name="_99광통신네트워크남구용현외1개소_1_한미케이블_한미은행1_통합국사트레이_준공계(천안아산역)" xfId="1329" xr:uid="{00000000-0005-0000-0000-000030050000}"/>
    <cellStyle name="_99광통신네트워크남구용현외1개소_1_한미케이블_한미은행1_통합국사트레이_준공계(천안아산역)_준공계" xfId="1330" xr:uid="{00000000-0005-0000-0000-000031050000}"/>
    <cellStyle name="_99광통신네트워크남구용현외1개소_1_한미케이블_한미은행2" xfId="1331" xr:uid="{00000000-0005-0000-0000-000032050000}"/>
    <cellStyle name="_99광통신네트워크남구용현외1개소_1_한미케이블_한미은행2_견적" xfId="1332" xr:uid="{00000000-0005-0000-0000-000033050000}"/>
    <cellStyle name="_99광통신네트워크남구용현외1개소_1_한미케이블_한미은행2_견적_준공계" xfId="1333" xr:uid="{00000000-0005-0000-0000-000034050000}"/>
    <cellStyle name="_99광통신네트워크남구용현외1개소_1_한미케이블_한미은행2_견적_준공계(천안아산역)" xfId="1334" xr:uid="{00000000-0005-0000-0000-000035050000}"/>
    <cellStyle name="_99광통신네트워크남구용현외1개소_1_한미케이블_한미은행2_견적_준공계(천안아산역)_준공계" xfId="1335" xr:uid="{00000000-0005-0000-0000-000036050000}"/>
    <cellStyle name="_99광통신네트워크남구용현외1개소_1_한미케이블_한미은행2_준공계" xfId="1336" xr:uid="{00000000-0005-0000-0000-000037050000}"/>
    <cellStyle name="_99광통신네트워크남구용현외1개소_1_한미케이블_한미은행2_준공계(천안아산역)" xfId="1337" xr:uid="{00000000-0005-0000-0000-000038050000}"/>
    <cellStyle name="_99광통신네트워크남구용현외1개소_1_한미케이블_한미은행2_준공계(천안아산역)_준공계" xfId="1338" xr:uid="{00000000-0005-0000-0000-000039050000}"/>
    <cellStyle name="_99광통신네트워크남구용현외1개소_1_한미케이블_한미은행2_통합국사트레이" xfId="1339" xr:uid="{00000000-0005-0000-0000-00003A050000}"/>
    <cellStyle name="_99광통신네트워크남구용현외1개소_1_한미케이블_한미은행2_통합국사트레이_준공계" xfId="1340" xr:uid="{00000000-0005-0000-0000-00003B050000}"/>
    <cellStyle name="_99광통신네트워크남구용현외1개소_1_한미케이블_한미은행2_통합국사트레이_준공계(천안아산역)" xfId="1341" xr:uid="{00000000-0005-0000-0000-00003C050000}"/>
    <cellStyle name="_99광통신네트워크남구용현외1개소_1_한미케이블_한미은행2_통합국사트레이_준공계(천안아산역)_준공계" xfId="1342" xr:uid="{00000000-0005-0000-0000-00003D050000}"/>
    <cellStyle name="_99광통신네트워크남구용현외1개소_1_한미케이블_한미은행본사" xfId="1343" xr:uid="{00000000-0005-0000-0000-00003E050000}"/>
    <cellStyle name="_99광통신네트워크남구용현외1개소_1_한미케이블_한미은행본사_견적" xfId="1344" xr:uid="{00000000-0005-0000-0000-00003F050000}"/>
    <cellStyle name="_99광통신네트워크남구용현외1개소_1_한미케이블_한미은행본사_견적_준공계" xfId="1345" xr:uid="{00000000-0005-0000-0000-000040050000}"/>
    <cellStyle name="_99광통신네트워크남구용현외1개소_1_한미케이블_한미은행본사_견적_준공계(천안아산역)" xfId="1346" xr:uid="{00000000-0005-0000-0000-000041050000}"/>
    <cellStyle name="_99광통신네트워크남구용현외1개소_1_한미케이블_한미은행본사_견적_준공계(천안아산역)_준공계" xfId="1347" xr:uid="{00000000-0005-0000-0000-000042050000}"/>
    <cellStyle name="_99광통신네트워크남구용현외1개소_1_한미케이블_한미은행본사_준공계" xfId="1348" xr:uid="{00000000-0005-0000-0000-000043050000}"/>
    <cellStyle name="_99광통신네트워크남구용현외1개소_1_한미케이블_한미은행본사_준공계(천안아산역)" xfId="1349" xr:uid="{00000000-0005-0000-0000-000044050000}"/>
    <cellStyle name="_99광통신네트워크남구용현외1개소_1_한미케이블_한미은행본사_준공계(천안아산역)_준공계" xfId="1350" xr:uid="{00000000-0005-0000-0000-000045050000}"/>
    <cellStyle name="_99광통신네트워크남구용현외1개소_1_한미케이블_한미은행본사_통합국사트레이" xfId="1351" xr:uid="{00000000-0005-0000-0000-000046050000}"/>
    <cellStyle name="_99광통신네트워크남구용현외1개소_1_한미케이블_한미은행본사_통합국사트레이_준공계" xfId="1352" xr:uid="{00000000-0005-0000-0000-000047050000}"/>
    <cellStyle name="_99광통신네트워크남구용현외1개소_1_한미케이블_한미은행본사_통합국사트레이_준공계(천안아산역)" xfId="1353" xr:uid="{00000000-0005-0000-0000-000048050000}"/>
    <cellStyle name="_99광통신네트워크남구용현외1개소_1_한미케이블_한미은행본사_통합국사트레이_준공계(천안아산역)_준공계" xfId="1354" xr:uid="{00000000-0005-0000-0000-000049050000}"/>
    <cellStyle name="_99광통신네트워크남구용현외1개소_1_한미케이블_한미은행본사1" xfId="1355" xr:uid="{00000000-0005-0000-0000-00004A050000}"/>
    <cellStyle name="_99광통신네트워크남구용현외1개소_1_한미케이블_한미은행본사1_견적" xfId="1356" xr:uid="{00000000-0005-0000-0000-00004B050000}"/>
    <cellStyle name="_99광통신네트워크남구용현외1개소_1_한미케이블_한미은행본사1_견적_준공계" xfId="1357" xr:uid="{00000000-0005-0000-0000-00004C050000}"/>
    <cellStyle name="_99광통신네트워크남구용현외1개소_1_한미케이블_한미은행본사1_견적_준공계(천안아산역)" xfId="1358" xr:uid="{00000000-0005-0000-0000-00004D050000}"/>
    <cellStyle name="_99광통신네트워크남구용현외1개소_1_한미케이블_한미은행본사1_견적_준공계(천안아산역)_준공계" xfId="1359" xr:uid="{00000000-0005-0000-0000-00004E050000}"/>
    <cellStyle name="_99광통신네트워크남구용현외1개소_1_한미케이블_한미은행본사1_준공계" xfId="1360" xr:uid="{00000000-0005-0000-0000-00004F050000}"/>
    <cellStyle name="_99광통신네트워크남구용현외1개소_1_한미케이블_한미은행본사1_준공계(천안아산역)" xfId="1361" xr:uid="{00000000-0005-0000-0000-000050050000}"/>
    <cellStyle name="_99광통신네트워크남구용현외1개소_1_한미케이블_한미은행본사1_준공계(천안아산역)_준공계" xfId="1362" xr:uid="{00000000-0005-0000-0000-000051050000}"/>
    <cellStyle name="_99광통신네트워크남구용현외1개소_1_한미케이블_한미은행본사1_통합국사트레이" xfId="1363" xr:uid="{00000000-0005-0000-0000-000052050000}"/>
    <cellStyle name="_99광통신네트워크남구용현외1개소_1_한미케이블_한미은행본사1_통합국사트레이_준공계" xfId="1364" xr:uid="{00000000-0005-0000-0000-000053050000}"/>
    <cellStyle name="_99광통신네트워크남구용현외1개소_1_한미케이블_한미은행본사1_통합국사트레이_준공계(천안아산역)" xfId="1365" xr:uid="{00000000-0005-0000-0000-000054050000}"/>
    <cellStyle name="_99광통신네트워크남구용현외1개소_1_한미케이블_한미은행본사1_통합국사트레이_준공계(천안아산역)_준공계" xfId="1366" xr:uid="{00000000-0005-0000-0000-000055050000}"/>
    <cellStyle name="_99광통신네트워크남구용현외1개소_용현한양외계약및준공관련" xfId="1367" xr:uid="{00000000-0005-0000-0000-000056050000}"/>
    <cellStyle name="_99광통신네트워크남구용현외1개소_용현한양외계약및준공관련 2" xfId="1368" xr:uid="{00000000-0005-0000-0000-000057050000}"/>
    <cellStyle name="_99광통신네트워크남구용현외1개소_용현한양외계약및준공관련_04년도서울지역굴착계획" xfId="1369" xr:uid="{00000000-0005-0000-0000-000058050000}"/>
    <cellStyle name="_99광통신네트워크남구용현외1개소_용현한양외계약및준공관련_04년도서울지역굴착계획 2" xfId="1370" xr:uid="{00000000-0005-0000-0000-000059050000}"/>
    <cellStyle name="_99광통신네트워크남구용현외1개소_용현한양외계약및준공관련_견적" xfId="1371" xr:uid="{00000000-0005-0000-0000-00005A050000}"/>
    <cellStyle name="_99광통신네트워크남구용현외1개소_용현한양외계약및준공관련_견적_준공계" xfId="1372" xr:uid="{00000000-0005-0000-0000-00005B050000}"/>
    <cellStyle name="_99광통신네트워크남구용현외1개소_용현한양외계약및준공관련_견적_준공계(천안아산역)" xfId="1373" xr:uid="{00000000-0005-0000-0000-00005C050000}"/>
    <cellStyle name="_99광통신네트워크남구용현외1개소_용현한양외계약및준공관련_견적_준공계(천안아산역)_준공계" xfId="1374" xr:uid="{00000000-0005-0000-0000-00005D050000}"/>
    <cellStyle name="_99광통신네트워크남구용현외1개소_용현한양외계약및준공관련_봅시다장비내역서" xfId="1375" xr:uid="{00000000-0005-0000-0000-00005E050000}"/>
    <cellStyle name="_99광통신네트워크남구용현외1개소_용현한양외계약및준공관련_봅시다장비내역서 2" xfId="1376" xr:uid="{00000000-0005-0000-0000-00005F050000}"/>
    <cellStyle name="_99광통신네트워크남구용현외1개소_용현한양외계약및준공관련_봅시다장비내역서_04년도서울지역굴착계획" xfId="1377" xr:uid="{00000000-0005-0000-0000-000060050000}"/>
    <cellStyle name="_99광통신네트워크남구용현외1개소_용현한양외계약및준공관련_봅시다장비내역서_04년도서울지역굴착계획 2" xfId="1378" xr:uid="{00000000-0005-0000-0000-000061050000}"/>
    <cellStyle name="_99광통신네트워크남구용현외1개소_용현한양외계약및준공관련_봅시다장비내역서_의정부" xfId="1379" xr:uid="{00000000-0005-0000-0000-000062050000}"/>
    <cellStyle name="_99광통신네트워크남구용현외1개소_용현한양외계약및준공관련_봅시다장비내역서_의정부 2" xfId="1380" xr:uid="{00000000-0005-0000-0000-000063050000}"/>
    <cellStyle name="_99광통신네트워크남구용현외1개소_용현한양외계약및준공관련_봅시다장비내역서_의정부_04년도서울지역굴착계획" xfId="1381" xr:uid="{00000000-0005-0000-0000-000064050000}"/>
    <cellStyle name="_99광통신네트워크남구용현외1개소_용현한양외계약및준공관련_봅시다장비내역서_의정부_04년도서울지역굴착계획 2" xfId="1382" xr:uid="{00000000-0005-0000-0000-000065050000}"/>
    <cellStyle name="_99광통신네트워크남구용현외1개소_용현한양외계약및준공관련_신호현자재내역 의정부" xfId="1383" xr:uid="{00000000-0005-0000-0000-000066050000}"/>
    <cellStyle name="_99광통신네트워크남구용현외1개소_용현한양외계약및준공관련_신호현자재내역 의정부 2" xfId="1384" xr:uid="{00000000-0005-0000-0000-000067050000}"/>
    <cellStyle name="_99광통신네트워크남구용현외1개소_용현한양외계약및준공관련_신호현자재내역 의정부_04년도서울지역굴착계획" xfId="1385" xr:uid="{00000000-0005-0000-0000-000068050000}"/>
    <cellStyle name="_99광통신네트워크남구용현외1개소_용현한양외계약및준공관련_신호현자재내역 의정부_04년도서울지역굴착계획 2" xfId="1386" xr:uid="{00000000-0005-0000-0000-000069050000}"/>
    <cellStyle name="_99광통신네트워크남구용현외1개소_용현한양외계약및준공관련_신호현자재내역 의정부_의정부" xfId="1387" xr:uid="{00000000-0005-0000-0000-00006A050000}"/>
    <cellStyle name="_99광통신네트워크남구용현외1개소_용현한양외계약및준공관련_신호현자재내역 의정부_의정부 2" xfId="1388" xr:uid="{00000000-0005-0000-0000-00006B050000}"/>
    <cellStyle name="_99광통신네트워크남구용현외1개소_용현한양외계약및준공관련_신호현자재내역 의정부_의정부_04년도서울지역굴착계획" xfId="1389" xr:uid="{00000000-0005-0000-0000-00006C050000}"/>
    <cellStyle name="_99광통신네트워크남구용현외1개소_용현한양외계약및준공관련_신호현자재내역 의정부_의정부_04년도서울지역굴착계획 2" xfId="1390" xr:uid="{00000000-0005-0000-0000-00006D050000}"/>
    <cellStyle name="_99광통신네트워크남구용현외1개소_용현한양외계약및준공관련_의정부장비내역서" xfId="1391" xr:uid="{00000000-0005-0000-0000-00006E050000}"/>
    <cellStyle name="_99광통신네트워크남구용현외1개소_용현한양외계약및준공관련_의정부장비내역서 2" xfId="1392" xr:uid="{00000000-0005-0000-0000-00006F050000}"/>
    <cellStyle name="_99광통신네트워크남구용현외1개소_용현한양외계약및준공관련_의정부장비내역서_04년도서울지역굴착계획" xfId="1393" xr:uid="{00000000-0005-0000-0000-000070050000}"/>
    <cellStyle name="_99광통신네트워크남구용현외1개소_용현한양외계약및준공관련_의정부장비내역서_04년도서울지역굴착계획 2" xfId="1394" xr:uid="{00000000-0005-0000-0000-000071050000}"/>
    <cellStyle name="_99광통신네트워크남구용현외1개소_용현한양외계약및준공관련_의정부장비내역서_의정부" xfId="1395" xr:uid="{00000000-0005-0000-0000-000072050000}"/>
    <cellStyle name="_99광통신네트워크남구용현외1개소_용현한양외계약및준공관련_의정부장비내역서_의정부 2" xfId="1396" xr:uid="{00000000-0005-0000-0000-000073050000}"/>
    <cellStyle name="_99광통신네트워크남구용현외1개소_용현한양외계약및준공관련_의정부장비내역서_의정부_04년도서울지역굴착계획" xfId="1397" xr:uid="{00000000-0005-0000-0000-000074050000}"/>
    <cellStyle name="_99광통신네트워크남구용현외1개소_용현한양외계약및준공관련_의정부장비내역서_의정부_04년도서울지역굴착계획 2" xfId="1398" xr:uid="{00000000-0005-0000-0000-000075050000}"/>
    <cellStyle name="_99광통신네트워크남구용현외1개소_용현한양외계약및준공관련_준공계" xfId="1399" xr:uid="{00000000-0005-0000-0000-000076050000}"/>
    <cellStyle name="_99광통신네트워크남구용현외1개소_용현한양외계약및준공관련_준공계(천안아산역)" xfId="1400" xr:uid="{00000000-0005-0000-0000-000077050000}"/>
    <cellStyle name="_99광통신네트워크남구용현외1개소_용현한양외계약및준공관련_준공계(천안아산역)_준공계" xfId="1401" xr:uid="{00000000-0005-0000-0000-000078050000}"/>
    <cellStyle name="_99광통신네트워크남구용현외1개소_용현한양외계약및준공관련_통합국사트레이" xfId="1402" xr:uid="{00000000-0005-0000-0000-000079050000}"/>
    <cellStyle name="_99광통신네트워크남구용현외1개소_용현한양외계약및준공관련_통합국사트레이_준공계" xfId="1403" xr:uid="{00000000-0005-0000-0000-00007A050000}"/>
    <cellStyle name="_99광통신네트워크남구용현외1개소_용현한양외계약및준공관련_통합국사트레이_준공계(천안아산역)" xfId="1404" xr:uid="{00000000-0005-0000-0000-00007B050000}"/>
    <cellStyle name="_99광통신네트워크남구용현외1개소_용현한양외계약및준공관련_통합국사트레이_준공계(천안아산역)_준공계" xfId="1405" xr:uid="{00000000-0005-0000-0000-00007C050000}"/>
    <cellStyle name="_99광통신네트워크남구용현외1개소_용현한양외계약및준공관련_한미우석" xfId="1406" xr:uid="{00000000-0005-0000-0000-00007D050000}"/>
    <cellStyle name="_99광통신네트워크남구용현외1개소_용현한양외계약및준공관련_한미우석_견적" xfId="1407" xr:uid="{00000000-0005-0000-0000-00007E050000}"/>
    <cellStyle name="_99광통신네트워크남구용현외1개소_용현한양외계약및준공관련_한미우석_견적_준공계" xfId="1408" xr:uid="{00000000-0005-0000-0000-00007F050000}"/>
    <cellStyle name="_99광통신네트워크남구용현외1개소_용현한양외계약및준공관련_한미우석_견적_준공계(천안아산역)" xfId="1409" xr:uid="{00000000-0005-0000-0000-000080050000}"/>
    <cellStyle name="_99광통신네트워크남구용현외1개소_용현한양외계약및준공관련_한미우석_견적_준공계(천안아산역)_준공계" xfId="1410" xr:uid="{00000000-0005-0000-0000-000081050000}"/>
    <cellStyle name="_99광통신네트워크남구용현외1개소_용현한양외계약및준공관련_한미우석_계양등7개소" xfId="1411" xr:uid="{00000000-0005-0000-0000-000082050000}"/>
    <cellStyle name="_99광통신네트워크남구용현외1개소_용현한양외계약및준공관련_한미우석_계양등7개소_준공계" xfId="1412" xr:uid="{00000000-0005-0000-0000-000083050000}"/>
    <cellStyle name="_99광통신네트워크남구용현외1개소_용현한양외계약및준공관련_한미우석_계양등7개소_준공계(천안아산역)" xfId="1413" xr:uid="{00000000-0005-0000-0000-000084050000}"/>
    <cellStyle name="_99광통신네트워크남구용현외1개소_용현한양외계약및준공관련_한미우석_계양등7개소_준공계(천안아산역)_준공계" xfId="1414" xr:uid="{00000000-0005-0000-0000-000085050000}"/>
    <cellStyle name="_99광통신네트워크남구용현외1개소_용현한양외계약및준공관련_한미우석_준공계" xfId="1415" xr:uid="{00000000-0005-0000-0000-000086050000}"/>
    <cellStyle name="_99광통신네트워크남구용현외1개소_용현한양외계약및준공관련_한미우석_준공계(천안아산역)" xfId="1416" xr:uid="{00000000-0005-0000-0000-000087050000}"/>
    <cellStyle name="_99광통신네트워크남구용현외1개소_용현한양외계약및준공관련_한미우석_준공계(천안아산역)_준공계" xfId="1417" xr:uid="{00000000-0005-0000-0000-000088050000}"/>
    <cellStyle name="_99광통신네트워크남구용현외1개소_용현한양외계약및준공관련_한미우석_통합국사전원선" xfId="1418" xr:uid="{00000000-0005-0000-0000-000089050000}"/>
    <cellStyle name="_99광통신네트워크남구용현외1개소_용현한양외계약및준공관련_한미우석_통합국사전원선_준공계" xfId="1419" xr:uid="{00000000-0005-0000-0000-00008A050000}"/>
    <cellStyle name="_99광통신네트워크남구용현외1개소_용현한양외계약및준공관련_한미우석_통합국사전원선_준공계(천안아산역)" xfId="1420" xr:uid="{00000000-0005-0000-0000-00008B050000}"/>
    <cellStyle name="_99광통신네트워크남구용현외1개소_용현한양외계약및준공관련_한미우석_통합국사전원선_준공계(천안아산역)_준공계" xfId="1421" xr:uid="{00000000-0005-0000-0000-00008C050000}"/>
    <cellStyle name="_99광통신네트워크남구용현외1개소_용현한양외계약및준공관련_한미우석_통합국사트레이" xfId="1422" xr:uid="{00000000-0005-0000-0000-00008D050000}"/>
    <cellStyle name="_99광통신네트워크남구용현외1개소_용현한양외계약및준공관련_한미우석_통합국사트레이_준공계" xfId="1423" xr:uid="{00000000-0005-0000-0000-00008E050000}"/>
    <cellStyle name="_99광통신네트워크남구용현외1개소_용현한양외계약및준공관련_한미우석_통합국사트레이_준공계(천안아산역)" xfId="1424" xr:uid="{00000000-0005-0000-0000-00008F050000}"/>
    <cellStyle name="_99광통신네트워크남구용현외1개소_용현한양외계약및준공관련_한미우석_통합국사트레이_준공계(천안아산역)_준공계" xfId="1425" xr:uid="{00000000-0005-0000-0000-000090050000}"/>
    <cellStyle name="_99광통신네트워크남구용현외1개소_용현한양외계약및준공관련_한미우석_한미은행1" xfId="1426" xr:uid="{00000000-0005-0000-0000-000091050000}"/>
    <cellStyle name="_99광통신네트워크남구용현외1개소_용현한양외계약및준공관련_한미우석_한미은행1_준공계" xfId="1427" xr:uid="{00000000-0005-0000-0000-000092050000}"/>
    <cellStyle name="_99광통신네트워크남구용현외1개소_용현한양외계약및준공관련_한미우석_한미은행1_준공계(천안아산역)" xfId="1428" xr:uid="{00000000-0005-0000-0000-000093050000}"/>
    <cellStyle name="_99광통신네트워크남구용현외1개소_용현한양외계약및준공관련_한미우석_한미은행1_준공계(천안아산역)_준공계" xfId="1429" xr:uid="{00000000-0005-0000-0000-000094050000}"/>
    <cellStyle name="_99광통신네트워크남구용현외1개소_용현한양외계약및준공관련_한미우석_한미은행1_통합국사트레이" xfId="1430" xr:uid="{00000000-0005-0000-0000-000095050000}"/>
    <cellStyle name="_99광통신네트워크남구용현외1개소_용현한양외계약및준공관련_한미우석_한미은행1_통합국사트레이_준공계" xfId="1431" xr:uid="{00000000-0005-0000-0000-000096050000}"/>
    <cellStyle name="_99광통신네트워크남구용현외1개소_용현한양외계약및준공관련_한미우석_한미은행1_통합국사트레이_준공계(천안아산역)" xfId="1432" xr:uid="{00000000-0005-0000-0000-000097050000}"/>
    <cellStyle name="_99광통신네트워크남구용현외1개소_용현한양외계약및준공관련_한미우석_한미은행1_통합국사트레이_준공계(천안아산역)_준공계" xfId="1433" xr:uid="{00000000-0005-0000-0000-000098050000}"/>
    <cellStyle name="_99광통신네트워크남구용현외1개소_용현한양외계약및준공관련_한미우석_한미은행2" xfId="1434" xr:uid="{00000000-0005-0000-0000-000099050000}"/>
    <cellStyle name="_99광통신네트워크남구용현외1개소_용현한양외계약및준공관련_한미우석_한미은행2_견적" xfId="1435" xr:uid="{00000000-0005-0000-0000-00009A050000}"/>
    <cellStyle name="_99광통신네트워크남구용현외1개소_용현한양외계약및준공관련_한미우석_한미은행2_견적_준공계" xfId="1436" xr:uid="{00000000-0005-0000-0000-00009B050000}"/>
    <cellStyle name="_99광통신네트워크남구용현외1개소_용현한양외계약및준공관련_한미우석_한미은행2_견적_준공계(천안아산역)" xfId="1437" xr:uid="{00000000-0005-0000-0000-00009C050000}"/>
    <cellStyle name="_99광통신네트워크남구용현외1개소_용현한양외계약및준공관련_한미우석_한미은행2_견적_준공계(천안아산역)_준공계" xfId="1438" xr:uid="{00000000-0005-0000-0000-00009D050000}"/>
    <cellStyle name="_99광통신네트워크남구용현외1개소_용현한양외계약및준공관련_한미우석_한미은행2_준공계" xfId="1439" xr:uid="{00000000-0005-0000-0000-00009E050000}"/>
    <cellStyle name="_99광통신네트워크남구용현외1개소_용현한양외계약및준공관련_한미우석_한미은행2_준공계(천안아산역)" xfId="1440" xr:uid="{00000000-0005-0000-0000-00009F050000}"/>
    <cellStyle name="_99광통신네트워크남구용현외1개소_용현한양외계약및준공관련_한미우석_한미은행2_준공계(천안아산역)_준공계" xfId="1441" xr:uid="{00000000-0005-0000-0000-0000A0050000}"/>
    <cellStyle name="_99광통신네트워크남구용현외1개소_용현한양외계약및준공관련_한미우석_한미은행2_통합국사트레이" xfId="1442" xr:uid="{00000000-0005-0000-0000-0000A1050000}"/>
    <cellStyle name="_99광통신네트워크남구용현외1개소_용현한양외계약및준공관련_한미우석_한미은행2_통합국사트레이_준공계" xfId="1443" xr:uid="{00000000-0005-0000-0000-0000A2050000}"/>
    <cellStyle name="_99광통신네트워크남구용현외1개소_용현한양외계약및준공관련_한미우석_한미은행2_통합국사트레이_준공계(천안아산역)" xfId="1444" xr:uid="{00000000-0005-0000-0000-0000A3050000}"/>
    <cellStyle name="_99광통신네트워크남구용현외1개소_용현한양외계약및준공관련_한미우석_한미은행2_통합국사트레이_준공계(천안아산역)_준공계" xfId="1445" xr:uid="{00000000-0005-0000-0000-0000A4050000}"/>
    <cellStyle name="_99광통신네트워크남구용현외1개소_용현한양외계약및준공관련_한미우석_한미은행본사" xfId="1446" xr:uid="{00000000-0005-0000-0000-0000A5050000}"/>
    <cellStyle name="_99광통신네트워크남구용현외1개소_용현한양외계약및준공관련_한미우석_한미은행본사_견적" xfId="1447" xr:uid="{00000000-0005-0000-0000-0000A6050000}"/>
    <cellStyle name="_99광통신네트워크남구용현외1개소_용현한양외계약및준공관련_한미우석_한미은행본사_견적_준공계" xfId="1448" xr:uid="{00000000-0005-0000-0000-0000A7050000}"/>
    <cellStyle name="_99광통신네트워크남구용현외1개소_용현한양외계약및준공관련_한미우석_한미은행본사_견적_준공계(천안아산역)" xfId="1449" xr:uid="{00000000-0005-0000-0000-0000A8050000}"/>
    <cellStyle name="_99광통신네트워크남구용현외1개소_용현한양외계약및준공관련_한미우석_한미은행본사_견적_준공계(천안아산역)_준공계" xfId="1450" xr:uid="{00000000-0005-0000-0000-0000A9050000}"/>
    <cellStyle name="_99광통신네트워크남구용현외1개소_용현한양외계약및준공관련_한미우석_한미은행본사_준공계" xfId="1451" xr:uid="{00000000-0005-0000-0000-0000AA050000}"/>
    <cellStyle name="_99광통신네트워크남구용현외1개소_용현한양외계약및준공관련_한미우석_한미은행본사_준공계(천안아산역)" xfId="1452" xr:uid="{00000000-0005-0000-0000-0000AB050000}"/>
    <cellStyle name="_99광통신네트워크남구용현외1개소_용현한양외계약및준공관련_한미우석_한미은행본사_준공계(천안아산역)_준공계" xfId="1453" xr:uid="{00000000-0005-0000-0000-0000AC050000}"/>
    <cellStyle name="_99광통신네트워크남구용현외1개소_용현한양외계약및준공관련_한미우석_한미은행본사_통합국사트레이" xfId="1454" xr:uid="{00000000-0005-0000-0000-0000AD050000}"/>
    <cellStyle name="_99광통신네트워크남구용현외1개소_용현한양외계약및준공관련_한미우석_한미은행본사_통합국사트레이_준공계" xfId="1455" xr:uid="{00000000-0005-0000-0000-0000AE050000}"/>
    <cellStyle name="_99광통신네트워크남구용현외1개소_용현한양외계약및준공관련_한미우석_한미은행본사_통합국사트레이_준공계(천안아산역)" xfId="1456" xr:uid="{00000000-0005-0000-0000-0000AF050000}"/>
    <cellStyle name="_99광통신네트워크남구용현외1개소_용현한양외계약및준공관련_한미우석_한미은행본사_통합국사트레이_준공계(천안아산역)_준공계" xfId="1457" xr:uid="{00000000-0005-0000-0000-0000B0050000}"/>
    <cellStyle name="_99광통신네트워크남구용현외1개소_용현한양외계약및준공관련_한미우석_한미은행본사1" xfId="1458" xr:uid="{00000000-0005-0000-0000-0000B1050000}"/>
    <cellStyle name="_99광통신네트워크남구용현외1개소_용현한양외계약및준공관련_한미우석_한미은행본사1_견적" xfId="1459" xr:uid="{00000000-0005-0000-0000-0000B2050000}"/>
    <cellStyle name="_99광통신네트워크남구용현외1개소_용현한양외계약및준공관련_한미우석_한미은행본사1_견적_준공계" xfId="1460" xr:uid="{00000000-0005-0000-0000-0000B3050000}"/>
    <cellStyle name="_99광통신네트워크남구용현외1개소_용현한양외계약및준공관련_한미우석_한미은행본사1_견적_준공계(천안아산역)" xfId="1461" xr:uid="{00000000-0005-0000-0000-0000B4050000}"/>
    <cellStyle name="_99광통신네트워크남구용현외1개소_용현한양외계약및준공관련_한미우석_한미은행본사1_견적_준공계(천안아산역)_준공계" xfId="1462" xr:uid="{00000000-0005-0000-0000-0000B5050000}"/>
    <cellStyle name="_99광통신네트워크남구용현외1개소_용현한양외계약및준공관련_한미우석_한미은행본사1_준공계" xfId="1463" xr:uid="{00000000-0005-0000-0000-0000B6050000}"/>
    <cellStyle name="_99광통신네트워크남구용현외1개소_용현한양외계약및준공관련_한미우석_한미은행본사1_준공계(천안아산역)" xfId="1464" xr:uid="{00000000-0005-0000-0000-0000B7050000}"/>
    <cellStyle name="_99광통신네트워크남구용현외1개소_용현한양외계약및준공관련_한미우석_한미은행본사1_준공계(천안아산역)_준공계" xfId="1465" xr:uid="{00000000-0005-0000-0000-0000B8050000}"/>
    <cellStyle name="_99광통신네트워크남구용현외1개소_용현한양외계약및준공관련_한미우석_한미은행본사1_통합국사트레이" xfId="1466" xr:uid="{00000000-0005-0000-0000-0000B9050000}"/>
    <cellStyle name="_99광통신네트워크남구용현외1개소_용현한양외계약및준공관련_한미우석_한미은행본사1_통합국사트레이_준공계" xfId="1467" xr:uid="{00000000-0005-0000-0000-0000BA050000}"/>
    <cellStyle name="_99광통신네트워크남구용현외1개소_용현한양외계약및준공관련_한미우석_한미은행본사1_통합국사트레이_준공계(천안아산역)" xfId="1468" xr:uid="{00000000-0005-0000-0000-0000BB050000}"/>
    <cellStyle name="_99광통신네트워크남구용현외1개소_용현한양외계약및준공관련_한미우석_한미은행본사1_통합국사트레이_준공계(천안아산역)_준공계" xfId="1469" xr:uid="{00000000-0005-0000-0000-0000BC050000}"/>
    <cellStyle name="_99광통신네트워크남구용현외1개소_용현한양외계약및준공관련_한미은행본사" xfId="1470" xr:uid="{00000000-0005-0000-0000-0000BD050000}"/>
    <cellStyle name="_99광통신네트워크남구용현외1개소_용현한양외계약및준공관련_한미은행본사_견적" xfId="1471" xr:uid="{00000000-0005-0000-0000-0000BE050000}"/>
    <cellStyle name="_99광통신네트워크남구용현외1개소_용현한양외계약및준공관련_한미은행본사_견적_준공계" xfId="1472" xr:uid="{00000000-0005-0000-0000-0000BF050000}"/>
    <cellStyle name="_99광통신네트워크남구용현외1개소_용현한양외계약및준공관련_한미은행본사_견적_준공계(천안아산역)" xfId="1473" xr:uid="{00000000-0005-0000-0000-0000C0050000}"/>
    <cellStyle name="_99광통신네트워크남구용현외1개소_용현한양외계약및준공관련_한미은행본사_견적_준공계(천안아산역)_준공계" xfId="1474" xr:uid="{00000000-0005-0000-0000-0000C1050000}"/>
    <cellStyle name="_99광통신네트워크남구용현외1개소_용현한양외계약및준공관련_한미은행본사_계양등7개소" xfId="1475" xr:uid="{00000000-0005-0000-0000-0000C2050000}"/>
    <cellStyle name="_99광통신네트워크남구용현외1개소_용현한양외계약및준공관련_한미은행본사_계양등7개소_준공계" xfId="1476" xr:uid="{00000000-0005-0000-0000-0000C3050000}"/>
    <cellStyle name="_99광통신네트워크남구용현외1개소_용현한양외계약및준공관련_한미은행본사_계양등7개소_준공계(천안아산역)" xfId="1477" xr:uid="{00000000-0005-0000-0000-0000C4050000}"/>
    <cellStyle name="_99광통신네트워크남구용현외1개소_용현한양외계약및준공관련_한미은행본사_계양등7개소_준공계(천안아산역)_준공계" xfId="1478" xr:uid="{00000000-0005-0000-0000-0000C5050000}"/>
    <cellStyle name="_99광통신네트워크남구용현외1개소_용현한양외계약및준공관련_한미은행본사_준공계" xfId="1479" xr:uid="{00000000-0005-0000-0000-0000C6050000}"/>
    <cellStyle name="_99광통신네트워크남구용현외1개소_용현한양외계약및준공관련_한미은행본사_준공계(천안아산역)" xfId="1480" xr:uid="{00000000-0005-0000-0000-0000C7050000}"/>
    <cellStyle name="_99광통신네트워크남구용현외1개소_용현한양외계약및준공관련_한미은행본사_준공계(천안아산역)_준공계" xfId="1481" xr:uid="{00000000-0005-0000-0000-0000C8050000}"/>
    <cellStyle name="_99광통신네트워크남구용현외1개소_용현한양외계약및준공관련_한미은행본사_통합국사전원선" xfId="1482" xr:uid="{00000000-0005-0000-0000-0000C9050000}"/>
    <cellStyle name="_99광통신네트워크남구용현외1개소_용현한양외계약및준공관련_한미은행본사_통합국사전원선_준공계" xfId="1483" xr:uid="{00000000-0005-0000-0000-0000CA050000}"/>
    <cellStyle name="_99광통신네트워크남구용현외1개소_용현한양외계약및준공관련_한미은행본사_통합국사전원선_준공계(천안아산역)" xfId="1484" xr:uid="{00000000-0005-0000-0000-0000CB050000}"/>
    <cellStyle name="_99광통신네트워크남구용현외1개소_용현한양외계약및준공관련_한미은행본사_통합국사전원선_준공계(천안아산역)_준공계" xfId="1485" xr:uid="{00000000-0005-0000-0000-0000CC050000}"/>
    <cellStyle name="_99광통신네트워크남구용현외1개소_용현한양외계약및준공관련_한미은행본사_통합국사트레이" xfId="1486" xr:uid="{00000000-0005-0000-0000-0000CD050000}"/>
    <cellStyle name="_99광통신네트워크남구용현외1개소_용현한양외계약및준공관련_한미은행본사_통합국사트레이_준공계" xfId="1487" xr:uid="{00000000-0005-0000-0000-0000CE050000}"/>
    <cellStyle name="_99광통신네트워크남구용현외1개소_용현한양외계약및준공관련_한미은행본사_통합국사트레이_준공계(천안아산역)" xfId="1488" xr:uid="{00000000-0005-0000-0000-0000CF050000}"/>
    <cellStyle name="_99광통신네트워크남구용현외1개소_용현한양외계약및준공관련_한미은행본사_통합국사트레이_준공계(천안아산역)_준공계" xfId="1489" xr:uid="{00000000-0005-0000-0000-0000D0050000}"/>
    <cellStyle name="_99광통신네트워크남구용현외1개소_용현한양외계약및준공관련_한미은행본사_한미은행1" xfId="1490" xr:uid="{00000000-0005-0000-0000-0000D1050000}"/>
    <cellStyle name="_99광통신네트워크남구용현외1개소_용현한양외계약및준공관련_한미은행본사_한미은행1_준공계" xfId="1491" xr:uid="{00000000-0005-0000-0000-0000D2050000}"/>
    <cellStyle name="_99광통신네트워크남구용현외1개소_용현한양외계약및준공관련_한미은행본사_한미은행1_준공계(천안아산역)" xfId="1492" xr:uid="{00000000-0005-0000-0000-0000D3050000}"/>
    <cellStyle name="_99광통신네트워크남구용현외1개소_용현한양외계약및준공관련_한미은행본사_한미은행1_준공계(천안아산역)_준공계" xfId="1493" xr:uid="{00000000-0005-0000-0000-0000D4050000}"/>
    <cellStyle name="_99광통신네트워크남구용현외1개소_용현한양외계약및준공관련_한미은행본사_한미은행1_통합국사트레이" xfId="1494" xr:uid="{00000000-0005-0000-0000-0000D5050000}"/>
    <cellStyle name="_99광통신네트워크남구용현외1개소_용현한양외계약및준공관련_한미은행본사_한미은행1_통합국사트레이_준공계" xfId="1495" xr:uid="{00000000-0005-0000-0000-0000D6050000}"/>
    <cellStyle name="_99광통신네트워크남구용현외1개소_용현한양외계약및준공관련_한미은행본사_한미은행1_통합국사트레이_준공계(천안아산역)" xfId="1496" xr:uid="{00000000-0005-0000-0000-0000D7050000}"/>
    <cellStyle name="_99광통신네트워크남구용현외1개소_용현한양외계약및준공관련_한미은행본사_한미은행1_통합국사트레이_준공계(천안아산역)_준공계" xfId="1497" xr:uid="{00000000-0005-0000-0000-0000D8050000}"/>
    <cellStyle name="_99광통신네트워크남구용현외1개소_용현한양외계약및준공관련_한미은행본사_한미은행2" xfId="1498" xr:uid="{00000000-0005-0000-0000-0000D9050000}"/>
    <cellStyle name="_99광통신네트워크남구용현외1개소_용현한양외계약및준공관련_한미은행본사_한미은행2_견적" xfId="1499" xr:uid="{00000000-0005-0000-0000-0000DA050000}"/>
    <cellStyle name="_99광통신네트워크남구용현외1개소_용현한양외계약및준공관련_한미은행본사_한미은행2_견적_준공계" xfId="1500" xr:uid="{00000000-0005-0000-0000-0000DB050000}"/>
    <cellStyle name="_99광통신네트워크남구용현외1개소_용현한양외계약및준공관련_한미은행본사_한미은행2_견적_준공계(천안아산역)" xfId="1501" xr:uid="{00000000-0005-0000-0000-0000DC050000}"/>
    <cellStyle name="_99광통신네트워크남구용현외1개소_용현한양외계약및준공관련_한미은행본사_한미은행2_견적_준공계(천안아산역)_준공계" xfId="1502" xr:uid="{00000000-0005-0000-0000-0000DD050000}"/>
    <cellStyle name="_99광통신네트워크남구용현외1개소_용현한양외계약및준공관련_한미은행본사_한미은행2_준공계" xfId="1503" xr:uid="{00000000-0005-0000-0000-0000DE050000}"/>
    <cellStyle name="_99광통신네트워크남구용현외1개소_용현한양외계약및준공관련_한미은행본사_한미은행2_준공계(천안아산역)" xfId="1504" xr:uid="{00000000-0005-0000-0000-0000DF050000}"/>
    <cellStyle name="_99광통신네트워크남구용현외1개소_용현한양외계약및준공관련_한미은행본사_한미은행2_준공계(천안아산역)_준공계" xfId="1505" xr:uid="{00000000-0005-0000-0000-0000E0050000}"/>
    <cellStyle name="_99광통신네트워크남구용현외1개소_용현한양외계약및준공관련_한미은행본사_한미은행2_통합국사트레이" xfId="1506" xr:uid="{00000000-0005-0000-0000-0000E1050000}"/>
    <cellStyle name="_99광통신네트워크남구용현외1개소_용현한양외계약및준공관련_한미은행본사_한미은행2_통합국사트레이_준공계" xfId="1507" xr:uid="{00000000-0005-0000-0000-0000E2050000}"/>
    <cellStyle name="_99광통신네트워크남구용현외1개소_용현한양외계약및준공관련_한미은행본사_한미은행2_통합국사트레이_준공계(천안아산역)" xfId="1508" xr:uid="{00000000-0005-0000-0000-0000E3050000}"/>
    <cellStyle name="_99광통신네트워크남구용현외1개소_용현한양외계약및준공관련_한미은행본사_한미은행2_통합국사트레이_준공계(천안아산역)_준공계" xfId="1509" xr:uid="{00000000-0005-0000-0000-0000E4050000}"/>
    <cellStyle name="_99광통신네트워크남구용현외1개소_용현한양외계약및준공관련_한미은행본사_한미은행본사" xfId="1510" xr:uid="{00000000-0005-0000-0000-0000E5050000}"/>
    <cellStyle name="_99광통신네트워크남구용현외1개소_용현한양외계약및준공관련_한미은행본사_한미은행본사_견적" xfId="1511" xr:uid="{00000000-0005-0000-0000-0000E6050000}"/>
    <cellStyle name="_99광통신네트워크남구용현외1개소_용현한양외계약및준공관련_한미은행본사_한미은행본사_견적_준공계" xfId="1512" xr:uid="{00000000-0005-0000-0000-0000E7050000}"/>
    <cellStyle name="_99광통신네트워크남구용현외1개소_용현한양외계약및준공관련_한미은행본사_한미은행본사_견적_준공계(천안아산역)" xfId="1513" xr:uid="{00000000-0005-0000-0000-0000E8050000}"/>
    <cellStyle name="_99광통신네트워크남구용현외1개소_용현한양외계약및준공관련_한미은행본사_한미은행본사_견적_준공계(천안아산역)_준공계" xfId="1514" xr:uid="{00000000-0005-0000-0000-0000E9050000}"/>
    <cellStyle name="_99광통신네트워크남구용현외1개소_용현한양외계약및준공관련_한미은행본사_한미은행본사_준공계" xfId="1515" xr:uid="{00000000-0005-0000-0000-0000EA050000}"/>
    <cellStyle name="_99광통신네트워크남구용현외1개소_용현한양외계약및준공관련_한미은행본사_한미은행본사_준공계(천안아산역)" xfId="1516" xr:uid="{00000000-0005-0000-0000-0000EB050000}"/>
    <cellStyle name="_99광통신네트워크남구용현외1개소_용현한양외계약및준공관련_한미은행본사_한미은행본사_준공계(천안아산역)_준공계" xfId="1517" xr:uid="{00000000-0005-0000-0000-0000EC050000}"/>
    <cellStyle name="_99광통신네트워크남구용현외1개소_용현한양외계약및준공관련_한미은행본사_한미은행본사_통합국사트레이" xfId="1518" xr:uid="{00000000-0005-0000-0000-0000ED050000}"/>
    <cellStyle name="_99광통신네트워크남구용현외1개소_용현한양외계약및준공관련_한미은행본사_한미은행본사_통합국사트레이_준공계" xfId="1519" xr:uid="{00000000-0005-0000-0000-0000EE050000}"/>
    <cellStyle name="_99광통신네트워크남구용현외1개소_용현한양외계약및준공관련_한미은행본사_한미은행본사_통합국사트레이_준공계(천안아산역)" xfId="1520" xr:uid="{00000000-0005-0000-0000-0000EF050000}"/>
    <cellStyle name="_99광통신네트워크남구용현외1개소_용현한양외계약및준공관련_한미은행본사_한미은행본사_통합국사트레이_준공계(천안아산역)_준공계" xfId="1521" xr:uid="{00000000-0005-0000-0000-0000F0050000}"/>
    <cellStyle name="_99광통신네트워크남구용현외1개소_용현한양외계약및준공관련_한미은행본사_한미은행본사1" xfId="1522" xr:uid="{00000000-0005-0000-0000-0000F1050000}"/>
    <cellStyle name="_99광통신네트워크남구용현외1개소_용현한양외계약및준공관련_한미은행본사_한미은행본사1_견적" xfId="1523" xr:uid="{00000000-0005-0000-0000-0000F2050000}"/>
    <cellStyle name="_99광통신네트워크남구용현외1개소_용현한양외계약및준공관련_한미은행본사_한미은행본사1_견적_준공계" xfId="1524" xr:uid="{00000000-0005-0000-0000-0000F3050000}"/>
    <cellStyle name="_99광통신네트워크남구용현외1개소_용현한양외계약및준공관련_한미은행본사_한미은행본사1_견적_준공계(천안아산역)" xfId="1525" xr:uid="{00000000-0005-0000-0000-0000F4050000}"/>
    <cellStyle name="_99광통신네트워크남구용현외1개소_용현한양외계약및준공관련_한미은행본사_한미은행본사1_견적_준공계(천안아산역)_준공계" xfId="1526" xr:uid="{00000000-0005-0000-0000-0000F5050000}"/>
    <cellStyle name="_99광통신네트워크남구용현외1개소_용현한양외계약및준공관련_한미은행본사_한미은행본사1_준공계" xfId="1527" xr:uid="{00000000-0005-0000-0000-0000F6050000}"/>
    <cellStyle name="_99광통신네트워크남구용현외1개소_용현한양외계약및준공관련_한미은행본사_한미은행본사1_준공계(천안아산역)" xfId="1528" xr:uid="{00000000-0005-0000-0000-0000F7050000}"/>
    <cellStyle name="_99광통신네트워크남구용현외1개소_용현한양외계약및준공관련_한미은행본사_한미은행본사1_준공계(천안아산역)_준공계" xfId="1529" xr:uid="{00000000-0005-0000-0000-0000F8050000}"/>
    <cellStyle name="_99광통신네트워크남구용현외1개소_용현한양외계약및준공관련_한미은행본사_한미은행본사1_통합국사트레이" xfId="1530" xr:uid="{00000000-0005-0000-0000-0000F9050000}"/>
    <cellStyle name="_99광통신네트워크남구용현외1개소_용현한양외계약및준공관련_한미은행본사_한미은행본사1_통합국사트레이_준공계" xfId="1531" xr:uid="{00000000-0005-0000-0000-0000FA050000}"/>
    <cellStyle name="_99광통신네트워크남구용현외1개소_용현한양외계약및준공관련_한미은행본사_한미은행본사1_통합국사트레이_준공계(천안아산역)" xfId="1532" xr:uid="{00000000-0005-0000-0000-0000FB050000}"/>
    <cellStyle name="_99광통신네트워크남구용현외1개소_용현한양외계약및준공관련_한미은행본사_한미은행본사1_통합국사트레이_준공계(천안아산역)_준공계" xfId="1533" xr:uid="{00000000-0005-0000-0000-0000FC050000}"/>
    <cellStyle name="_99광통신네트워크남구용현외1개소_용현한양외계약및준공관련_한미케이블" xfId="1534" xr:uid="{00000000-0005-0000-0000-0000FD050000}"/>
    <cellStyle name="_99광통신네트워크남구용현외1개소_용현한양외계약및준공관련_한미케이블_견적" xfId="1535" xr:uid="{00000000-0005-0000-0000-0000FE050000}"/>
    <cellStyle name="_99광통신네트워크남구용현외1개소_용현한양외계약및준공관련_한미케이블_견적_준공계" xfId="1536" xr:uid="{00000000-0005-0000-0000-0000FF050000}"/>
    <cellStyle name="_99광통신네트워크남구용현외1개소_용현한양외계약및준공관련_한미케이블_견적_준공계(천안아산역)" xfId="1537" xr:uid="{00000000-0005-0000-0000-000000060000}"/>
    <cellStyle name="_99광통신네트워크남구용현외1개소_용현한양외계약및준공관련_한미케이블_견적_준공계(천안아산역)_준공계" xfId="1538" xr:uid="{00000000-0005-0000-0000-000001060000}"/>
    <cellStyle name="_99광통신네트워크남구용현외1개소_용현한양외계약및준공관련_한미케이블_계양등7개소" xfId="1539" xr:uid="{00000000-0005-0000-0000-000002060000}"/>
    <cellStyle name="_99광통신네트워크남구용현외1개소_용현한양외계약및준공관련_한미케이블_계양등7개소_준공계" xfId="1540" xr:uid="{00000000-0005-0000-0000-000003060000}"/>
    <cellStyle name="_99광통신네트워크남구용현외1개소_용현한양외계약및준공관련_한미케이블_계양등7개소_준공계(천안아산역)" xfId="1541" xr:uid="{00000000-0005-0000-0000-000004060000}"/>
    <cellStyle name="_99광통신네트워크남구용현외1개소_용현한양외계약및준공관련_한미케이블_계양등7개소_준공계(천안아산역)_준공계" xfId="1542" xr:uid="{00000000-0005-0000-0000-000005060000}"/>
    <cellStyle name="_99광통신네트워크남구용현외1개소_용현한양외계약및준공관련_한미케이블_준공계" xfId="1543" xr:uid="{00000000-0005-0000-0000-000006060000}"/>
    <cellStyle name="_99광통신네트워크남구용현외1개소_용현한양외계약및준공관련_한미케이블_준공계(천안아산역)" xfId="1544" xr:uid="{00000000-0005-0000-0000-000007060000}"/>
    <cellStyle name="_99광통신네트워크남구용현외1개소_용현한양외계약및준공관련_한미케이블_준공계(천안아산역)_준공계" xfId="1545" xr:uid="{00000000-0005-0000-0000-000008060000}"/>
    <cellStyle name="_99광통신네트워크남구용현외1개소_용현한양외계약및준공관련_한미케이블_통합국사전원선" xfId="1546" xr:uid="{00000000-0005-0000-0000-000009060000}"/>
    <cellStyle name="_99광통신네트워크남구용현외1개소_용현한양외계약및준공관련_한미케이블_통합국사전원선_준공계" xfId="1547" xr:uid="{00000000-0005-0000-0000-00000A060000}"/>
    <cellStyle name="_99광통신네트워크남구용현외1개소_용현한양외계약및준공관련_한미케이블_통합국사전원선_준공계(천안아산역)" xfId="1548" xr:uid="{00000000-0005-0000-0000-00000B060000}"/>
    <cellStyle name="_99광통신네트워크남구용현외1개소_용현한양외계약및준공관련_한미케이블_통합국사전원선_준공계(천안아산역)_준공계" xfId="1549" xr:uid="{00000000-0005-0000-0000-00000C060000}"/>
    <cellStyle name="_99광통신네트워크남구용현외1개소_용현한양외계약및준공관련_한미케이블_통합국사트레이" xfId="1550" xr:uid="{00000000-0005-0000-0000-00000D060000}"/>
    <cellStyle name="_99광통신네트워크남구용현외1개소_용현한양외계약및준공관련_한미케이블_통합국사트레이_준공계" xfId="1551" xr:uid="{00000000-0005-0000-0000-00000E060000}"/>
    <cellStyle name="_99광통신네트워크남구용현외1개소_용현한양외계약및준공관련_한미케이블_통합국사트레이_준공계(천안아산역)" xfId="1552" xr:uid="{00000000-0005-0000-0000-00000F060000}"/>
    <cellStyle name="_99광통신네트워크남구용현외1개소_용현한양외계약및준공관련_한미케이블_통합국사트레이_준공계(천안아산역)_준공계" xfId="1553" xr:uid="{00000000-0005-0000-0000-000010060000}"/>
    <cellStyle name="_99광통신네트워크남구용현외1개소_용현한양외계약및준공관련_한미케이블_한미은행1" xfId="1554" xr:uid="{00000000-0005-0000-0000-000011060000}"/>
    <cellStyle name="_99광통신네트워크남구용현외1개소_용현한양외계약및준공관련_한미케이블_한미은행1_준공계" xfId="1555" xr:uid="{00000000-0005-0000-0000-000012060000}"/>
    <cellStyle name="_99광통신네트워크남구용현외1개소_용현한양외계약및준공관련_한미케이블_한미은행1_준공계(천안아산역)" xfId="1556" xr:uid="{00000000-0005-0000-0000-000013060000}"/>
    <cellStyle name="_99광통신네트워크남구용현외1개소_용현한양외계약및준공관련_한미케이블_한미은행1_준공계(천안아산역)_준공계" xfId="1557" xr:uid="{00000000-0005-0000-0000-000014060000}"/>
    <cellStyle name="_99광통신네트워크남구용현외1개소_용현한양외계약및준공관련_한미케이블_한미은행1_통합국사트레이" xfId="1558" xr:uid="{00000000-0005-0000-0000-000015060000}"/>
    <cellStyle name="_99광통신네트워크남구용현외1개소_용현한양외계약및준공관련_한미케이블_한미은행1_통합국사트레이_준공계" xfId="1559" xr:uid="{00000000-0005-0000-0000-000016060000}"/>
    <cellStyle name="_99광통신네트워크남구용현외1개소_용현한양외계약및준공관련_한미케이블_한미은행1_통합국사트레이_준공계(천안아산역)" xfId="1560" xr:uid="{00000000-0005-0000-0000-000017060000}"/>
    <cellStyle name="_99광통신네트워크남구용현외1개소_용현한양외계약및준공관련_한미케이블_한미은행1_통합국사트레이_준공계(천안아산역)_준공계" xfId="1561" xr:uid="{00000000-0005-0000-0000-000018060000}"/>
    <cellStyle name="_99광통신네트워크남구용현외1개소_용현한양외계약및준공관련_한미케이블_한미은행2" xfId="1562" xr:uid="{00000000-0005-0000-0000-000019060000}"/>
    <cellStyle name="_99광통신네트워크남구용현외1개소_용현한양외계약및준공관련_한미케이블_한미은행2_견적" xfId="1563" xr:uid="{00000000-0005-0000-0000-00001A060000}"/>
    <cellStyle name="_99광통신네트워크남구용현외1개소_용현한양외계약및준공관련_한미케이블_한미은행2_견적_준공계" xfId="1564" xr:uid="{00000000-0005-0000-0000-00001B060000}"/>
    <cellStyle name="_99광통신네트워크남구용현외1개소_용현한양외계약및준공관련_한미케이블_한미은행2_견적_준공계(천안아산역)" xfId="1565" xr:uid="{00000000-0005-0000-0000-00001C060000}"/>
    <cellStyle name="_99광통신네트워크남구용현외1개소_용현한양외계약및준공관련_한미케이블_한미은행2_견적_준공계(천안아산역)_준공계" xfId="1566" xr:uid="{00000000-0005-0000-0000-00001D060000}"/>
    <cellStyle name="_99광통신네트워크남구용현외1개소_용현한양외계약및준공관련_한미케이블_한미은행2_준공계" xfId="1567" xr:uid="{00000000-0005-0000-0000-00001E060000}"/>
    <cellStyle name="_99광통신네트워크남구용현외1개소_용현한양외계약및준공관련_한미케이블_한미은행2_준공계(천안아산역)" xfId="1568" xr:uid="{00000000-0005-0000-0000-00001F060000}"/>
    <cellStyle name="_99광통신네트워크남구용현외1개소_용현한양외계약및준공관련_한미케이블_한미은행2_준공계(천안아산역)_준공계" xfId="1569" xr:uid="{00000000-0005-0000-0000-000020060000}"/>
    <cellStyle name="_99광통신네트워크남구용현외1개소_용현한양외계약및준공관련_한미케이블_한미은행2_통합국사트레이" xfId="1570" xr:uid="{00000000-0005-0000-0000-000021060000}"/>
    <cellStyle name="_99광통신네트워크남구용현외1개소_용현한양외계약및준공관련_한미케이블_한미은행2_통합국사트레이_준공계" xfId="1571" xr:uid="{00000000-0005-0000-0000-000022060000}"/>
    <cellStyle name="_99광통신네트워크남구용현외1개소_용현한양외계약및준공관련_한미케이블_한미은행2_통합국사트레이_준공계(천안아산역)" xfId="1572" xr:uid="{00000000-0005-0000-0000-000023060000}"/>
    <cellStyle name="_99광통신네트워크남구용현외1개소_용현한양외계약및준공관련_한미케이블_한미은행2_통합국사트레이_준공계(천안아산역)_준공계" xfId="1573" xr:uid="{00000000-0005-0000-0000-000024060000}"/>
    <cellStyle name="_99광통신네트워크남구용현외1개소_용현한양외계약및준공관련_한미케이블_한미은행본사" xfId="1574" xr:uid="{00000000-0005-0000-0000-000025060000}"/>
    <cellStyle name="_99광통신네트워크남구용현외1개소_용현한양외계약및준공관련_한미케이블_한미은행본사_견적" xfId="1575" xr:uid="{00000000-0005-0000-0000-000026060000}"/>
    <cellStyle name="_99광통신네트워크남구용현외1개소_용현한양외계약및준공관련_한미케이블_한미은행본사_견적_준공계" xfId="1576" xr:uid="{00000000-0005-0000-0000-000027060000}"/>
    <cellStyle name="_99광통신네트워크남구용현외1개소_용현한양외계약및준공관련_한미케이블_한미은행본사_견적_준공계(천안아산역)" xfId="1577" xr:uid="{00000000-0005-0000-0000-000028060000}"/>
    <cellStyle name="_99광통신네트워크남구용현외1개소_용현한양외계약및준공관련_한미케이블_한미은행본사_견적_준공계(천안아산역)_준공계" xfId="1578" xr:uid="{00000000-0005-0000-0000-000029060000}"/>
    <cellStyle name="_99광통신네트워크남구용현외1개소_용현한양외계약및준공관련_한미케이블_한미은행본사_준공계" xfId="1579" xr:uid="{00000000-0005-0000-0000-00002A060000}"/>
    <cellStyle name="_99광통신네트워크남구용현외1개소_용현한양외계약및준공관련_한미케이블_한미은행본사_준공계(천안아산역)" xfId="1580" xr:uid="{00000000-0005-0000-0000-00002B060000}"/>
    <cellStyle name="_99광통신네트워크남구용현외1개소_용현한양외계약및준공관련_한미케이블_한미은행본사_준공계(천안아산역)_준공계" xfId="1581" xr:uid="{00000000-0005-0000-0000-00002C060000}"/>
    <cellStyle name="_99광통신네트워크남구용현외1개소_용현한양외계약및준공관련_한미케이블_한미은행본사_통합국사트레이" xfId="1582" xr:uid="{00000000-0005-0000-0000-00002D060000}"/>
    <cellStyle name="_99광통신네트워크남구용현외1개소_용현한양외계약및준공관련_한미케이블_한미은행본사_통합국사트레이_준공계" xfId="1583" xr:uid="{00000000-0005-0000-0000-00002E060000}"/>
    <cellStyle name="_99광통신네트워크남구용현외1개소_용현한양외계약및준공관련_한미케이블_한미은행본사_통합국사트레이_준공계(천안아산역)" xfId="1584" xr:uid="{00000000-0005-0000-0000-00002F060000}"/>
    <cellStyle name="_99광통신네트워크남구용현외1개소_용현한양외계약및준공관련_한미케이블_한미은행본사_통합국사트레이_준공계(천안아산역)_준공계" xfId="1585" xr:uid="{00000000-0005-0000-0000-000030060000}"/>
    <cellStyle name="_99광통신네트워크남구용현외1개소_용현한양외계약및준공관련_한미케이블_한미은행본사1" xfId="1586" xr:uid="{00000000-0005-0000-0000-000031060000}"/>
    <cellStyle name="_99광통신네트워크남구용현외1개소_용현한양외계약및준공관련_한미케이블_한미은행본사1_견적" xfId="1587" xr:uid="{00000000-0005-0000-0000-000032060000}"/>
    <cellStyle name="_99광통신네트워크남구용현외1개소_용현한양외계약및준공관련_한미케이블_한미은행본사1_견적_준공계" xfId="1588" xr:uid="{00000000-0005-0000-0000-000033060000}"/>
    <cellStyle name="_99광통신네트워크남구용현외1개소_용현한양외계약및준공관련_한미케이블_한미은행본사1_견적_준공계(천안아산역)" xfId="1589" xr:uid="{00000000-0005-0000-0000-000034060000}"/>
    <cellStyle name="_99광통신네트워크남구용현외1개소_용현한양외계약및준공관련_한미케이블_한미은행본사1_견적_준공계(천안아산역)_준공계" xfId="1590" xr:uid="{00000000-0005-0000-0000-000035060000}"/>
    <cellStyle name="_99광통신네트워크남구용현외1개소_용현한양외계약및준공관련_한미케이블_한미은행본사1_준공계" xfId="1591" xr:uid="{00000000-0005-0000-0000-000036060000}"/>
    <cellStyle name="_99광통신네트워크남구용현외1개소_용현한양외계약및준공관련_한미케이블_한미은행본사1_준공계(천안아산역)" xfId="1592" xr:uid="{00000000-0005-0000-0000-000037060000}"/>
    <cellStyle name="_99광통신네트워크남구용현외1개소_용현한양외계약및준공관련_한미케이블_한미은행본사1_준공계(천안아산역)_준공계" xfId="1593" xr:uid="{00000000-0005-0000-0000-000038060000}"/>
    <cellStyle name="_99광통신네트워크남구용현외1개소_용현한양외계약및준공관련_한미케이블_한미은행본사1_통합국사트레이" xfId="1594" xr:uid="{00000000-0005-0000-0000-000039060000}"/>
    <cellStyle name="_99광통신네트워크남구용현외1개소_용현한양외계약및준공관련_한미케이블_한미은행본사1_통합국사트레이_준공계" xfId="1595" xr:uid="{00000000-0005-0000-0000-00003A060000}"/>
    <cellStyle name="_99광통신네트워크남구용현외1개소_용현한양외계약및준공관련_한미케이블_한미은행본사1_통합국사트레이_준공계(천안아산역)" xfId="1596" xr:uid="{00000000-0005-0000-0000-00003B060000}"/>
    <cellStyle name="_99광통신네트워크남구용현외1개소_용현한양외계약및준공관련_한미케이블_한미은행본사1_통합국사트레이_준공계(천안아산역)_준공계" xfId="1597" xr:uid="{00000000-0005-0000-0000-00003C060000}"/>
    <cellStyle name="_99광통신네트워크남구용현외1개소_파워콤간이공사관련" xfId="1598" xr:uid="{00000000-0005-0000-0000-00003D060000}"/>
    <cellStyle name="_99광통신네트워크남구용현외1개소_파워콤간이공사관련 2" xfId="1599" xr:uid="{00000000-0005-0000-0000-00003E060000}"/>
    <cellStyle name="_99광통신네트워크남구용현외1개소_파워콤간이공사관련_04년도서울지역굴착계획" xfId="1600" xr:uid="{00000000-0005-0000-0000-00003F060000}"/>
    <cellStyle name="_99광통신네트워크남구용현외1개소_파워콤간이공사관련_04년도서울지역굴착계획 2" xfId="1601" xr:uid="{00000000-0005-0000-0000-000040060000}"/>
    <cellStyle name="_99광통신네트워크남구용현외1개소_파워콤간이공사관련_견적" xfId="1602" xr:uid="{00000000-0005-0000-0000-000041060000}"/>
    <cellStyle name="_99광통신네트워크남구용현외1개소_파워콤간이공사관련_견적_준공계" xfId="1603" xr:uid="{00000000-0005-0000-0000-000042060000}"/>
    <cellStyle name="_99광통신네트워크남구용현외1개소_파워콤간이공사관련_견적_준공계(천안아산역)" xfId="1604" xr:uid="{00000000-0005-0000-0000-000043060000}"/>
    <cellStyle name="_99광통신네트워크남구용현외1개소_파워콤간이공사관련_견적_준공계(천안아산역)_준공계" xfId="1605" xr:uid="{00000000-0005-0000-0000-000044060000}"/>
    <cellStyle name="_99광통신네트워크남구용현외1개소_파워콤간이공사관련_봅시다장비내역서" xfId="1606" xr:uid="{00000000-0005-0000-0000-000045060000}"/>
    <cellStyle name="_99광통신네트워크남구용현외1개소_파워콤간이공사관련_봅시다장비내역서 2" xfId="1607" xr:uid="{00000000-0005-0000-0000-000046060000}"/>
    <cellStyle name="_99광통신네트워크남구용현외1개소_파워콤간이공사관련_봅시다장비내역서_04년도서울지역굴착계획" xfId="1608" xr:uid="{00000000-0005-0000-0000-000047060000}"/>
    <cellStyle name="_99광통신네트워크남구용현외1개소_파워콤간이공사관련_봅시다장비내역서_04년도서울지역굴착계획 2" xfId="1609" xr:uid="{00000000-0005-0000-0000-000048060000}"/>
    <cellStyle name="_99광통신네트워크남구용현외1개소_파워콤간이공사관련_봅시다장비내역서_의정부" xfId="1610" xr:uid="{00000000-0005-0000-0000-000049060000}"/>
    <cellStyle name="_99광통신네트워크남구용현외1개소_파워콤간이공사관련_봅시다장비내역서_의정부 2" xfId="1611" xr:uid="{00000000-0005-0000-0000-00004A060000}"/>
    <cellStyle name="_99광통신네트워크남구용현외1개소_파워콤간이공사관련_봅시다장비내역서_의정부_04년도서울지역굴착계획" xfId="1612" xr:uid="{00000000-0005-0000-0000-00004B060000}"/>
    <cellStyle name="_99광통신네트워크남구용현외1개소_파워콤간이공사관련_봅시다장비내역서_의정부_04년도서울지역굴착계획 2" xfId="1613" xr:uid="{00000000-0005-0000-0000-00004C060000}"/>
    <cellStyle name="_99광통신네트워크남구용현외1개소_파워콤간이공사관련_신호현자재내역 의정부" xfId="1614" xr:uid="{00000000-0005-0000-0000-00004D060000}"/>
    <cellStyle name="_99광통신네트워크남구용현외1개소_파워콤간이공사관련_신호현자재내역 의정부 2" xfId="1615" xr:uid="{00000000-0005-0000-0000-00004E060000}"/>
    <cellStyle name="_99광통신네트워크남구용현외1개소_파워콤간이공사관련_신호현자재내역 의정부_04년도서울지역굴착계획" xfId="1616" xr:uid="{00000000-0005-0000-0000-00004F060000}"/>
    <cellStyle name="_99광통신네트워크남구용현외1개소_파워콤간이공사관련_신호현자재내역 의정부_04년도서울지역굴착계획 2" xfId="1617" xr:uid="{00000000-0005-0000-0000-000050060000}"/>
    <cellStyle name="_99광통신네트워크남구용현외1개소_파워콤간이공사관련_신호현자재내역 의정부_의정부" xfId="1618" xr:uid="{00000000-0005-0000-0000-000051060000}"/>
    <cellStyle name="_99광통신네트워크남구용현외1개소_파워콤간이공사관련_신호현자재내역 의정부_의정부 2" xfId="1619" xr:uid="{00000000-0005-0000-0000-000052060000}"/>
    <cellStyle name="_99광통신네트워크남구용현외1개소_파워콤간이공사관련_신호현자재내역 의정부_의정부_04년도서울지역굴착계획" xfId="1620" xr:uid="{00000000-0005-0000-0000-000053060000}"/>
    <cellStyle name="_99광통신네트워크남구용현외1개소_파워콤간이공사관련_신호현자재내역 의정부_의정부_04년도서울지역굴착계획 2" xfId="1621" xr:uid="{00000000-0005-0000-0000-000054060000}"/>
    <cellStyle name="_99광통신네트워크남구용현외1개소_파워콤간이공사관련_의정부장비내역서" xfId="1622" xr:uid="{00000000-0005-0000-0000-000055060000}"/>
    <cellStyle name="_99광통신네트워크남구용현외1개소_파워콤간이공사관련_의정부장비내역서 2" xfId="1623" xr:uid="{00000000-0005-0000-0000-000056060000}"/>
    <cellStyle name="_99광통신네트워크남구용현외1개소_파워콤간이공사관련_의정부장비내역서_04년도서울지역굴착계획" xfId="1624" xr:uid="{00000000-0005-0000-0000-000057060000}"/>
    <cellStyle name="_99광통신네트워크남구용현외1개소_파워콤간이공사관련_의정부장비내역서_04년도서울지역굴착계획 2" xfId="1625" xr:uid="{00000000-0005-0000-0000-000058060000}"/>
    <cellStyle name="_99광통신네트워크남구용현외1개소_파워콤간이공사관련_의정부장비내역서_의정부" xfId="1626" xr:uid="{00000000-0005-0000-0000-000059060000}"/>
    <cellStyle name="_99광통신네트워크남구용현외1개소_파워콤간이공사관련_의정부장비내역서_의정부 2" xfId="1627" xr:uid="{00000000-0005-0000-0000-00005A060000}"/>
    <cellStyle name="_99광통신네트워크남구용현외1개소_파워콤간이공사관련_의정부장비내역서_의정부_04년도서울지역굴착계획" xfId="1628" xr:uid="{00000000-0005-0000-0000-00005B060000}"/>
    <cellStyle name="_99광통신네트워크남구용현외1개소_파워콤간이공사관련_의정부장비내역서_의정부_04년도서울지역굴착계획 2" xfId="1629" xr:uid="{00000000-0005-0000-0000-00005C060000}"/>
    <cellStyle name="_99광통신네트워크남구용현외1개소_파워콤간이공사관련_준공계" xfId="1630" xr:uid="{00000000-0005-0000-0000-00005D060000}"/>
    <cellStyle name="_99광통신네트워크남구용현외1개소_파워콤간이공사관련_준공계(천안아산역)" xfId="1631" xr:uid="{00000000-0005-0000-0000-00005E060000}"/>
    <cellStyle name="_99광통신네트워크남구용현외1개소_파워콤간이공사관련_준공계(천안아산역)_준공계" xfId="1632" xr:uid="{00000000-0005-0000-0000-00005F060000}"/>
    <cellStyle name="_99광통신네트워크남구용현외1개소_파워콤간이공사관련_통합국사트레이" xfId="1633" xr:uid="{00000000-0005-0000-0000-000060060000}"/>
    <cellStyle name="_99광통신네트워크남구용현외1개소_파워콤간이공사관련_통합국사트레이_준공계" xfId="1634" xr:uid="{00000000-0005-0000-0000-000061060000}"/>
    <cellStyle name="_99광통신네트워크남구용현외1개소_파워콤간이공사관련_통합국사트레이_준공계(천안아산역)" xfId="1635" xr:uid="{00000000-0005-0000-0000-000062060000}"/>
    <cellStyle name="_99광통신네트워크남구용현외1개소_파워콤간이공사관련_통합국사트레이_준공계(천안아산역)_준공계" xfId="1636" xr:uid="{00000000-0005-0000-0000-000063060000}"/>
    <cellStyle name="_99광통신네트워크남구용현외1개소_파워콤간이공사관련_한미우석" xfId="1637" xr:uid="{00000000-0005-0000-0000-000064060000}"/>
    <cellStyle name="_99광통신네트워크남구용현외1개소_파워콤간이공사관련_한미우석_견적" xfId="1638" xr:uid="{00000000-0005-0000-0000-000065060000}"/>
    <cellStyle name="_99광통신네트워크남구용현외1개소_파워콤간이공사관련_한미우석_견적_준공계" xfId="1639" xr:uid="{00000000-0005-0000-0000-000066060000}"/>
    <cellStyle name="_99광통신네트워크남구용현외1개소_파워콤간이공사관련_한미우석_견적_준공계(천안아산역)" xfId="1640" xr:uid="{00000000-0005-0000-0000-000067060000}"/>
    <cellStyle name="_99광통신네트워크남구용현외1개소_파워콤간이공사관련_한미우석_견적_준공계(천안아산역)_준공계" xfId="1641" xr:uid="{00000000-0005-0000-0000-000068060000}"/>
    <cellStyle name="_99광통신네트워크남구용현외1개소_파워콤간이공사관련_한미우석_계양등7개소" xfId="1642" xr:uid="{00000000-0005-0000-0000-000069060000}"/>
    <cellStyle name="_99광통신네트워크남구용현외1개소_파워콤간이공사관련_한미우석_계양등7개소_준공계" xfId="1643" xr:uid="{00000000-0005-0000-0000-00006A060000}"/>
    <cellStyle name="_99광통신네트워크남구용현외1개소_파워콤간이공사관련_한미우석_계양등7개소_준공계(천안아산역)" xfId="1644" xr:uid="{00000000-0005-0000-0000-00006B060000}"/>
    <cellStyle name="_99광통신네트워크남구용현외1개소_파워콤간이공사관련_한미우석_계양등7개소_준공계(천안아산역)_준공계" xfId="1645" xr:uid="{00000000-0005-0000-0000-00006C060000}"/>
    <cellStyle name="_99광통신네트워크남구용현외1개소_파워콤간이공사관련_한미우석_준공계" xfId="1646" xr:uid="{00000000-0005-0000-0000-00006D060000}"/>
    <cellStyle name="_99광통신네트워크남구용현외1개소_파워콤간이공사관련_한미우석_준공계(천안아산역)" xfId="1647" xr:uid="{00000000-0005-0000-0000-00006E060000}"/>
    <cellStyle name="_99광통신네트워크남구용현외1개소_파워콤간이공사관련_한미우석_준공계(천안아산역)_준공계" xfId="1648" xr:uid="{00000000-0005-0000-0000-00006F060000}"/>
    <cellStyle name="_99광통신네트워크남구용현외1개소_파워콤간이공사관련_한미우석_통합국사전원선" xfId="1649" xr:uid="{00000000-0005-0000-0000-000070060000}"/>
    <cellStyle name="_99광통신네트워크남구용현외1개소_파워콤간이공사관련_한미우석_통합국사전원선_준공계" xfId="1650" xr:uid="{00000000-0005-0000-0000-000071060000}"/>
    <cellStyle name="_99광통신네트워크남구용현외1개소_파워콤간이공사관련_한미우석_통합국사전원선_준공계(천안아산역)" xfId="1651" xr:uid="{00000000-0005-0000-0000-000072060000}"/>
    <cellStyle name="_99광통신네트워크남구용현외1개소_파워콤간이공사관련_한미우석_통합국사전원선_준공계(천안아산역)_준공계" xfId="1652" xr:uid="{00000000-0005-0000-0000-000073060000}"/>
    <cellStyle name="_99광통신네트워크남구용현외1개소_파워콤간이공사관련_한미우석_통합국사트레이" xfId="1653" xr:uid="{00000000-0005-0000-0000-000074060000}"/>
    <cellStyle name="_99광통신네트워크남구용현외1개소_파워콤간이공사관련_한미우석_통합국사트레이_준공계" xfId="1654" xr:uid="{00000000-0005-0000-0000-000075060000}"/>
    <cellStyle name="_99광통신네트워크남구용현외1개소_파워콤간이공사관련_한미우석_통합국사트레이_준공계(천안아산역)" xfId="1655" xr:uid="{00000000-0005-0000-0000-000076060000}"/>
    <cellStyle name="_99광통신네트워크남구용현외1개소_파워콤간이공사관련_한미우석_통합국사트레이_준공계(천안아산역)_준공계" xfId="1656" xr:uid="{00000000-0005-0000-0000-000077060000}"/>
    <cellStyle name="_99광통신네트워크남구용현외1개소_파워콤간이공사관련_한미우석_한미은행1" xfId="1657" xr:uid="{00000000-0005-0000-0000-000078060000}"/>
    <cellStyle name="_99광통신네트워크남구용현외1개소_파워콤간이공사관련_한미우석_한미은행1_준공계" xfId="1658" xr:uid="{00000000-0005-0000-0000-000079060000}"/>
    <cellStyle name="_99광통신네트워크남구용현외1개소_파워콤간이공사관련_한미우석_한미은행1_준공계(천안아산역)" xfId="1659" xr:uid="{00000000-0005-0000-0000-00007A060000}"/>
    <cellStyle name="_99광통신네트워크남구용현외1개소_파워콤간이공사관련_한미우석_한미은행1_준공계(천안아산역)_준공계" xfId="1660" xr:uid="{00000000-0005-0000-0000-00007B060000}"/>
    <cellStyle name="_99광통신네트워크남구용현외1개소_파워콤간이공사관련_한미우석_한미은행1_통합국사트레이" xfId="1661" xr:uid="{00000000-0005-0000-0000-00007C060000}"/>
    <cellStyle name="_99광통신네트워크남구용현외1개소_파워콤간이공사관련_한미우석_한미은행1_통합국사트레이_준공계" xfId="1662" xr:uid="{00000000-0005-0000-0000-00007D060000}"/>
    <cellStyle name="_99광통신네트워크남구용현외1개소_파워콤간이공사관련_한미우석_한미은행1_통합국사트레이_준공계(천안아산역)" xfId="1663" xr:uid="{00000000-0005-0000-0000-00007E060000}"/>
    <cellStyle name="_99광통신네트워크남구용현외1개소_파워콤간이공사관련_한미우석_한미은행1_통합국사트레이_준공계(천안아산역)_준공계" xfId="1664" xr:uid="{00000000-0005-0000-0000-00007F060000}"/>
    <cellStyle name="_99광통신네트워크남구용현외1개소_파워콤간이공사관련_한미우석_한미은행2" xfId="1665" xr:uid="{00000000-0005-0000-0000-000080060000}"/>
    <cellStyle name="_99광통신네트워크남구용현외1개소_파워콤간이공사관련_한미우석_한미은행2_견적" xfId="1666" xr:uid="{00000000-0005-0000-0000-000081060000}"/>
    <cellStyle name="_99광통신네트워크남구용현외1개소_파워콤간이공사관련_한미우석_한미은행2_견적_준공계" xfId="1667" xr:uid="{00000000-0005-0000-0000-000082060000}"/>
    <cellStyle name="_99광통신네트워크남구용현외1개소_파워콤간이공사관련_한미우석_한미은행2_견적_준공계(천안아산역)" xfId="1668" xr:uid="{00000000-0005-0000-0000-000083060000}"/>
    <cellStyle name="_99광통신네트워크남구용현외1개소_파워콤간이공사관련_한미우석_한미은행2_견적_준공계(천안아산역)_준공계" xfId="1669" xr:uid="{00000000-0005-0000-0000-000084060000}"/>
    <cellStyle name="_99광통신네트워크남구용현외1개소_파워콤간이공사관련_한미우석_한미은행2_준공계" xfId="1670" xr:uid="{00000000-0005-0000-0000-000085060000}"/>
    <cellStyle name="_99광통신네트워크남구용현외1개소_파워콤간이공사관련_한미우석_한미은행2_준공계(천안아산역)" xfId="1671" xr:uid="{00000000-0005-0000-0000-000086060000}"/>
    <cellStyle name="_99광통신네트워크남구용현외1개소_파워콤간이공사관련_한미우석_한미은행2_준공계(천안아산역)_준공계" xfId="1672" xr:uid="{00000000-0005-0000-0000-000087060000}"/>
    <cellStyle name="_99광통신네트워크남구용현외1개소_파워콤간이공사관련_한미우석_한미은행2_통합국사트레이" xfId="1673" xr:uid="{00000000-0005-0000-0000-000088060000}"/>
    <cellStyle name="_99광통신네트워크남구용현외1개소_파워콤간이공사관련_한미우석_한미은행2_통합국사트레이_준공계" xfId="1674" xr:uid="{00000000-0005-0000-0000-000089060000}"/>
    <cellStyle name="_99광통신네트워크남구용현외1개소_파워콤간이공사관련_한미우석_한미은행2_통합국사트레이_준공계(천안아산역)" xfId="1675" xr:uid="{00000000-0005-0000-0000-00008A060000}"/>
    <cellStyle name="_99광통신네트워크남구용현외1개소_파워콤간이공사관련_한미우석_한미은행2_통합국사트레이_준공계(천안아산역)_준공계" xfId="1676" xr:uid="{00000000-0005-0000-0000-00008B060000}"/>
    <cellStyle name="_99광통신네트워크남구용현외1개소_파워콤간이공사관련_한미우석_한미은행본사" xfId="1677" xr:uid="{00000000-0005-0000-0000-00008C060000}"/>
    <cellStyle name="_99광통신네트워크남구용현외1개소_파워콤간이공사관련_한미우석_한미은행본사_견적" xfId="1678" xr:uid="{00000000-0005-0000-0000-00008D060000}"/>
    <cellStyle name="_99광통신네트워크남구용현외1개소_파워콤간이공사관련_한미우석_한미은행본사_견적_준공계" xfId="1679" xr:uid="{00000000-0005-0000-0000-00008E060000}"/>
    <cellStyle name="_99광통신네트워크남구용현외1개소_파워콤간이공사관련_한미우석_한미은행본사_견적_준공계(천안아산역)" xfId="1680" xr:uid="{00000000-0005-0000-0000-00008F060000}"/>
    <cellStyle name="_99광통신네트워크남구용현외1개소_파워콤간이공사관련_한미우석_한미은행본사_견적_준공계(천안아산역)_준공계" xfId="1681" xr:uid="{00000000-0005-0000-0000-000090060000}"/>
    <cellStyle name="_99광통신네트워크남구용현외1개소_파워콤간이공사관련_한미우석_한미은행본사_준공계" xfId="1682" xr:uid="{00000000-0005-0000-0000-000091060000}"/>
    <cellStyle name="_99광통신네트워크남구용현외1개소_파워콤간이공사관련_한미우석_한미은행본사_준공계(천안아산역)" xfId="1683" xr:uid="{00000000-0005-0000-0000-000092060000}"/>
    <cellStyle name="_99광통신네트워크남구용현외1개소_파워콤간이공사관련_한미우석_한미은행본사_준공계(천안아산역)_준공계" xfId="1684" xr:uid="{00000000-0005-0000-0000-000093060000}"/>
    <cellStyle name="_99광통신네트워크남구용현외1개소_파워콤간이공사관련_한미우석_한미은행본사_통합국사트레이" xfId="1685" xr:uid="{00000000-0005-0000-0000-000094060000}"/>
    <cellStyle name="_99광통신네트워크남구용현외1개소_파워콤간이공사관련_한미우석_한미은행본사_통합국사트레이_준공계" xfId="1686" xr:uid="{00000000-0005-0000-0000-000095060000}"/>
    <cellStyle name="_99광통신네트워크남구용현외1개소_파워콤간이공사관련_한미우석_한미은행본사_통합국사트레이_준공계(천안아산역)" xfId="1687" xr:uid="{00000000-0005-0000-0000-000096060000}"/>
    <cellStyle name="_99광통신네트워크남구용현외1개소_파워콤간이공사관련_한미우석_한미은행본사_통합국사트레이_준공계(천안아산역)_준공계" xfId="1688" xr:uid="{00000000-0005-0000-0000-000097060000}"/>
    <cellStyle name="_99광통신네트워크남구용현외1개소_파워콤간이공사관련_한미우석_한미은행본사1" xfId="1689" xr:uid="{00000000-0005-0000-0000-000098060000}"/>
    <cellStyle name="_99광통신네트워크남구용현외1개소_파워콤간이공사관련_한미우석_한미은행본사1_견적" xfId="1690" xr:uid="{00000000-0005-0000-0000-000099060000}"/>
    <cellStyle name="_99광통신네트워크남구용현외1개소_파워콤간이공사관련_한미우석_한미은행본사1_견적_준공계" xfId="1691" xr:uid="{00000000-0005-0000-0000-00009A060000}"/>
    <cellStyle name="_99광통신네트워크남구용현외1개소_파워콤간이공사관련_한미우석_한미은행본사1_견적_준공계(천안아산역)" xfId="1692" xr:uid="{00000000-0005-0000-0000-00009B060000}"/>
    <cellStyle name="_99광통신네트워크남구용현외1개소_파워콤간이공사관련_한미우석_한미은행본사1_견적_준공계(천안아산역)_준공계" xfId="1693" xr:uid="{00000000-0005-0000-0000-00009C060000}"/>
    <cellStyle name="_99광통신네트워크남구용현외1개소_파워콤간이공사관련_한미우석_한미은행본사1_준공계" xfId="1694" xr:uid="{00000000-0005-0000-0000-00009D060000}"/>
    <cellStyle name="_99광통신네트워크남구용현외1개소_파워콤간이공사관련_한미우석_한미은행본사1_준공계(천안아산역)" xfId="1695" xr:uid="{00000000-0005-0000-0000-00009E060000}"/>
    <cellStyle name="_99광통신네트워크남구용현외1개소_파워콤간이공사관련_한미우석_한미은행본사1_준공계(천안아산역)_준공계" xfId="1696" xr:uid="{00000000-0005-0000-0000-00009F060000}"/>
    <cellStyle name="_99광통신네트워크남구용현외1개소_파워콤간이공사관련_한미우석_한미은행본사1_통합국사트레이" xfId="1697" xr:uid="{00000000-0005-0000-0000-0000A0060000}"/>
    <cellStyle name="_99광통신네트워크남구용현외1개소_파워콤간이공사관련_한미우석_한미은행본사1_통합국사트레이_준공계" xfId="1698" xr:uid="{00000000-0005-0000-0000-0000A1060000}"/>
    <cellStyle name="_99광통신네트워크남구용현외1개소_파워콤간이공사관련_한미우석_한미은행본사1_통합국사트레이_준공계(천안아산역)" xfId="1699" xr:uid="{00000000-0005-0000-0000-0000A2060000}"/>
    <cellStyle name="_99광통신네트워크남구용현외1개소_파워콤간이공사관련_한미우석_한미은행본사1_통합국사트레이_준공계(천안아산역)_준공계" xfId="1700" xr:uid="{00000000-0005-0000-0000-0000A3060000}"/>
    <cellStyle name="_99광통신네트워크남구용현외1개소_파워콤간이공사관련_한미은행본사" xfId="1701" xr:uid="{00000000-0005-0000-0000-0000A4060000}"/>
    <cellStyle name="_99광통신네트워크남구용현외1개소_파워콤간이공사관련_한미은행본사_견적" xfId="1702" xr:uid="{00000000-0005-0000-0000-0000A5060000}"/>
    <cellStyle name="_99광통신네트워크남구용현외1개소_파워콤간이공사관련_한미은행본사_견적_준공계" xfId="1703" xr:uid="{00000000-0005-0000-0000-0000A6060000}"/>
    <cellStyle name="_99광통신네트워크남구용현외1개소_파워콤간이공사관련_한미은행본사_견적_준공계(천안아산역)" xfId="1704" xr:uid="{00000000-0005-0000-0000-0000A7060000}"/>
    <cellStyle name="_99광통신네트워크남구용현외1개소_파워콤간이공사관련_한미은행본사_견적_준공계(천안아산역)_준공계" xfId="1705" xr:uid="{00000000-0005-0000-0000-0000A8060000}"/>
    <cellStyle name="_99광통신네트워크남구용현외1개소_파워콤간이공사관련_한미은행본사_계양등7개소" xfId="1706" xr:uid="{00000000-0005-0000-0000-0000A9060000}"/>
    <cellStyle name="_99광통신네트워크남구용현외1개소_파워콤간이공사관련_한미은행본사_계양등7개소_준공계" xfId="1707" xr:uid="{00000000-0005-0000-0000-0000AA060000}"/>
    <cellStyle name="_99광통신네트워크남구용현외1개소_파워콤간이공사관련_한미은행본사_계양등7개소_준공계(천안아산역)" xfId="1708" xr:uid="{00000000-0005-0000-0000-0000AB060000}"/>
    <cellStyle name="_99광통신네트워크남구용현외1개소_파워콤간이공사관련_한미은행본사_계양등7개소_준공계(천안아산역)_준공계" xfId="1709" xr:uid="{00000000-0005-0000-0000-0000AC060000}"/>
    <cellStyle name="_99광통신네트워크남구용현외1개소_파워콤간이공사관련_한미은행본사_준공계" xfId="1710" xr:uid="{00000000-0005-0000-0000-0000AD060000}"/>
    <cellStyle name="_99광통신네트워크남구용현외1개소_파워콤간이공사관련_한미은행본사_준공계(천안아산역)" xfId="1711" xr:uid="{00000000-0005-0000-0000-0000AE060000}"/>
    <cellStyle name="_99광통신네트워크남구용현외1개소_파워콤간이공사관련_한미은행본사_준공계(천안아산역)_준공계" xfId="1712" xr:uid="{00000000-0005-0000-0000-0000AF060000}"/>
    <cellStyle name="_99광통신네트워크남구용현외1개소_파워콤간이공사관련_한미은행본사_통합국사전원선" xfId="1713" xr:uid="{00000000-0005-0000-0000-0000B0060000}"/>
    <cellStyle name="_99광통신네트워크남구용현외1개소_파워콤간이공사관련_한미은행본사_통합국사전원선_준공계" xfId="1714" xr:uid="{00000000-0005-0000-0000-0000B1060000}"/>
    <cellStyle name="_99광통신네트워크남구용현외1개소_파워콤간이공사관련_한미은행본사_통합국사전원선_준공계(천안아산역)" xfId="1715" xr:uid="{00000000-0005-0000-0000-0000B2060000}"/>
    <cellStyle name="_99광통신네트워크남구용현외1개소_파워콤간이공사관련_한미은행본사_통합국사전원선_준공계(천안아산역)_준공계" xfId="1716" xr:uid="{00000000-0005-0000-0000-0000B3060000}"/>
    <cellStyle name="_99광통신네트워크남구용현외1개소_파워콤간이공사관련_한미은행본사_통합국사트레이" xfId="1717" xr:uid="{00000000-0005-0000-0000-0000B4060000}"/>
    <cellStyle name="_99광통신네트워크남구용현외1개소_파워콤간이공사관련_한미은행본사_통합국사트레이_준공계" xfId="1718" xr:uid="{00000000-0005-0000-0000-0000B5060000}"/>
    <cellStyle name="_99광통신네트워크남구용현외1개소_파워콤간이공사관련_한미은행본사_통합국사트레이_준공계(천안아산역)" xfId="1719" xr:uid="{00000000-0005-0000-0000-0000B6060000}"/>
    <cellStyle name="_99광통신네트워크남구용현외1개소_파워콤간이공사관련_한미은행본사_통합국사트레이_준공계(천안아산역)_준공계" xfId="1720" xr:uid="{00000000-0005-0000-0000-0000B7060000}"/>
    <cellStyle name="_99광통신네트워크남구용현외1개소_파워콤간이공사관련_한미은행본사_한미은행1" xfId="1721" xr:uid="{00000000-0005-0000-0000-0000B8060000}"/>
    <cellStyle name="_99광통신네트워크남구용현외1개소_파워콤간이공사관련_한미은행본사_한미은행1_준공계" xfId="1722" xr:uid="{00000000-0005-0000-0000-0000B9060000}"/>
    <cellStyle name="_99광통신네트워크남구용현외1개소_파워콤간이공사관련_한미은행본사_한미은행1_준공계(천안아산역)" xfId="1723" xr:uid="{00000000-0005-0000-0000-0000BA060000}"/>
    <cellStyle name="_99광통신네트워크남구용현외1개소_파워콤간이공사관련_한미은행본사_한미은행1_준공계(천안아산역)_준공계" xfId="1724" xr:uid="{00000000-0005-0000-0000-0000BB060000}"/>
    <cellStyle name="_99광통신네트워크남구용현외1개소_파워콤간이공사관련_한미은행본사_한미은행1_통합국사트레이" xfId="1725" xr:uid="{00000000-0005-0000-0000-0000BC060000}"/>
    <cellStyle name="_99광통신네트워크남구용현외1개소_파워콤간이공사관련_한미은행본사_한미은행1_통합국사트레이_준공계" xfId="1726" xr:uid="{00000000-0005-0000-0000-0000BD060000}"/>
    <cellStyle name="_99광통신네트워크남구용현외1개소_파워콤간이공사관련_한미은행본사_한미은행1_통합국사트레이_준공계(천안아산역)" xfId="1727" xr:uid="{00000000-0005-0000-0000-0000BE060000}"/>
    <cellStyle name="_99광통신네트워크남구용현외1개소_파워콤간이공사관련_한미은행본사_한미은행1_통합국사트레이_준공계(천안아산역)_준공계" xfId="1728" xr:uid="{00000000-0005-0000-0000-0000BF060000}"/>
    <cellStyle name="_99광통신네트워크남구용현외1개소_파워콤간이공사관련_한미은행본사_한미은행2" xfId="1729" xr:uid="{00000000-0005-0000-0000-0000C0060000}"/>
    <cellStyle name="_99광통신네트워크남구용현외1개소_파워콤간이공사관련_한미은행본사_한미은행2_견적" xfId="1730" xr:uid="{00000000-0005-0000-0000-0000C1060000}"/>
    <cellStyle name="_99광통신네트워크남구용현외1개소_파워콤간이공사관련_한미은행본사_한미은행2_견적_준공계" xfId="1731" xr:uid="{00000000-0005-0000-0000-0000C2060000}"/>
    <cellStyle name="_99광통신네트워크남구용현외1개소_파워콤간이공사관련_한미은행본사_한미은행2_견적_준공계(천안아산역)" xfId="1732" xr:uid="{00000000-0005-0000-0000-0000C3060000}"/>
    <cellStyle name="_99광통신네트워크남구용현외1개소_파워콤간이공사관련_한미은행본사_한미은행2_견적_준공계(천안아산역)_준공계" xfId="1733" xr:uid="{00000000-0005-0000-0000-0000C4060000}"/>
    <cellStyle name="_99광통신네트워크남구용현외1개소_파워콤간이공사관련_한미은행본사_한미은행2_준공계" xfId="1734" xr:uid="{00000000-0005-0000-0000-0000C5060000}"/>
    <cellStyle name="_99광통신네트워크남구용현외1개소_파워콤간이공사관련_한미은행본사_한미은행2_준공계(천안아산역)" xfId="1735" xr:uid="{00000000-0005-0000-0000-0000C6060000}"/>
    <cellStyle name="_99광통신네트워크남구용현외1개소_파워콤간이공사관련_한미은행본사_한미은행2_준공계(천안아산역)_준공계" xfId="1736" xr:uid="{00000000-0005-0000-0000-0000C7060000}"/>
    <cellStyle name="_99광통신네트워크남구용현외1개소_파워콤간이공사관련_한미은행본사_한미은행2_통합국사트레이" xfId="1737" xr:uid="{00000000-0005-0000-0000-0000C8060000}"/>
    <cellStyle name="_99광통신네트워크남구용현외1개소_파워콤간이공사관련_한미은행본사_한미은행2_통합국사트레이_준공계" xfId="1738" xr:uid="{00000000-0005-0000-0000-0000C9060000}"/>
    <cellStyle name="_99광통신네트워크남구용현외1개소_파워콤간이공사관련_한미은행본사_한미은행2_통합국사트레이_준공계(천안아산역)" xfId="1739" xr:uid="{00000000-0005-0000-0000-0000CA060000}"/>
    <cellStyle name="_99광통신네트워크남구용현외1개소_파워콤간이공사관련_한미은행본사_한미은행2_통합국사트레이_준공계(천안아산역)_준공계" xfId="1740" xr:uid="{00000000-0005-0000-0000-0000CB060000}"/>
    <cellStyle name="_99광통신네트워크남구용현외1개소_파워콤간이공사관련_한미은행본사_한미은행본사" xfId="1741" xr:uid="{00000000-0005-0000-0000-0000CC060000}"/>
    <cellStyle name="_99광통신네트워크남구용현외1개소_파워콤간이공사관련_한미은행본사_한미은행본사_견적" xfId="1742" xr:uid="{00000000-0005-0000-0000-0000CD060000}"/>
    <cellStyle name="_99광통신네트워크남구용현외1개소_파워콤간이공사관련_한미은행본사_한미은행본사_견적_준공계" xfId="1743" xr:uid="{00000000-0005-0000-0000-0000CE060000}"/>
    <cellStyle name="_99광통신네트워크남구용현외1개소_파워콤간이공사관련_한미은행본사_한미은행본사_견적_준공계(천안아산역)" xfId="1744" xr:uid="{00000000-0005-0000-0000-0000CF060000}"/>
    <cellStyle name="_99광통신네트워크남구용현외1개소_파워콤간이공사관련_한미은행본사_한미은행본사_견적_준공계(천안아산역)_준공계" xfId="1745" xr:uid="{00000000-0005-0000-0000-0000D0060000}"/>
    <cellStyle name="_99광통신네트워크남구용현외1개소_파워콤간이공사관련_한미은행본사_한미은행본사_준공계" xfId="1746" xr:uid="{00000000-0005-0000-0000-0000D1060000}"/>
    <cellStyle name="_99광통신네트워크남구용현외1개소_파워콤간이공사관련_한미은행본사_한미은행본사_준공계(천안아산역)" xfId="1747" xr:uid="{00000000-0005-0000-0000-0000D2060000}"/>
    <cellStyle name="_99광통신네트워크남구용현외1개소_파워콤간이공사관련_한미은행본사_한미은행본사_준공계(천안아산역)_준공계" xfId="1748" xr:uid="{00000000-0005-0000-0000-0000D3060000}"/>
    <cellStyle name="_99광통신네트워크남구용현외1개소_파워콤간이공사관련_한미은행본사_한미은행본사_통합국사트레이" xfId="1749" xr:uid="{00000000-0005-0000-0000-0000D4060000}"/>
    <cellStyle name="_99광통신네트워크남구용현외1개소_파워콤간이공사관련_한미은행본사_한미은행본사_통합국사트레이_준공계" xfId="1750" xr:uid="{00000000-0005-0000-0000-0000D5060000}"/>
    <cellStyle name="_99광통신네트워크남구용현외1개소_파워콤간이공사관련_한미은행본사_한미은행본사_통합국사트레이_준공계(천안아산역)" xfId="1751" xr:uid="{00000000-0005-0000-0000-0000D6060000}"/>
    <cellStyle name="_99광통신네트워크남구용현외1개소_파워콤간이공사관련_한미은행본사_한미은행본사_통합국사트레이_준공계(천안아산역)_준공계" xfId="1752" xr:uid="{00000000-0005-0000-0000-0000D7060000}"/>
    <cellStyle name="_99광통신네트워크남구용현외1개소_파워콤간이공사관련_한미은행본사_한미은행본사1" xfId="1753" xr:uid="{00000000-0005-0000-0000-0000D8060000}"/>
    <cellStyle name="_99광통신네트워크남구용현외1개소_파워콤간이공사관련_한미은행본사_한미은행본사1_견적" xfId="1754" xr:uid="{00000000-0005-0000-0000-0000D9060000}"/>
    <cellStyle name="_99광통신네트워크남구용현외1개소_파워콤간이공사관련_한미은행본사_한미은행본사1_견적_준공계" xfId="1755" xr:uid="{00000000-0005-0000-0000-0000DA060000}"/>
    <cellStyle name="_99광통신네트워크남구용현외1개소_파워콤간이공사관련_한미은행본사_한미은행본사1_견적_준공계(천안아산역)" xfId="1756" xr:uid="{00000000-0005-0000-0000-0000DB060000}"/>
    <cellStyle name="_99광통신네트워크남구용현외1개소_파워콤간이공사관련_한미은행본사_한미은행본사1_견적_준공계(천안아산역)_준공계" xfId="1757" xr:uid="{00000000-0005-0000-0000-0000DC060000}"/>
    <cellStyle name="_99광통신네트워크남구용현외1개소_파워콤간이공사관련_한미은행본사_한미은행본사1_준공계" xfId="1758" xr:uid="{00000000-0005-0000-0000-0000DD060000}"/>
    <cellStyle name="_99광통신네트워크남구용현외1개소_파워콤간이공사관련_한미은행본사_한미은행본사1_준공계(천안아산역)" xfId="1759" xr:uid="{00000000-0005-0000-0000-0000DE060000}"/>
    <cellStyle name="_99광통신네트워크남구용현외1개소_파워콤간이공사관련_한미은행본사_한미은행본사1_준공계(천안아산역)_준공계" xfId="1760" xr:uid="{00000000-0005-0000-0000-0000DF060000}"/>
    <cellStyle name="_99광통신네트워크남구용현외1개소_파워콤간이공사관련_한미은행본사_한미은행본사1_통합국사트레이" xfId="1761" xr:uid="{00000000-0005-0000-0000-0000E0060000}"/>
    <cellStyle name="_99광통신네트워크남구용현외1개소_파워콤간이공사관련_한미은행본사_한미은행본사1_통합국사트레이_준공계" xfId="1762" xr:uid="{00000000-0005-0000-0000-0000E1060000}"/>
    <cellStyle name="_99광통신네트워크남구용현외1개소_파워콤간이공사관련_한미은행본사_한미은행본사1_통합국사트레이_준공계(천안아산역)" xfId="1763" xr:uid="{00000000-0005-0000-0000-0000E2060000}"/>
    <cellStyle name="_99광통신네트워크남구용현외1개소_파워콤간이공사관련_한미은행본사_한미은행본사1_통합국사트레이_준공계(천안아산역)_준공계" xfId="1764" xr:uid="{00000000-0005-0000-0000-0000E3060000}"/>
    <cellStyle name="_99광통신네트워크남구용현외1개소_파워콤간이공사관련_한미케이블" xfId="1765" xr:uid="{00000000-0005-0000-0000-0000E4060000}"/>
    <cellStyle name="_99광통신네트워크남구용현외1개소_파워콤간이공사관련_한미케이블_견적" xfId="1766" xr:uid="{00000000-0005-0000-0000-0000E5060000}"/>
    <cellStyle name="_99광통신네트워크남구용현외1개소_파워콤간이공사관련_한미케이블_견적_준공계" xfId="1767" xr:uid="{00000000-0005-0000-0000-0000E6060000}"/>
    <cellStyle name="_99광통신네트워크남구용현외1개소_파워콤간이공사관련_한미케이블_견적_준공계(천안아산역)" xfId="1768" xr:uid="{00000000-0005-0000-0000-0000E7060000}"/>
    <cellStyle name="_99광통신네트워크남구용현외1개소_파워콤간이공사관련_한미케이블_견적_준공계(천안아산역)_준공계" xfId="1769" xr:uid="{00000000-0005-0000-0000-0000E8060000}"/>
    <cellStyle name="_99광통신네트워크남구용현외1개소_파워콤간이공사관련_한미케이블_계양등7개소" xfId="1770" xr:uid="{00000000-0005-0000-0000-0000E9060000}"/>
    <cellStyle name="_99광통신네트워크남구용현외1개소_파워콤간이공사관련_한미케이블_계양등7개소_준공계" xfId="1771" xr:uid="{00000000-0005-0000-0000-0000EA060000}"/>
    <cellStyle name="_99광통신네트워크남구용현외1개소_파워콤간이공사관련_한미케이블_계양등7개소_준공계(천안아산역)" xfId="1772" xr:uid="{00000000-0005-0000-0000-0000EB060000}"/>
    <cellStyle name="_99광통신네트워크남구용현외1개소_파워콤간이공사관련_한미케이블_계양등7개소_준공계(천안아산역)_준공계" xfId="1773" xr:uid="{00000000-0005-0000-0000-0000EC060000}"/>
    <cellStyle name="_99광통신네트워크남구용현외1개소_파워콤간이공사관련_한미케이블_준공계" xfId="1774" xr:uid="{00000000-0005-0000-0000-0000ED060000}"/>
    <cellStyle name="_99광통신네트워크남구용현외1개소_파워콤간이공사관련_한미케이블_준공계(천안아산역)" xfId="1775" xr:uid="{00000000-0005-0000-0000-0000EE060000}"/>
    <cellStyle name="_99광통신네트워크남구용현외1개소_파워콤간이공사관련_한미케이블_준공계(천안아산역)_준공계" xfId="1776" xr:uid="{00000000-0005-0000-0000-0000EF060000}"/>
    <cellStyle name="_99광통신네트워크남구용현외1개소_파워콤간이공사관련_한미케이블_통합국사전원선" xfId="1777" xr:uid="{00000000-0005-0000-0000-0000F0060000}"/>
    <cellStyle name="_99광통신네트워크남구용현외1개소_파워콤간이공사관련_한미케이블_통합국사전원선_준공계" xfId="1778" xr:uid="{00000000-0005-0000-0000-0000F1060000}"/>
    <cellStyle name="_99광통신네트워크남구용현외1개소_파워콤간이공사관련_한미케이블_통합국사전원선_준공계(천안아산역)" xfId="1779" xr:uid="{00000000-0005-0000-0000-0000F2060000}"/>
    <cellStyle name="_99광통신네트워크남구용현외1개소_파워콤간이공사관련_한미케이블_통합국사전원선_준공계(천안아산역)_준공계" xfId="1780" xr:uid="{00000000-0005-0000-0000-0000F3060000}"/>
    <cellStyle name="_99광통신네트워크남구용현외1개소_파워콤간이공사관련_한미케이블_통합국사트레이" xfId="1781" xr:uid="{00000000-0005-0000-0000-0000F4060000}"/>
    <cellStyle name="_99광통신네트워크남구용현외1개소_파워콤간이공사관련_한미케이블_통합국사트레이_준공계" xfId="1782" xr:uid="{00000000-0005-0000-0000-0000F5060000}"/>
    <cellStyle name="_99광통신네트워크남구용현외1개소_파워콤간이공사관련_한미케이블_통합국사트레이_준공계(천안아산역)" xfId="1783" xr:uid="{00000000-0005-0000-0000-0000F6060000}"/>
    <cellStyle name="_99광통신네트워크남구용현외1개소_파워콤간이공사관련_한미케이블_통합국사트레이_준공계(천안아산역)_준공계" xfId="1784" xr:uid="{00000000-0005-0000-0000-0000F7060000}"/>
    <cellStyle name="_99광통신네트워크남구용현외1개소_파워콤간이공사관련_한미케이블_한미은행1" xfId="1785" xr:uid="{00000000-0005-0000-0000-0000F8060000}"/>
    <cellStyle name="_99광통신네트워크남구용현외1개소_파워콤간이공사관련_한미케이블_한미은행1_준공계" xfId="1786" xr:uid="{00000000-0005-0000-0000-0000F9060000}"/>
    <cellStyle name="_99광통신네트워크남구용현외1개소_파워콤간이공사관련_한미케이블_한미은행1_준공계(천안아산역)" xfId="1787" xr:uid="{00000000-0005-0000-0000-0000FA060000}"/>
    <cellStyle name="_99광통신네트워크남구용현외1개소_파워콤간이공사관련_한미케이블_한미은행1_준공계(천안아산역)_준공계" xfId="1788" xr:uid="{00000000-0005-0000-0000-0000FB060000}"/>
    <cellStyle name="_99광통신네트워크남구용현외1개소_파워콤간이공사관련_한미케이블_한미은행1_통합국사트레이" xfId="1789" xr:uid="{00000000-0005-0000-0000-0000FC060000}"/>
    <cellStyle name="_99광통신네트워크남구용현외1개소_파워콤간이공사관련_한미케이블_한미은행1_통합국사트레이_준공계" xfId="1790" xr:uid="{00000000-0005-0000-0000-0000FD060000}"/>
    <cellStyle name="_99광통신네트워크남구용현외1개소_파워콤간이공사관련_한미케이블_한미은행1_통합국사트레이_준공계(천안아산역)" xfId="1791" xr:uid="{00000000-0005-0000-0000-0000FE060000}"/>
    <cellStyle name="_99광통신네트워크남구용현외1개소_파워콤간이공사관련_한미케이블_한미은행1_통합국사트레이_준공계(천안아산역)_준공계" xfId="1792" xr:uid="{00000000-0005-0000-0000-0000FF060000}"/>
    <cellStyle name="_99광통신네트워크남구용현외1개소_파워콤간이공사관련_한미케이블_한미은행2" xfId="1793" xr:uid="{00000000-0005-0000-0000-000000070000}"/>
    <cellStyle name="_99광통신네트워크남구용현외1개소_파워콤간이공사관련_한미케이블_한미은행2_견적" xfId="1794" xr:uid="{00000000-0005-0000-0000-000001070000}"/>
    <cellStyle name="_99광통신네트워크남구용현외1개소_파워콤간이공사관련_한미케이블_한미은행2_견적_준공계" xfId="1795" xr:uid="{00000000-0005-0000-0000-000002070000}"/>
    <cellStyle name="_99광통신네트워크남구용현외1개소_파워콤간이공사관련_한미케이블_한미은행2_견적_준공계(천안아산역)" xfId="1796" xr:uid="{00000000-0005-0000-0000-000003070000}"/>
    <cellStyle name="_99광통신네트워크남구용현외1개소_파워콤간이공사관련_한미케이블_한미은행2_견적_준공계(천안아산역)_준공계" xfId="1797" xr:uid="{00000000-0005-0000-0000-000004070000}"/>
    <cellStyle name="_99광통신네트워크남구용현외1개소_파워콤간이공사관련_한미케이블_한미은행2_준공계" xfId="1798" xr:uid="{00000000-0005-0000-0000-000005070000}"/>
    <cellStyle name="_99광통신네트워크남구용현외1개소_파워콤간이공사관련_한미케이블_한미은행2_준공계(천안아산역)" xfId="1799" xr:uid="{00000000-0005-0000-0000-000006070000}"/>
    <cellStyle name="_99광통신네트워크남구용현외1개소_파워콤간이공사관련_한미케이블_한미은행2_준공계(천안아산역)_준공계" xfId="1800" xr:uid="{00000000-0005-0000-0000-000007070000}"/>
    <cellStyle name="_99광통신네트워크남구용현외1개소_파워콤간이공사관련_한미케이블_한미은행2_통합국사트레이" xfId="1801" xr:uid="{00000000-0005-0000-0000-000008070000}"/>
    <cellStyle name="_99광통신네트워크남구용현외1개소_파워콤간이공사관련_한미케이블_한미은행2_통합국사트레이_준공계" xfId="1802" xr:uid="{00000000-0005-0000-0000-000009070000}"/>
    <cellStyle name="_99광통신네트워크남구용현외1개소_파워콤간이공사관련_한미케이블_한미은행2_통합국사트레이_준공계(천안아산역)" xfId="1803" xr:uid="{00000000-0005-0000-0000-00000A070000}"/>
    <cellStyle name="_99광통신네트워크남구용현외1개소_파워콤간이공사관련_한미케이블_한미은행2_통합국사트레이_준공계(천안아산역)_준공계" xfId="1804" xr:uid="{00000000-0005-0000-0000-00000B070000}"/>
    <cellStyle name="_99광통신네트워크남구용현외1개소_파워콤간이공사관련_한미케이블_한미은행본사" xfId="1805" xr:uid="{00000000-0005-0000-0000-00000C070000}"/>
    <cellStyle name="_99광통신네트워크남구용현외1개소_파워콤간이공사관련_한미케이블_한미은행본사_견적" xfId="1806" xr:uid="{00000000-0005-0000-0000-00000D070000}"/>
    <cellStyle name="_99광통신네트워크남구용현외1개소_파워콤간이공사관련_한미케이블_한미은행본사_견적_준공계" xfId="1807" xr:uid="{00000000-0005-0000-0000-00000E070000}"/>
    <cellStyle name="_99광통신네트워크남구용현외1개소_파워콤간이공사관련_한미케이블_한미은행본사_견적_준공계(천안아산역)" xfId="1808" xr:uid="{00000000-0005-0000-0000-00000F070000}"/>
    <cellStyle name="_99광통신네트워크남구용현외1개소_파워콤간이공사관련_한미케이블_한미은행본사_견적_준공계(천안아산역)_준공계" xfId="1809" xr:uid="{00000000-0005-0000-0000-000010070000}"/>
    <cellStyle name="_99광통신네트워크남구용현외1개소_파워콤간이공사관련_한미케이블_한미은행본사_준공계" xfId="1810" xr:uid="{00000000-0005-0000-0000-000011070000}"/>
    <cellStyle name="_99광통신네트워크남구용현외1개소_파워콤간이공사관련_한미케이블_한미은행본사_준공계(천안아산역)" xfId="1811" xr:uid="{00000000-0005-0000-0000-000012070000}"/>
    <cellStyle name="_99광통신네트워크남구용현외1개소_파워콤간이공사관련_한미케이블_한미은행본사_준공계(천안아산역)_준공계" xfId="1812" xr:uid="{00000000-0005-0000-0000-000013070000}"/>
    <cellStyle name="_99광통신네트워크남구용현외1개소_파워콤간이공사관련_한미케이블_한미은행본사_통합국사트레이" xfId="1813" xr:uid="{00000000-0005-0000-0000-000014070000}"/>
    <cellStyle name="_99광통신네트워크남구용현외1개소_파워콤간이공사관련_한미케이블_한미은행본사_통합국사트레이_준공계" xfId="1814" xr:uid="{00000000-0005-0000-0000-000015070000}"/>
    <cellStyle name="_99광통신네트워크남구용현외1개소_파워콤간이공사관련_한미케이블_한미은행본사_통합국사트레이_준공계(천안아산역)" xfId="1815" xr:uid="{00000000-0005-0000-0000-000016070000}"/>
    <cellStyle name="_99광통신네트워크남구용현외1개소_파워콤간이공사관련_한미케이블_한미은행본사_통합국사트레이_준공계(천안아산역)_준공계" xfId="1816" xr:uid="{00000000-0005-0000-0000-000017070000}"/>
    <cellStyle name="_99광통신네트워크남구용현외1개소_파워콤간이공사관련_한미케이블_한미은행본사1" xfId="1817" xr:uid="{00000000-0005-0000-0000-000018070000}"/>
    <cellStyle name="_99광통신네트워크남구용현외1개소_파워콤간이공사관련_한미케이블_한미은행본사1_견적" xfId="1818" xr:uid="{00000000-0005-0000-0000-000019070000}"/>
    <cellStyle name="_99광통신네트워크남구용현외1개소_파워콤간이공사관련_한미케이블_한미은행본사1_견적_준공계" xfId="1819" xr:uid="{00000000-0005-0000-0000-00001A070000}"/>
    <cellStyle name="_99광통신네트워크남구용현외1개소_파워콤간이공사관련_한미케이블_한미은행본사1_견적_준공계(천안아산역)" xfId="1820" xr:uid="{00000000-0005-0000-0000-00001B070000}"/>
    <cellStyle name="_99광통신네트워크남구용현외1개소_파워콤간이공사관련_한미케이블_한미은행본사1_견적_준공계(천안아산역)_준공계" xfId="1821" xr:uid="{00000000-0005-0000-0000-00001C070000}"/>
    <cellStyle name="_99광통신네트워크남구용현외1개소_파워콤간이공사관련_한미케이블_한미은행본사1_준공계" xfId="1822" xr:uid="{00000000-0005-0000-0000-00001D070000}"/>
    <cellStyle name="_99광통신네트워크남구용현외1개소_파워콤간이공사관련_한미케이블_한미은행본사1_준공계(천안아산역)" xfId="1823" xr:uid="{00000000-0005-0000-0000-00001E070000}"/>
    <cellStyle name="_99광통신네트워크남구용현외1개소_파워콤간이공사관련_한미케이블_한미은행본사1_준공계(천안아산역)_준공계" xfId="1824" xr:uid="{00000000-0005-0000-0000-00001F070000}"/>
    <cellStyle name="_99광통신네트워크남구용현외1개소_파워콤간이공사관련_한미케이블_한미은행본사1_통합국사트레이" xfId="1825" xr:uid="{00000000-0005-0000-0000-000020070000}"/>
    <cellStyle name="_99광통신네트워크남구용현외1개소_파워콤간이공사관련_한미케이블_한미은행본사1_통합국사트레이_준공계" xfId="1826" xr:uid="{00000000-0005-0000-0000-000021070000}"/>
    <cellStyle name="_99광통신네트워크남구용현외1개소_파워콤간이공사관련_한미케이블_한미은행본사1_통합국사트레이_준공계(천안아산역)" xfId="1827" xr:uid="{00000000-0005-0000-0000-000022070000}"/>
    <cellStyle name="_99광통신네트워크남구용현외1개소_파워콤간이공사관련_한미케이블_한미은행본사1_통합국사트레이_준공계(천안아산역)_준공계" xfId="1828" xr:uid="{00000000-0005-0000-0000-000023070000}"/>
    <cellStyle name="_99광통신시흥방산" xfId="1829" xr:uid="{00000000-0005-0000-0000-000024070000}"/>
    <cellStyle name="_99광통신시흥방산_1" xfId="1830" xr:uid="{00000000-0005-0000-0000-000025070000}"/>
    <cellStyle name="_99광통신시흥방산_1 2" xfId="1831" xr:uid="{00000000-0005-0000-0000-000026070000}"/>
    <cellStyle name="_99광통신시흥방산_1_04년도서울지역굴착계획" xfId="1832" xr:uid="{00000000-0005-0000-0000-000027070000}"/>
    <cellStyle name="_99광통신시흥방산_1_04년도서울지역굴착계획 2" xfId="1833" xr:uid="{00000000-0005-0000-0000-000028070000}"/>
    <cellStyle name="_99광통신시흥방산_1_견적" xfId="1834" xr:uid="{00000000-0005-0000-0000-000029070000}"/>
    <cellStyle name="_99광통신시흥방산_1_견적_준공계" xfId="1835" xr:uid="{00000000-0005-0000-0000-00002A070000}"/>
    <cellStyle name="_99광통신시흥방산_1_견적_준공계(천안아산역)" xfId="1836" xr:uid="{00000000-0005-0000-0000-00002B070000}"/>
    <cellStyle name="_99광통신시흥방산_1_견적_준공계(천안아산역)_준공계" xfId="1837" xr:uid="{00000000-0005-0000-0000-00002C070000}"/>
    <cellStyle name="_99광통신시흥방산_1_봅시다장비내역서" xfId="1838" xr:uid="{00000000-0005-0000-0000-00002D070000}"/>
    <cellStyle name="_99광통신시흥방산_1_봅시다장비내역서 2" xfId="1839" xr:uid="{00000000-0005-0000-0000-00002E070000}"/>
    <cellStyle name="_99광통신시흥방산_1_봅시다장비내역서_04년도서울지역굴착계획" xfId="1840" xr:uid="{00000000-0005-0000-0000-00002F070000}"/>
    <cellStyle name="_99광통신시흥방산_1_봅시다장비내역서_04년도서울지역굴착계획 2" xfId="1841" xr:uid="{00000000-0005-0000-0000-000030070000}"/>
    <cellStyle name="_99광통신시흥방산_1_봅시다장비내역서_의정부" xfId="1842" xr:uid="{00000000-0005-0000-0000-000031070000}"/>
    <cellStyle name="_99광통신시흥방산_1_봅시다장비내역서_의정부 2" xfId="1843" xr:uid="{00000000-0005-0000-0000-000032070000}"/>
    <cellStyle name="_99광통신시흥방산_1_봅시다장비내역서_의정부_04년도서울지역굴착계획" xfId="1844" xr:uid="{00000000-0005-0000-0000-000033070000}"/>
    <cellStyle name="_99광통신시흥방산_1_봅시다장비내역서_의정부_04년도서울지역굴착계획 2" xfId="1845" xr:uid="{00000000-0005-0000-0000-000034070000}"/>
    <cellStyle name="_99광통신시흥방산_1_신호현자재내역 의정부" xfId="1846" xr:uid="{00000000-0005-0000-0000-000035070000}"/>
    <cellStyle name="_99광통신시흥방산_1_신호현자재내역 의정부 2" xfId="1847" xr:uid="{00000000-0005-0000-0000-000036070000}"/>
    <cellStyle name="_99광통신시흥방산_1_신호현자재내역 의정부_04년도서울지역굴착계획" xfId="1848" xr:uid="{00000000-0005-0000-0000-000037070000}"/>
    <cellStyle name="_99광통신시흥방산_1_신호현자재내역 의정부_04년도서울지역굴착계획 2" xfId="1849" xr:uid="{00000000-0005-0000-0000-000038070000}"/>
    <cellStyle name="_99광통신시흥방산_1_신호현자재내역 의정부_의정부" xfId="1850" xr:uid="{00000000-0005-0000-0000-000039070000}"/>
    <cellStyle name="_99광통신시흥방산_1_신호현자재내역 의정부_의정부 2" xfId="1851" xr:uid="{00000000-0005-0000-0000-00003A070000}"/>
    <cellStyle name="_99광통신시흥방산_1_신호현자재내역 의정부_의정부_04년도서울지역굴착계획" xfId="1852" xr:uid="{00000000-0005-0000-0000-00003B070000}"/>
    <cellStyle name="_99광통신시흥방산_1_신호현자재내역 의정부_의정부_04년도서울지역굴착계획 2" xfId="1853" xr:uid="{00000000-0005-0000-0000-00003C070000}"/>
    <cellStyle name="_99광통신시흥방산_1_의정부장비내역서" xfId="1854" xr:uid="{00000000-0005-0000-0000-00003D070000}"/>
    <cellStyle name="_99광통신시흥방산_1_의정부장비내역서 2" xfId="1855" xr:uid="{00000000-0005-0000-0000-00003E070000}"/>
    <cellStyle name="_99광통신시흥방산_1_의정부장비내역서_04년도서울지역굴착계획" xfId="1856" xr:uid="{00000000-0005-0000-0000-00003F070000}"/>
    <cellStyle name="_99광통신시흥방산_1_의정부장비내역서_04년도서울지역굴착계획 2" xfId="1857" xr:uid="{00000000-0005-0000-0000-000040070000}"/>
    <cellStyle name="_99광통신시흥방산_1_의정부장비내역서_의정부" xfId="1858" xr:uid="{00000000-0005-0000-0000-000041070000}"/>
    <cellStyle name="_99광통신시흥방산_1_의정부장비내역서_의정부 2" xfId="1859" xr:uid="{00000000-0005-0000-0000-000042070000}"/>
    <cellStyle name="_99광통신시흥방산_1_의정부장비내역서_의정부_04년도서울지역굴착계획" xfId="1860" xr:uid="{00000000-0005-0000-0000-000043070000}"/>
    <cellStyle name="_99광통신시흥방산_1_의정부장비내역서_의정부_04년도서울지역굴착계획 2" xfId="1861" xr:uid="{00000000-0005-0000-0000-000044070000}"/>
    <cellStyle name="_99광통신시흥방산_1_준공계" xfId="1862" xr:uid="{00000000-0005-0000-0000-000045070000}"/>
    <cellStyle name="_99광통신시흥방산_1_준공계(천안아산역)" xfId="1863" xr:uid="{00000000-0005-0000-0000-000046070000}"/>
    <cellStyle name="_99광통신시흥방산_1_준공계(천안아산역)_준공계" xfId="1864" xr:uid="{00000000-0005-0000-0000-000047070000}"/>
    <cellStyle name="_99광통신시흥방산_1_통합국사트레이" xfId="1865" xr:uid="{00000000-0005-0000-0000-000048070000}"/>
    <cellStyle name="_99광통신시흥방산_1_통합국사트레이_준공계" xfId="1866" xr:uid="{00000000-0005-0000-0000-000049070000}"/>
    <cellStyle name="_99광통신시흥방산_1_통합국사트레이_준공계(천안아산역)" xfId="1867" xr:uid="{00000000-0005-0000-0000-00004A070000}"/>
    <cellStyle name="_99광통신시흥방산_1_통합국사트레이_준공계(천안아산역)_준공계" xfId="1868" xr:uid="{00000000-0005-0000-0000-00004B070000}"/>
    <cellStyle name="_99광통신시흥방산_1_한미우석" xfId="1869" xr:uid="{00000000-0005-0000-0000-00004C070000}"/>
    <cellStyle name="_99광통신시흥방산_1_한미우석_견적" xfId="1870" xr:uid="{00000000-0005-0000-0000-00004D070000}"/>
    <cellStyle name="_99광통신시흥방산_1_한미우석_견적_준공계" xfId="1871" xr:uid="{00000000-0005-0000-0000-00004E070000}"/>
    <cellStyle name="_99광통신시흥방산_1_한미우석_견적_준공계(천안아산역)" xfId="1872" xr:uid="{00000000-0005-0000-0000-00004F070000}"/>
    <cellStyle name="_99광통신시흥방산_1_한미우석_견적_준공계(천안아산역)_준공계" xfId="1873" xr:uid="{00000000-0005-0000-0000-000050070000}"/>
    <cellStyle name="_99광통신시흥방산_1_한미우석_계양등7개소" xfId="1874" xr:uid="{00000000-0005-0000-0000-000051070000}"/>
    <cellStyle name="_99광통신시흥방산_1_한미우석_계양등7개소_준공계" xfId="1875" xr:uid="{00000000-0005-0000-0000-000052070000}"/>
    <cellStyle name="_99광통신시흥방산_1_한미우석_계양등7개소_준공계(천안아산역)" xfId="1876" xr:uid="{00000000-0005-0000-0000-000053070000}"/>
    <cellStyle name="_99광통신시흥방산_1_한미우석_계양등7개소_준공계(천안아산역)_준공계" xfId="1877" xr:uid="{00000000-0005-0000-0000-000054070000}"/>
    <cellStyle name="_99광통신시흥방산_1_한미우석_준공계" xfId="1878" xr:uid="{00000000-0005-0000-0000-000055070000}"/>
    <cellStyle name="_99광통신시흥방산_1_한미우석_준공계(천안아산역)" xfId="1879" xr:uid="{00000000-0005-0000-0000-000056070000}"/>
    <cellStyle name="_99광통신시흥방산_1_한미우석_준공계(천안아산역)_준공계" xfId="1880" xr:uid="{00000000-0005-0000-0000-000057070000}"/>
    <cellStyle name="_99광통신시흥방산_1_한미우석_통합국사전원선" xfId="1881" xr:uid="{00000000-0005-0000-0000-000058070000}"/>
    <cellStyle name="_99광통신시흥방산_1_한미우석_통합국사전원선_준공계" xfId="1882" xr:uid="{00000000-0005-0000-0000-000059070000}"/>
    <cellStyle name="_99광통신시흥방산_1_한미우석_통합국사전원선_준공계(천안아산역)" xfId="1883" xr:uid="{00000000-0005-0000-0000-00005A070000}"/>
    <cellStyle name="_99광통신시흥방산_1_한미우석_통합국사전원선_준공계(천안아산역)_준공계" xfId="1884" xr:uid="{00000000-0005-0000-0000-00005B070000}"/>
    <cellStyle name="_99광통신시흥방산_1_한미우석_통합국사트레이" xfId="1885" xr:uid="{00000000-0005-0000-0000-00005C070000}"/>
    <cellStyle name="_99광통신시흥방산_1_한미우석_통합국사트레이_준공계" xfId="1886" xr:uid="{00000000-0005-0000-0000-00005D070000}"/>
    <cellStyle name="_99광통신시흥방산_1_한미우석_통합국사트레이_준공계(천안아산역)" xfId="1887" xr:uid="{00000000-0005-0000-0000-00005E070000}"/>
    <cellStyle name="_99광통신시흥방산_1_한미우석_통합국사트레이_준공계(천안아산역)_준공계" xfId="1888" xr:uid="{00000000-0005-0000-0000-00005F070000}"/>
    <cellStyle name="_99광통신시흥방산_1_한미우석_한미은행1" xfId="1889" xr:uid="{00000000-0005-0000-0000-000060070000}"/>
    <cellStyle name="_99광통신시흥방산_1_한미우석_한미은행1_준공계" xfId="1890" xr:uid="{00000000-0005-0000-0000-000061070000}"/>
    <cellStyle name="_99광통신시흥방산_1_한미우석_한미은행1_준공계(천안아산역)" xfId="1891" xr:uid="{00000000-0005-0000-0000-000062070000}"/>
    <cellStyle name="_99광통신시흥방산_1_한미우석_한미은행1_준공계(천안아산역)_준공계" xfId="1892" xr:uid="{00000000-0005-0000-0000-000063070000}"/>
    <cellStyle name="_99광통신시흥방산_1_한미우석_한미은행1_통합국사트레이" xfId="1893" xr:uid="{00000000-0005-0000-0000-000064070000}"/>
    <cellStyle name="_99광통신시흥방산_1_한미우석_한미은행1_통합국사트레이_준공계" xfId="1894" xr:uid="{00000000-0005-0000-0000-000065070000}"/>
    <cellStyle name="_99광통신시흥방산_1_한미우석_한미은행1_통합국사트레이_준공계(천안아산역)" xfId="1895" xr:uid="{00000000-0005-0000-0000-000066070000}"/>
    <cellStyle name="_99광통신시흥방산_1_한미우석_한미은행1_통합국사트레이_준공계(천안아산역)_준공계" xfId="1896" xr:uid="{00000000-0005-0000-0000-000067070000}"/>
    <cellStyle name="_99광통신시흥방산_1_한미우석_한미은행2" xfId="1897" xr:uid="{00000000-0005-0000-0000-000068070000}"/>
    <cellStyle name="_99광통신시흥방산_1_한미우석_한미은행2_견적" xfId="1898" xr:uid="{00000000-0005-0000-0000-000069070000}"/>
    <cellStyle name="_99광통신시흥방산_1_한미우석_한미은행2_견적_준공계" xfId="1899" xr:uid="{00000000-0005-0000-0000-00006A070000}"/>
    <cellStyle name="_99광통신시흥방산_1_한미우석_한미은행2_견적_준공계(천안아산역)" xfId="1900" xr:uid="{00000000-0005-0000-0000-00006B070000}"/>
    <cellStyle name="_99광통신시흥방산_1_한미우석_한미은행2_견적_준공계(천안아산역)_준공계" xfId="1901" xr:uid="{00000000-0005-0000-0000-00006C070000}"/>
    <cellStyle name="_99광통신시흥방산_1_한미우석_한미은행2_준공계" xfId="1902" xr:uid="{00000000-0005-0000-0000-00006D070000}"/>
    <cellStyle name="_99광통신시흥방산_1_한미우석_한미은행2_준공계(천안아산역)" xfId="1903" xr:uid="{00000000-0005-0000-0000-00006E070000}"/>
    <cellStyle name="_99광통신시흥방산_1_한미우석_한미은행2_준공계(천안아산역)_준공계" xfId="1904" xr:uid="{00000000-0005-0000-0000-00006F070000}"/>
    <cellStyle name="_99광통신시흥방산_1_한미우석_한미은행2_통합국사트레이" xfId="1905" xr:uid="{00000000-0005-0000-0000-000070070000}"/>
    <cellStyle name="_99광통신시흥방산_1_한미우석_한미은행2_통합국사트레이_준공계" xfId="1906" xr:uid="{00000000-0005-0000-0000-000071070000}"/>
    <cellStyle name="_99광통신시흥방산_1_한미우석_한미은행2_통합국사트레이_준공계(천안아산역)" xfId="1907" xr:uid="{00000000-0005-0000-0000-000072070000}"/>
    <cellStyle name="_99광통신시흥방산_1_한미우석_한미은행2_통합국사트레이_준공계(천안아산역)_준공계" xfId="1908" xr:uid="{00000000-0005-0000-0000-000073070000}"/>
    <cellStyle name="_99광통신시흥방산_1_한미우석_한미은행본사" xfId="1909" xr:uid="{00000000-0005-0000-0000-000074070000}"/>
    <cellStyle name="_99광통신시흥방산_1_한미우석_한미은행본사_견적" xfId="1910" xr:uid="{00000000-0005-0000-0000-000075070000}"/>
    <cellStyle name="_99광통신시흥방산_1_한미우석_한미은행본사_견적_준공계" xfId="1911" xr:uid="{00000000-0005-0000-0000-000076070000}"/>
    <cellStyle name="_99광통신시흥방산_1_한미우석_한미은행본사_견적_준공계(천안아산역)" xfId="1912" xr:uid="{00000000-0005-0000-0000-000077070000}"/>
    <cellStyle name="_99광통신시흥방산_1_한미우석_한미은행본사_견적_준공계(천안아산역)_준공계" xfId="1913" xr:uid="{00000000-0005-0000-0000-000078070000}"/>
    <cellStyle name="_99광통신시흥방산_1_한미우석_한미은행본사_준공계" xfId="1914" xr:uid="{00000000-0005-0000-0000-000079070000}"/>
    <cellStyle name="_99광통신시흥방산_1_한미우석_한미은행본사_준공계(천안아산역)" xfId="1915" xr:uid="{00000000-0005-0000-0000-00007A070000}"/>
    <cellStyle name="_99광통신시흥방산_1_한미우석_한미은행본사_준공계(천안아산역)_준공계" xfId="1916" xr:uid="{00000000-0005-0000-0000-00007B070000}"/>
    <cellStyle name="_99광통신시흥방산_1_한미우석_한미은행본사_통합국사트레이" xfId="1917" xr:uid="{00000000-0005-0000-0000-00007C070000}"/>
    <cellStyle name="_99광통신시흥방산_1_한미우석_한미은행본사_통합국사트레이_준공계" xfId="1918" xr:uid="{00000000-0005-0000-0000-00007D070000}"/>
    <cellStyle name="_99광통신시흥방산_1_한미우석_한미은행본사_통합국사트레이_준공계(천안아산역)" xfId="1919" xr:uid="{00000000-0005-0000-0000-00007E070000}"/>
    <cellStyle name="_99광통신시흥방산_1_한미우석_한미은행본사_통합국사트레이_준공계(천안아산역)_준공계" xfId="1920" xr:uid="{00000000-0005-0000-0000-00007F070000}"/>
    <cellStyle name="_99광통신시흥방산_1_한미우석_한미은행본사1" xfId="1921" xr:uid="{00000000-0005-0000-0000-000080070000}"/>
    <cellStyle name="_99광통신시흥방산_1_한미우석_한미은행본사1_견적" xfId="1922" xr:uid="{00000000-0005-0000-0000-000081070000}"/>
    <cellStyle name="_99광통신시흥방산_1_한미우석_한미은행본사1_견적_준공계" xfId="1923" xr:uid="{00000000-0005-0000-0000-000082070000}"/>
    <cellStyle name="_99광통신시흥방산_1_한미우석_한미은행본사1_견적_준공계(천안아산역)" xfId="1924" xr:uid="{00000000-0005-0000-0000-000083070000}"/>
    <cellStyle name="_99광통신시흥방산_1_한미우석_한미은행본사1_견적_준공계(천안아산역)_준공계" xfId="1925" xr:uid="{00000000-0005-0000-0000-000084070000}"/>
    <cellStyle name="_99광통신시흥방산_1_한미우석_한미은행본사1_준공계" xfId="1926" xr:uid="{00000000-0005-0000-0000-000085070000}"/>
    <cellStyle name="_99광통신시흥방산_1_한미우석_한미은행본사1_준공계(천안아산역)" xfId="1927" xr:uid="{00000000-0005-0000-0000-000086070000}"/>
    <cellStyle name="_99광통신시흥방산_1_한미우석_한미은행본사1_준공계(천안아산역)_준공계" xfId="1928" xr:uid="{00000000-0005-0000-0000-000087070000}"/>
    <cellStyle name="_99광통신시흥방산_1_한미우석_한미은행본사1_통합국사트레이" xfId="1929" xr:uid="{00000000-0005-0000-0000-000088070000}"/>
    <cellStyle name="_99광통신시흥방산_1_한미우석_한미은행본사1_통합국사트레이_준공계" xfId="1930" xr:uid="{00000000-0005-0000-0000-000089070000}"/>
    <cellStyle name="_99광통신시흥방산_1_한미우석_한미은행본사1_통합국사트레이_준공계(천안아산역)" xfId="1931" xr:uid="{00000000-0005-0000-0000-00008A070000}"/>
    <cellStyle name="_99광통신시흥방산_1_한미우석_한미은행본사1_통합국사트레이_준공계(천안아산역)_준공계" xfId="1932" xr:uid="{00000000-0005-0000-0000-00008B070000}"/>
    <cellStyle name="_99광통신시흥방산_1_한미은행본사" xfId="1933" xr:uid="{00000000-0005-0000-0000-00008C070000}"/>
    <cellStyle name="_99광통신시흥방산_1_한미은행본사_견적" xfId="1934" xr:uid="{00000000-0005-0000-0000-00008D070000}"/>
    <cellStyle name="_99광통신시흥방산_1_한미은행본사_견적_준공계" xfId="1935" xr:uid="{00000000-0005-0000-0000-00008E070000}"/>
    <cellStyle name="_99광통신시흥방산_1_한미은행본사_견적_준공계(천안아산역)" xfId="1936" xr:uid="{00000000-0005-0000-0000-00008F070000}"/>
    <cellStyle name="_99광통신시흥방산_1_한미은행본사_견적_준공계(천안아산역)_준공계" xfId="1937" xr:uid="{00000000-0005-0000-0000-000090070000}"/>
    <cellStyle name="_99광통신시흥방산_1_한미은행본사_계양등7개소" xfId="1938" xr:uid="{00000000-0005-0000-0000-000091070000}"/>
    <cellStyle name="_99광통신시흥방산_1_한미은행본사_계양등7개소_준공계" xfId="1939" xr:uid="{00000000-0005-0000-0000-000092070000}"/>
    <cellStyle name="_99광통신시흥방산_1_한미은행본사_계양등7개소_준공계(천안아산역)" xfId="1940" xr:uid="{00000000-0005-0000-0000-000093070000}"/>
    <cellStyle name="_99광통신시흥방산_1_한미은행본사_계양등7개소_준공계(천안아산역)_준공계" xfId="1941" xr:uid="{00000000-0005-0000-0000-000094070000}"/>
    <cellStyle name="_99광통신시흥방산_1_한미은행본사_준공계" xfId="1942" xr:uid="{00000000-0005-0000-0000-000095070000}"/>
    <cellStyle name="_99광통신시흥방산_1_한미은행본사_준공계(천안아산역)" xfId="1943" xr:uid="{00000000-0005-0000-0000-000096070000}"/>
    <cellStyle name="_99광통신시흥방산_1_한미은행본사_준공계(천안아산역)_준공계" xfId="1944" xr:uid="{00000000-0005-0000-0000-000097070000}"/>
    <cellStyle name="_99광통신시흥방산_1_한미은행본사_통합국사전원선" xfId="1945" xr:uid="{00000000-0005-0000-0000-000098070000}"/>
    <cellStyle name="_99광통신시흥방산_1_한미은행본사_통합국사전원선_준공계" xfId="1946" xr:uid="{00000000-0005-0000-0000-000099070000}"/>
    <cellStyle name="_99광통신시흥방산_1_한미은행본사_통합국사전원선_준공계(천안아산역)" xfId="1947" xr:uid="{00000000-0005-0000-0000-00009A070000}"/>
    <cellStyle name="_99광통신시흥방산_1_한미은행본사_통합국사전원선_준공계(천안아산역)_준공계" xfId="1948" xr:uid="{00000000-0005-0000-0000-00009B070000}"/>
    <cellStyle name="_99광통신시흥방산_1_한미은행본사_통합국사트레이" xfId="1949" xr:uid="{00000000-0005-0000-0000-00009C070000}"/>
    <cellStyle name="_99광통신시흥방산_1_한미은행본사_통합국사트레이_준공계" xfId="1950" xr:uid="{00000000-0005-0000-0000-00009D070000}"/>
    <cellStyle name="_99광통신시흥방산_1_한미은행본사_통합국사트레이_준공계(천안아산역)" xfId="1951" xr:uid="{00000000-0005-0000-0000-00009E070000}"/>
    <cellStyle name="_99광통신시흥방산_1_한미은행본사_통합국사트레이_준공계(천안아산역)_준공계" xfId="1952" xr:uid="{00000000-0005-0000-0000-00009F070000}"/>
    <cellStyle name="_99광통신시흥방산_1_한미은행본사_한미은행1" xfId="1953" xr:uid="{00000000-0005-0000-0000-0000A0070000}"/>
    <cellStyle name="_99광통신시흥방산_1_한미은행본사_한미은행1_준공계" xfId="1954" xr:uid="{00000000-0005-0000-0000-0000A1070000}"/>
    <cellStyle name="_99광통신시흥방산_1_한미은행본사_한미은행1_준공계(천안아산역)" xfId="1955" xr:uid="{00000000-0005-0000-0000-0000A2070000}"/>
    <cellStyle name="_99광통신시흥방산_1_한미은행본사_한미은행1_준공계(천안아산역)_준공계" xfId="1956" xr:uid="{00000000-0005-0000-0000-0000A3070000}"/>
    <cellStyle name="_99광통신시흥방산_1_한미은행본사_한미은행1_통합국사트레이" xfId="1957" xr:uid="{00000000-0005-0000-0000-0000A4070000}"/>
    <cellStyle name="_99광통신시흥방산_1_한미은행본사_한미은행1_통합국사트레이_준공계" xfId="1958" xr:uid="{00000000-0005-0000-0000-0000A5070000}"/>
    <cellStyle name="_99광통신시흥방산_1_한미은행본사_한미은행1_통합국사트레이_준공계(천안아산역)" xfId="1959" xr:uid="{00000000-0005-0000-0000-0000A6070000}"/>
    <cellStyle name="_99광통신시흥방산_1_한미은행본사_한미은행1_통합국사트레이_준공계(천안아산역)_준공계" xfId="1960" xr:uid="{00000000-0005-0000-0000-0000A7070000}"/>
    <cellStyle name="_99광통신시흥방산_1_한미은행본사_한미은행2" xfId="1961" xr:uid="{00000000-0005-0000-0000-0000A8070000}"/>
    <cellStyle name="_99광통신시흥방산_1_한미은행본사_한미은행2_견적" xfId="1962" xr:uid="{00000000-0005-0000-0000-0000A9070000}"/>
    <cellStyle name="_99광통신시흥방산_1_한미은행본사_한미은행2_견적_준공계" xfId="1963" xr:uid="{00000000-0005-0000-0000-0000AA070000}"/>
    <cellStyle name="_99광통신시흥방산_1_한미은행본사_한미은행2_견적_준공계(천안아산역)" xfId="1964" xr:uid="{00000000-0005-0000-0000-0000AB070000}"/>
    <cellStyle name="_99광통신시흥방산_1_한미은행본사_한미은행2_견적_준공계(천안아산역)_준공계" xfId="1965" xr:uid="{00000000-0005-0000-0000-0000AC070000}"/>
    <cellStyle name="_99광통신시흥방산_1_한미은행본사_한미은행2_준공계" xfId="1966" xr:uid="{00000000-0005-0000-0000-0000AD070000}"/>
    <cellStyle name="_99광통신시흥방산_1_한미은행본사_한미은행2_준공계(천안아산역)" xfId="1967" xr:uid="{00000000-0005-0000-0000-0000AE070000}"/>
    <cellStyle name="_99광통신시흥방산_1_한미은행본사_한미은행2_준공계(천안아산역)_준공계" xfId="1968" xr:uid="{00000000-0005-0000-0000-0000AF070000}"/>
    <cellStyle name="_99광통신시흥방산_1_한미은행본사_한미은행2_통합국사트레이" xfId="1969" xr:uid="{00000000-0005-0000-0000-0000B0070000}"/>
    <cellStyle name="_99광통신시흥방산_1_한미은행본사_한미은행2_통합국사트레이_준공계" xfId="1970" xr:uid="{00000000-0005-0000-0000-0000B1070000}"/>
    <cellStyle name="_99광통신시흥방산_1_한미은행본사_한미은행2_통합국사트레이_준공계(천안아산역)" xfId="1971" xr:uid="{00000000-0005-0000-0000-0000B2070000}"/>
    <cellStyle name="_99광통신시흥방산_1_한미은행본사_한미은행2_통합국사트레이_준공계(천안아산역)_준공계" xfId="1972" xr:uid="{00000000-0005-0000-0000-0000B3070000}"/>
    <cellStyle name="_99광통신시흥방산_1_한미은행본사_한미은행본사" xfId="1973" xr:uid="{00000000-0005-0000-0000-0000B4070000}"/>
    <cellStyle name="_99광통신시흥방산_1_한미은행본사_한미은행본사_견적" xfId="1974" xr:uid="{00000000-0005-0000-0000-0000B5070000}"/>
    <cellStyle name="_99광통신시흥방산_1_한미은행본사_한미은행본사_견적_준공계" xfId="1975" xr:uid="{00000000-0005-0000-0000-0000B6070000}"/>
    <cellStyle name="_99광통신시흥방산_1_한미은행본사_한미은행본사_견적_준공계(천안아산역)" xfId="1976" xr:uid="{00000000-0005-0000-0000-0000B7070000}"/>
    <cellStyle name="_99광통신시흥방산_1_한미은행본사_한미은행본사_견적_준공계(천안아산역)_준공계" xfId="1977" xr:uid="{00000000-0005-0000-0000-0000B8070000}"/>
    <cellStyle name="_99광통신시흥방산_1_한미은행본사_한미은행본사_준공계" xfId="1978" xr:uid="{00000000-0005-0000-0000-0000B9070000}"/>
    <cellStyle name="_99광통신시흥방산_1_한미은행본사_한미은행본사_준공계(천안아산역)" xfId="1979" xr:uid="{00000000-0005-0000-0000-0000BA070000}"/>
    <cellStyle name="_99광통신시흥방산_1_한미은행본사_한미은행본사_준공계(천안아산역)_준공계" xfId="1980" xr:uid="{00000000-0005-0000-0000-0000BB070000}"/>
    <cellStyle name="_99광통신시흥방산_1_한미은행본사_한미은행본사_통합국사트레이" xfId="1981" xr:uid="{00000000-0005-0000-0000-0000BC070000}"/>
    <cellStyle name="_99광통신시흥방산_1_한미은행본사_한미은행본사_통합국사트레이_준공계" xfId="1982" xr:uid="{00000000-0005-0000-0000-0000BD070000}"/>
    <cellStyle name="_99광통신시흥방산_1_한미은행본사_한미은행본사_통합국사트레이_준공계(천안아산역)" xfId="1983" xr:uid="{00000000-0005-0000-0000-0000BE070000}"/>
    <cellStyle name="_99광통신시흥방산_1_한미은행본사_한미은행본사_통합국사트레이_준공계(천안아산역)_준공계" xfId="1984" xr:uid="{00000000-0005-0000-0000-0000BF070000}"/>
    <cellStyle name="_99광통신시흥방산_1_한미은행본사_한미은행본사1" xfId="1985" xr:uid="{00000000-0005-0000-0000-0000C0070000}"/>
    <cellStyle name="_99광통신시흥방산_1_한미은행본사_한미은행본사1_견적" xfId="1986" xr:uid="{00000000-0005-0000-0000-0000C1070000}"/>
    <cellStyle name="_99광통신시흥방산_1_한미은행본사_한미은행본사1_견적_준공계" xfId="1987" xr:uid="{00000000-0005-0000-0000-0000C2070000}"/>
    <cellStyle name="_99광통신시흥방산_1_한미은행본사_한미은행본사1_견적_준공계(천안아산역)" xfId="1988" xr:uid="{00000000-0005-0000-0000-0000C3070000}"/>
    <cellStyle name="_99광통신시흥방산_1_한미은행본사_한미은행본사1_견적_준공계(천안아산역)_준공계" xfId="1989" xr:uid="{00000000-0005-0000-0000-0000C4070000}"/>
    <cellStyle name="_99광통신시흥방산_1_한미은행본사_한미은행본사1_준공계" xfId="1990" xr:uid="{00000000-0005-0000-0000-0000C5070000}"/>
    <cellStyle name="_99광통신시흥방산_1_한미은행본사_한미은행본사1_준공계(천안아산역)" xfId="1991" xr:uid="{00000000-0005-0000-0000-0000C6070000}"/>
    <cellStyle name="_99광통신시흥방산_1_한미은행본사_한미은행본사1_준공계(천안아산역)_준공계" xfId="1992" xr:uid="{00000000-0005-0000-0000-0000C7070000}"/>
    <cellStyle name="_99광통신시흥방산_1_한미은행본사_한미은행본사1_통합국사트레이" xfId="1993" xr:uid="{00000000-0005-0000-0000-0000C8070000}"/>
    <cellStyle name="_99광통신시흥방산_1_한미은행본사_한미은행본사1_통합국사트레이_준공계" xfId="1994" xr:uid="{00000000-0005-0000-0000-0000C9070000}"/>
    <cellStyle name="_99광통신시흥방산_1_한미은행본사_한미은행본사1_통합국사트레이_준공계(천안아산역)" xfId="1995" xr:uid="{00000000-0005-0000-0000-0000CA070000}"/>
    <cellStyle name="_99광통신시흥방산_1_한미은행본사_한미은행본사1_통합국사트레이_준공계(천안아산역)_준공계" xfId="1996" xr:uid="{00000000-0005-0000-0000-0000CB070000}"/>
    <cellStyle name="_99광통신시흥방산_1_한미케이블" xfId="1997" xr:uid="{00000000-0005-0000-0000-0000CC070000}"/>
    <cellStyle name="_99광통신시흥방산_1_한미케이블_견적" xfId="1998" xr:uid="{00000000-0005-0000-0000-0000CD070000}"/>
    <cellStyle name="_99광통신시흥방산_1_한미케이블_견적_준공계" xfId="1999" xr:uid="{00000000-0005-0000-0000-0000CE070000}"/>
    <cellStyle name="_99광통신시흥방산_1_한미케이블_견적_준공계(천안아산역)" xfId="2000" xr:uid="{00000000-0005-0000-0000-0000CF070000}"/>
    <cellStyle name="_99광통신시흥방산_1_한미케이블_견적_준공계(천안아산역)_준공계" xfId="2001" xr:uid="{00000000-0005-0000-0000-0000D0070000}"/>
    <cellStyle name="_99광통신시흥방산_1_한미케이블_계양등7개소" xfId="2002" xr:uid="{00000000-0005-0000-0000-0000D1070000}"/>
    <cellStyle name="_99광통신시흥방산_1_한미케이블_계양등7개소_준공계" xfId="2003" xr:uid="{00000000-0005-0000-0000-0000D2070000}"/>
    <cellStyle name="_99광통신시흥방산_1_한미케이블_계양등7개소_준공계(천안아산역)" xfId="2004" xr:uid="{00000000-0005-0000-0000-0000D3070000}"/>
    <cellStyle name="_99광통신시흥방산_1_한미케이블_계양등7개소_준공계(천안아산역)_준공계" xfId="2005" xr:uid="{00000000-0005-0000-0000-0000D4070000}"/>
    <cellStyle name="_99광통신시흥방산_1_한미케이블_준공계" xfId="2006" xr:uid="{00000000-0005-0000-0000-0000D5070000}"/>
    <cellStyle name="_99광통신시흥방산_1_한미케이블_준공계(천안아산역)" xfId="2007" xr:uid="{00000000-0005-0000-0000-0000D6070000}"/>
    <cellStyle name="_99광통신시흥방산_1_한미케이블_준공계(천안아산역)_준공계" xfId="2008" xr:uid="{00000000-0005-0000-0000-0000D7070000}"/>
    <cellStyle name="_99광통신시흥방산_1_한미케이블_통합국사전원선" xfId="2009" xr:uid="{00000000-0005-0000-0000-0000D8070000}"/>
    <cellStyle name="_99광통신시흥방산_1_한미케이블_통합국사전원선_준공계" xfId="2010" xr:uid="{00000000-0005-0000-0000-0000D9070000}"/>
    <cellStyle name="_99광통신시흥방산_1_한미케이블_통합국사전원선_준공계(천안아산역)" xfId="2011" xr:uid="{00000000-0005-0000-0000-0000DA070000}"/>
    <cellStyle name="_99광통신시흥방산_1_한미케이블_통합국사전원선_준공계(천안아산역)_준공계" xfId="2012" xr:uid="{00000000-0005-0000-0000-0000DB070000}"/>
    <cellStyle name="_99광통신시흥방산_1_한미케이블_통합국사트레이" xfId="2013" xr:uid="{00000000-0005-0000-0000-0000DC070000}"/>
    <cellStyle name="_99광통신시흥방산_1_한미케이블_통합국사트레이_준공계" xfId="2014" xr:uid="{00000000-0005-0000-0000-0000DD070000}"/>
    <cellStyle name="_99광통신시흥방산_1_한미케이블_통합국사트레이_준공계(천안아산역)" xfId="2015" xr:uid="{00000000-0005-0000-0000-0000DE070000}"/>
    <cellStyle name="_99광통신시흥방산_1_한미케이블_통합국사트레이_준공계(천안아산역)_준공계" xfId="2016" xr:uid="{00000000-0005-0000-0000-0000DF070000}"/>
    <cellStyle name="_99광통신시흥방산_1_한미케이블_한미은행1" xfId="2017" xr:uid="{00000000-0005-0000-0000-0000E0070000}"/>
    <cellStyle name="_99광통신시흥방산_1_한미케이블_한미은행1_준공계" xfId="2018" xr:uid="{00000000-0005-0000-0000-0000E1070000}"/>
    <cellStyle name="_99광통신시흥방산_1_한미케이블_한미은행1_준공계(천안아산역)" xfId="2019" xr:uid="{00000000-0005-0000-0000-0000E2070000}"/>
    <cellStyle name="_99광통신시흥방산_1_한미케이블_한미은행1_준공계(천안아산역)_준공계" xfId="2020" xr:uid="{00000000-0005-0000-0000-0000E3070000}"/>
    <cellStyle name="_99광통신시흥방산_1_한미케이블_한미은행1_통합국사트레이" xfId="2021" xr:uid="{00000000-0005-0000-0000-0000E4070000}"/>
    <cellStyle name="_99광통신시흥방산_1_한미케이블_한미은행1_통합국사트레이_준공계" xfId="2022" xr:uid="{00000000-0005-0000-0000-0000E5070000}"/>
    <cellStyle name="_99광통신시흥방산_1_한미케이블_한미은행1_통합국사트레이_준공계(천안아산역)" xfId="2023" xr:uid="{00000000-0005-0000-0000-0000E6070000}"/>
    <cellStyle name="_99광통신시흥방산_1_한미케이블_한미은행1_통합국사트레이_준공계(천안아산역)_준공계" xfId="2024" xr:uid="{00000000-0005-0000-0000-0000E7070000}"/>
    <cellStyle name="_99광통신시흥방산_1_한미케이블_한미은행2" xfId="2025" xr:uid="{00000000-0005-0000-0000-0000E8070000}"/>
    <cellStyle name="_99광통신시흥방산_1_한미케이블_한미은행2_견적" xfId="2026" xr:uid="{00000000-0005-0000-0000-0000E9070000}"/>
    <cellStyle name="_99광통신시흥방산_1_한미케이블_한미은행2_견적_준공계" xfId="2027" xr:uid="{00000000-0005-0000-0000-0000EA070000}"/>
    <cellStyle name="_99광통신시흥방산_1_한미케이블_한미은행2_견적_준공계(천안아산역)" xfId="2028" xr:uid="{00000000-0005-0000-0000-0000EB070000}"/>
    <cellStyle name="_99광통신시흥방산_1_한미케이블_한미은행2_견적_준공계(천안아산역)_준공계" xfId="2029" xr:uid="{00000000-0005-0000-0000-0000EC070000}"/>
    <cellStyle name="_99광통신시흥방산_1_한미케이블_한미은행2_준공계" xfId="2030" xr:uid="{00000000-0005-0000-0000-0000ED070000}"/>
    <cellStyle name="_99광통신시흥방산_1_한미케이블_한미은행2_준공계(천안아산역)" xfId="2031" xr:uid="{00000000-0005-0000-0000-0000EE070000}"/>
    <cellStyle name="_99광통신시흥방산_1_한미케이블_한미은행2_준공계(천안아산역)_준공계" xfId="2032" xr:uid="{00000000-0005-0000-0000-0000EF070000}"/>
    <cellStyle name="_99광통신시흥방산_1_한미케이블_한미은행2_통합국사트레이" xfId="2033" xr:uid="{00000000-0005-0000-0000-0000F0070000}"/>
    <cellStyle name="_99광통신시흥방산_1_한미케이블_한미은행2_통합국사트레이_준공계" xfId="2034" xr:uid="{00000000-0005-0000-0000-0000F1070000}"/>
    <cellStyle name="_99광통신시흥방산_1_한미케이블_한미은행2_통합국사트레이_준공계(천안아산역)" xfId="2035" xr:uid="{00000000-0005-0000-0000-0000F2070000}"/>
    <cellStyle name="_99광통신시흥방산_1_한미케이블_한미은행2_통합국사트레이_준공계(천안아산역)_준공계" xfId="2036" xr:uid="{00000000-0005-0000-0000-0000F3070000}"/>
    <cellStyle name="_99광통신시흥방산_1_한미케이블_한미은행본사" xfId="2037" xr:uid="{00000000-0005-0000-0000-0000F4070000}"/>
    <cellStyle name="_99광통신시흥방산_1_한미케이블_한미은행본사_견적" xfId="2038" xr:uid="{00000000-0005-0000-0000-0000F5070000}"/>
    <cellStyle name="_99광통신시흥방산_1_한미케이블_한미은행본사_견적_준공계" xfId="2039" xr:uid="{00000000-0005-0000-0000-0000F6070000}"/>
    <cellStyle name="_99광통신시흥방산_1_한미케이블_한미은행본사_견적_준공계(천안아산역)" xfId="2040" xr:uid="{00000000-0005-0000-0000-0000F7070000}"/>
    <cellStyle name="_99광통신시흥방산_1_한미케이블_한미은행본사_견적_준공계(천안아산역)_준공계" xfId="2041" xr:uid="{00000000-0005-0000-0000-0000F8070000}"/>
    <cellStyle name="_99광통신시흥방산_1_한미케이블_한미은행본사_준공계" xfId="2042" xr:uid="{00000000-0005-0000-0000-0000F9070000}"/>
    <cellStyle name="_99광통신시흥방산_1_한미케이블_한미은행본사_준공계(천안아산역)" xfId="2043" xr:uid="{00000000-0005-0000-0000-0000FA070000}"/>
    <cellStyle name="_99광통신시흥방산_1_한미케이블_한미은행본사_준공계(천안아산역)_준공계" xfId="2044" xr:uid="{00000000-0005-0000-0000-0000FB070000}"/>
    <cellStyle name="_99광통신시흥방산_1_한미케이블_한미은행본사_통합국사트레이" xfId="2045" xr:uid="{00000000-0005-0000-0000-0000FC070000}"/>
    <cellStyle name="_99광통신시흥방산_1_한미케이블_한미은행본사_통합국사트레이_준공계" xfId="2046" xr:uid="{00000000-0005-0000-0000-0000FD070000}"/>
    <cellStyle name="_99광통신시흥방산_1_한미케이블_한미은행본사_통합국사트레이_준공계(천안아산역)" xfId="2047" xr:uid="{00000000-0005-0000-0000-0000FE070000}"/>
    <cellStyle name="_99광통신시흥방산_1_한미케이블_한미은행본사_통합국사트레이_준공계(천안아산역)_준공계" xfId="2048" xr:uid="{00000000-0005-0000-0000-0000FF070000}"/>
    <cellStyle name="_99광통신시흥방산_1_한미케이블_한미은행본사1" xfId="2049" xr:uid="{00000000-0005-0000-0000-000000080000}"/>
    <cellStyle name="_99광통신시흥방산_1_한미케이블_한미은행본사1_견적" xfId="2050" xr:uid="{00000000-0005-0000-0000-000001080000}"/>
    <cellStyle name="_99광통신시흥방산_1_한미케이블_한미은행본사1_견적_준공계" xfId="2051" xr:uid="{00000000-0005-0000-0000-000002080000}"/>
    <cellStyle name="_99광통신시흥방산_1_한미케이블_한미은행본사1_견적_준공계(천안아산역)" xfId="2052" xr:uid="{00000000-0005-0000-0000-000003080000}"/>
    <cellStyle name="_99광통신시흥방산_1_한미케이블_한미은행본사1_견적_준공계(천안아산역)_준공계" xfId="2053" xr:uid="{00000000-0005-0000-0000-000004080000}"/>
    <cellStyle name="_99광통신시흥방산_1_한미케이블_한미은행본사1_준공계" xfId="2054" xr:uid="{00000000-0005-0000-0000-000005080000}"/>
    <cellStyle name="_99광통신시흥방산_1_한미케이블_한미은행본사1_준공계(천안아산역)" xfId="2055" xr:uid="{00000000-0005-0000-0000-000006080000}"/>
    <cellStyle name="_99광통신시흥방산_1_한미케이블_한미은행본사1_준공계(천안아산역)_준공계" xfId="2056" xr:uid="{00000000-0005-0000-0000-000007080000}"/>
    <cellStyle name="_99광통신시흥방산_1_한미케이블_한미은행본사1_통합국사트레이" xfId="2057" xr:uid="{00000000-0005-0000-0000-000008080000}"/>
    <cellStyle name="_99광통신시흥방산_1_한미케이블_한미은행본사1_통합국사트레이_준공계" xfId="2058" xr:uid="{00000000-0005-0000-0000-000009080000}"/>
    <cellStyle name="_99광통신시흥방산_1_한미케이블_한미은행본사1_통합국사트레이_준공계(천안아산역)" xfId="2059" xr:uid="{00000000-0005-0000-0000-00000A080000}"/>
    <cellStyle name="_99광통신시흥방산_1_한미케이블_한미은행본사1_통합국사트레이_준공계(천안아산역)_준공계" xfId="2060" xr:uid="{00000000-0005-0000-0000-00000B080000}"/>
    <cellStyle name="_99광통신시흥방산_2" xfId="2061" xr:uid="{00000000-0005-0000-0000-00000C080000}"/>
    <cellStyle name="_99신현외1개소보강" xfId="2062" xr:uid="{00000000-0005-0000-0000-00000D080000}"/>
    <cellStyle name="_Book1" xfId="2063" xr:uid="{00000000-0005-0000-0000-00000E080000}"/>
    <cellStyle name="_EXPENSE" xfId="2064" xr:uid="{00000000-0005-0000-0000-00000F080000}"/>
    <cellStyle name="_FCR-외곽감시설비(추가분설계서)0907" xfId="2065" xr:uid="{00000000-0005-0000-0000-000010080000}"/>
    <cellStyle name="_psd설계참고자료" xfId="2066" xr:uid="{00000000-0005-0000-0000-000011080000}"/>
    <cellStyle name="_Sheet1" xfId="2067" xr:uid="{00000000-0005-0000-0000-000012080000}"/>
    <cellStyle name="_Sheet1_1" xfId="2068" xr:uid="{00000000-0005-0000-0000-000013080000}"/>
    <cellStyle name="_Sheet2" xfId="2069" xr:uid="{00000000-0005-0000-0000-000014080000}"/>
    <cellStyle name="_Sheet2_1" xfId="2070" xr:uid="{00000000-0005-0000-0000-000015080000}"/>
    <cellStyle name="_Sheet3" xfId="2071" xr:uid="{00000000-0005-0000-0000-000016080000}"/>
    <cellStyle name="_Sheet3_1" xfId="2072" xr:uid="{00000000-0005-0000-0000-000017080000}"/>
    <cellStyle name="_SKT전수망시설정산" xfId="2073" xr:uid="{00000000-0005-0000-0000-000018080000}"/>
    <cellStyle name="_ss" xfId="2074" xr:uid="{00000000-0005-0000-0000-000019080000}"/>
    <cellStyle name="_감리내역서(총체)" xfId="2075" xr:uid="{00000000-0005-0000-0000-00001A080000}"/>
    <cellStyle name="_감리용역비 차수별내역서080922" xfId="2076" xr:uid="{00000000-0005-0000-0000-00001B080000}"/>
    <cellStyle name="_감리원 배치계획(1차)_6인투입시" xfId="2077" xr:uid="{00000000-0005-0000-0000-00001C080000}"/>
    <cellStyle name="_감리총체 3회(조-대2공구)(1)" xfId="2078" xr:uid="{00000000-0005-0000-0000-00001D080000}"/>
    <cellStyle name="_개소별명세표(2공구)-총체" xfId="2079" xr:uid="{00000000-0005-0000-0000-00001E080000}"/>
    <cellStyle name="_건국-견적통합" xfId="2080" xr:uid="{00000000-0005-0000-0000-00001F080000}"/>
    <cellStyle name="_견적" xfId="2081" xr:uid="{00000000-0005-0000-0000-000020080000}"/>
    <cellStyle name="_견적_준공계" xfId="2082" xr:uid="{00000000-0005-0000-0000-000021080000}"/>
    <cellStyle name="_견적_준공계(천안아산역)" xfId="2083" xr:uid="{00000000-0005-0000-0000-000022080000}"/>
    <cellStyle name="_견적_준공계(천안아산역)_준공계" xfId="2084" xr:uid="{00000000-0005-0000-0000-000023080000}"/>
    <cellStyle name="_경춘선 전송망 단가산출서(050513,유일선)" xfId="2085" xr:uid="{00000000-0005-0000-0000-000024080000}"/>
    <cellStyle name="_계량기내역서" xfId="2086" xr:uid="{00000000-0005-0000-0000-000025080000}"/>
    <cellStyle name="_계약내역서(신동-아포)" xfId="2087" xr:uid="{00000000-0005-0000-0000-000026080000}"/>
    <cellStyle name="_공문서(0402)" xfId="2088" xr:uid="{00000000-0005-0000-0000-000027080000}"/>
    <cellStyle name="_공문서(0416)" xfId="2089" xr:uid="{00000000-0005-0000-0000-000028080000}"/>
    <cellStyle name="_광명~대전간 정보통신유지보수(단가산출서)총체" xfId="2090" xr:uid="{00000000-0005-0000-0000-000029080000}"/>
    <cellStyle name="_구청지4R23건" xfId="2091" xr:uid="{00000000-0005-0000-0000-00002A080000}"/>
    <cellStyle name="_기별명세서(견본양식)" xfId="2092" xr:uid="{00000000-0005-0000-0000-00002B080000}"/>
    <cellStyle name="_기본설계1" xfId="2093" xr:uid="{00000000-0005-0000-0000-00002C080000}"/>
    <cellStyle name="_기지국집계" xfId="2094" xr:uid="{00000000-0005-0000-0000-00002D080000}"/>
    <cellStyle name="_기지국집계 2" xfId="2095" xr:uid="{00000000-0005-0000-0000-00002E080000}"/>
    <cellStyle name="_길드PC방" xfId="2096" xr:uid="{00000000-0005-0000-0000-00002F080000}"/>
    <cellStyle name="_길드PC방 2" xfId="2097" xr:uid="{00000000-0005-0000-0000-000030080000}"/>
    <cellStyle name="_내역서" xfId="2098" xr:uid="{00000000-0005-0000-0000-000031080000}"/>
    <cellStyle name="_내역서_1" xfId="2099" xr:uid="{00000000-0005-0000-0000-000032080000}"/>
    <cellStyle name="_내역서산출서" xfId="2100" xr:uid="{00000000-0005-0000-0000-000033080000}"/>
    <cellStyle name="_노출배관 1km당 단가산출서(옹벽)" xfId="2101" xr:uid="{00000000-0005-0000-0000-000034080000}"/>
    <cellStyle name="_노출배관(교량)" xfId="2102" xr:uid="{00000000-0005-0000-0000-000035080000}"/>
    <cellStyle name="_노출배관(교량)에 따른 여건보고" xfId="2103" xr:uid="{00000000-0005-0000-0000-000036080000}"/>
    <cellStyle name="_단가산출서(2공구)" xfId="2104" xr:uid="{00000000-0005-0000-0000-000037080000}"/>
    <cellStyle name="_단가산출서(전구간)11111" xfId="2105" xr:uid="{00000000-0005-0000-0000-000038080000}"/>
    <cellStyle name="_단가산출서(전원설비보수공사)_최신버젼" xfId="2106" xr:uid="{00000000-0005-0000-0000-000039080000}"/>
    <cellStyle name="_단가산출서(총체6회)" xfId="2107" xr:uid="{00000000-0005-0000-0000-00003A080000}"/>
    <cellStyle name="_단순연장설계기별(공주지역8,9월)" xfId="2108" xr:uid="{00000000-0005-0000-0000-00003B080000}"/>
    <cellStyle name="_단순연장정산기별(공주지역8,9월)" xfId="2109" xr:uid="{00000000-0005-0000-0000-00003C080000}"/>
    <cellStyle name="_대림아파트외6개소전송망구성루트도" xfId="2110" xr:uid="{00000000-0005-0000-0000-00003D080000}"/>
    <cellStyle name="_대림아파트외6개소전송망구성루트도 2" xfId="2111" xr:uid="{00000000-0005-0000-0000-00003E080000}"/>
    <cellStyle name="_대야늘푸른벽산 보강설계" xfId="2112" xr:uid="{00000000-0005-0000-0000-00003F080000}"/>
    <cellStyle name="_도로공사신고서(수서)031020" xfId="2113" xr:uid="{00000000-0005-0000-0000-000040080000}"/>
    <cellStyle name="_도로공사신고서(수서경찰서)" xfId="2114" xr:uid="{00000000-0005-0000-0000-000041080000}"/>
    <cellStyle name="_도통시험" xfId="2115" xr:uid="{00000000-0005-0000-0000-000042080000}"/>
    <cellStyle name="_독바위역앞" xfId="2116" xr:uid="{00000000-0005-0000-0000-000043080000}"/>
    <cellStyle name="_독바위역앞 2" xfId="2117" xr:uid="{00000000-0005-0000-0000-000044080000}"/>
    <cellStyle name="_물품분류번호" xfId="2118" xr:uid="{00000000-0005-0000-0000-000045080000}"/>
    <cellStyle name="_물품분류번호_3탄약창 케이블설계서" xfId="2119" xr:uid="{00000000-0005-0000-0000-000046080000}"/>
    <cellStyle name="_물품분류번호_3탄약창 케이블설계서 2" xfId="2120" xr:uid="{00000000-0005-0000-0000-000047080000}"/>
    <cellStyle name="_물품분류번호_CB920200" xfId="2121" xr:uid="{00000000-0005-0000-0000-000048080000}"/>
    <cellStyle name="_물품분류번호_CB920200 2" xfId="2122" xr:uid="{00000000-0005-0000-0000-000049080000}"/>
    <cellStyle name="_물품분류번호_k-58CA설계서" xfId="2123" xr:uid="{00000000-0005-0000-0000-00004A080000}"/>
    <cellStyle name="_물품분류번호_k-58CA설계서 2" xfId="2124" xr:uid="{00000000-0005-0000-0000-00004B080000}"/>
    <cellStyle name="_물품분류번호_근거리예산내역서" xfId="2125" xr:uid="{00000000-0005-0000-0000-00004C080000}"/>
    <cellStyle name="_물품분류번호_근거리예산내역서_3탄약창 케이블설계서" xfId="2126" xr:uid="{00000000-0005-0000-0000-00004D080000}"/>
    <cellStyle name="_물품분류번호_근거리예산내역서_3탄약창 케이블설계서 2" xfId="2127" xr:uid="{00000000-0005-0000-0000-00004E080000}"/>
    <cellStyle name="_물품분류번호_근거리예산내역서_CB920200" xfId="2128" xr:uid="{00000000-0005-0000-0000-00004F080000}"/>
    <cellStyle name="_물품분류번호_근거리예산내역서_CB920200 2" xfId="2129" xr:uid="{00000000-0005-0000-0000-000050080000}"/>
    <cellStyle name="_물품분류번호_근거리예산내역서_k-58CA설계서" xfId="2130" xr:uid="{00000000-0005-0000-0000-000051080000}"/>
    <cellStyle name="_물품분류번호_근거리예산내역서_k-58CA설계서 2" xfId="2131" xr:uid="{00000000-0005-0000-0000-000052080000}"/>
    <cellStyle name="_물품분류번호_근거리예산내역서_근거리예산내역서-최종" xfId="2132" xr:uid="{00000000-0005-0000-0000-000053080000}"/>
    <cellStyle name="_물품분류번호_근거리예산내역서_근거리예산내역서-최종_3탄약창 케이블설계서" xfId="2133" xr:uid="{00000000-0005-0000-0000-000054080000}"/>
    <cellStyle name="_물품분류번호_근거리예산내역서_근거리예산내역서-최종_3탄약창 케이블설계서 2" xfId="2134" xr:uid="{00000000-0005-0000-0000-000055080000}"/>
    <cellStyle name="_물품분류번호_근거리예산내역서_근거리예산내역서-최종_CB920200" xfId="2135" xr:uid="{00000000-0005-0000-0000-000056080000}"/>
    <cellStyle name="_물품분류번호_근거리예산내역서_근거리예산내역서-최종_CB920200 2" xfId="2136" xr:uid="{00000000-0005-0000-0000-000057080000}"/>
    <cellStyle name="_물품분류번호_근거리예산내역서_근거리예산내역서-최종_k-58CA설계서" xfId="2137" xr:uid="{00000000-0005-0000-0000-000058080000}"/>
    <cellStyle name="_물품분류번호_근거리예산내역서_근거리예산내역서-최종_k-58CA설계서 2" xfId="2138" xr:uid="{00000000-0005-0000-0000-000059080000}"/>
    <cellStyle name="_물품분류번호_근거리예산내역서_근거리예산내역서-최종_케이블 설계서" xfId="2139" xr:uid="{00000000-0005-0000-0000-00005A080000}"/>
    <cellStyle name="_물품분류번호_근거리예산내역서_근거리예산내역서-최종_케이블 설계서 2" xfId="2140" xr:uid="{00000000-0005-0000-0000-00005B080000}"/>
    <cellStyle name="_물품분류번호_근거리예산내역서_근거리예산내역서-최종_케이블설계서-1" xfId="2141" xr:uid="{00000000-0005-0000-0000-00005C080000}"/>
    <cellStyle name="_물품분류번호_근거리예산내역서_근거리예산내역서-최종_케이블설계서-1 2" xfId="2142" xr:uid="{00000000-0005-0000-0000-00005D080000}"/>
    <cellStyle name="_물품분류번호_근거리예산내역서_근거리예산내역서-최종_케이블설계서-EMS의뢰용" xfId="2143" xr:uid="{00000000-0005-0000-0000-00005E080000}"/>
    <cellStyle name="_물품분류번호_근거리예산내역서_근거리예산내역서-최종_케이블설계서-EMS의뢰용 2" xfId="2144" xr:uid="{00000000-0005-0000-0000-00005F080000}"/>
    <cellStyle name="_물품분류번호_근거리예산내역서_근거리예산내역서-최종_케이블설계서원본(10130644)" xfId="2145" xr:uid="{00000000-0005-0000-0000-000060080000}"/>
    <cellStyle name="_물품분류번호_근거리예산내역서_근거리예산내역서-최종_케이블설계서원본(10130644) 2" xfId="2146" xr:uid="{00000000-0005-0000-0000-000061080000}"/>
    <cellStyle name="_물품분류번호_근거리예산내역서_케이블 설계서" xfId="2147" xr:uid="{00000000-0005-0000-0000-000062080000}"/>
    <cellStyle name="_물품분류번호_근거리예산내역서_케이블 설계서 2" xfId="2148" xr:uid="{00000000-0005-0000-0000-000063080000}"/>
    <cellStyle name="_물품분류번호_근거리예산내역서_케이블설계서-1" xfId="2149" xr:uid="{00000000-0005-0000-0000-000064080000}"/>
    <cellStyle name="_물품분류번호_근거리예산내역서_케이블설계서-1 2" xfId="2150" xr:uid="{00000000-0005-0000-0000-000065080000}"/>
    <cellStyle name="_물품분류번호_근거리예산내역서_케이블설계서-EMS의뢰용" xfId="2151" xr:uid="{00000000-0005-0000-0000-000066080000}"/>
    <cellStyle name="_물품분류번호_근거리예산내역서_케이블설계서-EMS의뢰용 2" xfId="2152" xr:uid="{00000000-0005-0000-0000-000067080000}"/>
    <cellStyle name="_물품분류번호_근거리예산내역서_케이블설계서원본(10130644)" xfId="2153" xr:uid="{00000000-0005-0000-0000-000068080000}"/>
    <cellStyle name="_물품분류번호_근거리예산내역서_케이블설계서원본(10130644) 2" xfId="2154" xr:uid="{00000000-0005-0000-0000-000069080000}"/>
    <cellStyle name="_물품분류번호_북광주광케이블공급공사(1차)" xfId="2155" xr:uid="{00000000-0005-0000-0000-00006A080000}"/>
    <cellStyle name="_물품분류번호_북광주광케이블공급공사(1차)_3탄약창 케이블설계서" xfId="2156" xr:uid="{00000000-0005-0000-0000-00006B080000}"/>
    <cellStyle name="_물품분류번호_북광주광케이블공급공사(1차)_3탄약창 케이블설계서 2" xfId="2157" xr:uid="{00000000-0005-0000-0000-00006C080000}"/>
    <cellStyle name="_물품분류번호_북광주광케이블공급공사(1차)_CB920200" xfId="2158" xr:uid="{00000000-0005-0000-0000-00006D080000}"/>
    <cellStyle name="_물품분류번호_북광주광케이블공급공사(1차)_CB920200 2" xfId="2159" xr:uid="{00000000-0005-0000-0000-00006E080000}"/>
    <cellStyle name="_물품분류번호_북광주광케이블공급공사(1차)_k-58CA설계서" xfId="2160" xr:uid="{00000000-0005-0000-0000-00006F080000}"/>
    <cellStyle name="_물품분류번호_북광주광케이블공급공사(1차)_k-58CA설계서 2" xfId="2161" xr:uid="{00000000-0005-0000-0000-000070080000}"/>
    <cellStyle name="_물품분류번호_북광주광케이블공급공사(1차)_근거리예산내역서" xfId="2162" xr:uid="{00000000-0005-0000-0000-000071080000}"/>
    <cellStyle name="_물품분류번호_북광주광케이블공급공사(1차)_근거리예산내역서_3탄약창 케이블설계서" xfId="2163" xr:uid="{00000000-0005-0000-0000-000072080000}"/>
    <cellStyle name="_물품분류번호_북광주광케이블공급공사(1차)_근거리예산내역서_3탄약창 케이블설계서 2" xfId="2164" xr:uid="{00000000-0005-0000-0000-000073080000}"/>
    <cellStyle name="_물품분류번호_북광주광케이블공급공사(1차)_근거리예산내역서_CB920200" xfId="2165" xr:uid="{00000000-0005-0000-0000-000074080000}"/>
    <cellStyle name="_물품분류번호_북광주광케이블공급공사(1차)_근거리예산내역서_CB920200 2" xfId="2166" xr:uid="{00000000-0005-0000-0000-000075080000}"/>
    <cellStyle name="_물품분류번호_북광주광케이블공급공사(1차)_근거리예산내역서_k-58CA설계서" xfId="2167" xr:uid="{00000000-0005-0000-0000-000076080000}"/>
    <cellStyle name="_물품분류번호_북광주광케이블공급공사(1차)_근거리예산내역서_k-58CA설계서 2" xfId="2168" xr:uid="{00000000-0005-0000-0000-000077080000}"/>
    <cellStyle name="_물품분류번호_북광주광케이블공급공사(1차)_근거리예산내역서_근거리예산내역서-최종" xfId="2169" xr:uid="{00000000-0005-0000-0000-000078080000}"/>
    <cellStyle name="_물품분류번호_북광주광케이블공급공사(1차)_근거리예산내역서_근거리예산내역서-최종_3탄약창 케이블설계서" xfId="2170" xr:uid="{00000000-0005-0000-0000-000079080000}"/>
    <cellStyle name="_물품분류번호_북광주광케이블공급공사(1차)_근거리예산내역서_근거리예산내역서-최종_3탄약창 케이블설계서 2" xfId="2171" xr:uid="{00000000-0005-0000-0000-00007A080000}"/>
    <cellStyle name="_물품분류번호_북광주광케이블공급공사(1차)_근거리예산내역서_근거리예산내역서-최종_CB920200" xfId="2172" xr:uid="{00000000-0005-0000-0000-00007B080000}"/>
    <cellStyle name="_물품분류번호_북광주광케이블공급공사(1차)_근거리예산내역서_근거리예산내역서-최종_CB920200 2" xfId="2173" xr:uid="{00000000-0005-0000-0000-00007C080000}"/>
    <cellStyle name="_물품분류번호_북광주광케이블공급공사(1차)_근거리예산내역서_근거리예산내역서-최종_k-58CA설계서" xfId="2174" xr:uid="{00000000-0005-0000-0000-00007D080000}"/>
    <cellStyle name="_물품분류번호_북광주광케이블공급공사(1차)_근거리예산내역서_근거리예산내역서-최종_k-58CA설계서 2" xfId="2175" xr:uid="{00000000-0005-0000-0000-00007E080000}"/>
    <cellStyle name="_물품분류번호_북광주광케이블공급공사(1차)_근거리예산내역서_근거리예산내역서-최종_케이블 설계서" xfId="2176" xr:uid="{00000000-0005-0000-0000-00007F080000}"/>
    <cellStyle name="_물품분류번호_북광주광케이블공급공사(1차)_근거리예산내역서_근거리예산내역서-최종_케이블 설계서 2" xfId="2177" xr:uid="{00000000-0005-0000-0000-000080080000}"/>
    <cellStyle name="_물품분류번호_북광주광케이블공급공사(1차)_근거리예산내역서_근거리예산내역서-최종_케이블설계서-1" xfId="2178" xr:uid="{00000000-0005-0000-0000-000081080000}"/>
    <cellStyle name="_물품분류번호_북광주광케이블공급공사(1차)_근거리예산내역서_근거리예산내역서-최종_케이블설계서-1 2" xfId="2179" xr:uid="{00000000-0005-0000-0000-000082080000}"/>
    <cellStyle name="_물품분류번호_북광주광케이블공급공사(1차)_근거리예산내역서_근거리예산내역서-최종_케이블설계서-EMS의뢰용" xfId="2180" xr:uid="{00000000-0005-0000-0000-000083080000}"/>
    <cellStyle name="_물품분류번호_북광주광케이블공급공사(1차)_근거리예산내역서_근거리예산내역서-최종_케이블설계서-EMS의뢰용 2" xfId="2181" xr:uid="{00000000-0005-0000-0000-000084080000}"/>
    <cellStyle name="_물품분류번호_북광주광케이블공급공사(1차)_근거리예산내역서_근거리예산내역서-최종_케이블설계서원본(10130644)" xfId="2182" xr:uid="{00000000-0005-0000-0000-000085080000}"/>
    <cellStyle name="_물품분류번호_북광주광케이블공급공사(1차)_근거리예산내역서_근거리예산내역서-최종_케이블설계서원본(10130644) 2" xfId="2183" xr:uid="{00000000-0005-0000-0000-000086080000}"/>
    <cellStyle name="_물품분류번호_북광주광케이블공급공사(1차)_근거리예산내역서_케이블 설계서" xfId="2184" xr:uid="{00000000-0005-0000-0000-000087080000}"/>
    <cellStyle name="_물품분류번호_북광주광케이블공급공사(1차)_근거리예산내역서_케이블 설계서 2" xfId="2185" xr:uid="{00000000-0005-0000-0000-000088080000}"/>
    <cellStyle name="_물품분류번호_북광주광케이블공급공사(1차)_근거리예산내역서_케이블설계서-1" xfId="2186" xr:uid="{00000000-0005-0000-0000-000089080000}"/>
    <cellStyle name="_물품분류번호_북광주광케이블공급공사(1차)_근거리예산내역서_케이블설계서-1 2" xfId="2187" xr:uid="{00000000-0005-0000-0000-00008A080000}"/>
    <cellStyle name="_물품분류번호_북광주광케이블공급공사(1차)_근거리예산내역서_케이블설계서-EMS의뢰용" xfId="2188" xr:uid="{00000000-0005-0000-0000-00008B080000}"/>
    <cellStyle name="_물품분류번호_북광주광케이블공급공사(1차)_근거리예산내역서_케이블설계서-EMS의뢰용 2" xfId="2189" xr:uid="{00000000-0005-0000-0000-00008C080000}"/>
    <cellStyle name="_물품분류번호_북광주광케이블공급공사(1차)_근거리예산내역서_케이블설계서원본(10130644)" xfId="2190" xr:uid="{00000000-0005-0000-0000-00008D080000}"/>
    <cellStyle name="_물품분류번호_북광주광케이블공급공사(1차)_근거리예산내역서_케이블설계서원본(10130644) 2" xfId="2191" xr:uid="{00000000-0005-0000-0000-00008E080000}"/>
    <cellStyle name="_물품분류번호_북광주광케이블공급공사(1차)_케이블 설계서" xfId="2192" xr:uid="{00000000-0005-0000-0000-00008F080000}"/>
    <cellStyle name="_물품분류번호_북광주광케이블공급공사(1차)_케이블 설계서 2" xfId="2193" xr:uid="{00000000-0005-0000-0000-000090080000}"/>
    <cellStyle name="_물품분류번호_북광주광케이블공급공사(1차)_케이블설계서-1" xfId="2194" xr:uid="{00000000-0005-0000-0000-000091080000}"/>
    <cellStyle name="_물품분류번호_북광주광케이블공급공사(1차)_케이블설계서-1 2" xfId="2195" xr:uid="{00000000-0005-0000-0000-000092080000}"/>
    <cellStyle name="_물품분류번호_북광주광케이블공급공사(1차)_케이블설계서-EMS의뢰용" xfId="2196" xr:uid="{00000000-0005-0000-0000-000093080000}"/>
    <cellStyle name="_물품분류번호_북광주광케이블공급공사(1차)_케이블설계서-EMS의뢰용 2" xfId="2197" xr:uid="{00000000-0005-0000-0000-000094080000}"/>
    <cellStyle name="_물품분류번호_북광주광케이블공급공사(1차)_케이블설계서원본(10130644)" xfId="2198" xr:uid="{00000000-0005-0000-0000-000095080000}"/>
    <cellStyle name="_물품분류번호_북광주광케이블공급공사(1차)_케이블설계서원본(10130644) 2" xfId="2199" xr:uid="{00000000-0005-0000-0000-000096080000}"/>
    <cellStyle name="_물품분류번호_케이블 설계서" xfId="2200" xr:uid="{00000000-0005-0000-0000-000097080000}"/>
    <cellStyle name="_물품분류번호_케이블 설계서 2" xfId="2201" xr:uid="{00000000-0005-0000-0000-000098080000}"/>
    <cellStyle name="_물품분류번호_케이블설계서-1" xfId="2202" xr:uid="{00000000-0005-0000-0000-000099080000}"/>
    <cellStyle name="_물품분류번호_케이블설계서-1 2" xfId="2203" xr:uid="{00000000-0005-0000-0000-00009A080000}"/>
    <cellStyle name="_물품분류번호_케이블설계서-EMS의뢰용" xfId="2204" xr:uid="{00000000-0005-0000-0000-00009B080000}"/>
    <cellStyle name="_물품분류번호_케이블설계서-EMS의뢰용 2" xfId="2205" xr:uid="{00000000-0005-0000-0000-00009C080000}"/>
    <cellStyle name="_물품분류번호_케이블설계서원본(10130644)" xfId="2206" xr:uid="{00000000-0005-0000-0000-00009D080000}"/>
    <cellStyle name="_물품분류번호_케이블설계서원본(10130644) 2" xfId="2207" xr:uid="{00000000-0005-0000-0000-00009E080000}"/>
    <cellStyle name="_배관용홈파기교량개소(03.01.06)" xfId="2208" xr:uid="{00000000-0005-0000-0000-00009F080000}"/>
    <cellStyle name="_봅시다장비내역서" xfId="2209" xr:uid="{00000000-0005-0000-0000-0000A0080000}"/>
    <cellStyle name="_봅시다장비내역서 2" xfId="2210" xr:uid="{00000000-0005-0000-0000-0000A1080000}"/>
    <cellStyle name="_봅시다장비내역서_04년도서울지역굴착계획" xfId="2211" xr:uid="{00000000-0005-0000-0000-0000A2080000}"/>
    <cellStyle name="_봅시다장비내역서_04년도서울지역굴착계획 2" xfId="2212" xr:uid="{00000000-0005-0000-0000-0000A3080000}"/>
    <cellStyle name="_봅시다장비내역서_의정부" xfId="2213" xr:uid="{00000000-0005-0000-0000-0000A4080000}"/>
    <cellStyle name="_봅시다장비내역서_의정부 2" xfId="2214" xr:uid="{00000000-0005-0000-0000-0000A5080000}"/>
    <cellStyle name="_봅시다장비내역서_의정부_04년도서울지역굴착계획" xfId="2215" xr:uid="{00000000-0005-0000-0000-0000A6080000}"/>
    <cellStyle name="_봅시다장비내역서_의정부_04년도서울지역굴착계획 2" xfId="2216" xr:uid="{00000000-0005-0000-0000-0000A7080000}"/>
    <cellStyle name="_북광주2차단가정산서" xfId="2217" xr:uid="{00000000-0005-0000-0000-0000A8080000}"/>
    <cellStyle name="_불광 팜스퀘어견적" xfId="2218" xr:uid="{00000000-0005-0000-0000-0000A9080000}"/>
    <cellStyle name="_사본 - 01.공사견적서_050913_수정" xfId="2219" xr:uid="{00000000-0005-0000-0000-0000AA080000}"/>
    <cellStyle name="_사진대지" xfId="2220" xr:uid="{00000000-0005-0000-0000-0000AB080000}"/>
    <cellStyle name="_서초4-1A.15CELL)" xfId="2221" xr:uid="{00000000-0005-0000-0000-0000AC080000}"/>
    <cellStyle name="_서초4-1A.15CELL) 2" xfId="2222" xr:uid="{00000000-0005-0000-0000-0000AD080000}"/>
    <cellStyle name="_설계내역서(2002년 대전 11차설계1)" xfId="2223" xr:uid="{00000000-0005-0000-0000-0000AE080000}"/>
    <cellStyle name="_설계내역서(2002년 대전 11차설계1) 2" xfId="2224" xr:uid="{00000000-0005-0000-0000-0000AF080000}"/>
    <cellStyle name="_설계서-오송기지 45M라우터카드 설치공사(최종)" xfId="2225" xr:uid="{00000000-0005-0000-0000-0000B0080000}"/>
    <cellStyle name="_설계참고자료1" xfId="2226" xr:uid="{00000000-0005-0000-0000-0000B1080000}"/>
    <cellStyle name="_성훈빌딩 신축전기공사" xfId="2227" xr:uid="{00000000-0005-0000-0000-0000B2080000}"/>
    <cellStyle name="_소정건널목 지장물 이설" xfId="2228" xr:uid="{00000000-0005-0000-0000-0000B3080000}"/>
    <cellStyle name="_소프트웨어_rev01" xfId="2229" xr:uid="{00000000-0005-0000-0000-0000B4080000}"/>
    <cellStyle name="_송배전공사(수송전설)(1)" xfId="2230" xr:uid="{00000000-0005-0000-0000-0000B5080000}"/>
    <cellStyle name="_수량 및 단가산출서(2공구)-총체)" xfId="2231" xr:uid="{00000000-0005-0000-0000-0000B6080000}"/>
    <cellStyle name="_수량산출(토목 " xfId="2232" xr:uid="{00000000-0005-0000-0000-0000B7080000}"/>
    <cellStyle name="_수량산출(토목)" xfId="2233" xr:uid="{00000000-0005-0000-0000-0000B8080000}"/>
    <cellStyle name="_수변전설비기초물량" xfId="2234" xr:uid="{00000000-0005-0000-0000-0000B9080000}"/>
    <cellStyle name="_시흥설계" xfId="2235" xr:uid="{00000000-0005-0000-0000-0000BA080000}"/>
    <cellStyle name="_신경주역사전기내역서(1단계0427)" xfId="2236" xr:uid="{00000000-0005-0000-0000-0000BB080000}"/>
    <cellStyle name="_신호공사견적내역서" xfId="2237" xr:uid="{00000000-0005-0000-0000-0000BC080000}"/>
    <cellStyle name="_신호현자재내역 의정부" xfId="2238" xr:uid="{00000000-0005-0000-0000-0000BD080000}"/>
    <cellStyle name="_신호현자재내역 의정부 2" xfId="2239" xr:uid="{00000000-0005-0000-0000-0000BE080000}"/>
    <cellStyle name="_신호현자재내역 의정부_04년도서울지역굴착계획" xfId="2240" xr:uid="{00000000-0005-0000-0000-0000BF080000}"/>
    <cellStyle name="_신호현자재내역 의정부_04년도서울지역굴착계획 2" xfId="2241" xr:uid="{00000000-0005-0000-0000-0000C0080000}"/>
    <cellStyle name="_신호현자재내역 의정부_의정부" xfId="2242" xr:uid="{00000000-0005-0000-0000-0000C1080000}"/>
    <cellStyle name="_신호현자재내역 의정부_의정부 2" xfId="2243" xr:uid="{00000000-0005-0000-0000-0000C2080000}"/>
    <cellStyle name="_신호현자재내역 의정부_의정부_04년도서울지역굴착계획" xfId="2244" xr:uid="{00000000-0005-0000-0000-0000C3080000}"/>
    <cellStyle name="_신호현자재내역 의정부_의정부_04년도서울지역굴착계획 2" xfId="2245" xr:uid="{00000000-0005-0000-0000-0000C4080000}"/>
    <cellStyle name="_압입시공에 따른 여건보고" xfId="2246" xr:uid="{00000000-0005-0000-0000-0000C5080000}"/>
    <cellStyle name="_여건현황" xfId="2247" xr:uid="{00000000-0005-0000-0000-0000C6080000}"/>
    <cellStyle name="_연희,마전,가정,크리스탈" xfId="2248" xr:uid="{00000000-0005-0000-0000-0000C7080000}"/>
    <cellStyle name="_영동-신동 감리(5차)" xfId="2249" xr:uid="{00000000-0005-0000-0000-0000C8080000}"/>
    <cellStyle name="_영업소 발전기 신설 및 변경" xfId="2250" xr:uid="{00000000-0005-0000-0000-0000C9080000}"/>
    <cellStyle name="_예천_내역서1" xfId="2251" xr:uid="{00000000-0005-0000-0000-0000CA080000}"/>
    <cellStyle name="_옥천~고철과선교간 여건보고(수정2004.04.20)" xfId="2252" xr:uid="{00000000-0005-0000-0000-0000CB080000}"/>
    <cellStyle name="_용현한양외계약및준공관련" xfId="2253" xr:uid="{00000000-0005-0000-0000-0000CC080000}"/>
    <cellStyle name="_원가계산" xfId="2254" xr:uid="{00000000-0005-0000-0000-0000CD080000}"/>
    <cellStyle name="_원가계산서(지분분할,최종)" xfId="2255" xr:uid="{00000000-0005-0000-0000-0000CE080000}"/>
    <cellStyle name="_의정부장비내역서" xfId="2256" xr:uid="{00000000-0005-0000-0000-0000CF080000}"/>
    <cellStyle name="_의정부장비내역서 2" xfId="2257" xr:uid="{00000000-0005-0000-0000-0000D0080000}"/>
    <cellStyle name="_의정부장비내역서_04년도서울지역굴착계획" xfId="2258" xr:uid="{00000000-0005-0000-0000-0000D1080000}"/>
    <cellStyle name="_의정부장비내역서_04년도서울지역굴착계획 2" xfId="2259" xr:uid="{00000000-0005-0000-0000-0000D2080000}"/>
    <cellStyle name="_의정부장비내역서_의정부" xfId="2260" xr:uid="{00000000-0005-0000-0000-0000D3080000}"/>
    <cellStyle name="_의정부장비내역서_의정부 2" xfId="2261" xr:uid="{00000000-0005-0000-0000-0000D4080000}"/>
    <cellStyle name="_의정부장비내역서_의정부_04년도서울지역굴착계획" xfId="2262" xr:uid="{00000000-0005-0000-0000-0000D5080000}"/>
    <cellStyle name="_의정부장비내역서_의정부_04년도서울지역굴착계획 2" xfId="2263" xr:uid="{00000000-0005-0000-0000-0000D6080000}"/>
    <cellStyle name="_인력터파기 1km당 단가산출서" xfId="2264" xr:uid="{00000000-0005-0000-0000-0000D7080000}"/>
    <cellStyle name="_인원계획표 " xfId="2265" xr:uid="{00000000-0005-0000-0000-0000D8080000}"/>
    <cellStyle name="_인원계획표 _성훈빌딩 신축전기공사" xfId="2266" xr:uid="{00000000-0005-0000-0000-0000D9080000}"/>
    <cellStyle name="_인천통합국사" xfId="2267" xr:uid="{00000000-0005-0000-0000-0000DA080000}"/>
    <cellStyle name="_일위대가" xfId="2268" xr:uid="{00000000-0005-0000-0000-0000DB080000}"/>
    <cellStyle name="_일위대가_1" xfId="2269" xr:uid="{00000000-0005-0000-0000-0000DC080000}"/>
    <cellStyle name="_입찰표지 " xfId="2270" xr:uid="{00000000-0005-0000-0000-0000DD080000}"/>
    <cellStyle name="_입찰표지 _성훈빌딩 신축전기공사" xfId="2271" xr:uid="{00000000-0005-0000-0000-0000DE080000}"/>
    <cellStyle name="_자단 및 노단" xfId="2272" xr:uid="{00000000-0005-0000-0000-0000DF080000}"/>
    <cellStyle name="_자재기별" xfId="2273" xr:uid="{00000000-0005-0000-0000-0000E0080000}"/>
    <cellStyle name="_자재기별 2" xfId="2274" xr:uid="{00000000-0005-0000-0000-0000E1080000}"/>
    <cellStyle name="_자재정리" xfId="2275" xr:uid="{00000000-0005-0000-0000-0000E2080000}"/>
    <cellStyle name="_자재정리 2" xfId="2276" xr:uid="{00000000-0005-0000-0000-0000E3080000}"/>
    <cellStyle name="_장비코드0907" xfId="2277" xr:uid="{00000000-0005-0000-0000-0000E4080000}"/>
    <cellStyle name="_장항선 감리용역_배치계획 변경" xfId="2278" xr:uid="{00000000-0005-0000-0000-0000E5080000}"/>
    <cellStyle name="_적격(화산) " xfId="2279" xr:uid="{00000000-0005-0000-0000-0000E6080000}"/>
    <cellStyle name="_적격(화산) _성훈빌딩 신축전기공사" xfId="2280" xr:uid="{00000000-0005-0000-0000-0000E7080000}"/>
    <cellStyle name="_전압강하" xfId="2281" xr:uid="{00000000-0005-0000-0000-0000E8080000}"/>
    <cellStyle name="_정산-2" xfId="2282" xr:uid="{00000000-0005-0000-0000-0000E9080000}"/>
    <cellStyle name="_정산내역서(2002년청주1차)" xfId="2283" xr:uid="{00000000-0005-0000-0000-0000EA080000}"/>
    <cellStyle name="_정산내역서(2002년청주1차) 2" xfId="2284" xr:uid="{00000000-0005-0000-0000-0000EB080000}"/>
    <cellStyle name="_정산내역서(sktcsa2)a4이체" xfId="2285" xr:uid="{00000000-0005-0000-0000-0000EC080000}"/>
    <cellStyle name="_정산내역서(sktcsa2)a4이체 2" xfId="2286" xr:uid="{00000000-0005-0000-0000-0000ED080000}"/>
    <cellStyle name="_정산내역서(공주,본사,사업소)" xfId="2287" xr:uid="{00000000-0005-0000-0000-0000EE080000}"/>
    <cellStyle name="_정산내역서(신CNA0)010823" xfId="2288" xr:uid="{00000000-0005-0000-0000-0000EF080000}"/>
    <cellStyle name="_정산내역서(신lsa3)" xfId="2289" xr:uid="{00000000-0005-0000-0000-0000F0080000}"/>
    <cellStyle name="_정산내역서(신lsa3) 2" xfId="2290" xr:uid="{00000000-0005-0000-0000-0000F1080000}"/>
    <cellStyle name="_제3단가" xfId="2291" xr:uid="{00000000-0005-0000-0000-0000F2080000}"/>
    <cellStyle name="_종합" xfId="2292" xr:uid="{00000000-0005-0000-0000-0000F3080000}"/>
    <cellStyle name="_종합 2" xfId="2293" xr:uid="{00000000-0005-0000-0000-0000F4080000}"/>
    <cellStyle name="_주기훈준공조서양식" xfId="2294" xr:uid="{00000000-0005-0000-0000-0000F5080000}"/>
    <cellStyle name="_준공(중화2동 프로게이머)" xfId="2295" xr:uid="{00000000-0005-0000-0000-0000F6080000}"/>
    <cellStyle name="_준공(중화2동 프로게이머) 2" xfId="2296" xr:uid="{00000000-0005-0000-0000-0000F7080000}"/>
    <cellStyle name="_준공계" xfId="2297" xr:uid="{00000000-0005-0000-0000-0000F8080000}"/>
    <cellStyle name="_준공계(성현기업)" xfId="2298" xr:uid="{00000000-0005-0000-0000-0000F9080000}"/>
    <cellStyle name="_준공계(천안아산역)" xfId="2299" xr:uid="{00000000-0005-0000-0000-0000FA080000}"/>
    <cellStyle name="_준공계(천안아산역)_준공계" xfId="2300" xr:uid="{00000000-0005-0000-0000-0000FB080000}"/>
    <cellStyle name="_준공기성(본사보고)" xfId="2301" xr:uid="{00000000-0005-0000-0000-0000FC080000}"/>
    <cellStyle name="_준공서류" xfId="2302" xr:uid="{00000000-0005-0000-0000-0000FD080000}"/>
    <cellStyle name="_준공서류 2" xfId="2303" xr:uid="{00000000-0005-0000-0000-0000FE080000}"/>
    <cellStyle name="_준공서류(KTF 한강로-KTF 이촌1)" xfId="2304" xr:uid="{00000000-0005-0000-0000-0000FF080000}"/>
    <cellStyle name="_준공서류(KTF 한강로-KTF 이촌1) 2" xfId="2305" xr:uid="{00000000-0005-0000-0000-000000090000}"/>
    <cellStyle name="_준공서류(한솔 마장2N1)" xfId="2306" xr:uid="{00000000-0005-0000-0000-000001090000}"/>
    <cellStyle name="_준공서류(한솔 마장2N1) 2" xfId="2307" xr:uid="{00000000-0005-0000-0000-000002090000}"/>
    <cellStyle name="_준공서류(한솔 번동N1)" xfId="2308" xr:uid="{00000000-0005-0000-0000-000003090000}"/>
    <cellStyle name="_준공서류(한솔 번동N1) 2" xfId="2309" xr:uid="{00000000-0005-0000-0000-000004090000}"/>
    <cellStyle name="_준공서류(한솔 북가좌2N1)" xfId="2310" xr:uid="{00000000-0005-0000-0000-000005090000}"/>
    <cellStyle name="_준공서류(한솔 북가좌2N1) 2" xfId="2311" xr:uid="{00000000-0005-0000-0000-000006090000}"/>
    <cellStyle name="_준공서류(한솔 성수1N5)" xfId="2312" xr:uid="{00000000-0005-0000-0000-000007090000}"/>
    <cellStyle name="_준공서류(한솔 성수1N5) 2" xfId="2313" xr:uid="{00000000-0005-0000-0000-000008090000}"/>
    <cellStyle name="_준공서류(한솔 신당1N2)" xfId="2314" xr:uid="{00000000-0005-0000-0000-000009090000}"/>
    <cellStyle name="_준공서류(한솔 신당1N2) 2" xfId="2315" xr:uid="{00000000-0005-0000-0000-00000A090000}"/>
    <cellStyle name="_준공서류(한솔 안암2N1)" xfId="2316" xr:uid="{00000000-0005-0000-0000-00000B090000}"/>
    <cellStyle name="_준공서류(한솔 안암2N1) 2" xfId="2317" xr:uid="{00000000-0005-0000-0000-00000C090000}"/>
    <cellStyle name="_준공서류(한솔 이태원2N1)" xfId="2318" xr:uid="{00000000-0005-0000-0000-00000D090000}"/>
    <cellStyle name="_준공서류(한솔 이태원2N1) 2" xfId="2319" xr:uid="{00000000-0005-0000-0000-00000E090000}"/>
    <cellStyle name="_준공서류(한솔 장안1N12)" xfId="2320" xr:uid="{00000000-0005-0000-0000-00000F090000}"/>
    <cellStyle name="_준공서류(한솔 장안1N12) 2" xfId="2321" xr:uid="{00000000-0005-0000-0000-000010090000}"/>
    <cellStyle name="_준공서류(한솔 제일은행본점)" xfId="2322" xr:uid="{00000000-0005-0000-0000-000011090000}"/>
    <cellStyle name="_준공서류(한솔 제일은행본점) 2" xfId="2323" xr:uid="{00000000-0005-0000-0000-000012090000}"/>
    <cellStyle name="_준공서류(한솔 진관외N2)" xfId="2324" xr:uid="{00000000-0005-0000-0000-000013090000}"/>
    <cellStyle name="_준공서류(한솔 진관외N2) 2" xfId="2325" xr:uid="{00000000-0005-0000-0000-000014090000}"/>
    <cellStyle name="_준공서류(한솔 창전N1)" xfId="2326" xr:uid="{00000000-0005-0000-0000-000015090000}"/>
    <cellStyle name="_준공서류(한솔 창전N1) 2" xfId="2327" xr:uid="{00000000-0005-0000-0000-000016090000}"/>
    <cellStyle name="_준공서류(한솔 한남2N2)" xfId="2328" xr:uid="{00000000-0005-0000-0000-000017090000}"/>
    <cellStyle name="_준공서류(한솔 한남2N2) 2" xfId="2329" xr:uid="{00000000-0005-0000-0000-000018090000}"/>
    <cellStyle name="_준공조서" xfId="2330" xr:uid="{00000000-0005-0000-0000-000019090000}"/>
    <cellStyle name="_준공조서양식" xfId="2331" xr:uid="{00000000-0005-0000-0000-00001A090000}"/>
    <cellStyle name="_중동AKPC방" xfId="2332" xr:uid="{00000000-0005-0000-0000-00001B090000}"/>
    <cellStyle name="_지입자재내역" xfId="2333" xr:uid="{00000000-0005-0000-0000-00001C090000}"/>
    <cellStyle name="_지입자재내역 2" xfId="2334" xr:uid="{00000000-0005-0000-0000-00001D090000}"/>
    <cellStyle name="_지장이전-SKT신림주공기별(1213)" xfId="2335" xr:uid="{00000000-0005-0000-0000-00001E090000}"/>
    <cellStyle name="_지장이전-SKT신림주공기별(1213) 2" xfId="2336" xr:uid="{00000000-0005-0000-0000-00001F090000}"/>
    <cellStyle name="_참고-SW산출근거(취약개소전체CCTV)-20050628(1)(3)" xfId="2337" xr:uid="{00000000-0005-0000-0000-000020090000}"/>
    <cellStyle name="_철도_UPS단가산출서(소프트웨어)2(1)" xfId="2338" xr:uid="{00000000-0005-0000-0000-000021090000}"/>
    <cellStyle name="_철도복선화지장전주이설기별명세서" xfId="2339" xr:uid="{00000000-0005-0000-0000-000022090000}"/>
    <cellStyle name="_철탑이설보상비실정보고" xfId="2340" xr:uid="{00000000-0005-0000-0000-000023090000}"/>
    <cellStyle name="_첨부파일__1(회선내역)-1219" xfId="2341" xr:uid="{00000000-0005-0000-0000-000024090000}"/>
    <cellStyle name="_청주전송도" xfId="2342" xr:uid="{00000000-0005-0000-0000-000025090000}"/>
    <cellStyle name="_총괄매핑(0915)-최종" xfId="2343" xr:uid="{00000000-0005-0000-0000-000026090000}"/>
    <cellStyle name="_총괄매핑(0919)-진짜최종" xfId="2344" xr:uid="{00000000-0005-0000-0000-000027090000}"/>
    <cellStyle name="_태영.백운.삼한(설계)" xfId="2345" xr:uid="{00000000-0005-0000-0000-000028090000}"/>
    <cellStyle name="_태영.백운.삼한(설계) 2" xfId="2346" xr:uid="{00000000-0005-0000-0000-000029090000}"/>
    <cellStyle name="_토량 및 레미콘 수량산출" xfId="2347" xr:uid="{00000000-0005-0000-0000-00002A090000}"/>
    <cellStyle name="_토목수량(선산)" xfId="2348" xr:uid="{00000000-0005-0000-0000-00002B090000}"/>
    <cellStyle name="_통합국사트레이" xfId="2349" xr:uid="{00000000-0005-0000-0000-00002C090000}"/>
    <cellStyle name="_통합국사트레이_준공계" xfId="2350" xr:uid="{00000000-0005-0000-0000-00002D090000}"/>
    <cellStyle name="_통합국사트레이_준공계(천안아산역)" xfId="2351" xr:uid="{00000000-0005-0000-0000-00002E090000}"/>
    <cellStyle name="_통합국사트레이_준공계(천안아산역)_준공계" xfId="2352" xr:uid="{00000000-0005-0000-0000-00002F090000}"/>
    <cellStyle name="_파워콤간이공사관련" xfId="2353" xr:uid="{00000000-0005-0000-0000-000030090000}"/>
    <cellStyle name="_하나로정산0" xfId="2354" xr:uid="{00000000-0005-0000-0000-000031090000}"/>
    <cellStyle name="_한미우석" xfId="2355" xr:uid="{00000000-0005-0000-0000-000032090000}"/>
    <cellStyle name="_한미우석_견적" xfId="2356" xr:uid="{00000000-0005-0000-0000-000033090000}"/>
    <cellStyle name="_한미우석_견적_준공계" xfId="2357" xr:uid="{00000000-0005-0000-0000-000034090000}"/>
    <cellStyle name="_한미우석_견적_준공계(천안아산역)" xfId="2358" xr:uid="{00000000-0005-0000-0000-000035090000}"/>
    <cellStyle name="_한미우석_견적_준공계(천안아산역)_준공계" xfId="2359" xr:uid="{00000000-0005-0000-0000-000036090000}"/>
    <cellStyle name="_한미우석_계양등7개소" xfId="2360" xr:uid="{00000000-0005-0000-0000-000037090000}"/>
    <cellStyle name="_한미우석_계양등7개소_준공계" xfId="2361" xr:uid="{00000000-0005-0000-0000-000038090000}"/>
    <cellStyle name="_한미우석_계양등7개소_준공계(천안아산역)" xfId="2362" xr:uid="{00000000-0005-0000-0000-000039090000}"/>
    <cellStyle name="_한미우석_계양등7개소_준공계(천안아산역)_준공계" xfId="2363" xr:uid="{00000000-0005-0000-0000-00003A090000}"/>
    <cellStyle name="_한미우석_준공계" xfId="2364" xr:uid="{00000000-0005-0000-0000-00003B090000}"/>
    <cellStyle name="_한미우석_준공계(천안아산역)" xfId="2365" xr:uid="{00000000-0005-0000-0000-00003C090000}"/>
    <cellStyle name="_한미우석_준공계(천안아산역)_준공계" xfId="2366" xr:uid="{00000000-0005-0000-0000-00003D090000}"/>
    <cellStyle name="_한미우석_통합국사전원선" xfId="2367" xr:uid="{00000000-0005-0000-0000-00003E090000}"/>
    <cellStyle name="_한미우석_통합국사전원선_준공계" xfId="2368" xr:uid="{00000000-0005-0000-0000-00003F090000}"/>
    <cellStyle name="_한미우석_통합국사전원선_준공계(천안아산역)" xfId="2369" xr:uid="{00000000-0005-0000-0000-000040090000}"/>
    <cellStyle name="_한미우석_통합국사전원선_준공계(천안아산역)_준공계" xfId="2370" xr:uid="{00000000-0005-0000-0000-000041090000}"/>
    <cellStyle name="_한미우석_통합국사트레이" xfId="2371" xr:uid="{00000000-0005-0000-0000-000042090000}"/>
    <cellStyle name="_한미우석_통합국사트레이_준공계" xfId="2372" xr:uid="{00000000-0005-0000-0000-000043090000}"/>
    <cellStyle name="_한미우석_통합국사트레이_준공계(천안아산역)" xfId="2373" xr:uid="{00000000-0005-0000-0000-000044090000}"/>
    <cellStyle name="_한미우석_통합국사트레이_준공계(천안아산역)_준공계" xfId="2374" xr:uid="{00000000-0005-0000-0000-000045090000}"/>
    <cellStyle name="_한미우석_한미은행1" xfId="2375" xr:uid="{00000000-0005-0000-0000-000046090000}"/>
    <cellStyle name="_한미우석_한미은행1_준공계" xfId="2376" xr:uid="{00000000-0005-0000-0000-000047090000}"/>
    <cellStyle name="_한미우석_한미은행1_준공계(천안아산역)" xfId="2377" xr:uid="{00000000-0005-0000-0000-000048090000}"/>
    <cellStyle name="_한미우석_한미은행1_준공계(천안아산역)_준공계" xfId="2378" xr:uid="{00000000-0005-0000-0000-000049090000}"/>
    <cellStyle name="_한미우석_한미은행1_통합국사트레이" xfId="2379" xr:uid="{00000000-0005-0000-0000-00004A090000}"/>
    <cellStyle name="_한미우석_한미은행1_통합국사트레이_준공계" xfId="2380" xr:uid="{00000000-0005-0000-0000-00004B090000}"/>
    <cellStyle name="_한미우석_한미은행1_통합국사트레이_준공계(천안아산역)" xfId="2381" xr:uid="{00000000-0005-0000-0000-00004C090000}"/>
    <cellStyle name="_한미우석_한미은행1_통합국사트레이_준공계(천안아산역)_준공계" xfId="2382" xr:uid="{00000000-0005-0000-0000-00004D090000}"/>
    <cellStyle name="_한미우석_한미은행2" xfId="2383" xr:uid="{00000000-0005-0000-0000-00004E090000}"/>
    <cellStyle name="_한미우석_한미은행2_견적" xfId="2384" xr:uid="{00000000-0005-0000-0000-00004F090000}"/>
    <cellStyle name="_한미우석_한미은행2_견적_준공계" xfId="2385" xr:uid="{00000000-0005-0000-0000-000050090000}"/>
    <cellStyle name="_한미우석_한미은행2_견적_준공계(천안아산역)" xfId="2386" xr:uid="{00000000-0005-0000-0000-000051090000}"/>
    <cellStyle name="_한미우석_한미은행2_견적_준공계(천안아산역)_준공계" xfId="2387" xr:uid="{00000000-0005-0000-0000-000052090000}"/>
    <cellStyle name="_한미우석_한미은행2_준공계" xfId="2388" xr:uid="{00000000-0005-0000-0000-000053090000}"/>
    <cellStyle name="_한미우석_한미은행2_준공계(천안아산역)" xfId="2389" xr:uid="{00000000-0005-0000-0000-000054090000}"/>
    <cellStyle name="_한미우석_한미은행2_준공계(천안아산역)_준공계" xfId="2390" xr:uid="{00000000-0005-0000-0000-000055090000}"/>
    <cellStyle name="_한미우석_한미은행2_통합국사트레이" xfId="2391" xr:uid="{00000000-0005-0000-0000-000056090000}"/>
    <cellStyle name="_한미우석_한미은행2_통합국사트레이_준공계" xfId="2392" xr:uid="{00000000-0005-0000-0000-000057090000}"/>
    <cellStyle name="_한미우석_한미은행2_통합국사트레이_준공계(천안아산역)" xfId="2393" xr:uid="{00000000-0005-0000-0000-000058090000}"/>
    <cellStyle name="_한미우석_한미은행2_통합국사트레이_준공계(천안아산역)_준공계" xfId="2394" xr:uid="{00000000-0005-0000-0000-000059090000}"/>
    <cellStyle name="_한미우석_한미은행본사" xfId="2395" xr:uid="{00000000-0005-0000-0000-00005A090000}"/>
    <cellStyle name="_한미우석_한미은행본사_견적" xfId="2396" xr:uid="{00000000-0005-0000-0000-00005B090000}"/>
    <cellStyle name="_한미우석_한미은행본사_견적_준공계" xfId="2397" xr:uid="{00000000-0005-0000-0000-00005C090000}"/>
    <cellStyle name="_한미우석_한미은행본사_견적_준공계(천안아산역)" xfId="2398" xr:uid="{00000000-0005-0000-0000-00005D090000}"/>
    <cellStyle name="_한미우석_한미은행본사_견적_준공계(천안아산역)_준공계" xfId="2399" xr:uid="{00000000-0005-0000-0000-00005E090000}"/>
    <cellStyle name="_한미우석_한미은행본사_준공계" xfId="2400" xr:uid="{00000000-0005-0000-0000-00005F090000}"/>
    <cellStyle name="_한미우석_한미은행본사_준공계(천안아산역)" xfId="2401" xr:uid="{00000000-0005-0000-0000-000060090000}"/>
    <cellStyle name="_한미우석_한미은행본사_준공계(천안아산역)_준공계" xfId="2402" xr:uid="{00000000-0005-0000-0000-000061090000}"/>
    <cellStyle name="_한미우석_한미은행본사_통합국사트레이" xfId="2403" xr:uid="{00000000-0005-0000-0000-000062090000}"/>
    <cellStyle name="_한미우석_한미은행본사_통합국사트레이_준공계" xfId="2404" xr:uid="{00000000-0005-0000-0000-000063090000}"/>
    <cellStyle name="_한미우석_한미은행본사_통합국사트레이_준공계(천안아산역)" xfId="2405" xr:uid="{00000000-0005-0000-0000-000064090000}"/>
    <cellStyle name="_한미우석_한미은행본사_통합국사트레이_준공계(천안아산역)_준공계" xfId="2406" xr:uid="{00000000-0005-0000-0000-000065090000}"/>
    <cellStyle name="_한미우석_한미은행본사1" xfId="2407" xr:uid="{00000000-0005-0000-0000-000066090000}"/>
    <cellStyle name="_한미우석_한미은행본사1_견적" xfId="2408" xr:uid="{00000000-0005-0000-0000-000067090000}"/>
    <cellStyle name="_한미우석_한미은행본사1_견적_준공계" xfId="2409" xr:uid="{00000000-0005-0000-0000-000068090000}"/>
    <cellStyle name="_한미우석_한미은행본사1_견적_준공계(천안아산역)" xfId="2410" xr:uid="{00000000-0005-0000-0000-000069090000}"/>
    <cellStyle name="_한미우석_한미은행본사1_견적_준공계(천안아산역)_준공계" xfId="2411" xr:uid="{00000000-0005-0000-0000-00006A090000}"/>
    <cellStyle name="_한미우석_한미은행본사1_준공계" xfId="2412" xr:uid="{00000000-0005-0000-0000-00006B090000}"/>
    <cellStyle name="_한미우석_한미은행본사1_준공계(천안아산역)" xfId="2413" xr:uid="{00000000-0005-0000-0000-00006C090000}"/>
    <cellStyle name="_한미우석_한미은행본사1_준공계(천안아산역)_준공계" xfId="2414" xr:uid="{00000000-0005-0000-0000-00006D090000}"/>
    <cellStyle name="_한미우석_한미은행본사1_통합국사트레이" xfId="2415" xr:uid="{00000000-0005-0000-0000-00006E090000}"/>
    <cellStyle name="_한미우석_한미은행본사1_통합국사트레이_준공계" xfId="2416" xr:uid="{00000000-0005-0000-0000-00006F090000}"/>
    <cellStyle name="_한미우석_한미은행본사1_통합국사트레이_준공계(천안아산역)" xfId="2417" xr:uid="{00000000-0005-0000-0000-000070090000}"/>
    <cellStyle name="_한미우석_한미은행본사1_통합국사트레이_준공계(천안아산역)_준공계" xfId="2418" xr:uid="{00000000-0005-0000-0000-000071090000}"/>
    <cellStyle name="_한미은행본사" xfId="2419" xr:uid="{00000000-0005-0000-0000-000072090000}"/>
    <cellStyle name="_한미은행본사_견적" xfId="2420" xr:uid="{00000000-0005-0000-0000-000073090000}"/>
    <cellStyle name="_한미은행본사_견적_준공계" xfId="2421" xr:uid="{00000000-0005-0000-0000-000074090000}"/>
    <cellStyle name="_한미은행본사_견적_준공계(천안아산역)" xfId="2422" xr:uid="{00000000-0005-0000-0000-000075090000}"/>
    <cellStyle name="_한미은행본사_견적_준공계(천안아산역)_준공계" xfId="2423" xr:uid="{00000000-0005-0000-0000-000076090000}"/>
    <cellStyle name="_한미은행본사_계양등7개소" xfId="2424" xr:uid="{00000000-0005-0000-0000-000077090000}"/>
    <cellStyle name="_한미은행본사_계양등7개소_준공계" xfId="2425" xr:uid="{00000000-0005-0000-0000-000078090000}"/>
    <cellStyle name="_한미은행본사_계양등7개소_준공계(천안아산역)" xfId="2426" xr:uid="{00000000-0005-0000-0000-000079090000}"/>
    <cellStyle name="_한미은행본사_계양등7개소_준공계(천안아산역)_준공계" xfId="2427" xr:uid="{00000000-0005-0000-0000-00007A090000}"/>
    <cellStyle name="_한미은행본사_준공계" xfId="2428" xr:uid="{00000000-0005-0000-0000-00007B090000}"/>
    <cellStyle name="_한미은행본사_준공계(천안아산역)" xfId="2429" xr:uid="{00000000-0005-0000-0000-00007C090000}"/>
    <cellStyle name="_한미은행본사_준공계(천안아산역)_준공계" xfId="2430" xr:uid="{00000000-0005-0000-0000-00007D090000}"/>
    <cellStyle name="_한미은행본사_통합국사전원선" xfId="2431" xr:uid="{00000000-0005-0000-0000-00007E090000}"/>
    <cellStyle name="_한미은행본사_통합국사전원선_준공계" xfId="2432" xr:uid="{00000000-0005-0000-0000-00007F090000}"/>
    <cellStyle name="_한미은행본사_통합국사전원선_준공계(천안아산역)" xfId="2433" xr:uid="{00000000-0005-0000-0000-000080090000}"/>
    <cellStyle name="_한미은행본사_통합국사전원선_준공계(천안아산역)_준공계" xfId="2434" xr:uid="{00000000-0005-0000-0000-000081090000}"/>
    <cellStyle name="_한미은행본사_통합국사트레이" xfId="2435" xr:uid="{00000000-0005-0000-0000-000082090000}"/>
    <cellStyle name="_한미은행본사_통합국사트레이_준공계" xfId="2436" xr:uid="{00000000-0005-0000-0000-000083090000}"/>
    <cellStyle name="_한미은행본사_통합국사트레이_준공계(천안아산역)" xfId="2437" xr:uid="{00000000-0005-0000-0000-000084090000}"/>
    <cellStyle name="_한미은행본사_통합국사트레이_준공계(천안아산역)_준공계" xfId="2438" xr:uid="{00000000-0005-0000-0000-000085090000}"/>
    <cellStyle name="_한미은행본사_한미은행1" xfId="2439" xr:uid="{00000000-0005-0000-0000-000086090000}"/>
    <cellStyle name="_한미은행본사_한미은행1_준공계" xfId="2440" xr:uid="{00000000-0005-0000-0000-000087090000}"/>
    <cellStyle name="_한미은행본사_한미은행1_준공계(천안아산역)" xfId="2441" xr:uid="{00000000-0005-0000-0000-000088090000}"/>
    <cellStyle name="_한미은행본사_한미은행1_준공계(천안아산역)_준공계" xfId="2442" xr:uid="{00000000-0005-0000-0000-000089090000}"/>
    <cellStyle name="_한미은행본사_한미은행1_통합국사트레이" xfId="2443" xr:uid="{00000000-0005-0000-0000-00008A090000}"/>
    <cellStyle name="_한미은행본사_한미은행1_통합국사트레이_준공계" xfId="2444" xr:uid="{00000000-0005-0000-0000-00008B090000}"/>
    <cellStyle name="_한미은행본사_한미은행1_통합국사트레이_준공계(천안아산역)" xfId="2445" xr:uid="{00000000-0005-0000-0000-00008C090000}"/>
    <cellStyle name="_한미은행본사_한미은행1_통합국사트레이_준공계(천안아산역)_준공계" xfId="2446" xr:uid="{00000000-0005-0000-0000-00008D090000}"/>
    <cellStyle name="_한미은행본사_한미은행2" xfId="2447" xr:uid="{00000000-0005-0000-0000-00008E090000}"/>
    <cellStyle name="_한미은행본사_한미은행2_견적" xfId="2448" xr:uid="{00000000-0005-0000-0000-00008F090000}"/>
    <cellStyle name="_한미은행본사_한미은행2_견적_준공계" xfId="2449" xr:uid="{00000000-0005-0000-0000-000090090000}"/>
    <cellStyle name="_한미은행본사_한미은행2_견적_준공계(천안아산역)" xfId="2450" xr:uid="{00000000-0005-0000-0000-000091090000}"/>
    <cellStyle name="_한미은행본사_한미은행2_견적_준공계(천안아산역)_준공계" xfId="2451" xr:uid="{00000000-0005-0000-0000-000092090000}"/>
    <cellStyle name="_한미은행본사_한미은행2_준공계" xfId="2452" xr:uid="{00000000-0005-0000-0000-000093090000}"/>
    <cellStyle name="_한미은행본사_한미은행2_준공계(천안아산역)" xfId="2453" xr:uid="{00000000-0005-0000-0000-000094090000}"/>
    <cellStyle name="_한미은행본사_한미은행2_준공계(천안아산역)_준공계" xfId="2454" xr:uid="{00000000-0005-0000-0000-000095090000}"/>
    <cellStyle name="_한미은행본사_한미은행2_통합국사트레이" xfId="2455" xr:uid="{00000000-0005-0000-0000-000096090000}"/>
    <cellStyle name="_한미은행본사_한미은행2_통합국사트레이_준공계" xfId="2456" xr:uid="{00000000-0005-0000-0000-000097090000}"/>
    <cellStyle name="_한미은행본사_한미은행2_통합국사트레이_준공계(천안아산역)" xfId="2457" xr:uid="{00000000-0005-0000-0000-000098090000}"/>
    <cellStyle name="_한미은행본사_한미은행2_통합국사트레이_준공계(천안아산역)_준공계" xfId="2458" xr:uid="{00000000-0005-0000-0000-000099090000}"/>
    <cellStyle name="_한미은행본사_한미은행본사" xfId="2459" xr:uid="{00000000-0005-0000-0000-00009A090000}"/>
    <cellStyle name="_한미은행본사_한미은행본사_견적" xfId="2460" xr:uid="{00000000-0005-0000-0000-00009B090000}"/>
    <cellStyle name="_한미은행본사_한미은행본사_견적_준공계" xfId="2461" xr:uid="{00000000-0005-0000-0000-00009C090000}"/>
    <cellStyle name="_한미은행본사_한미은행본사_견적_준공계(천안아산역)" xfId="2462" xr:uid="{00000000-0005-0000-0000-00009D090000}"/>
    <cellStyle name="_한미은행본사_한미은행본사_견적_준공계(천안아산역)_준공계" xfId="2463" xr:uid="{00000000-0005-0000-0000-00009E090000}"/>
    <cellStyle name="_한미은행본사_한미은행본사_준공계" xfId="2464" xr:uid="{00000000-0005-0000-0000-00009F090000}"/>
    <cellStyle name="_한미은행본사_한미은행본사_준공계(천안아산역)" xfId="2465" xr:uid="{00000000-0005-0000-0000-0000A0090000}"/>
    <cellStyle name="_한미은행본사_한미은행본사_준공계(천안아산역)_준공계" xfId="2466" xr:uid="{00000000-0005-0000-0000-0000A1090000}"/>
    <cellStyle name="_한미은행본사_한미은행본사_통합국사트레이" xfId="2467" xr:uid="{00000000-0005-0000-0000-0000A2090000}"/>
    <cellStyle name="_한미은행본사_한미은행본사_통합국사트레이_준공계" xfId="2468" xr:uid="{00000000-0005-0000-0000-0000A3090000}"/>
    <cellStyle name="_한미은행본사_한미은행본사_통합국사트레이_준공계(천안아산역)" xfId="2469" xr:uid="{00000000-0005-0000-0000-0000A4090000}"/>
    <cellStyle name="_한미은행본사_한미은행본사_통합국사트레이_준공계(천안아산역)_준공계" xfId="2470" xr:uid="{00000000-0005-0000-0000-0000A5090000}"/>
    <cellStyle name="_한미은행본사_한미은행본사1" xfId="2471" xr:uid="{00000000-0005-0000-0000-0000A6090000}"/>
    <cellStyle name="_한미은행본사_한미은행본사1_견적" xfId="2472" xr:uid="{00000000-0005-0000-0000-0000A7090000}"/>
    <cellStyle name="_한미은행본사_한미은행본사1_견적_준공계" xfId="2473" xr:uid="{00000000-0005-0000-0000-0000A8090000}"/>
    <cellStyle name="_한미은행본사_한미은행본사1_견적_준공계(천안아산역)" xfId="2474" xr:uid="{00000000-0005-0000-0000-0000A9090000}"/>
    <cellStyle name="_한미은행본사_한미은행본사1_견적_준공계(천안아산역)_준공계" xfId="2475" xr:uid="{00000000-0005-0000-0000-0000AA090000}"/>
    <cellStyle name="_한미은행본사_한미은행본사1_준공계" xfId="2476" xr:uid="{00000000-0005-0000-0000-0000AB090000}"/>
    <cellStyle name="_한미은행본사_한미은행본사1_준공계(천안아산역)" xfId="2477" xr:uid="{00000000-0005-0000-0000-0000AC090000}"/>
    <cellStyle name="_한미은행본사_한미은행본사1_준공계(천안아산역)_준공계" xfId="2478" xr:uid="{00000000-0005-0000-0000-0000AD090000}"/>
    <cellStyle name="_한미은행본사_한미은행본사1_통합국사트레이" xfId="2479" xr:uid="{00000000-0005-0000-0000-0000AE090000}"/>
    <cellStyle name="_한미은행본사_한미은행본사1_통합국사트레이_준공계" xfId="2480" xr:uid="{00000000-0005-0000-0000-0000AF090000}"/>
    <cellStyle name="_한미은행본사_한미은행본사1_통합국사트레이_준공계(천안아산역)" xfId="2481" xr:uid="{00000000-0005-0000-0000-0000B0090000}"/>
    <cellStyle name="_한미은행본사_한미은행본사1_통합국사트레이_준공계(천안아산역)_준공계" xfId="2482" xr:uid="{00000000-0005-0000-0000-0000B1090000}"/>
    <cellStyle name="_한미케이블" xfId="2483" xr:uid="{00000000-0005-0000-0000-0000B2090000}"/>
    <cellStyle name="_한미케이블_견적" xfId="2484" xr:uid="{00000000-0005-0000-0000-0000B3090000}"/>
    <cellStyle name="_한미케이블_견적_준공계" xfId="2485" xr:uid="{00000000-0005-0000-0000-0000B4090000}"/>
    <cellStyle name="_한미케이블_견적_준공계(천안아산역)" xfId="2486" xr:uid="{00000000-0005-0000-0000-0000B5090000}"/>
    <cellStyle name="_한미케이블_견적_준공계(천안아산역)_준공계" xfId="2487" xr:uid="{00000000-0005-0000-0000-0000B6090000}"/>
    <cellStyle name="_한미케이블_계양등7개소" xfId="2488" xr:uid="{00000000-0005-0000-0000-0000B7090000}"/>
    <cellStyle name="_한미케이블_계양등7개소_준공계" xfId="2489" xr:uid="{00000000-0005-0000-0000-0000B8090000}"/>
    <cellStyle name="_한미케이블_계양등7개소_준공계(천안아산역)" xfId="2490" xr:uid="{00000000-0005-0000-0000-0000B9090000}"/>
    <cellStyle name="_한미케이블_계양등7개소_준공계(천안아산역)_준공계" xfId="2491" xr:uid="{00000000-0005-0000-0000-0000BA090000}"/>
    <cellStyle name="_한미케이블_준공계" xfId="2492" xr:uid="{00000000-0005-0000-0000-0000BB090000}"/>
    <cellStyle name="_한미케이블_준공계(천안아산역)" xfId="2493" xr:uid="{00000000-0005-0000-0000-0000BC090000}"/>
    <cellStyle name="_한미케이블_준공계(천안아산역)_준공계" xfId="2494" xr:uid="{00000000-0005-0000-0000-0000BD090000}"/>
    <cellStyle name="_한미케이블_통합국사전원선" xfId="2495" xr:uid="{00000000-0005-0000-0000-0000BE090000}"/>
    <cellStyle name="_한미케이블_통합국사전원선_준공계" xfId="2496" xr:uid="{00000000-0005-0000-0000-0000BF090000}"/>
    <cellStyle name="_한미케이블_통합국사전원선_준공계(천안아산역)" xfId="2497" xr:uid="{00000000-0005-0000-0000-0000C0090000}"/>
    <cellStyle name="_한미케이블_통합국사전원선_준공계(천안아산역)_준공계" xfId="2498" xr:uid="{00000000-0005-0000-0000-0000C1090000}"/>
    <cellStyle name="_한미케이블_통합국사트레이" xfId="2499" xr:uid="{00000000-0005-0000-0000-0000C2090000}"/>
    <cellStyle name="_한미케이블_통합국사트레이_준공계" xfId="2500" xr:uid="{00000000-0005-0000-0000-0000C3090000}"/>
    <cellStyle name="_한미케이블_통합국사트레이_준공계(천안아산역)" xfId="2501" xr:uid="{00000000-0005-0000-0000-0000C4090000}"/>
    <cellStyle name="_한미케이블_통합국사트레이_준공계(천안아산역)_준공계" xfId="2502" xr:uid="{00000000-0005-0000-0000-0000C5090000}"/>
    <cellStyle name="_한미케이블_한미은행1" xfId="2503" xr:uid="{00000000-0005-0000-0000-0000C6090000}"/>
    <cellStyle name="_한미케이블_한미은행1_준공계" xfId="2504" xr:uid="{00000000-0005-0000-0000-0000C7090000}"/>
    <cellStyle name="_한미케이블_한미은행1_준공계(천안아산역)" xfId="2505" xr:uid="{00000000-0005-0000-0000-0000C8090000}"/>
    <cellStyle name="_한미케이블_한미은행1_준공계(천안아산역)_준공계" xfId="2506" xr:uid="{00000000-0005-0000-0000-0000C9090000}"/>
    <cellStyle name="_한미케이블_한미은행1_통합국사트레이" xfId="2507" xr:uid="{00000000-0005-0000-0000-0000CA090000}"/>
    <cellStyle name="_한미케이블_한미은행1_통합국사트레이_준공계" xfId="2508" xr:uid="{00000000-0005-0000-0000-0000CB090000}"/>
    <cellStyle name="_한미케이블_한미은행1_통합국사트레이_준공계(천안아산역)" xfId="2509" xr:uid="{00000000-0005-0000-0000-0000CC090000}"/>
    <cellStyle name="_한미케이블_한미은행1_통합국사트레이_준공계(천안아산역)_준공계" xfId="2510" xr:uid="{00000000-0005-0000-0000-0000CD090000}"/>
    <cellStyle name="_한미케이블_한미은행2" xfId="2511" xr:uid="{00000000-0005-0000-0000-0000CE090000}"/>
    <cellStyle name="_한미케이블_한미은행2_견적" xfId="2512" xr:uid="{00000000-0005-0000-0000-0000CF090000}"/>
    <cellStyle name="_한미케이블_한미은행2_견적_준공계" xfId="2513" xr:uid="{00000000-0005-0000-0000-0000D0090000}"/>
    <cellStyle name="_한미케이블_한미은행2_견적_준공계(천안아산역)" xfId="2514" xr:uid="{00000000-0005-0000-0000-0000D1090000}"/>
    <cellStyle name="_한미케이블_한미은행2_견적_준공계(천안아산역)_준공계" xfId="2515" xr:uid="{00000000-0005-0000-0000-0000D2090000}"/>
    <cellStyle name="_한미케이블_한미은행2_준공계" xfId="2516" xr:uid="{00000000-0005-0000-0000-0000D3090000}"/>
    <cellStyle name="_한미케이블_한미은행2_준공계(천안아산역)" xfId="2517" xr:uid="{00000000-0005-0000-0000-0000D4090000}"/>
    <cellStyle name="_한미케이블_한미은행2_준공계(천안아산역)_준공계" xfId="2518" xr:uid="{00000000-0005-0000-0000-0000D5090000}"/>
    <cellStyle name="_한미케이블_한미은행2_통합국사트레이" xfId="2519" xr:uid="{00000000-0005-0000-0000-0000D6090000}"/>
    <cellStyle name="_한미케이블_한미은행2_통합국사트레이_준공계" xfId="2520" xr:uid="{00000000-0005-0000-0000-0000D7090000}"/>
    <cellStyle name="_한미케이블_한미은행2_통합국사트레이_준공계(천안아산역)" xfId="2521" xr:uid="{00000000-0005-0000-0000-0000D8090000}"/>
    <cellStyle name="_한미케이블_한미은행2_통합국사트레이_준공계(천안아산역)_준공계" xfId="2522" xr:uid="{00000000-0005-0000-0000-0000D9090000}"/>
    <cellStyle name="_한미케이블_한미은행본사" xfId="2523" xr:uid="{00000000-0005-0000-0000-0000DA090000}"/>
    <cellStyle name="_한미케이블_한미은행본사_견적" xfId="2524" xr:uid="{00000000-0005-0000-0000-0000DB090000}"/>
    <cellStyle name="_한미케이블_한미은행본사_견적_준공계" xfId="2525" xr:uid="{00000000-0005-0000-0000-0000DC090000}"/>
    <cellStyle name="_한미케이블_한미은행본사_견적_준공계(천안아산역)" xfId="2526" xr:uid="{00000000-0005-0000-0000-0000DD090000}"/>
    <cellStyle name="_한미케이블_한미은행본사_견적_준공계(천안아산역)_준공계" xfId="2527" xr:uid="{00000000-0005-0000-0000-0000DE090000}"/>
    <cellStyle name="_한미케이블_한미은행본사_준공계" xfId="2528" xr:uid="{00000000-0005-0000-0000-0000DF090000}"/>
    <cellStyle name="_한미케이블_한미은행본사_준공계(천안아산역)" xfId="2529" xr:uid="{00000000-0005-0000-0000-0000E0090000}"/>
    <cellStyle name="_한미케이블_한미은행본사_준공계(천안아산역)_준공계" xfId="2530" xr:uid="{00000000-0005-0000-0000-0000E1090000}"/>
    <cellStyle name="_한미케이블_한미은행본사_통합국사트레이" xfId="2531" xr:uid="{00000000-0005-0000-0000-0000E2090000}"/>
    <cellStyle name="_한미케이블_한미은행본사_통합국사트레이_준공계" xfId="2532" xr:uid="{00000000-0005-0000-0000-0000E3090000}"/>
    <cellStyle name="_한미케이블_한미은행본사_통합국사트레이_준공계(천안아산역)" xfId="2533" xr:uid="{00000000-0005-0000-0000-0000E4090000}"/>
    <cellStyle name="_한미케이블_한미은행본사_통합국사트레이_준공계(천안아산역)_준공계" xfId="2534" xr:uid="{00000000-0005-0000-0000-0000E5090000}"/>
    <cellStyle name="_한미케이블_한미은행본사1" xfId="2535" xr:uid="{00000000-0005-0000-0000-0000E6090000}"/>
    <cellStyle name="_한미케이블_한미은행본사1_견적" xfId="2536" xr:uid="{00000000-0005-0000-0000-0000E7090000}"/>
    <cellStyle name="_한미케이블_한미은행본사1_견적_준공계" xfId="2537" xr:uid="{00000000-0005-0000-0000-0000E8090000}"/>
    <cellStyle name="_한미케이블_한미은행본사1_견적_준공계(천안아산역)" xfId="2538" xr:uid="{00000000-0005-0000-0000-0000E9090000}"/>
    <cellStyle name="_한미케이블_한미은행본사1_견적_준공계(천안아산역)_준공계" xfId="2539" xr:uid="{00000000-0005-0000-0000-0000EA090000}"/>
    <cellStyle name="_한미케이블_한미은행본사1_준공계" xfId="2540" xr:uid="{00000000-0005-0000-0000-0000EB090000}"/>
    <cellStyle name="_한미케이블_한미은행본사1_준공계(천안아산역)" xfId="2541" xr:uid="{00000000-0005-0000-0000-0000EC090000}"/>
    <cellStyle name="_한미케이블_한미은행본사1_준공계(천안아산역)_준공계" xfId="2542" xr:uid="{00000000-0005-0000-0000-0000ED090000}"/>
    <cellStyle name="_한미케이블_한미은행본사1_통합국사트레이" xfId="2543" xr:uid="{00000000-0005-0000-0000-0000EE090000}"/>
    <cellStyle name="_한미케이블_한미은행본사1_통합국사트레이_준공계" xfId="2544" xr:uid="{00000000-0005-0000-0000-0000EF090000}"/>
    <cellStyle name="_한미케이블_한미은행본사1_통합국사트레이_준공계(천안아산역)" xfId="2545" xr:uid="{00000000-0005-0000-0000-0000F0090000}"/>
    <cellStyle name="_한미케이블_한미은행본사1_통합국사트레이_준공계(천안아산역)_준공계" xfId="2546" xr:uid="{00000000-0005-0000-0000-0000F1090000}"/>
    <cellStyle name="_한성간28순시적출분외4건" xfId="2547" xr:uid="{00000000-0005-0000-0000-0000F2090000}"/>
    <cellStyle name="_한전전력구철거-정산내역서" xfId="2548" xr:uid="{00000000-0005-0000-0000-0000F3090000}"/>
    <cellStyle name="_한전전력구철거-정산내역서 2" xfId="2549" xr:uid="{00000000-0005-0000-0000-0000F4090000}"/>
    <cellStyle name="_현대백화점(정산기별)" xfId="2550" xr:uid="{00000000-0005-0000-0000-0000F5090000}"/>
    <cellStyle name="_현대백화점(정산기별) 2" xfId="2551" xr:uid="{00000000-0005-0000-0000-0000F6090000}"/>
    <cellStyle name="´þ" xfId="2552" xr:uid="{00000000-0005-0000-0000-0000F7090000}"/>
    <cellStyle name="’E‰Y [0.00]_laroux" xfId="2553" xr:uid="{00000000-0005-0000-0000-0000F8090000}"/>
    <cellStyle name="’E‰Y_laroux" xfId="2554" xr:uid="{00000000-0005-0000-0000-0000F9090000}"/>
    <cellStyle name="￠RERERERIiU￠RERERERE?￠RERERERER ￠RERERERE?A￠RERERERE￠RERERERIA CIAI￠RERERER¡ERERER￠RERER￠RERE?¡ERERERERU￠RERERERE￠RERERER¡ERER￠RER¡ER¡E?I￠RERER￠RER¡ER￠R￠?I￠RERERERIiA￠RERERER¡ERERER￠RERER￠RERE?I" xfId="2555" xr:uid="{00000000-0005-0000-0000-0000FA090000}"/>
    <cellStyle name="¤@?e_TEST-1" xfId="2556" xr:uid="{00000000-0005-0000-0000-0000FB090000}"/>
    <cellStyle name="=C:\WINDOWS\SYSTEM32\COMMAND.COM" xfId="2557" xr:uid="{00000000-0005-0000-0000-0000FC090000}"/>
    <cellStyle name="△ [0]" xfId="2558" xr:uid="{00000000-0005-0000-0000-0000FD090000}"/>
    <cellStyle name="△백분율" xfId="2559" xr:uid="{00000000-0005-0000-0000-0000FE090000}"/>
    <cellStyle name="△콤마" xfId="2560" xr:uid="{00000000-0005-0000-0000-0000FF090000}"/>
    <cellStyle name="°ia¤¼o " xfId="2561" xr:uid="{00000000-0005-0000-0000-0000000A0000}"/>
    <cellStyle name="°ia¤aa " xfId="2562" xr:uid="{00000000-0005-0000-0000-0000010A0000}"/>
    <cellStyle name="•W_laroux" xfId="2563" xr:uid="{00000000-0005-0000-0000-0000020A0000}"/>
    <cellStyle name="æØè [0.00]_PRODUCT DETAIL Q1" xfId="2564" xr:uid="{00000000-0005-0000-0000-0000030A0000}"/>
    <cellStyle name="æØè_PRODUCT DETAIL Q1" xfId="2565" xr:uid="{00000000-0005-0000-0000-0000040A0000}"/>
    <cellStyle name="ÊÝ [0.00]_PRODUCT DETAIL Q1" xfId="2566" xr:uid="{00000000-0005-0000-0000-0000050A0000}"/>
    <cellStyle name="ÊÝ_PRODUCT DETAIL Q1" xfId="2567" xr:uid="{00000000-0005-0000-0000-0000060A0000}"/>
    <cellStyle name="W_BOOKSHIP" xfId="2568" xr:uid="{00000000-0005-0000-0000-0000070A0000}"/>
    <cellStyle name="0%" xfId="2569" xr:uid="{00000000-0005-0000-0000-0000080A0000}"/>
    <cellStyle name="0.0" xfId="2570" xr:uid="{00000000-0005-0000-0000-0000090A0000}"/>
    <cellStyle name="0.0%" xfId="2571" xr:uid="{00000000-0005-0000-0000-00000A0A0000}"/>
    <cellStyle name="0.00" xfId="2572" xr:uid="{00000000-0005-0000-0000-00000B0A0000}"/>
    <cellStyle name="0.00%" xfId="2573" xr:uid="{00000000-0005-0000-0000-00000C0A0000}"/>
    <cellStyle name="0.000%" xfId="2574" xr:uid="{00000000-0005-0000-0000-00000D0A0000}"/>
    <cellStyle name="0.0000%" xfId="2575" xr:uid="{00000000-0005-0000-0000-00000E0A0000}"/>
    <cellStyle name="0.0000% 2" xfId="2576" xr:uid="{00000000-0005-0000-0000-00000F0A0000}"/>
    <cellStyle name="1" xfId="2577" xr:uid="{00000000-0005-0000-0000-0000100A0000}"/>
    <cellStyle name="1.1" xfId="2578" xr:uid="{00000000-0005-0000-0000-0000110A0000}"/>
    <cellStyle name="1.10" xfId="2579" xr:uid="{00000000-0005-0000-0000-0000120A0000}"/>
    <cellStyle name="1_시민계략공사" xfId="2580" xr:uid="{00000000-0005-0000-0000-0000130A0000}"/>
    <cellStyle name="1_시민계략공사_전기-한남" xfId="2581" xr:uid="{00000000-0005-0000-0000-0000140A0000}"/>
    <cellStyle name="19990216" xfId="2582" xr:uid="{00000000-0005-0000-0000-0000150A0000}"/>
    <cellStyle name="¹eºÐA²_±aA¸" xfId="2583" xr:uid="{00000000-0005-0000-0000-0000160A0000}"/>
    <cellStyle name="1월" xfId="2584" xr:uid="{00000000-0005-0000-0000-0000170A0000}"/>
    <cellStyle name="20% - 강조색1 2" xfId="2585" xr:uid="{00000000-0005-0000-0000-0000180A0000}"/>
    <cellStyle name="20% - 강조색2 2" xfId="2586" xr:uid="{00000000-0005-0000-0000-0000190A0000}"/>
    <cellStyle name="20% - 강조색3 2" xfId="2587" xr:uid="{00000000-0005-0000-0000-00001A0A0000}"/>
    <cellStyle name="20% - 강조색4 2" xfId="2588" xr:uid="{00000000-0005-0000-0000-00001B0A0000}"/>
    <cellStyle name="20% - 강조색5 2" xfId="2589" xr:uid="{00000000-0005-0000-0000-00001C0A0000}"/>
    <cellStyle name="20% - 강조색6 2" xfId="2590" xr:uid="{00000000-0005-0000-0000-00001D0A0000}"/>
    <cellStyle name="³?a" xfId="2591" xr:uid="{00000000-0005-0000-0000-00001E0A0000}"/>
    <cellStyle name="40% - 강조색1 2" xfId="2592" xr:uid="{00000000-0005-0000-0000-00001F0A0000}"/>
    <cellStyle name="40% - 강조색2 2" xfId="2593" xr:uid="{00000000-0005-0000-0000-0000200A0000}"/>
    <cellStyle name="40% - 강조색3 2" xfId="2594" xr:uid="{00000000-0005-0000-0000-0000210A0000}"/>
    <cellStyle name="40% - 강조색4 2" xfId="2595" xr:uid="{00000000-0005-0000-0000-0000220A0000}"/>
    <cellStyle name="40% - 강조색5 2" xfId="2596" xr:uid="{00000000-0005-0000-0000-0000230A0000}"/>
    <cellStyle name="40% - 강조색6 2" xfId="2597" xr:uid="{00000000-0005-0000-0000-0000240A0000}"/>
    <cellStyle name="60% - 강조색1 2" xfId="2598" xr:uid="{00000000-0005-0000-0000-0000250A0000}"/>
    <cellStyle name="60% - 강조색2 2" xfId="2599" xr:uid="{00000000-0005-0000-0000-0000260A0000}"/>
    <cellStyle name="60% - 강조색3 2" xfId="2600" xr:uid="{00000000-0005-0000-0000-0000270A0000}"/>
    <cellStyle name="60% - 강조색4 2" xfId="2601" xr:uid="{00000000-0005-0000-0000-0000280A0000}"/>
    <cellStyle name="60% - 강조색5 2" xfId="2602" xr:uid="{00000000-0005-0000-0000-0000290A0000}"/>
    <cellStyle name="60% - 강조색6 2" xfId="2603" xr:uid="{00000000-0005-0000-0000-00002A0A0000}"/>
    <cellStyle name="_x0014_7." xfId="2604" xr:uid="{00000000-0005-0000-0000-00002B0A0000}"/>
    <cellStyle name="82" xfId="2605" xr:uid="{00000000-0005-0000-0000-00002C0A0000}"/>
    <cellStyle name="A¨­￠￢￠O [0]_INQUIRY ￠?￥i¨u¡AAⓒ￢Aⓒª " xfId="2606" xr:uid="{00000000-0005-0000-0000-00002D0A0000}"/>
    <cellStyle name="A¨­￠￢￠O_INQUIRY ￠?￥i¨u¡AAⓒ￢Aⓒª " xfId="2607" xr:uid="{00000000-0005-0000-0000-00002E0A0000}"/>
    <cellStyle name="AA" xfId="2608" xr:uid="{00000000-0005-0000-0000-00002F0A0000}"/>
    <cellStyle name="Äåíåæíûé [0]_PERSONAL" xfId="2609" xr:uid="{00000000-0005-0000-0000-0000300A0000}"/>
    <cellStyle name="Äåíåæíûé_PERSONAL" xfId="2610" xr:uid="{00000000-0005-0000-0000-0000310A0000}"/>
    <cellStyle name="AeE­ [0]_´eAI" xfId="2611" xr:uid="{00000000-0005-0000-0000-0000320A0000}"/>
    <cellStyle name="ÅëÈ­ [0]_¸ÅÃâ" xfId="2612" xr:uid="{00000000-0005-0000-0000-0000330A0000}"/>
    <cellStyle name="AeE­ [0]_A¹Aa" xfId="2613" xr:uid="{00000000-0005-0000-0000-0000340A0000}"/>
    <cellStyle name="AeE­_´eAI" xfId="2614" xr:uid="{00000000-0005-0000-0000-0000350A0000}"/>
    <cellStyle name="ÅëÈ­_¸ÅÃâ" xfId="2615" xr:uid="{00000000-0005-0000-0000-0000360A0000}"/>
    <cellStyle name="AeE­_A¹Aa" xfId="2616" xr:uid="{00000000-0005-0000-0000-0000370A0000}"/>
    <cellStyle name="AeE¡ⓒ [0]_INQUIRY ￠?￥i¨u¡AAⓒ￢Aⓒª " xfId="2617" xr:uid="{00000000-0005-0000-0000-0000380A0000}"/>
    <cellStyle name="AeE¡ⓒ_INQUIRY ￠?￥i¨u¡AAⓒ￢Aⓒª " xfId="2618" xr:uid="{00000000-0005-0000-0000-0000390A0000}"/>
    <cellStyle name="Æu¼ " xfId="2619" xr:uid="{00000000-0005-0000-0000-00003A0A0000}"/>
    <cellStyle name="ALIGNMENT" xfId="2620" xr:uid="{00000000-0005-0000-0000-00003B0A0000}"/>
    <cellStyle name="args.style" xfId="2621" xr:uid="{00000000-0005-0000-0000-00003C0A0000}"/>
    <cellStyle name="AÞ¸¶ [0]_´eAI" xfId="2622" xr:uid="{00000000-0005-0000-0000-00003D0A0000}"/>
    <cellStyle name="ÄÞ¸¶ [0]_¸ÅÃâ" xfId="2623" xr:uid="{00000000-0005-0000-0000-00003E0A0000}"/>
    <cellStyle name="AÞ¸¶ [0]_A¹Aa" xfId="2624" xr:uid="{00000000-0005-0000-0000-00003F0A0000}"/>
    <cellStyle name="ÄÞ¸¶ [0]_laroux_도담차량공작실설계서" xfId="2625" xr:uid="{00000000-0005-0000-0000-0000400A0000}"/>
    <cellStyle name="AÞ¸¶ [0]_laroux_도담차량공작실신설공사" xfId="2626" xr:uid="{00000000-0005-0000-0000-0000410A0000}"/>
    <cellStyle name="ÄÞ¸¶ [0]_laroux_도담차량공작실신설공사" xfId="2627" xr:uid="{00000000-0005-0000-0000-0000420A0000}"/>
    <cellStyle name="AÞ¸¶ [0]_laroux_상장가도교설계서" xfId="2628" xr:uid="{00000000-0005-0000-0000-0000430A0000}"/>
    <cellStyle name="ÄÞ¸¶ [0]_laroux_상장가도교수량산출" xfId="2629" xr:uid="{00000000-0005-0000-0000-0000440A0000}"/>
    <cellStyle name="AÞ¸¶_´eAI" xfId="2630" xr:uid="{00000000-0005-0000-0000-0000450A0000}"/>
    <cellStyle name="ÄÞ¸¶_¸ÅÃâ" xfId="2631" xr:uid="{00000000-0005-0000-0000-0000460A0000}"/>
    <cellStyle name="AÞ¸¶_A¹Aa" xfId="2632" xr:uid="{00000000-0005-0000-0000-0000470A0000}"/>
    <cellStyle name="Au¸r " xfId="2633" xr:uid="{00000000-0005-0000-0000-0000480A0000}"/>
    <cellStyle name="Au¸r¼" xfId="2634" xr:uid="{00000000-0005-0000-0000-0000490A0000}"/>
    <cellStyle name="axlcolour" xfId="2635" xr:uid="{00000000-0005-0000-0000-00004A0A0000}"/>
    <cellStyle name="_x0001_b" xfId="2636" xr:uid="{00000000-0005-0000-0000-00004B0A0000}"/>
    <cellStyle name="C¡IA¨ª_¡ic¨u¡A¨￢I¨￢¡Æ AN¡Æe " xfId="2637" xr:uid="{00000000-0005-0000-0000-00004C0A0000}"/>
    <cellStyle name="C￥AØ_  FAB AIA¤  " xfId="2638" xr:uid="{00000000-0005-0000-0000-00004D0A0000}"/>
    <cellStyle name="Ç¥ÁØ_(Á¤º¸ºÎ¹®)¿ùº°ÀÎ¿ø°èÈ¹" xfId="2639" xr:uid="{00000000-0005-0000-0000-00004E0A0000}"/>
    <cellStyle name="C￥AØ_(A¤º¸ºI¹R)¿uº°AI¿ø°eE¹" xfId="2640" xr:uid="{00000000-0005-0000-0000-00004F0A0000}"/>
    <cellStyle name="Ç¥ÁØ_¿µ¾÷ÇöÈ² " xfId="2641" xr:uid="{00000000-0005-0000-0000-0000500A0000}"/>
    <cellStyle name="C￥AØ_¿μ¾÷CoE² " xfId="2642" xr:uid="{00000000-0005-0000-0000-0000510A0000}"/>
    <cellStyle name="Ç¥ÁØ_»ç¾÷ºÎº° ÃÑ°è " xfId="2643" xr:uid="{00000000-0005-0000-0000-0000520A0000}"/>
    <cellStyle name="C￥AØ_≫c¾÷°eE¹ºn±³(AIAI³Y)" xfId="2644" xr:uid="{00000000-0005-0000-0000-0000530A0000}"/>
    <cellStyle name="Ç¥ÁØ_0N-HANDLING " xfId="2645" xr:uid="{00000000-0005-0000-0000-0000540A0000}"/>
    <cellStyle name="C￥AØ_¾c½A " xfId="2646" xr:uid="{00000000-0005-0000-0000-0000550A0000}"/>
    <cellStyle name="Ç¥ÁØ_5-1±¤°í " xfId="2647" xr:uid="{00000000-0005-0000-0000-0000560A0000}"/>
    <cellStyle name="C￥AØ_6-1 A-S" xfId="2648" xr:uid="{00000000-0005-0000-0000-0000570A0000}"/>
    <cellStyle name="Ç¥ÁØ_Á¾ÇÕ½Å¼³ " xfId="2649" xr:uid="{00000000-0005-0000-0000-0000580A0000}"/>
    <cellStyle name="C￥AØ_A¾CO½A¼³ _기지국집계" xfId="2650" xr:uid="{00000000-0005-0000-0000-0000590A0000}"/>
    <cellStyle name="Ç¥ÁØ_Á¾ÇÕ½Å¼³ _기지국집계" xfId="2651" xr:uid="{00000000-0005-0000-0000-00005A0A0000}"/>
    <cellStyle name="C￥AØ_A¾CO½A¼³ _설계(sample-파워콤-수원-용인국사)" xfId="2652" xr:uid="{00000000-0005-0000-0000-00005B0A0000}"/>
    <cellStyle name="Ç¥ÁØ_Á¾ÇÕ½Å¼³ _설계(sample-파워콤-수원-용인국사)" xfId="2653" xr:uid="{00000000-0005-0000-0000-00005C0A0000}"/>
    <cellStyle name="C￥AØ_A¾CO½A¼³ _설계(sample-파워콤-수원-용인국사)_ADM16광단국설계" xfId="2654" xr:uid="{00000000-0005-0000-0000-00005D0A0000}"/>
    <cellStyle name="Ç¥ÁØ_Á¾ÇÕ½Å¼³ _설계(sample-파워콤-수원-용인국사)_ADM16광단국설계" xfId="2655" xr:uid="{00000000-0005-0000-0000-00005E0A0000}"/>
    <cellStyle name="C￥AØ_A¾CO½A¼³ºÐ" xfId="2656" xr:uid="{00000000-0005-0000-0000-00005F0A0000}"/>
    <cellStyle name="Ç¥ÁØ_Á¾ÇÕÃ¶°ÅºÐ " xfId="2657" xr:uid="{00000000-0005-0000-0000-0000600A0000}"/>
    <cellStyle name="C￥AØ_A¾COA¶°AºÐ _기지국집계" xfId="2658" xr:uid="{00000000-0005-0000-0000-0000610A0000}"/>
    <cellStyle name="Ç¥ÁØ_Á¾ÇÕÃ¶°ÅºÐ _기지국집계" xfId="2659" xr:uid="{00000000-0005-0000-0000-0000620A0000}"/>
    <cellStyle name="C￥AØ_A¾COA¶°AºÐ _설계(sample-파워콤-수원-용인국사)" xfId="2660" xr:uid="{00000000-0005-0000-0000-0000630A0000}"/>
    <cellStyle name="Ç¥ÁØ_Á¾ÇÕÃ¶°ÅºÐ _설계(sample-파워콤-수원-용인국사)" xfId="2661" xr:uid="{00000000-0005-0000-0000-0000640A0000}"/>
    <cellStyle name="C￥AØ_A¾COA¶°AºÐ _설계(sample-파워콤-수원-용인국사)_ADM16광단국설계" xfId="2662" xr:uid="{00000000-0005-0000-0000-0000650A0000}"/>
    <cellStyle name="Ç¥ÁØ_Á¾ÇÕÃ¶°ÅºÐ _설계(sample-파워콤-수원-용인국사)_ADM16광단국설계" xfId="2663" xr:uid="{00000000-0005-0000-0000-0000660A0000}"/>
    <cellStyle name="C￥AØ_Æ?±a≫cC×" xfId="2664" xr:uid="{00000000-0005-0000-0000-0000670A0000}"/>
    <cellStyle name="Ç¥ÁØ_Áý°èÇ¥(2¿ù) " xfId="2665" xr:uid="{00000000-0005-0000-0000-0000680A0000}"/>
    <cellStyle name="C￥AØ_E¸¼±½AA≫¼­" xfId="2666" xr:uid="{00000000-0005-0000-0000-0000690A0000}"/>
    <cellStyle name="Ç¥ÁØ_laroux_1_Á¾ÇÕ½Å¼³ " xfId="2667" xr:uid="{00000000-0005-0000-0000-00006A0A0000}"/>
    <cellStyle name="C￥AØ_laroux_1_A¾COA¶°AºÐ " xfId="2668" xr:uid="{00000000-0005-0000-0000-00006B0A0000}"/>
    <cellStyle name="Ç¥ÁØ_laroux_1_Á¾ÇÕÃ¶°ÅºÐ " xfId="2669" xr:uid="{00000000-0005-0000-0000-00006C0A0000}"/>
    <cellStyle name="C￥AØ_laroux_A¾CO½A¼³ " xfId="2670" xr:uid="{00000000-0005-0000-0000-00006D0A0000}"/>
    <cellStyle name="Ç¥ÁØ_laroux_Á¾ÇÕ½Å¼³ " xfId="2671" xr:uid="{00000000-0005-0000-0000-00006E0A0000}"/>
    <cellStyle name="C￥AØ_laroux_A¾COA¶°AºÐ " xfId="2672" xr:uid="{00000000-0005-0000-0000-00006F0A0000}"/>
    <cellStyle name="Ç¥ÁØ_laroux_Á¾ÇÕÃ¶°ÅºÐ " xfId="2673" xr:uid="{00000000-0005-0000-0000-0000700A0000}"/>
    <cellStyle name="C￥AØ_ºnAO≫eAa" xfId="2674" xr:uid="{00000000-0005-0000-0000-0000710A0000}"/>
    <cellStyle name="Calc Currency (0)" xfId="2675" xr:uid="{00000000-0005-0000-0000-0000720A0000}"/>
    <cellStyle name="Calc Currency (0) 2" xfId="2676" xr:uid="{00000000-0005-0000-0000-0000730A0000}"/>
    <cellStyle name="Calc Currency (2)" xfId="2677" xr:uid="{00000000-0005-0000-0000-0000740A0000}"/>
    <cellStyle name="Calc Percent (0)" xfId="2678" xr:uid="{00000000-0005-0000-0000-0000750A0000}"/>
    <cellStyle name="Calc Percent (1)" xfId="2679" xr:uid="{00000000-0005-0000-0000-0000760A0000}"/>
    <cellStyle name="Calc Percent (2)" xfId="2680" xr:uid="{00000000-0005-0000-0000-0000770A0000}"/>
    <cellStyle name="Calc Units (0)" xfId="2681" xr:uid="{00000000-0005-0000-0000-0000780A0000}"/>
    <cellStyle name="Calc Units (1)" xfId="2682" xr:uid="{00000000-0005-0000-0000-0000790A0000}"/>
    <cellStyle name="Calc Units (2)" xfId="2683" xr:uid="{00000000-0005-0000-0000-00007A0A0000}"/>
    <cellStyle name="category" xfId="2684" xr:uid="{00000000-0005-0000-0000-00007B0A0000}"/>
    <cellStyle name="CIAI￠RERERER¡ERERER￠RERER￠RERE?¡ERERERERU￠RERERERE￠RERERER¡ERER￠RER¡ER¡E?I￠RERER￠RER¡ER￠R￠?I￠RERERERIiA￠RERERER¡ERERER￠RERER￠RERE?I" xfId="2685" xr:uid="{00000000-0005-0000-0000-00007C0A0000}"/>
    <cellStyle name="CIAIÆU¸μAⓒ" xfId="2686" xr:uid="{00000000-0005-0000-0000-00007D0A0000}"/>
    <cellStyle name="Co≫" xfId="2687" xr:uid="{00000000-0005-0000-0000-00007E0A0000}"/>
    <cellStyle name="Column Headings" xfId="2688" xr:uid="{00000000-0005-0000-0000-00007F0A0000}"/>
    <cellStyle name="columns_array" xfId="2689" xr:uid="{00000000-0005-0000-0000-0000800A0000}"/>
    <cellStyle name="Comma" xfId="2690" xr:uid="{00000000-0005-0000-0000-0000810A0000}"/>
    <cellStyle name="Comma [0]" xfId="2691" xr:uid="{00000000-0005-0000-0000-0000820A0000}"/>
    <cellStyle name="Comma [00]" xfId="2692" xr:uid="{00000000-0005-0000-0000-0000830A0000}"/>
    <cellStyle name="Comma [0⢰_SATOCPX" xfId="2693" xr:uid="{00000000-0005-0000-0000-0000840A0000}"/>
    <cellStyle name="Comma 2" xfId="2694" xr:uid="{00000000-0005-0000-0000-0000850A0000}"/>
    <cellStyle name="comma zerodec" xfId="2695" xr:uid="{00000000-0005-0000-0000-0000860A0000}"/>
    <cellStyle name="comma zerodec 2" xfId="2696" xr:uid="{00000000-0005-0000-0000-0000870A0000}"/>
    <cellStyle name="Comma_ SG&amp;A Bridge " xfId="2697" xr:uid="{00000000-0005-0000-0000-0000880A0000}"/>
    <cellStyle name="Comma0" xfId="2698" xr:uid="{00000000-0005-0000-0000-0000890A0000}"/>
    <cellStyle name="Copied" xfId="2699" xr:uid="{00000000-0005-0000-0000-00008A0A0000}"/>
    <cellStyle name="COST1" xfId="2700" xr:uid="{00000000-0005-0000-0000-00008B0A0000}"/>
    <cellStyle name="Cur_x0002_6怑" xfId="2701" xr:uid="{00000000-0005-0000-0000-00008C0A0000}"/>
    <cellStyle name="Cur_x0002_6怑 2" xfId="2702" xr:uid="{00000000-0005-0000-0000-00008D0A0000}"/>
    <cellStyle name="Curre~cy [0]_MATERAL2" xfId="2703" xr:uid="{00000000-0005-0000-0000-00008E0A0000}"/>
    <cellStyle name="Curren?_x0012_퐀_x0017_?" xfId="2704" xr:uid="{00000000-0005-0000-0000-00008F0A0000}"/>
    <cellStyle name="Currency" xfId="2705" xr:uid="{00000000-0005-0000-0000-0000900A0000}"/>
    <cellStyle name="Currency [_x0010_]_mud plant bolted" xfId="2706" xr:uid="{00000000-0005-0000-0000-0000910A0000}"/>
    <cellStyle name="Currency [0]" xfId="2707" xr:uid="{00000000-0005-0000-0000-0000920A0000}"/>
    <cellStyle name="Currency [0] 2" xfId="2708" xr:uid="{00000000-0005-0000-0000-0000930A0000}"/>
    <cellStyle name="Currency [00]" xfId="2709" xr:uid="{00000000-0005-0000-0000-0000940A0000}"/>
    <cellStyle name="Currency [ﺜ]_P&amp;L_laroux" xfId="2710" xr:uid="{00000000-0005-0000-0000-0000950A0000}"/>
    <cellStyle name="Currency 2" xfId="2711" xr:uid="{00000000-0005-0000-0000-0000960A0000}"/>
    <cellStyle name="Currency 3" xfId="2712" xr:uid="{00000000-0005-0000-0000-0000970A0000}"/>
    <cellStyle name="Currency 4" xfId="2713" xr:uid="{00000000-0005-0000-0000-0000980A0000}"/>
    <cellStyle name="Currency 5" xfId="2714" xr:uid="{00000000-0005-0000-0000-0000990A0000}"/>
    <cellStyle name="Currency 6" xfId="2715" xr:uid="{00000000-0005-0000-0000-00009A0A0000}"/>
    <cellStyle name="Currency 7" xfId="2716" xr:uid="{00000000-0005-0000-0000-00009B0A0000}"/>
    <cellStyle name="currency-$" xfId="2717" xr:uid="{00000000-0005-0000-0000-00009C0A0000}"/>
    <cellStyle name="Currency_ SG&amp;A Bridge " xfId="2718" xr:uid="{00000000-0005-0000-0000-00009D0A0000}"/>
    <cellStyle name="Currency0" xfId="2719" xr:uid="{00000000-0005-0000-0000-00009E0A0000}"/>
    <cellStyle name="Currency0 2" xfId="2720" xr:uid="{00000000-0005-0000-0000-00009F0A0000}"/>
    <cellStyle name="Currency0 3" xfId="2721" xr:uid="{00000000-0005-0000-0000-0000A00A0000}"/>
    <cellStyle name="Currency1" xfId="2722" xr:uid="{00000000-0005-0000-0000-0000A10A0000}"/>
    <cellStyle name="Currency1 2" xfId="2723" xr:uid="{00000000-0005-0000-0000-0000A20A0000}"/>
    <cellStyle name="Currᄸncy_RQSTFRM_1월회비내역 (2)" xfId="2724" xr:uid="{00000000-0005-0000-0000-0000A30A0000}"/>
    <cellStyle name="Data" xfId="2725" xr:uid="{00000000-0005-0000-0000-0000A40A0000}"/>
    <cellStyle name="Date" xfId="2726" xr:uid="{00000000-0005-0000-0000-0000A50A0000}"/>
    <cellStyle name="Date Short" xfId="2727" xr:uid="{00000000-0005-0000-0000-0000A60A0000}"/>
    <cellStyle name="DD" xfId="2728" xr:uid="{00000000-0005-0000-0000-0000A70A0000}"/>
    <cellStyle name="Dezimal [0]_laroux" xfId="2729" xr:uid="{00000000-0005-0000-0000-0000A80A0000}"/>
    <cellStyle name="Dezimal_laroux" xfId="2730" xr:uid="{00000000-0005-0000-0000-0000A90A0000}"/>
    <cellStyle name="Dollar (zero dec)" xfId="2731" xr:uid="{00000000-0005-0000-0000-0000AA0A0000}"/>
    <cellStyle name="Dollar (zero dec) 2" xfId="2732" xr:uid="{00000000-0005-0000-0000-0000AB0A0000}"/>
    <cellStyle name="E­æo±" xfId="2733" xr:uid="{00000000-0005-0000-0000-0000AC0A0000}"/>
    <cellStyle name="E­æo±a" xfId="2734" xr:uid="{00000000-0005-0000-0000-0000AD0A0000}"/>
    <cellStyle name="Enter Currency (0)" xfId="2735" xr:uid="{00000000-0005-0000-0000-0000AE0A0000}"/>
    <cellStyle name="Enter Currency (2)" xfId="2736" xr:uid="{00000000-0005-0000-0000-0000AF0A0000}"/>
    <cellStyle name="Enter Units (0)" xfId="2737" xr:uid="{00000000-0005-0000-0000-0000B00A0000}"/>
    <cellStyle name="Enter Units (1)" xfId="2738" xr:uid="{00000000-0005-0000-0000-0000B10A0000}"/>
    <cellStyle name="Enter Units (2)" xfId="2739" xr:uid="{00000000-0005-0000-0000-0000B20A0000}"/>
    <cellStyle name="Entered" xfId="2740" xr:uid="{00000000-0005-0000-0000-0000B30A0000}"/>
    <cellStyle name="En-tête 1" xfId="2741" xr:uid="{00000000-0005-0000-0000-0000B40A0000}"/>
    <cellStyle name="En-tête 2" xfId="2742" xr:uid="{00000000-0005-0000-0000-0000B50A0000}"/>
    <cellStyle name="Euro" xfId="2743" xr:uid="{00000000-0005-0000-0000-0000B60A0000}"/>
    <cellStyle name="Euro 2" xfId="2744" xr:uid="{00000000-0005-0000-0000-0000B70A0000}"/>
    <cellStyle name="F2" xfId="2745" xr:uid="{00000000-0005-0000-0000-0000B80A0000}"/>
    <cellStyle name="F3" xfId="2746" xr:uid="{00000000-0005-0000-0000-0000B90A0000}"/>
    <cellStyle name="F4" xfId="2747" xr:uid="{00000000-0005-0000-0000-0000BA0A0000}"/>
    <cellStyle name="F5" xfId="2748" xr:uid="{00000000-0005-0000-0000-0000BB0A0000}"/>
    <cellStyle name="F6" xfId="2749" xr:uid="{00000000-0005-0000-0000-0000BC0A0000}"/>
    <cellStyle name="F7" xfId="2750" xr:uid="{00000000-0005-0000-0000-0000BD0A0000}"/>
    <cellStyle name="F8" xfId="2751" xr:uid="{00000000-0005-0000-0000-0000BE0A0000}"/>
    <cellStyle name="Financier0" xfId="2752" xr:uid="{00000000-0005-0000-0000-0000BF0A0000}"/>
    <cellStyle name="Fixed" xfId="2753" xr:uid="{00000000-0005-0000-0000-0000C00A0000}"/>
    <cellStyle name="Grey" xfId="2754" xr:uid="{00000000-0005-0000-0000-0000C10A0000}"/>
    <cellStyle name="HEADER" xfId="2755" xr:uid="{00000000-0005-0000-0000-0000C20A0000}"/>
    <cellStyle name="Header1" xfId="2756" xr:uid="{00000000-0005-0000-0000-0000C30A0000}"/>
    <cellStyle name="Header2" xfId="2757" xr:uid="{00000000-0005-0000-0000-0000C40A0000}"/>
    <cellStyle name="Heading 1" xfId="2758" xr:uid="{00000000-0005-0000-0000-0000C50A0000}"/>
    <cellStyle name="Heading 2" xfId="2759" xr:uid="{00000000-0005-0000-0000-0000C60A0000}"/>
    <cellStyle name="Heading1" xfId="2760" xr:uid="{00000000-0005-0000-0000-0000C70A0000}"/>
    <cellStyle name="Heading2" xfId="2761" xr:uid="{00000000-0005-0000-0000-0000C80A0000}"/>
    <cellStyle name="Hyperlink" xfId="2762" xr:uid="{00000000-0005-0000-0000-0000C90A0000}"/>
    <cellStyle name="Îáû÷íûé_PERSONAL" xfId="2763" xr:uid="{00000000-0005-0000-0000-0000CA0A0000}"/>
    <cellStyle name="Input [yellow]" xfId="2764" xr:uid="{00000000-0005-0000-0000-0000CB0A0000}"/>
    <cellStyle name="Input Cells" xfId="2765" xr:uid="{00000000-0005-0000-0000-0000CC0A0000}"/>
    <cellStyle name="Link Currency (0)" xfId="2766" xr:uid="{00000000-0005-0000-0000-0000CD0A0000}"/>
    <cellStyle name="Link Currency (2)" xfId="2767" xr:uid="{00000000-0005-0000-0000-0000CE0A0000}"/>
    <cellStyle name="Link Units (0)" xfId="2768" xr:uid="{00000000-0005-0000-0000-0000CF0A0000}"/>
    <cellStyle name="Link Units (1)" xfId="2769" xr:uid="{00000000-0005-0000-0000-0000D00A0000}"/>
    <cellStyle name="Link Units (2)" xfId="2770" xr:uid="{00000000-0005-0000-0000-0000D10A0000}"/>
    <cellStyle name="Linked Cells" xfId="2771" xr:uid="{00000000-0005-0000-0000-0000D20A0000}"/>
    <cellStyle name="LItemHead" xfId="2772" xr:uid="{00000000-0005-0000-0000-0000D30A0000}"/>
    <cellStyle name="MARQ" xfId="2773" xr:uid="{00000000-0005-0000-0000-0000D40A0000}"/>
    <cellStyle name="Migliaia (0)_1320 NX" xfId="2774" xr:uid="{00000000-0005-0000-0000-0000D50A0000}"/>
    <cellStyle name="Migliaia_1320 NX" xfId="2775" xr:uid="{00000000-0005-0000-0000-0000D60A0000}"/>
    <cellStyle name="Millares [0]_DEVISCAN" xfId="2776" xr:uid="{00000000-0005-0000-0000-0000D70A0000}"/>
    <cellStyle name="Milliers [0]_399GC10" xfId="2777" xr:uid="{00000000-0005-0000-0000-0000D80A0000}"/>
    <cellStyle name="Milliers_399GC10" xfId="2778" xr:uid="{00000000-0005-0000-0000-0000D90A0000}"/>
    <cellStyle name="Model" xfId="2779" xr:uid="{00000000-0005-0000-0000-0000DA0A0000}"/>
    <cellStyle name="Mon?aire [0]_399GC10" xfId="2780" xr:uid="{00000000-0005-0000-0000-0000DB0A0000}"/>
    <cellStyle name="Mon?aire_399GC10" xfId="2781" xr:uid="{00000000-0005-0000-0000-0000DC0A0000}"/>
    <cellStyle name="Monétaire [0]_CTC" xfId="2782" xr:uid="{00000000-0005-0000-0000-0000DD0A0000}"/>
    <cellStyle name="Monétaire_CTC" xfId="2783" xr:uid="{00000000-0005-0000-0000-0000DE0A0000}"/>
    <cellStyle name="MS Proofing Tools" xfId="2784" xr:uid="{00000000-0005-0000-0000-0000DF0A0000}"/>
    <cellStyle name="no dec" xfId="2785" xr:uid="{00000000-0005-0000-0000-0000E00A0000}"/>
    <cellStyle name="Normal - Style1" xfId="2786" xr:uid="{00000000-0005-0000-0000-0000E10A0000}"/>
    <cellStyle name="Normal - Style1 2" xfId="2787" xr:uid="{00000000-0005-0000-0000-0000E20A0000}"/>
    <cellStyle name="Normal - Style2" xfId="2788" xr:uid="{00000000-0005-0000-0000-0000E30A0000}"/>
    <cellStyle name="Normal - Style3" xfId="2789" xr:uid="{00000000-0005-0000-0000-0000E40A0000}"/>
    <cellStyle name="Normal - Style4" xfId="2790" xr:uid="{00000000-0005-0000-0000-0000E50A0000}"/>
    <cellStyle name="Normal - Style5" xfId="2791" xr:uid="{00000000-0005-0000-0000-0000E60A0000}"/>
    <cellStyle name="Normal - Style6" xfId="2792" xr:uid="{00000000-0005-0000-0000-0000E70A0000}"/>
    <cellStyle name="Normal - Style7" xfId="2793" xr:uid="{00000000-0005-0000-0000-0000E80A0000}"/>
    <cellStyle name="Normal - Style8" xfId="2794" xr:uid="{00000000-0005-0000-0000-0000E90A0000}"/>
    <cellStyle name="Normal - 유형1" xfId="2795" xr:uid="{00000000-0005-0000-0000-0000EA0A0000}"/>
    <cellStyle name="Normal_ SG&amp;A Bridge " xfId="2796" xr:uid="{00000000-0005-0000-0000-0000EB0A0000}"/>
    <cellStyle name="Normale_1320 NX" xfId="2797" xr:uid="{00000000-0005-0000-0000-0000EC0A0000}"/>
    <cellStyle name="Œ…?æ맖?e [0.00]_laroux" xfId="2798" xr:uid="{00000000-0005-0000-0000-0000ED0A0000}"/>
    <cellStyle name="Œ…?æ맖?e_laroux" xfId="2799" xr:uid="{00000000-0005-0000-0000-0000EE0A0000}"/>
    <cellStyle name="Œ…‹æØ‚è [0.00]_laroux" xfId="2800" xr:uid="{00000000-0005-0000-0000-0000EF0A0000}"/>
    <cellStyle name="Œ…‹æØ‚è_laroux" xfId="2801" xr:uid="{00000000-0005-0000-0000-0000F00A0000}"/>
    <cellStyle name="Ôèíàíñîâûé [0]_PERSONAL" xfId="2802" xr:uid="{00000000-0005-0000-0000-0000F10A0000}"/>
    <cellStyle name="Ôèíàíñîâûé_PERSONAL" xfId="2803" xr:uid="{00000000-0005-0000-0000-0000F20A0000}"/>
    <cellStyle name="oft Excel]_x000d__x000a_Comment=The open=/f lines load custom functions into the Paste Function list._x000d__x000a_Maximized=3_x000d__x000a_AutoFormat=" xfId="2804" xr:uid="{00000000-0005-0000-0000-0000F30A0000}"/>
    <cellStyle name="per.style" xfId="2805" xr:uid="{00000000-0005-0000-0000-0000F40A0000}"/>
    <cellStyle name="Percent" xfId="2806" xr:uid="{00000000-0005-0000-0000-0000F50A0000}"/>
    <cellStyle name="Percent [0]" xfId="2807" xr:uid="{00000000-0005-0000-0000-0000F60A0000}"/>
    <cellStyle name="Percent [00]" xfId="2808" xr:uid="{00000000-0005-0000-0000-0000F70A0000}"/>
    <cellStyle name="Percent [2]" xfId="2809" xr:uid="{00000000-0005-0000-0000-0000F80A0000}"/>
    <cellStyle name="Percent 2" xfId="2810" xr:uid="{00000000-0005-0000-0000-0000F90A0000}"/>
    <cellStyle name="Percent 3" xfId="2811" xr:uid="{00000000-0005-0000-0000-0000FA0A0000}"/>
    <cellStyle name="Percent 4" xfId="2812" xr:uid="{00000000-0005-0000-0000-0000FB0A0000}"/>
    <cellStyle name="Percent 5" xfId="2813" xr:uid="{00000000-0005-0000-0000-0000FC0A0000}"/>
    <cellStyle name="Percent 6" xfId="2814" xr:uid="{00000000-0005-0000-0000-0000FD0A0000}"/>
    <cellStyle name="Percent 7" xfId="2815" xr:uid="{00000000-0005-0000-0000-0000FE0A0000}"/>
    <cellStyle name="Percent_04년5회설계서(수정)" xfId="2816" xr:uid="{00000000-0005-0000-0000-0000FF0A0000}"/>
    <cellStyle name="Pourcentage_TEMPTRAN" xfId="2817" xr:uid="{00000000-0005-0000-0000-0000000B0000}"/>
    <cellStyle name="PrePop Currency (0)" xfId="2818" xr:uid="{00000000-0005-0000-0000-0000010B0000}"/>
    <cellStyle name="PrePop Currency (2)" xfId="2819" xr:uid="{00000000-0005-0000-0000-0000020B0000}"/>
    <cellStyle name="PrePop Units (0)" xfId="2820" xr:uid="{00000000-0005-0000-0000-0000030B0000}"/>
    <cellStyle name="PrePop Units (1)" xfId="2821" xr:uid="{00000000-0005-0000-0000-0000040B0000}"/>
    <cellStyle name="PrePop Units (2)" xfId="2822" xr:uid="{00000000-0005-0000-0000-0000050B0000}"/>
    <cellStyle name="pricing" xfId="2823" xr:uid="{00000000-0005-0000-0000-0000060B0000}"/>
    <cellStyle name="PSChar" xfId="2824" xr:uid="{00000000-0005-0000-0000-0000070B0000}"/>
    <cellStyle name="Qté calculées" xfId="2825" xr:uid="{00000000-0005-0000-0000-0000080B0000}"/>
    <cellStyle name="QTé entrées" xfId="2826" xr:uid="{00000000-0005-0000-0000-0000090B0000}"/>
    <cellStyle name="Revenue" xfId="2827" xr:uid="{00000000-0005-0000-0000-00000A0B0000}"/>
    <cellStyle name="RevList" xfId="2828" xr:uid="{00000000-0005-0000-0000-00000B0B0000}"/>
    <cellStyle name="Standard_FAKTOR~1" xfId="2829" xr:uid="{00000000-0005-0000-0000-00000C0B0000}"/>
    <cellStyle name="subhead" xfId="2830" xr:uid="{00000000-0005-0000-0000-00000D0B0000}"/>
    <cellStyle name="Subtotal" xfId="2831" xr:uid="{00000000-0005-0000-0000-00000E0B0000}"/>
    <cellStyle name="SUPPR" xfId="2832" xr:uid="{00000000-0005-0000-0000-00000F0B0000}"/>
    <cellStyle name="Text Indent A" xfId="2833" xr:uid="{00000000-0005-0000-0000-0000100B0000}"/>
    <cellStyle name="Text Indent B" xfId="2834" xr:uid="{00000000-0005-0000-0000-0000110B0000}"/>
    <cellStyle name="Text Indent C" xfId="2835" xr:uid="{00000000-0005-0000-0000-0000120B0000}"/>
    <cellStyle name="Title" xfId="2836" xr:uid="{00000000-0005-0000-0000-0000130B0000}"/>
    <cellStyle name="title [1]" xfId="2837" xr:uid="{00000000-0005-0000-0000-0000140B0000}"/>
    <cellStyle name="title [2]" xfId="2838" xr:uid="{00000000-0005-0000-0000-0000150B0000}"/>
    <cellStyle name="Total" xfId="2839" xr:uid="{00000000-0005-0000-0000-0000160B0000}"/>
    <cellStyle name="Valuta (0)_1 new STM 16 ring" xfId="2840" xr:uid="{00000000-0005-0000-0000-0000170B0000}"/>
    <cellStyle name="Valuta_1 new STM 16 ring" xfId="2841" xr:uid="{00000000-0005-0000-0000-0000180B0000}"/>
    <cellStyle name="Virgule fixe" xfId="2842" xr:uid="{00000000-0005-0000-0000-0000190B0000}"/>
    <cellStyle name="W?rung [0]_laroux" xfId="2843" xr:uid="{00000000-0005-0000-0000-00001A0B0000}"/>
    <cellStyle name="W?rung_laroux" xfId="2844" xr:uid="{00000000-0005-0000-0000-00001B0B0000}"/>
    <cellStyle name="Ͱ" xfId="2845" xr:uid="{00000000-0005-0000-0000-00001C0B0000}"/>
    <cellStyle name="μU¿¡ ¿A´A CIAIÆU¸μAⓒ" xfId="2846" xr:uid="{00000000-0005-0000-0000-00001D0B0000}"/>
    <cellStyle name=" [0.00]_sm001(kashiwa) " xfId="2847" xr:uid="{00000000-0005-0000-0000-00001E0B0000}"/>
    <cellStyle name="_sm001(kashiwa) " xfId="2848" xr:uid="{00000000-0005-0000-0000-00001F0B0000}"/>
    <cellStyle name="?_sm001(kashiwa) " xfId="2849" xr:uid="{00000000-0005-0000-0000-0000200B0000}"/>
    <cellStyle name="강조색1 2" xfId="2850" xr:uid="{00000000-0005-0000-0000-0000210B0000}"/>
    <cellStyle name="강조색2 2" xfId="2851" xr:uid="{00000000-0005-0000-0000-0000220B0000}"/>
    <cellStyle name="강조색3 2" xfId="2852" xr:uid="{00000000-0005-0000-0000-0000230B0000}"/>
    <cellStyle name="강조색4 2" xfId="2853" xr:uid="{00000000-0005-0000-0000-0000240B0000}"/>
    <cellStyle name="강조색5 2" xfId="2854" xr:uid="{00000000-0005-0000-0000-0000250B0000}"/>
    <cellStyle name="강조색6 2" xfId="2855" xr:uid="{00000000-0005-0000-0000-0000260B0000}"/>
    <cellStyle name="경고문 2" xfId="2856" xr:uid="{00000000-0005-0000-0000-0000270B0000}"/>
    <cellStyle name="계산 2" xfId="2857" xr:uid="{00000000-0005-0000-0000-0000280B0000}"/>
    <cellStyle name="고정소숫점" xfId="2858" xr:uid="{00000000-0005-0000-0000-0000290B0000}"/>
    <cellStyle name="고정소숫점 2" xfId="2859" xr:uid="{00000000-0005-0000-0000-00002A0B0000}"/>
    <cellStyle name="고정출력1" xfId="2860" xr:uid="{00000000-0005-0000-0000-00002B0B0000}"/>
    <cellStyle name="고정출력1 2" xfId="2861" xr:uid="{00000000-0005-0000-0000-00002C0B0000}"/>
    <cellStyle name="고정출력2" xfId="2862" xr:uid="{00000000-0005-0000-0000-00002D0B0000}"/>
    <cellStyle name="고정출력2 2" xfId="2863" xr:uid="{00000000-0005-0000-0000-00002E0B0000}"/>
    <cellStyle name="咬訌裝?INCOM1" xfId="2864" xr:uid="{00000000-0005-0000-0000-00002F0B0000}"/>
    <cellStyle name="咬訌裝?INCOM1 2" xfId="2865" xr:uid="{00000000-0005-0000-0000-0000300B0000}"/>
    <cellStyle name="咬訌裝?INCOM1 3" xfId="2866" xr:uid="{00000000-0005-0000-0000-0000310B0000}"/>
    <cellStyle name="咬訌裝?INCOM10" xfId="2867" xr:uid="{00000000-0005-0000-0000-0000320B0000}"/>
    <cellStyle name="咬訌裝?INCOM10 2" xfId="2868" xr:uid="{00000000-0005-0000-0000-0000330B0000}"/>
    <cellStyle name="咬訌裝?INCOM10 3" xfId="2869" xr:uid="{00000000-0005-0000-0000-0000340B0000}"/>
    <cellStyle name="咬訌裝?INCOM2" xfId="2870" xr:uid="{00000000-0005-0000-0000-0000350B0000}"/>
    <cellStyle name="咬訌裝?INCOM2 2" xfId="2871" xr:uid="{00000000-0005-0000-0000-0000360B0000}"/>
    <cellStyle name="咬訌裝?INCOM2 3" xfId="2872" xr:uid="{00000000-0005-0000-0000-0000370B0000}"/>
    <cellStyle name="咬訌裝?INCOM3" xfId="2873" xr:uid="{00000000-0005-0000-0000-0000380B0000}"/>
    <cellStyle name="咬訌裝?INCOM3 2" xfId="2874" xr:uid="{00000000-0005-0000-0000-0000390B0000}"/>
    <cellStyle name="咬訌裝?INCOM3 3" xfId="2875" xr:uid="{00000000-0005-0000-0000-00003A0B0000}"/>
    <cellStyle name="咬訌裝?INCOM4" xfId="2876" xr:uid="{00000000-0005-0000-0000-00003B0B0000}"/>
    <cellStyle name="咬訌裝?INCOM4 2" xfId="2877" xr:uid="{00000000-0005-0000-0000-00003C0B0000}"/>
    <cellStyle name="咬訌裝?INCOM4 3" xfId="2878" xr:uid="{00000000-0005-0000-0000-00003D0B0000}"/>
    <cellStyle name="咬訌裝?INCOM5" xfId="2879" xr:uid="{00000000-0005-0000-0000-00003E0B0000}"/>
    <cellStyle name="咬訌裝?INCOM5 2" xfId="2880" xr:uid="{00000000-0005-0000-0000-00003F0B0000}"/>
    <cellStyle name="咬訌裝?INCOM5 3" xfId="2881" xr:uid="{00000000-0005-0000-0000-0000400B0000}"/>
    <cellStyle name="咬訌裝?INCOM6" xfId="2882" xr:uid="{00000000-0005-0000-0000-0000410B0000}"/>
    <cellStyle name="咬訌裝?INCOM6 2" xfId="2883" xr:uid="{00000000-0005-0000-0000-0000420B0000}"/>
    <cellStyle name="咬訌裝?INCOM6 3" xfId="2884" xr:uid="{00000000-0005-0000-0000-0000430B0000}"/>
    <cellStyle name="咬訌裝?INCOM7" xfId="2885" xr:uid="{00000000-0005-0000-0000-0000440B0000}"/>
    <cellStyle name="咬訌裝?INCOM7 2" xfId="2886" xr:uid="{00000000-0005-0000-0000-0000450B0000}"/>
    <cellStyle name="咬訌裝?INCOM7 3" xfId="2887" xr:uid="{00000000-0005-0000-0000-0000460B0000}"/>
    <cellStyle name="咬訌裝?INCOM8" xfId="2888" xr:uid="{00000000-0005-0000-0000-0000470B0000}"/>
    <cellStyle name="咬訌裝?INCOM8 2" xfId="2889" xr:uid="{00000000-0005-0000-0000-0000480B0000}"/>
    <cellStyle name="咬訌裝?INCOM8 3" xfId="2890" xr:uid="{00000000-0005-0000-0000-0000490B0000}"/>
    <cellStyle name="咬訌裝?INCOM9" xfId="2891" xr:uid="{00000000-0005-0000-0000-00004A0B0000}"/>
    <cellStyle name="咬訌裝?INCOM9 2" xfId="2892" xr:uid="{00000000-0005-0000-0000-00004B0B0000}"/>
    <cellStyle name="咬訌裝?INCOM9 3" xfId="2893" xr:uid="{00000000-0005-0000-0000-00004C0B0000}"/>
    <cellStyle name="咬訌裝?PRIB11" xfId="2894" xr:uid="{00000000-0005-0000-0000-00004D0B0000}"/>
    <cellStyle name="咬訌裝?PRIB11 2" xfId="2895" xr:uid="{00000000-0005-0000-0000-00004E0B0000}"/>
    <cellStyle name="咬訌裝?PRIB11 3" xfId="2896" xr:uid="{00000000-0005-0000-0000-00004F0B0000}"/>
    <cellStyle name="금액" xfId="2897" xr:uid="{00000000-0005-0000-0000-0000500B0000}"/>
    <cellStyle name="기본숫자" xfId="2898" xr:uid="{00000000-0005-0000-0000-0000510B0000}"/>
    <cellStyle name="나쁨 2" xfId="2899" xr:uid="{00000000-0005-0000-0000-0000520B0000}"/>
    <cellStyle name="날짜" xfId="2900" xr:uid="{00000000-0005-0000-0000-0000530B0000}"/>
    <cellStyle name="날짜 2" xfId="2901" xr:uid="{00000000-0005-0000-0000-0000540B0000}"/>
    <cellStyle name="내역" xfId="2902" xr:uid="{00000000-0005-0000-0000-0000550B0000}"/>
    <cellStyle name="내역서" xfId="2903" xr:uid="{00000000-0005-0000-0000-0000560B0000}"/>
    <cellStyle name="단위" xfId="2904" xr:uid="{00000000-0005-0000-0000-0000570B0000}"/>
    <cellStyle name="단위(원)" xfId="2905" xr:uid="{00000000-0005-0000-0000-0000580B0000}"/>
    <cellStyle name="단위_표지" xfId="2906" xr:uid="{00000000-0005-0000-0000-0000590B0000}"/>
    <cellStyle name="달러" xfId="2907" xr:uid="{00000000-0005-0000-0000-00005A0B0000}"/>
    <cellStyle name="달러 2" xfId="2908" xr:uid="{00000000-0005-0000-0000-00005B0B0000}"/>
    <cellStyle name="뒤에 오는 하이퍼링크" xfId="2909" xr:uid="{00000000-0005-0000-0000-00005C0B0000}"/>
    <cellStyle name="똿떓죶Ø괻 [0.00]_PRODUCT DETAIL Q1" xfId="2910" xr:uid="{00000000-0005-0000-0000-00005D0B0000}"/>
    <cellStyle name="똿떓죶Ø괻_PRODUCT DETAIL Q1" xfId="2911" xr:uid="{00000000-0005-0000-0000-00005E0B0000}"/>
    <cellStyle name="똿뗦먛귟 [0.00]_laroux" xfId="2912" xr:uid="{00000000-0005-0000-0000-00005F0B0000}"/>
    <cellStyle name="똿뗦먛귟_laroux" xfId="2913" xr:uid="{00000000-0005-0000-0000-0000600B0000}"/>
    <cellStyle name="메모 2" xfId="2914" xr:uid="{00000000-0005-0000-0000-0000610B0000}"/>
    <cellStyle name="묮뎋 [0.00]_PRODUCT DETAIL Q1" xfId="2915" xr:uid="{00000000-0005-0000-0000-0000620B0000}"/>
    <cellStyle name="묮뎋_PRODUCT DETAIL Q1" xfId="2916" xr:uid="{00000000-0005-0000-0000-0000630B0000}"/>
    <cellStyle name="믅됞 [0.00]_laroux" xfId="2917" xr:uid="{00000000-0005-0000-0000-0000640B0000}"/>
    <cellStyle name="믅됞_laroux" xfId="2918" xr:uid="{00000000-0005-0000-0000-0000650B0000}"/>
    <cellStyle name="백 " xfId="2919" xr:uid="{00000000-0005-0000-0000-0000660B0000}"/>
    <cellStyle name="백분율" xfId="3090" builtinId="5"/>
    <cellStyle name="백분율 [0]" xfId="2920" xr:uid="{00000000-0005-0000-0000-0000680B0000}"/>
    <cellStyle name="백분율 [2]" xfId="2921" xr:uid="{00000000-0005-0000-0000-0000690B0000}"/>
    <cellStyle name="백분율 2" xfId="2922" xr:uid="{00000000-0005-0000-0000-00006A0B0000}"/>
    <cellStyle name="백분율 3" xfId="2923" xr:uid="{00000000-0005-0000-0000-00006B0B0000}"/>
    <cellStyle name="백분율(2no%)" xfId="2924" xr:uid="{00000000-0005-0000-0000-00006C0B0000}"/>
    <cellStyle name="백분율(3no%)" xfId="2925" xr:uid="{00000000-0005-0000-0000-00006D0B0000}"/>
    <cellStyle name="백분율(no%)" xfId="2926" xr:uid="{00000000-0005-0000-0000-00006E0B0000}"/>
    <cellStyle name="백분율(손익)" xfId="2927" xr:uid="{00000000-0005-0000-0000-00006F0B0000}"/>
    <cellStyle name="백분율(수주)" xfId="2928" xr:uid="{00000000-0005-0000-0000-0000700B0000}"/>
    <cellStyle name="보통 2" xfId="2929" xr:uid="{00000000-0005-0000-0000-0000710B0000}"/>
    <cellStyle name="뷭?_?긚??_1" xfId="2930" xr:uid="{00000000-0005-0000-0000-0000720B0000}"/>
    <cellStyle name="븿뗦먛귟_PRODUCT DETAIL Q1" xfId="2931" xr:uid="{00000000-0005-0000-0000-0000730B0000}"/>
    <cellStyle name="常规_cs802" xfId="2932" xr:uid="{00000000-0005-0000-0000-0000740B0000}"/>
    <cellStyle name="설계서-내용" xfId="2933" xr:uid="{00000000-0005-0000-0000-0000750B0000}"/>
    <cellStyle name="설계서-내용-소수점" xfId="2934" xr:uid="{00000000-0005-0000-0000-0000760B0000}"/>
    <cellStyle name="설계서-내용-우" xfId="2935" xr:uid="{00000000-0005-0000-0000-0000770B0000}"/>
    <cellStyle name="설계서-내용-좌" xfId="2936" xr:uid="{00000000-0005-0000-0000-0000780B0000}"/>
    <cellStyle name="설계서-소제목" xfId="2937" xr:uid="{00000000-0005-0000-0000-0000790B0000}"/>
    <cellStyle name="설계서-타이틀" xfId="2938" xr:uid="{00000000-0005-0000-0000-00007A0B0000}"/>
    <cellStyle name="설계서-항목" xfId="2939" xr:uid="{00000000-0005-0000-0000-00007B0B0000}"/>
    <cellStyle name="설명 텍스트 2" xfId="2940" xr:uid="{00000000-0005-0000-0000-00007C0B0000}"/>
    <cellStyle name="성명" xfId="2941" xr:uid="{00000000-0005-0000-0000-00007D0B0000}"/>
    <cellStyle name="셀 확인 2" xfId="2942" xr:uid="{00000000-0005-0000-0000-00007E0B0000}"/>
    <cellStyle name="수당" xfId="2943" xr:uid="{00000000-0005-0000-0000-00007F0B0000}"/>
    <cellStyle name="수당2" xfId="2944" xr:uid="{00000000-0005-0000-0000-0000800B0000}"/>
    <cellStyle name="수량" xfId="2945" xr:uid="{00000000-0005-0000-0000-0000810B0000}"/>
    <cellStyle name="숫자(R)" xfId="2946" xr:uid="{00000000-0005-0000-0000-0000820B0000}"/>
    <cellStyle name="숫자(R) 2" xfId="2947" xr:uid="{00000000-0005-0000-0000-0000830B0000}"/>
    <cellStyle name="숫자(R) 3" xfId="2948" xr:uid="{00000000-0005-0000-0000-0000840B0000}"/>
    <cellStyle name="쉼표 [0]" xfId="2949" builtinId="6"/>
    <cellStyle name="쉼표 [0] 2" xfId="2950" xr:uid="{00000000-0005-0000-0000-0000860B0000}"/>
    <cellStyle name="쉼표 [0] 2 2" xfId="2951" xr:uid="{00000000-0005-0000-0000-0000870B0000}"/>
    <cellStyle name="쉼표 [0] 2 2 2" xfId="3092" xr:uid="{00000000-0005-0000-0000-0000880B0000}"/>
    <cellStyle name="쉼표 [0] 2 3" xfId="2952" xr:uid="{00000000-0005-0000-0000-0000890B0000}"/>
    <cellStyle name="쉼표 [0] 3" xfId="2953" xr:uid="{00000000-0005-0000-0000-00008A0B0000}"/>
    <cellStyle name="쉼표 [0] 3 2" xfId="2954" xr:uid="{00000000-0005-0000-0000-00008B0B0000}"/>
    <cellStyle name="쉼표 [0] 4" xfId="2955" xr:uid="{00000000-0005-0000-0000-00008C0B0000}"/>
    <cellStyle name="쉼표 [0] 5" xfId="2956" xr:uid="{00000000-0005-0000-0000-00008D0B0000}"/>
    <cellStyle name="쉼표 [0] 6" xfId="2957" xr:uid="{00000000-0005-0000-0000-00008E0B0000}"/>
    <cellStyle name="쉼표 [0] 7" xfId="3101" xr:uid="{00000000-0005-0000-0000-00008F0B0000}"/>
    <cellStyle name="스타일 1" xfId="2958" xr:uid="{00000000-0005-0000-0000-0000900B0000}"/>
    <cellStyle name="스타일 10" xfId="2959" xr:uid="{00000000-0005-0000-0000-0000910B0000}"/>
    <cellStyle name="스타일 10 2" xfId="2960" xr:uid="{00000000-0005-0000-0000-0000920B0000}"/>
    <cellStyle name="스타일 11" xfId="2961" xr:uid="{00000000-0005-0000-0000-0000930B0000}"/>
    <cellStyle name="스타일 12" xfId="2962" xr:uid="{00000000-0005-0000-0000-0000940B0000}"/>
    <cellStyle name="스타일 12 2" xfId="2963" xr:uid="{00000000-0005-0000-0000-0000950B0000}"/>
    <cellStyle name="스타일 13" xfId="2964" xr:uid="{00000000-0005-0000-0000-0000960B0000}"/>
    <cellStyle name="스타일 14" xfId="2965" xr:uid="{00000000-0005-0000-0000-0000970B0000}"/>
    <cellStyle name="스타일 14 2" xfId="2966" xr:uid="{00000000-0005-0000-0000-0000980B0000}"/>
    <cellStyle name="스타일 15" xfId="2967" xr:uid="{00000000-0005-0000-0000-0000990B0000}"/>
    <cellStyle name="스타일 15 2" xfId="2968" xr:uid="{00000000-0005-0000-0000-00009A0B0000}"/>
    <cellStyle name="스타일 16" xfId="2969" xr:uid="{00000000-0005-0000-0000-00009B0B0000}"/>
    <cellStyle name="스타일 16 2" xfId="2970" xr:uid="{00000000-0005-0000-0000-00009C0B0000}"/>
    <cellStyle name="스타일 17" xfId="2971" xr:uid="{00000000-0005-0000-0000-00009D0B0000}"/>
    <cellStyle name="스타일 17 2" xfId="2972" xr:uid="{00000000-0005-0000-0000-00009E0B0000}"/>
    <cellStyle name="스타일 18" xfId="2973" xr:uid="{00000000-0005-0000-0000-00009F0B0000}"/>
    <cellStyle name="스타일 19" xfId="2974" xr:uid="{00000000-0005-0000-0000-0000A00B0000}"/>
    <cellStyle name="스타일 2" xfId="2975" xr:uid="{00000000-0005-0000-0000-0000A10B0000}"/>
    <cellStyle name="스타일 20" xfId="2976" xr:uid="{00000000-0005-0000-0000-0000A20B0000}"/>
    <cellStyle name="스타일 21" xfId="2977" xr:uid="{00000000-0005-0000-0000-0000A30B0000}"/>
    <cellStyle name="스타일 22" xfId="2978" xr:uid="{00000000-0005-0000-0000-0000A40B0000}"/>
    <cellStyle name="스타일 23" xfId="2979" xr:uid="{00000000-0005-0000-0000-0000A50B0000}"/>
    <cellStyle name="스타일 3" xfId="2980" xr:uid="{00000000-0005-0000-0000-0000A60B0000}"/>
    <cellStyle name="스타일 3 2" xfId="2981" xr:uid="{00000000-0005-0000-0000-0000A70B0000}"/>
    <cellStyle name="스타일 4" xfId="2982" xr:uid="{00000000-0005-0000-0000-0000A80B0000}"/>
    <cellStyle name="스타일 4 2" xfId="2983" xr:uid="{00000000-0005-0000-0000-0000A90B0000}"/>
    <cellStyle name="스타일 5" xfId="2984" xr:uid="{00000000-0005-0000-0000-0000AA0B0000}"/>
    <cellStyle name="스타일 5 2" xfId="2985" xr:uid="{00000000-0005-0000-0000-0000AB0B0000}"/>
    <cellStyle name="스타일 6" xfId="2986" xr:uid="{00000000-0005-0000-0000-0000AC0B0000}"/>
    <cellStyle name="스타일 6 2" xfId="2987" xr:uid="{00000000-0005-0000-0000-0000AD0B0000}"/>
    <cellStyle name="스타일 7" xfId="2988" xr:uid="{00000000-0005-0000-0000-0000AE0B0000}"/>
    <cellStyle name="스타일 8" xfId="2989" xr:uid="{00000000-0005-0000-0000-0000AF0B0000}"/>
    <cellStyle name="스타일 8 2" xfId="2990" xr:uid="{00000000-0005-0000-0000-0000B00B0000}"/>
    <cellStyle name="스타일 9" xfId="2991" xr:uid="{00000000-0005-0000-0000-0000B10B0000}"/>
    <cellStyle name="스타일 9 2" xfId="2992" xr:uid="{00000000-0005-0000-0000-0000B20B0000}"/>
    <cellStyle name="안건회계법인" xfId="2993" xr:uid="{00000000-0005-0000-0000-0000B30B0000}"/>
    <cellStyle name="연결된 셀 2" xfId="2994" xr:uid="{00000000-0005-0000-0000-0000B40B0000}"/>
    <cellStyle name="영호" xfId="2995" xr:uid="{00000000-0005-0000-0000-0000B50B0000}"/>
    <cellStyle name="영호 2" xfId="2996" xr:uid="{00000000-0005-0000-0000-0000B60B0000}"/>
    <cellStyle name="영호 2 2" xfId="2997" xr:uid="{00000000-0005-0000-0000-0000B70B0000}"/>
    <cellStyle name="요약 2" xfId="2998" xr:uid="{00000000-0005-0000-0000-0000B80B0000}"/>
    <cellStyle name="원" xfId="2999" xr:uid="{00000000-0005-0000-0000-0000B90B0000}"/>
    <cellStyle name="원 2" xfId="3000" xr:uid="{00000000-0005-0000-0000-0000BA0B0000}"/>
    <cellStyle name="유1" xfId="3001" xr:uid="{00000000-0005-0000-0000-0000BB0B0000}"/>
    <cellStyle name="유영" xfId="3002" xr:uid="{00000000-0005-0000-0000-0000BC0B0000}"/>
    <cellStyle name="一般_C-NMS-BOM-v1" xfId="3003" xr:uid="{00000000-0005-0000-0000-0000BD0B0000}"/>
    <cellStyle name="입력 2" xfId="3004" xr:uid="{00000000-0005-0000-0000-0000BE0B0000}"/>
    <cellStyle name="자리수" xfId="3005" xr:uid="{00000000-0005-0000-0000-0000BF0B0000}"/>
    <cellStyle name="자리수 2" xfId="3006" xr:uid="{00000000-0005-0000-0000-0000C00B0000}"/>
    <cellStyle name="자리수0" xfId="3007" xr:uid="{00000000-0005-0000-0000-0000C10B0000}"/>
    <cellStyle name="자리수0 2" xfId="3008" xr:uid="{00000000-0005-0000-0000-0000C20B0000}"/>
    <cellStyle name="점선" xfId="3009" xr:uid="{00000000-0005-0000-0000-0000C30B0000}"/>
    <cellStyle name="제목 1 2" xfId="3010" xr:uid="{00000000-0005-0000-0000-0000C40B0000}"/>
    <cellStyle name="제목 2 2" xfId="3011" xr:uid="{00000000-0005-0000-0000-0000C50B0000}"/>
    <cellStyle name="제목 3 2" xfId="3012" xr:uid="{00000000-0005-0000-0000-0000C60B0000}"/>
    <cellStyle name="제목 4 2" xfId="3013" xr:uid="{00000000-0005-0000-0000-0000C70B0000}"/>
    <cellStyle name="제목 5" xfId="3014" xr:uid="{00000000-0005-0000-0000-0000C80B0000}"/>
    <cellStyle name="좋음 2" xfId="3015" xr:uid="{00000000-0005-0000-0000-0000C90B0000}"/>
    <cellStyle name="지정되지 않음" xfId="3016" xr:uid="{00000000-0005-0000-0000-0000CA0B0000}"/>
    <cellStyle name="千分位_CPC5040_ED01_DL" xfId="3017" xr:uid="{00000000-0005-0000-0000-0000CB0B0000}"/>
    <cellStyle name="출력 2" xfId="3018" xr:uid="{00000000-0005-0000-0000-0000CC0B0000}"/>
    <cellStyle name="코드" xfId="3019" xr:uid="{00000000-0005-0000-0000-0000CD0B0000}"/>
    <cellStyle name="콤" xfId="3020" xr:uid="{00000000-0005-0000-0000-0000CE0B0000}"/>
    <cellStyle name="콤_부대공사" xfId="3021" xr:uid="{00000000-0005-0000-0000-0000CF0B0000}"/>
    <cellStyle name="콤_부대공사단위수량" xfId="3022" xr:uid="{00000000-0005-0000-0000-0000D00B0000}"/>
    <cellStyle name="콤_오수맨홀단위" xfId="3023" xr:uid="{00000000-0005-0000-0000-0000D10B0000}"/>
    <cellStyle name="콤마 [" xfId="3024" xr:uid="{00000000-0005-0000-0000-0000D20B0000}"/>
    <cellStyle name="콤마 [0]" xfId="3025" xr:uid="{00000000-0005-0000-0000-0000D30B0000}"/>
    <cellStyle name="콤마 [0] 2" xfId="3026" xr:uid="{00000000-0005-0000-0000-0000D40B0000}"/>
    <cellStyle name="콤마 [0] 3" xfId="3027" xr:uid="{00000000-0005-0000-0000-0000D50B0000}"/>
    <cellStyle name="콤마 [0]kich" xfId="3028" xr:uid="{00000000-0005-0000-0000-0000D60B0000}"/>
    <cellStyle name="콤마 [0]kich1" xfId="3029" xr:uid="{00000000-0005-0000-0000-0000D70B0000}"/>
    <cellStyle name="콤마 [0-1]" xfId="3030" xr:uid="{00000000-0005-0000-0000-0000D80B0000}"/>
    <cellStyle name="콤마 [0기성]" xfId="3031" xr:uid="{00000000-0005-0000-0000-0000D90B0000}"/>
    <cellStyle name="콤마 [2]" xfId="3032" xr:uid="{00000000-0005-0000-0000-0000DA0B0000}"/>
    <cellStyle name="콤마(BLANK1)" xfId="3033" xr:uid="{00000000-0005-0000-0000-0000DB0B0000}"/>
    <cellStyle name="콤마(BLANK1-0)" xfId="3034" xr:uid="{00000000-0005-0000-0000-0000DC0B0000}"/>
    <cellStyle name="콤마(BLANK1-1)" xfId="3035" xr:uid="{00000000-0005-0000-0000-0000DD0B0000}"/>
    <cellStyle name="콤마(BLANK1-2)" xfId="3036" xr:uid="{00000000-0005-0000-0000-0000DE0B0000}"/>
    <cellStyle name="콤마(zero)" xfId="3037" xr:uid="{00000000-0005-0000-0000-0000DF0B0000}"/>
    <cellStyle name="콤마[0]" xfId="3038" xr:uid="{00000000-0005-0000-0000-0000E00B0000}"/>
    <cellStyle name="콤마[0}" xfId="3039" xr:uid="{00000000-0005-0000-0000-0000E10B0000}"/>
    <cellStyle name="콤마_  종  합  " xfId="3040" xr:uid="{00000000-0005-0000-0000-0000E20B0000}"/>
    <cellStyle name="콤마판지역별판매현황_순매출현황" xfId="3041" xr:uid="{00000000-0005-0000-0000-0000E30B0000}"/>
    <cellStyle name="통" xfId="3042" xr:uid="{00000000-0005-0000-0000-0000E40B0000}"/>
    <cellStyle name="통_부대공사" xfId="3043" xr:uid="{00000000-0005-0000-0000-0000E50B0000}"/>
    <cellStyle name="통_부대공사단위수량" xfId="3044" xr:uid="{00000000-0005-0000-0000-0000E60B0000}"/>
    <cellStyle name="통_오수맨홀단위" xfId="3045" xr:uid="{00000000-0005-0000-0000-0000E70B0000}"/>
    <cellStyle name="통화 [" xfId="3046" xr:uid="{00000000-0005-0000-0000-0000E80B0000}"/>
    <cellStyle name="通貨 [0.00]_List-dwg" xfId="3047" xr:uid="{00000000-0005-0000-0000-0000E90B0000}"/>
    <cellStyle name="통화 [0] 2" xfId="3048" xr:uid="{00000000-0005-0000-0000-0000EA0B0000}"/>
    <cellStyle name="통화 [0] 2 2" xfId="3049" xr:uid="{00000000-0005-0000-0000-0000EB0B0000}"/>
    <cellStyle name="통화 [0] 3" xfId="3050" xr:uid="{00000000-0005-0000-0000-0000EC0B0000}"/>
    <cellStyle name="通貨_List-dwg" xfId="3051" xr:uid="{00000000-0005-0000-0000-0000ED0B0000}"/>
    <cellStyle name="퍼센트" xfId="3052" xr:uid="{00000000-0005-0000-0000-0000EE0B0000}"/>
    <cellStyle name="퍼센트 2" xfId="3053" xr:uid="{00000000-0005-0000-0000-0000EF0B0000}"/>
    <cellStyle name="표" xfId="3054" xr:uid="{00000000-0005-0000-0000-0000F00B0000}"/>
    <cellStyle name="표_부대공사" xfId="3055" xr:uid="{00000000-0005-0000-0000-0000F10B0000}"/>
    <cellStyle name="표_부대공사단위수량" xfId="3056" xr:uid="{00000000-0005-0000-0000-0000F20B0000}"/>
    <cellStyle name="표_오수맨홀단위" xfId="3057" xr:uid="{00000000-0005-0000-0000-0000F30B0000}"/>
    <cellStyle name="표준" xfId="0" builtinId="0"/>
    <cellStyle name="표준 10" xfId="3094" xr:uid="{00000000-0005-0000-0000-0000F50B0000}"/>
    <cellStyle name="표준 11" xfId="3098" xr:uid="{00000000-0005-0000-0000-0000F60B0000}"/>
    <cellStyle name="표준 12" xfId="3099" xr:uid="{00000000-0005-0000-0000-0000F70B0000}"/>
    <cellStyle name="표준 13" xfId="3100" xr:uid="{00000000-0005-0000-0000-0000F80B0000}"/>
    <cellStyle name="표준 17" xfId="3103" xr:uid="{00000000-0005-0000-0000-0000F90B0000}"/>
    <cellStyle name="표준 2" xfId="3058" xr:uid="{00000000-0005-0000-0000-0000FA0B0000}"/>
    <cellStyle name="표준 2 2" xfId="3059" xr:uid="{00000000-0005-0000-0000-0000FB0B0000}"/>
    <cellStyle name="표준 2 3" xfId="3060" xr:uid="{00000000-0005-0000-0000-0000FC0B0000}"/>
    <cellStyle name="표준 2_조망용(3개소)개선내역합본정리(2011.01.24)" xfId="3061" xr:uid="{00000000-0005-0000-0000-0000FD0B0000}"/>
    <cellStyle name="표준 20" xfId="3095" xr:uid="{00000000-0005-0000-0000-0000FE0B0000}"/>
    <cellStyle name="표준 20 2" xfId="3102" xr:uid="{00000000-0005-0000-0000-0000FF0B0000}"/>
    <cellStyle name="표준 3" xfId="3062" xr:uid="{00000000-0005-0000-0000-0000000C0000}"/>
    <cellStyle name="표준 3 2" xfId="3063" xr:uid="{00000000-0005-0000-0000-0000010C0000}"/>
    <cellStyle name="표준 3 3" xfId="3091" xr:uid="{00000000-0005-0000-0000-0000020C0000}"/>
    <cellStyle name="표준 4" xfId="3064" xr:uid="{00000000-0005-0000-0000-0000030C0000}"/>
    <cellStyle name="표준 40 2" xfId="3096" xr:uid="{00000000-0005-0000-0000-0000040C0000}"/>
    <cellStyle name="표준 5" xfId="3065" xr:uid="{00000000-0005-0000-0000-0000050C0000}"/>
    <cellStyle name="표준 5 2" xfId="3066" xr:uid="{00000000-0005-0000-0000-0000060C0000}"/>
    <cellStyle name="표준 5 3" xfId="3093" xr:uid="{00000000-0005-0000-0000-0000070C0000}"/>
    <cellStyle name="표준 6" xfId="3067" xr:uid="{00000000-0005-0000-0000-0000080C0000}"/>
    <cellStyle name="표준 7" xfId="3068" xr:uid="{00000000-0005-0000-0000-0000090C0000}"/>
    <cellStyle name="표준 8" xfId="3069" xr:uid="{00000000-0005-0000-0000-00000A0C0000}"/>
    <cellStyle name="표준 9" xfId="3070" xr:uid="{00000000-0005-0000-0000-00000B0C0000}"/>
    <cellStyle name="표준_24Q0T30800104" xfId="3097" xr:uid="{00000000-0005-0000-0000-00000C0C0000}"/>
    <cellStyle name="표준_AFC일위대가표_설계내역서(AFC,PSD)" xfId="3071" xr:uid="{00000000-0005-0000-0000-00000D0C0000}"/>
    <cellStyle name="標準_Akia(F）-8" xfId="3072" xr:uid="{00000000-0005-0000-0000-00000E0C0000}"/>
    <cellStyle name="표준1" xfId="3073" xr:uid="{00000000-0005-0000-0000-00000F0C0000}"/>
    <cellStyle name="표준2" xfId="3074" xr:uid="{00000000-0005-0000-0000-0000100C0000}"/>
    <cellStyle name="표준2 2" xfId="3075" xr:uid="{00000000-0005-0000-0000-0000110C0000}"/>
    <cellStyle name="합계" xfId="3076" xr:uid="{00000000-0005-0000-0000-0000120C0000}"/>
    <cellStyle name="합산" xfId="3077" xr:uid="{00000000-0005-0000-0000-0000130C0000}"/>
    <cellStyle name="합산 2" xfId="3078" xr:uid="{00000000-0005-0000-0000-0000140C0000}"/>
    <cellStyle name="桁区切り [0.00]_List-dwg" xfId="3079" xr:uid="{00000000-0005-0000-0000-0000150C0000}"/>
    <cellStyle name="桁区切り_List-dwg" xfId="3080" xr:uid="{00000000-0005-0000-0000-0000160C0000}"/>
    <cellStyle name="垓" xfId="3081" xr:uid="{00000000-0005-0000-0000-0000170C0000}"/>
    <cellStyle name="垓 2" xfId="3082" xr:uid="{00000000-0005-0000-0000-0000180C0000}"/>
    <cellStyle name="垓 3" xfId="3083" xr:uid="{00000000-0005-0000-0000-0000190C0000}"/>
    <cellStyle name="호표" xfId="3084" xr:uid="{00000000-0005-0000-0000-00001A0C0000}"/>
    <cellStyle name="화폐기호" xfId="3085" xr:uid="{00000000-0005-0000-0000-00001B0C0000}"/>
    <cellStyle name="화폐기호 2" xfId="3086" xr:uid="{00000000-0005-0000-0000-00001C0C0000}"/>
    <cellStyle name="화폐기호0" xfId="3087" xr:uid="{00000000-0005-0000-0000-00001D0C0000}"/>
    <cellStyle name="화폐기호0 2" xfId="3088" xr:uid="{00000000-0005-0000-0000-00001E0C0000}"/>
    <cellStyle name="ㅏㅏㅏ" xfId="3089" xr:uid="{00000000-0005-0000-0000-00001F0C0000}"/>
  </cellStyles>
  <dxfs count="12">
    <dxf>
      <font>
        <b/>
        <i val="0"/>
        <color rgb="FF0070C0"/>
      </font>
    </dxf>
    <dxf>
      <font>
        <b/>
        <i val="0"/>
        <color rgb="FF0070C0"/>
      </font>
    </dxf>
    <dxf>
      <font>
        <b/>
        <i val="0"/>
        <color rgb="FF0070C0"/>
      </font>
    </dxf>
    <dxf>
      <font>
        <b/>
        <i val="0"/>
        <color rgb="FF0070C0"/>
      </font>
    </dxf>
    <dxf>
      <font>
        <b/>
        <i val="0"/>
        <color rgb="FF0070C0"/>
      </font>
    </dxf>
    <dxf>
      <font>
        <b/>
        <i val="0"/>
        <color rgb="FF0070C0"/>
      </font>
    </dxf>
    <dxf>
      <font>
        <b/>
        <i val="0"/>
        <color rgb="FF0070C0"/>
      </font>
    </dxf>
    <dxf>
      <font>
        <b/>
        <i val="0"/>
        <color rgb="FF0070C0"/>
      </font>
    </dxf>
    <dxf>
      <font>
        <b/>
        <i val="0"/>
        <color rgb="FF0070C0"/>
      </font>
    </dxf>
    <dxf>
      <font>
        <b/>
        <i val="0"/>
        <color rgb="FF0070C0"/>
      </font>
    </dxf>
    <dxf>
      <font>
        <b/>
        <i val="0"/>
        <color rgb="FF0070C0"/>
      </font>
    </dxf>
    <dxf>
      <font>
        <b/>
        <i val="0"/>
        <color rgb="FF0070C0"/>
      </font>
    </dxf>
  </dxfs>
  <tableStyles count="0" defaultTableStyle="TableStyleMedium9" defaultPivotStyle="PivotStyleLight16"/>
  <colors>
    <mruColors>
      <color rgb="FF00FFFF"/>
      <color rgb="FF1201EF"/>
      <color rgb="FFCCFFFF"/>
      <color rgb="FFFF9999"/>
      <color rgb="FFCCCCFF"/>
      <color rgb="FF66FFFF"/>
      <color rgb="FFCC99FF"/>
      <color rgb="FFFFFFCC"/>
      <color rgb="FF00FF00"/>
      <color rgb="FFFFFEB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5.xml"/><Relationship Id="rId39" Type="http://schemas.openxmlformats.org/officeDocument/2006/relationships/externalLink" Target="externalLinks/externalLink18.xml"/><Relationship Id="rId21" Type="http://schemas.openxmlformats.org/officeDocument/2006/relationships/worksheet" Target="worksheets/sheet21.xml"/><Relationship Id="rId34" Type="http://schemas.openxmlformats.org/officeDocument/2006/relationships/externalLink" Target="externalLinks/externalLink13.xml"/><Relationship Id="rId42" Type="http://schemas.openxmlformats.org/officeDocument/2006/relationships/externalLink" Target="externalLinks/externalLink21.xml"/><Relationship Id="rId47" Type="http://schemas.openxmlformats.org/officeDocument/2006/relationships/externalLink" Target="externalLinks/externalLink26.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8.xml"/><Relationship Id="rId11" Type="http://schemas.openxmlformats.org/officeDocument/2006/relationships/worksheet" Target="worksheets/sheet11.xml"/><Relationship Id="rId24" Type="http://schemas.openxmlformats.org/officeDocument/2006/relationships/externalLink" Target="externalLinks/externalLink3.xml"/><Relationship Id="rId32" Type="http://schemas.openxmlformats.org/officeDocument/2006/relationships/externalLink" Target="externalLinks/externalLink11.xml"/><Relationship Id="rId37" Type="http://schemas.openxmlformats.org/officeDocument/2006/relationships/externalLink" Target="externalLinks/externalLink16.xml"/><Relationship Id="rId40" Type="http://schemas.openxmlformats.org/officeDocument/2006/relationships/externalLink" Target="externalLinks/externalLink19.xml"/><Relationship Id="rId45" Type="http://schemas.openxmlformats.org/officeDocument/2006/relationships/externalLink" Target="externalLinks/externalLink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externalLink" Target="externalLinks/externalLink7.xml"/><Relationship Id="rId36" Type="http://schemas.openxmlformats.org/officeDocument/2006/relationships/externalLink" Target="externalLinks/externalLink15.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0.xml"/><Relationship Id="rId44" Type="http://schemas.openxmlformats.org/officeDocument/2006/relationships/externalLink" Target="externalLinks/externalLink2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externalLink" Target="externalLinks/externalLink6.xml"/><Relationship Id="rId30" Type="http://schemas.openxmlformats.org/officeDocument/2006/relationships/externalLink" Target="externalLinks/externalLink9.xml"/><Relationship Id="rId35" Type="http://schemas.openxmlformats.org/officeDocument/2006/relationships/externalLink" Target="externalLinks/externalLink14.xml"/><Relationship Id="rId43" Type="http://schemas.openxmlformats.org/officeDocument/2006/relationships/externalLink" Target="externalLinks/externalLink22.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4.xml"/><Relationship Id="rId33" Type="http://schemas.openxmlformats.org/officeDocument/2006/relationships/externalLink" Target="externalLinks/externalLink12.xml"/><Relationship Id="rId38" Type="http://schemas.openxmlformats.org/officeDocument/2006/relationships/externalLink" Target="externalLinks/externalLink17.xml"/><Relationship Id="rId46" Type="http://schemas.openxmlformats.org/officeDocument/2006/relationships/externalLink" Target="externalLinks/externalLink25.xml"/><Relationship Id="rId20" Type="http://schemas.openxmlformats.org/officeDocument/2006/relationships/worksheet" Target="worksheets/sheet20.xml"/><Relationship Id="rId41" Type="http://schemas.openxmlformats.org/officeDocument/2006/relationships/externalLink" Target="externalLinks/externalLink20.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6</xdr:col>
      <xdr:colOff>2716</xdr:colOff>
      <xdr:row>14</xdr:row>
      <xdr:rowOff>2723</xdr:rowOff>
    </xdr:from>
    <xdr:to>
      <xdr:col>9</xdr:col>
      <xdr:colOff>392997</xdr:colOff>
      <xdr:row>14</xdr:row>
      <xdr:rowOff>476251</xdr:rowOff>
    </xdr:to>
    <xdr:grpSp>
      <xdr:nvGrpSpPr>
        <xdr:cNvPr id="2" name="그룹 1">
          <a:extLst>
            <a:ext uri="{FF2B5EF4-FFF2-40B4-BE49-F238E27FC236}">
              <a16:creationId xmlns:a16="http://schemas.microsoft.com/office/drawing/2014/main" id="{CF102B52-3677-4D57-9D58-AE4A6B368AAF}"/>
            </a:ext>
          </a:extLst>
        </xdr:cNvPr>
        <xdr:cNvGrpSpPr/>
      </xdr:nvGrpSpPr>
      <xdr:grpSpPr>
        <a:xfrm>
          <a:off x="4227334" y="5336723"/>
          <a:ext cx="2676281" cy="473528"/>
          <a:chOff x="0" y="2287521"/>
          <a:chExt cx="13095593" cy="2282957"/>
        </a:xfrm>
      </xdr:grpSpPr>
      <xdr:sp macro="" textlink="">
        <xdr:nvSpPr>
          <xdr:cNvPr id="3" name="TextBox 9">
            <a:extLst>
              <a:ext uri="{FF2B5EF4-FFF2-40B4-BE49-F238E27FC236}">
                <a16:creationId xmlns:a16="http://schemas.microsoft.com/office/drawing/2014/main" id="{C530914C-D1B9-4EAB-8C63-EE78408C24FB}"/>
              </a:ext>
            </a:extLst>
          </xdr:cNvPr>
          <xdr:cNvSpPr txBox="1"/>
        </xdr:nvSpPr>
        <xdr:spPr>
          <a:xfrm>
            <a:off x="2470196" y="2647464"/>
            <a:ext cx="10625397" cy="1424090"/>
          </a:xfrm>
          <a:prstGeom prst="rect">
            <a:avLst/>
          </a:prstGeom>
          <a:noFill/>
        </xdr:spPr>
        <xdr:txBody>
          <a:bodyPr wrap="square" numCol="1" rtlCol="0">
            <a:prstTxWarp prst="textPlain">
              <a:avLst/>
            </a:prstTxWarp>
            <a:normAutofit/>
          </a:bodyPr>
          <a:lstStyle>
            <a:defPPr>
              <a:defRPr lang="ko-KR"/>
            </a:defPPr>
            <a:lvl1pPr marL="0" algn="l" defTabSz="914400" rtl="0" eaLnBrk="1" latinLnBrk="1" hangingPunct="1">
              <a:defRPr sz="1800" kern="1200">
                <a:solidFill>
                  <a:sysClr val="windowText" lastClr="000000"/>
                </a:solidFill>
                <a:latin typeface="맑은 고딕" panose="020F0502020204030204"/>
              </a:defRPr>
            </a:lvl1pPr>
            <a:lvl2pPr marL="457200" algn="l" defTabSz="914400" rtl="0" eaLnBrk="1" latinLnBrk="1" hangingPunct="1">
              <a:defRPr sz="1800" kern="1200">
                <a:solidFill>
                  <a:sysClr val="windowText" lastClr="000000"/>
                </a:solidFill>
                <a:latin typeface="맑은 고딕" panose="020F0502020204030204"/>
              </a:defRPr>
            </a:lvl2pPr>
            <a:lvl3pPr marL="914400" algn="l" defTabSz="914400" rtl="0" eaLnBrk="1" latinLnBrk="1" hangingPunct="1">
              <a:defRPr sz="1800" kern="1200">
                <a:solidFill>
                  <a:sysClr val="windowText" lastClr="000000"/>
                </a:solidFill>
                <a:latin typeface="맑은 고딕" panose="020F0502020204030204"/>
              </a:defRPr>
            </a:lvl3pPr>
            <a:lvl4pPr marL="1371600" algn="l" defTabSz="914400" rtl="0" eaLnBrk="1" latinLnBrk="1" hangingPunct="1">
              <a:defRPr sz="1800" kern="1200">
                <a:solidFill>
                  <a:sysClr val="windowText" lastClr="000000"/>
                </a:solidFill>
                <a:latin typeface="맑은 고딕" panose="020F0502020204030204"/>
              </a:defRPr>
            </a:lvl4pPr>
            <a:lvl5pPr marL="1828800" algn="l" defTabSz="914400" rtl="0" eaLnBrk="1" latinLnBrk="1" hangingPunct="1">
              <a:defRPr sz="1800" kern="1200">
                <a:solidFill>
                  <a:sysClr val="windowText" lastClr="000000"/>
                </a:solidFill>
                <a:latin typeface="맑은 고딕" panose="020F0502020204030204"/>
              </a:defRPr>
            </a:lvl5pPr>
            <a:lvl6pPr marL="2286000" algn="l" defTabSz="914400" rtl="0" eaLnBrk="1" latinLnBrk="1" hangingPunct="1">
              <a:defRPr sz="1800" kern="1200">
                <a:solidFill>
                  <a:sysClr val="windowText" lastClr="000000"/>
                </a:solidFill>
                <a:latin typeface="맑은 고딕" panose="020F0502020204030204"/>
              </a:defRPr>
            </a:lvl6pPr>
            <a:lvl7pPr marL="2743200" algn="l" defTabSz="914400" rtl="0" eaLnBrk="1" latinLnBrk="1" hangingPunct="1">
              <a:defRPr sz="1800" kern="1200">
                <a:solidFill>
                  <a:sysClr val="windowText" lastClr="000000"/>
                </a:solidFill>
                <a:latin typeface="맑은 고딕" panose="020F0502020204030204"/>
              </a:defRPr>
            </a:lvl7pPr>
            <a:lvl8pPr marL="3200400" algn="l" defTabSz="914400" rtl="0" eaLnBrk="1" latinLnBrk="1" hangingPunct="1">
              <a:defRPr sz="1800" kern="1200">
                <a:solidFill>
                  <a:sysClr val="windowText" lastClr="000000"/>
                </a:solidFill>
                <a:latin typeface="맑은 고딕" panose="020F0502020204030204"/>
              </a:defRPr>
            </a:lvl8pPr>
            <a:lvl9pPr marL="3657600" algn="l" defTabSz="914400" rtl="0" eaLnBrk="1" latinLnBrk="1" hangingPunct="1">
              <a:defRPr sz="1800" kern="1200">
                <a:solidFill>
                  <a:sysClr val="windowText" lastClr="000000"/>
                </a:solidFill>
                <a:latin typeface="맑은 고딕" panose="020F0502020204030204"/>
              </a:defRPr>
            </a:lvl9pPr>
          </a:lstStyle>
          <a:p>
            <a:r>
              <a:rPr lang="ko-KR" altLang="en-US" b="1">
                <a:solidFill>
                  <a:prstClr val="black"/>
                </a:solidFill>
                <a:latin typeface="+mj-ea"/>
                <a:ea typeface="+mj-ea"/>
              </a:rPr>
              <a:t>한강홍수통제소</a:t>
            </a:r>
          </a:p>
        </xdr:txBody>
      </xdr:sp>
      <xdr:pic>
        <xdr:nvPicPr>
          <xdr:cNvPr id="4" name="그림 3">
            <a:extLst>
              <a:ext uri="{FF2B5EF4-FFF2-40B4-BE49-F238E27FC236}">
                <a16:creationId xmlns:a16="http://schemas.microsoft.com/office/drawing/2014/main" id="{A092FBD3-DF2B-4124-B64E-4BB16F3D40F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2287521"/>
            <a:ext cx="1527051" cy="2282957"/>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419100</xdr:colOff>
      <xdr:row>0</xdr:row>
      <xdr:rowOff>161925</xdr:rowOff>
    </xdr:from>
    <xdr:to>
      <xdr:col>7</xdr:col>
      <xdr:colOff>533400</xdr:colOff>
      <xdr:row>2</xdr:row>
      <xdr:rowOff>123825</xdr:rowOff>
    </xdr:to>
    <xdr:sp macro="" textlink="">
      <xdr:nvSpPr>
        <xdr:cNvPr id="2" name="Rectangle 1">
          <a:extLst>
            <a:ext uri="{FF2B5EF4-FFF2-40B4-BE49-F238E27FC236}">
              <a16:creationId xmlns:a16="http://schemas.microsoft.com/office/drawing/2014/main" id="{64DBBD29-B403-46E2-A7C5-17A737CCF8BB}"/>
            </a:ext>
          </a:extLst>
        </xdr:cNvPr>
        <xdr:cNvSpPr>
          <a:spLocks noChangeArrowheads="1"/>
        </xdr:cNvSpPr>
      </xdr:nvSpPr>
      <xdr:spPr bwMode="auto">
        <a:xfrm>
          <a:off x="3190875" y="161925"/>
          <a:ext cx="3810000" cy="533400"/>
        </a:xfrm>
        <a:prstGeom prst="rect">
          <a:avLst/>
        </a:prstGeom>
        <a:noFill/>
        <a:ln w="9525">
          <a:solidFill>
            <a:srgbClr val="000000"/>
          </a:solidFill>
          <a:miter lim="800000"/>
          <a:headEnd/>
          <a:tailEnd/>
        </a:ln>
        <a:effectLst>
          <a:outerShdw dist="35921" dir="2700000" algn="ctr" rotWithShape="0">
            <a:srgbClr val="000000"/>
          </a:outerShdw>
        </a:effec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136071</xdr:colOff>
      <xdr:row>2</xdr:row>
      <xdr:rowOff>27214</xdr:rowOff>
    </xdr:from>
    <xdr:to>
      <xdr:col>18</xdr:col>
      <xdr:colOff>288471</xdr:colOff>
      <xdr:row>18</xdr:row>
      <xdr:rowOff>228369</xdr:rowOff>
    </xdr:to>
    <xdr:pic>
      <xdr:nvPicPr>
        <xdr:cNvPr id="3" name="그림 2">
          <a:extLst>
            <a:ext uri="{FF2B5EF4-FFF2-40B4-BE49-F238E27FC236}">
              <a16:creationId xmlns:a16="http://schemas.microsoft.com/office/drawing/2014/main" id="{41BB1809-FE52-22CF-3AB4-F64B8796B31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083392" y="639535"/>
          <a:ext cx="7772400" cy="455544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816428</xdr:colOff>
      <xdr:row>3</xdr:row>
      <xdr:rowOff>0</xdr:rowOff>
    </xdr:from>
    <xdr:to>
      <xdr:col>10</xdr:col>
      <xdr:colOff>1375666</xdr:colOff>
      <xdr:row>32</xdr:row>
      <xdr:rowOff>30404</xdr:rowOff>
    </xdr:to>
    <xdr:pic>
      <xdr:nvPicPr>
        <xdr:cNvPr id="3" name="그림 2">
          <a:extLst>
            <a:ext uri="{FF2B5EF4-FFF2-40B4-BE49-F238E27FC236}">
              <a16:creationId xmlns:a16="http://schemas.microsoft.com/office/drawing/2014/main" id="{BD84541D-1AA2-74E4-035B-B47F2E8E4A5F}"/>
            </a:ext>
          </a:extLst>
        </xdr:cNvPr>
        <xdr:cNvPicPr>
          <a:picLocks noChangeAspect="1"/>
        </xdr:cNvPicPr>
      </xdr:nvPicPr>
      <xdr:blipFill>
        <a:blip xmlns:r="http://schemas.openxmlformats.org/officeDocument/2006/relationships" r:embed="rId1"/>
        <a:stretch>
          <a:fillRect/>
        </a:stretch>
      </xdr:blipFill>
      <xdr:spPr>
        <a:xfrm>
          <a:off x="1306285" y="952500"/>
          <a:ext cx="11009524" cy="713333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MSOffice\Excel\work\&#45236;&#50669;.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44608;&#48124;&#44508;\WORK\1%20&#51089;%20%20&#50629;\6%20&#44204;&#51201;%20&#44288;&#47144;&#51088;&#47308;\&#47924;&#45824;&#51109;&#52824;\My%20Documents\&#44032;&#48169;&#51060;&#48169;\&#44288;&#44553;\&#45812;&#48176;&#51064;&#49340;&#44277;&#49324;\&#52649;&#48513;&#48376;&#48512;\&#12619;&#12619;&#12619;.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44608;&#48124;&#44508;\WORK\1%20&#51089;%20%20&#50629;\6%20&#44204;&#51201;%20&#44288;&#47144;&#51088;&#47308;\backup1\2001&#45380;\&#49888;&#50900;&#52397;&#49548;&#45380;&#47928;&#54868;&#49468;&#53552;\&#45236;&#50669;&#49436;.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A:\hoengsung\&#50896;&#51452;&#44428;&#51221;&#48372;&#53685;&#49888;\&#48156;&#51452;&#49444;&#44228;\&#50896;&#51452;&#46020;&#44553;&#45236;&#50669;&#49436;(&#44552;&#52264;&#48516;).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A:\&#49444;&#44228;&#48320;&#44221;(&#44397;&#51088;)\&#44397;&#51088;&#48320;&#44221;&#53685;&#49888;\13&#52264;.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44608;&#48124;&#44508;\WORK\1%20&#51089;%20%20&#50629;\6%20&#44204;&#51201;%20&#44288;&#47144;&#51088;&#47308;\&#45236;&#50669;&#49436;sample\K-SET1.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H:\00.CLOUD\GOOGLE\201612%20&#50896;&#51452;&#52397;\2017%201&#52264;\02.%20&#49444;&#44228;&#45236;&#50669;&#49436;\20170407%20&#54788;&#51109;&#49444;&#48708;\01.%203.%20&#49444;&#44228;&#50696;&#49328;&#49436;(VDS)_&#52509;&#44292;.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E:\&#44277;&#50976;&#54260;&#45908;\30.&#51089;&#50629;&#50756;&#47308;\30.%20&#51221;&#47532;&#54596;&#50836;\&#44397;&#46020;21&#54840;&#49440;%20BACKUP\0904_&#45236;&#50669;&#49436;_v7(&#52572;&#51333;&#50504;)\3.&#45800;&#44032;&#49328;&#52636;&#49436;\&#53664;&#47785;&#44592;&#52488;(&#52572;&#51333;).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B:\OFFICE%20&#50577;&#49885;\N&#36035;&#63963;-&#32887;.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G:\2002file\&#49569;&#51204;&#49440;&#48372;&#54840;&#48152;(&#50976;&#54840;,&#49440;&#46020;)\OFFICE%20&#50577;&#49885;\N&#36035;&#63963;-&#32887;.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C:\2002file\&#49569;&#51204;&#49440;&#48372;&#54840;&#48152;(&#50976;&#54840;,&#49440;&#46020;)\OFFICE%20&#50577;&#49885;\N&#36035;&#63963;-&#32887;.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48149;&#55148;&#44221;\&#48149;&#55148;&#44221;&#44277;&#50976;\&#54532;&#47196;&#51229;&#53944;%20&#51652;&#54665;&#44288;&#47144;\&#54620;&#44397;&#49688;&#51088;&#50896;&#44277;&#49324;\&#50857;&#45812;&#45840;\&#50976;&#49440;&#44221;&#48372;&#51109;&#52824;\&#50976;&#50896;2000.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N:\.%20Personal_folder\&#54532;&#47196;&#51229;&#53944;\&#49444;&#44228;\2021\6.%20&#54861;&#49688;&#53685;&#51228;&#49548;\&#54620;&#44053;&#54861;&#49688;&#53685;&#51228;&#49548;\(210709)%20&#54620;&#44053;&#54861;&#49688;&#53685;&#51228;&#49548;%20&#50836;&#52397;&#51088;&#47308;\&#49892;&#49884;&#49444;&#44228;%20&#51204;&#45804;\21&#45380;&#46020;%20&#51456;&#44277;%20&#49457;&#44284;&#47932;\(&#48537;&#51076;3)%202021&#45380;&#46020;%20&#49688;&#47928;&#51312;&#49324;&#53685;&#49888;&#49884;&#49444;%20&#46321;%20&#44060;&#49440;&#49324;&#50629;%20&#45236;&#50669;&#49436;.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E:\&#44277;&#50976;&#54260;&#45908;\30.&#51089;&#50629;&#50756;&#47308;\30.%20&#51221;&#47532;&#54596;&#50836;\&#44397;&#46020;21&#54840;&#49440;%20BACKUP\000.BACKUP\&#44397;&#46020;21&#54840;&#49440;_&#45236;&#50669;&#49436;\work\2013_01.&#44397;&#46020;21&#54840;&#49440;(&#54861;&#49457;~&#50696;&#49328;)ITS%20&#44396;&#52629;%20&#49892;&#49884;&#49444;&#44228;\&#51089;&#50629;&#51473;\1.&#45236;&#50669;&#49436;\2.&#49688;&#47049;&#49328;&#52636;&#49328;&#52636;&#49436;\1.2%20VDS(&#47336;&#54532;&#49885;)(21&#54840;&#49440;).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H:\00.CLOUD\GOOGLE\201704%20&#45824;&#51204;&#51061;&#49328;\&#51456;&#44277;&#49436;&#47448;\A.%20&#45824;&#51204;&#52397;%2002.%20&#45236;&#50669;&#49436;\11.CCTV_&#44396;&#51312;&#47932;_0608.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Jung\ouk~&#48708;&#48128;&#44277;&#44036;\&#51088;&#47308;\&#49436;&#50872;\&#49436;&#50872;2003\&#50896;&#51064;&#51088;\&#49436;&#50872;&#44592;&#54925;2003.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C:\&#50689;&#50629;&#48512;\&#44288;&#44277;&#49436;\2021&#45380;\&#54872;&#44221;&#48512;\4.%20&#45209;&#46041;&#44053;&#54861;&#49688;&#53685;&#51228;&#49548;\2022&#45380;&#49444;&#44228;\&#49444;&#44228;&#49324;&#47924;&#49548;&#50640;&#49436;%20&#48155;&#51008;&#51088;&#47308;(2021.09.24)&#47924;&#49440;&#44256;&#49549;&#47581;&#44060;&#49440;&#48152;&#50689;\2.%20&#49444;&#44228;&#50696;&#49328;&#49436;_21&#45380;%20&#54616;&#52380;&#54868;&#49345;&#44048;&#49884;&#49884;&#49828;&#53596;%20&#49888;&#44508;%20&#48143;%20&#44060;&#49440;%20&#49324;&#50629;_V1(&#44368;&#52404;&#47932;&#47049;%20&#54364;&#49884;).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F:\yong\&#47700;&#49888;&#51200;&#45796;&#50868;\119&#51333;&#54633;&#51221;&#48372;&#49884;&#49828;&#53596;\&#54665;&#51088;&#48512;&#44160;&#53664;&#51032;&#44204;\Documents%20and%20Settings\web\Local%20Settings\Temporary%20Internet%20Files\Content.IE5\G3TNIYZ1\119&#51333;&#54633;&#51221;&#48372;&#49884;&#49828;&#53596;%20&#49444;&#44228;&#45236;&#50669;&#49436;%20(1&#52264;%20&#49345;&#49464;).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G:\03_&#52280;&#44256;&#51088;&#47308;%20&#46321;\&#50629;&#47924;&#52280;&#44256;&#51088;&#47308;\&#53664;&#51201;&#49328;&#52636;\3.%20&#45800;&#44032;&#49328;&#52636;&#49436;.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A:\&#49444;&#44228;&#48320;&#44221;(&#44397;.&#51088;)\&#44397;.&#51088;&#48320;&#44221;&#53685;&#49888;(16&#52264;)\&#50976;&#50896;200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MK\&#44032;&#51256;&#44032;&#49464;&#50836;\OFFICE%20&#50577;&#49885;\N&#36035;&#63963;-&#32887;.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G:\30.work\2017.09.%20&#50896;&#51452;&#52628;&#44032;&#51089;&#50629;\0905\0911%20&#45236;&#50669;&#49436;\2.&#49444;&#44228;&#50696;&#49328;&#49436;(38&#54840;&#49440;&#51088;&#44032;&#47581;)_0911.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yong\&#47700;&#49888;&#51200;&#45796;&#50868;\Documents%20and%20Settings\crony\My%20Documents\&#48155;&#51008;%20&#54028;&#51068;\&#50872;&#49328;&#49548;&#48169;_&#49328;&#52636;&#45236;&#50669;_&#51025;&#50857;&#44060;&#48156;&#54016;_2005101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44608;&#48124;&#44508;\WORK\1%20&#51089;%20%20&#50629;\6%20&#44204;&#51201;%20&#44288;&#47144;&#51088;&#47308;\PROJEC99\SONGB\new\&#49457;&#48513;&#45236;&#50669;&#49436;(&#51333;&#5463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F:\yong\&#47700;&#49888;&#51200;&#45796;&#50868;\Documents%20and%20Settings\crony\My%20Documents\&#48155;&#51008;%20&#54028;&#51068;\FP_&#50976;&#44288;&#44592;&#44288;&#50672;&#44228;.xls"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49457;&#45224;&#51068;&#5094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총괄"/>
      <sheetName val="갑,을"/>
      <sheetName val="노임단가"/>
      <sheetName val="발주내역"/>
      <sheetName val="표지"/>
      <sheetName val="개요"/>
      <sheetName val="사통"/>
      <sheetName val="단가검토"/>
      <sheetName val="설치중량 "/>
      <sheetName val="철거중량"/>
      <sheetName val="수문일위 "/>
      <sheetName val="자재단가"/>
      <sheetName val="설계개요"/>
      <sheetName val="단가"/>
      <sheetName val="98NS-N"/>
      <sheetName val="수량산출"/>
      <sheetName val="Sheet1"/>
      <sheetName val="DATE"/>
      <sheetName val="DATA"/>
      <sheetName val="98수문일위"/>
      <sheetName val="상 부"/>
      <sheetName val="단면설계"/>
      <sheetName val="안정검토"/>
      <sheetName val="사유서(출)"/>
      <sheetName val="한전납입금"/>
      <sheetName val="실행철강하도"/>
      <sheetName val="ABUT수량-A1"/>
      <sheetName val="내역"/>
      <sheetName val="계약일반사항"/>
      <sheetName val="제경비요율"/>
      <sheetName val="예가표"/>
      <sheetName val="도로구조공사비"/>
      <sheetName val="도로토공공사비"/>
      <sheetName val="여수토공사비"/>
      <sheetName val="사리부설"/>
      <sheetName val="#REF"/>
      <sheetName val="내역서"/>
      <sheetName val="결과조달"/>
      <sheetName val="집계표"/>
      <sheetName val="VXXXXX"/>
      <sheetName val="수토공단위당"/>
      <sheetName val="총괄내역서"/>
      <sheetName val="Sheet1 (2)"/>
      <sheetName val="총괄표"/>
      <sheetName val="산출근거"/>
      <sheetName val="공사비"/>
      <sheetName val="단위가격 "/>
      <sheetName val="품셈(기초)"/>
      <sheetName val="철집"/>
      <sheetName val="재료값"/>
      <sheetName val="자재견적 (대왕) (2)"/>
      <sheetName val="재료비"/>
      <sheetName val="약품설비"/>
      <sheetName val="전기"/>
      <sheetName val="노무비"/>
      <sheetName val="토적"/>
      <sheetName val="NYS"/>
      <sheetName val="전차선로 물량표"/>
      <sheetName val="공내역"/>
      <sheetName val="교각계산"/>
      <sheetName val="조경일람"/>
      <sheetName val="1.동력공사"/>
      <sheetName val="남양내역"/>
      <sheetName val="CCTV내역서"/>
      <sheetName val="밸브설치"/>
      <sheetName val="SG"/>
      <sheetName val="공사비총괄표"/>
      <sheetName val="구조물철거타공정이월"/>
      <sheetName val="부안일위"/>
      <sheetName val="내역표지"/>
      <sheetName val="현장관리비 산출내역"/>
      <sheetName val="참조"/>
      <sheetName val="날개벽(시점좌측)"/>
      <sheetName val="공사비집계"/>
      <sheetName val="입찰안"/>
      <sheetName val="unit"/>
      <sheetName val="중기비"/>
      <sheetName val="일위대가(가설)"/>
      <sheetName val="일위집계표"/>
      <sheetName val="입상내역"/>
      <sheetName val="산수배수"/>
      <sheetName val="일위대가표"/>
      <sheetName val="일위"/>
      <sheetName val="INPUT(덕도방향-시점)"/>
      <sheetName val="BID"/>
      <sheetName val="포장공위치조서"/>
      <sheetName val="설계(원가)"/>
      <sheetName val="내역서(변경2)"/>
      <sheetName val="내역서 (변경)"/>
      <sheetName val="자재집계표"/>
      <sheetName val="환토"/>
      <sheetName val="단가산출(운반장비)"/>
      <sheetName val="토공집계표"/>
      <sheetName val="토공계산서"/>
      <sheetName val="운반성토집계"/>
      <sheetName val="토적집계"/>
      <sheetName val="토적표"/>
      <sheetName val="비탈면보호공수량"/>
      <sheetName val="구조물깨기"/>
      <sheetName val="구조물깨기산근"/>
      <sheetName val="배수공집계표"/>
      <sheetName val="배수토공"/>
      <sheetName val="측구공"/>
      <sheetName val="L형측구"/>
      <sheetName val="도로경계석"/>
      <sheetName val="산마루측구"/>
      <sheetName val=" U형배수관"/>
      <sheetName val="도수로"/>
      <sheetName val="집수정(측구)"/>
      <sheetName val="용수로"/>
      <sheetName val="우오수공"/>
      <sheetName val="관수량"/>
      <sheetName val="우수받이"/>
      <sheetName val="집수정 (우오수)"/>
      <sheetName val="암거공"/>
      <sheetName val="박스암거"/>
      <sheetName val="맹암거공"/>
      <sheetName val="설계변경(운동장)"/>
      <sheetName val="운동장맹암거1"/>
      <sheetName val="운동장맹암거2"/>
      <sheetName val="집수정(맹암거)"/>
      <sheetName val="운동장맹암거(평면도)"/>
      <sheetName val="옹벽공"/>
      <sheetName val="포장공"/>
      <sheetName val="소로수량"/>
      <sheetName val="소로수량산출"/>
      <sheetName val="보도수량"/>
      <sheetName val="가로수수량"/>
      <sheetName val="차선도색"/>
      <sheetName val="차선수량"/>
      <sheetName val="도수로원가"/>
      <sheetName val="도수로내역"/>
      <sheetName val="도수로수량"/>
      <sheetName val="1,2공구원가계산서"/>
      <sheetName val="2공구산출내역"/>
      <sheetName val="1공구산출내역서"/>
      <sheetName val="투찰내역"/>
      <sheetName val="총괄내역"/>
      <sheetName val="일위대가"/>
      <sheetName val="년도별"/>
      <sheetName val="단면 (2)"/>
      <sheetName val="찍기"/>
      <sheetName val="P-산#1-1(WOWA1)"/>
      <sheetName val="제진기"/>
      <sheetName val="반중력식옹벽"/>
      <sheetName val="당초명세(평)"/>
      <sheetName val="작업일보"/>
      <sheetName val="표준계약서"/>
      <sheetName val="매립"/>
      <sheetName val="계화배수"/>
      <sheetName val="양수장내역"/>
      <sheetName val="양수장"/>
      <sheetName val="횡배수관집현황(2공구)"/>
      <sheetName val="날개벽"/>
      <sheetName val="PIPE내역_FCN_"/>
      <sheetName val="대치판정"/>
      <sheetName val="조명시설"/>
      <sheetName val="제출내역 (2)"/>
      <sheetName val="PAD TR보호대기초"/>
      <sheetName val="가로등기초"/>
      <sheetName val="HANDHOLE(2)"/>
      <sheetName val="일위대가(계측기설치)"/>
      <sheetName val="Sheet2"/>
      <sheetName val="요율"/>
      <sheetName val="cover예산"/>
      <sheetName val="cover설계서"/>
      <sheetName val="예산서갑지"/>
      <sheetName val="원가계산"/>
      <sheetName val="원가근거 "/>
      <sheetName val="관급자재집계"/>
      <sheetName val="내역서집계"/>
      <sheetName val="내역서(1. 옥외전력 및 수변전설비)"/>
      <sheetName val="내역서(2. 접지 및 피뢰침 설비)"/>
      <sheetName val="내역서(3. CABLE TRAY)"/>
      <sheetName val="내역서(4. 가압장 동력)"/>
      <sheetName val="내역서(5. 약품투입동,응집침전지 동력)"/>
      <sheetName val="내역서(6. 여과지 동력)"/>
      <sheetName val="내역서(7. 농축조,농축분배조 동력)"/>
      <sheetName val="내역서(8. 조정농축조,조정농축분배조 동력)"/>
      <sheetName val="내역서(9. 탈리액농축조,탈리액농축분배조 동력)"/>
      <sheetName val="내역서(10. 탈수기동,회수펌프동 동력)"/>
      <sheetName val="내역서(11. 식당 및 창고 전력간선,전열)"/>
      <sheetName val="내역서(12. 식당 및 창고 전등)"/>
      <sheetName val="내역서(13. 가압장 전력간선,전열)"/>
      <sheetName val="내역서(14. 가압장 전등)"/>
      <sheetName val="내역서(15. 여과지 전력간선,전열)"/>
      <sheetName val="내역서(16. 여과지 전등)"/>
      <sheetName val="내역서(17. 각 농축분배조 전등.전열)"/>
      <sheetName val="내역서(18. 옥외 약전 및 방송)"/>
      <sheetName val="내역서(19. 각동 약전 및 방송)"/>
      <sheetName val="부대설비"/>
      <sheetName val="대가갑지"/>
      <sheetName val="분전반설치비 일위대가"/>
      <sheetName val="그림갑지"/>
      <sheetName val="잡철물제작"/>
      <sheetName val="관로굴착"/>
      <sheetName val="단가갑지"/>
      <sheetName val="단가비교표"/>
      <sheetName val="산출서갑지"/>
      <sheetName val="공량갑지"/>
      <sheetName val="공량(1. 옥외전력 및 수변전, 외등설비)"/>
      <sheetName val="공량(2. 접지 및 피뢰침 설비)"/>
      <sheetName val="공량(3. CABLE TRAY)"/>
      <sheetName val="공량(4. 가압장 동력)"/>
      <sheetName val="공량(5. 약품투입동,응집침전지 동력)"/>
      <sheetName val="공량(6. 여과지 동력)"/>
      <sheetName val="공량(7. 농축조,농축분배조 동력)"/>
      <sheetName val="공량(8. 조정농축조,조정농축분배조 동력)"/>
      <sheetName val="공량(9. 탈리액농축조,탈리액농축분배조 동력)"/>
      <sheetName val="공량(10. 탈수기동,회수펌프동 동력)"/>
      <sheetName val="공량(11. 식당 및 창고 전력간선,전열)"/>
      <sheetName val="공량(12. 식당 및 창고 전등)"/>
      <sheetName val="공량(13. 가압장 전력간선,전열)"/>
      <sheetName val="공량(14. 가압장 전등)"/>
      <sheetName val="공량(15. 여과지 전력간선,전열)"/>
      <sheetName val="공량(16. 여과지 전등)"/>
      <sheetName val="공량(17. 각 농축분배조 전등.전열)"/>
      <sheetName val="공량(18. 옥외 약전 및 방송)"/>
      <sheetName val="공량(19. 각동 약전 및 방송"/>
      <sheetName val="산출조서갑지"/>
      <sheetName val="산출조서(1.옥외전력 및 수변전, 외등설비)"/>
      <sheetName val="산출조서(2. 접지 및 피뢰침 설비)"/>
      <sheetName val="산출조서(3. CABLE TRAY)"/>
      <sheetName val="산출조서(4. 가압장 동력)"/>
      <sheetName val="산출조서(5. 약품투입동,응집침전지 동력)"/>
      <sheetName val="산출조서(6. 여과지 동력)"/>
      <sheetName val="산출조서(7. 농축조,농축분배조 동력)"/>
      <sheetName val="산출조서(8. 조정농축조,조정농축분배조 동력)"/>
      <sheetName val="산출조서(9. 탈리액농축조,탈리액농축분배조 동력)"/>
      <sheetName val="산출조서(10. 탈수기동,회수펌프동 동력)"/>
      <sheetName val="산출조서(11. 식당 및 창고 전력간선,전열)"/>
      <sheetName val="산출조서(12. 식당 및 창고 전등)"/>
      <sheetName val="산출조서(13. 가압장 전력간선,전열)"/>
      <sheetName val="산출조서(L1. 관리동 전등)"/>
      <sheetName val="산출조서(L2. 침사지 전등,전열)"/>
      <sheetName val="산출조서(15. 여과지 전력간선,전열)"/>
      <sheetName val="산출조서(16. 여과지 전등)"/>
      <sheetName val="산출조서(17. 각 농축분배조 전등.전열)"/>
      <sheetName val="산출조서(18. 옥외 약전 및 방송)"/>
      <sheetName val="산출조서(19. 각동 약전 및 방송)"/>
      <sheetName val="견적갑지"/>
      <sheetName val="Sheet6"/>
      <sheetName val="Sheet7"/>
      <sheetName val="Sheet8"/>
      <sheetName val="Sheet9"/>
      <sheetName val="Sheet10"/>
      <sheetName val="Sheet11"/>
      <sheetName val="Sheet12"/>
      <sheetName val="Sheet13"/>
      <sheetName val="Sheet14"/>
      <sheetName val="Sheet15"/>
      <sheetName val="Sheet16"/>
      <sheetName val="Sheet5"/>
      <sheetName val="한전 수탁비 계산 내역"/>
      <sheetName val="CUBICLE설치비 일위대가 "/>
      <sheetName val="9811"/>
      <sheetName val="NFB"/>
      <sheetName val="여과지동"/>
      <sheetName val="설명"/>
      <sheetName val="시공여유율"/>
      <sheetName val="1.토공"/>
      <sheetName val="전선 및 전선관"/>
      <sheetName val="고창방향"/>
      <sheetName val="일위대가(목록)"/>
      <sheetName val="자원리스트"/>
      <sheetName val="조건표"/>
      <sheetName val="금액내역서"/>
      <sheetName val="전기혼잡제경비(45)"/>
      <sheetName val="유림골조"/>
      <sheetName val="가설공사비"/>
      <sheetName val="공사비예산서(토목분)"/>
      <sheetName val="대비"/>
      <sheetName val="터파기및재료"/>
      <sheetName val="설계"/>
      <sheetName val="1단계"/>
      <sheetName val="단면가정"/>
      <sheetName val="부대내역"/>
      <sheetName val="별첨1-임식"/>
      <sheetName val="기본자료"/>
      <sheetName val="천방교접속"/>
      <sheetName val="일위_파일"/>
      <sheetName val="견적대비"/>
      <sheetName val="지급자재"/>
      <sheetName val="변경집계표"/>
      <sheetName val="1호맨홀토공"/>
      <sheetName val="원가계산서 "/>
      <sheetName val="고용보험료"/>
      <sheetName val="예산내역서"/>
      <sheetName val="9509"/>
      <sheetName val="배수내역"/>
      <sheetName val="96보완계획7.12"/>
      <sheetName val="업무처리전"/>
      <sheetName val="설계내역서"/>
      <sheetName val="INPUT"/>
      <sheetName val="건              축"/>
      <sheetName val="참조자료"/>
      <sheetName val="설치중량_"/>
      <sheetName val="수문일위_"/>
      <sheetName val="청하배수"/>
      <sheetName val="기계경비일람"/>
      <sheetName val="문학간접"/>
      <sheetName val="건축"/>
      <sheetName val="건축-물가변동"/>
      <sheetName val="일반문틀 설치"/>
      <sheetName val="샌딩 에폭시 도장"/>
      <sheetName val="스텐문틀설치"/>
      <sheetName val="주beam"/>
      <sheetName val="1.설계조건"/>
      <sheetName val="교각1"/>
      <sheetName val="CODE"/>
      <sheetName val="COPING"/>
      <sheetName val="기초공"/>
      <sheetName val="기둥(원형)"/>
      <sheetName val="계산근거"/>
      <sheetName val="8.PILE  (돌출)"/>
      <sheetName val="자재단가비교표"/>
      <sheetName val="CAT_5"/>
      <sheetName val="수지예산서(세부) (2)"/>
      <sheetName val="지장물C"/>
      <sheetName val="가공비"/>
      <sheetName val="원가계산서(집계)"/>
      <sheetName val="손익분석"/>
      <sheetName val="수량이동"/>
      <sheetName val="공사비증감"/>
      <sheetName val="A-4"/>
      <sheetName val="공문"/>
      <sheetName val="6PILE  (돌출)"/>
      <sheetName val="단가산출내역(노임부분수정)"/>
      <sheetName val="MACRO(MCC)"/>
      <sheetName val="약품공급2"/>
      <sheetName val="일위대가목차"/>
      <sheetName val="M-EQPT-Z"/>
      <sheetName val="계화총괄"/>
      <sheetName val="계화배수(3대)"/>
      <sheetName val="원형1호맨홀토공수량"/>
      <sheetName val="1NYS(당)"/>
      <sheetName val="1.설계기준"/>
      <sheetName val="NAI"/>
      <sheetName val="갑지"/>
      <sheetName val="산출내역서집계표"/>
      <sheetName val="1공구 건정토건 철콘"/>
      <sheetName val="2공구하도급내역서"/>
      <sheetName val="토량1-1"/>
      <sheetName val="적현로"/>
      <sheetName val="변경내역서"/>
      <sheetName val="수목단가"/>
      <sheetName val="시설수량표"/>
      <sheetName val="식재수량표"/>
      <sheetName val="전체"/>
      <sheetName val="관급자재"/>
      <sheetName val="제경비"/>
      <sheetName val="초기화면"/>
      <sheetName val="토공사"/>
      <sheetName val="정렬"/>
      <sheetName val="계약내역서"/>
      <sheetName val="직공비"/>
      <sheetName val="을"/>
      <sheetName val="토공총괄표"/>
      <sheetName val="경비2내역"/>
      <sheetName val="아파트 "/>
      <sheetName val="A(Rev.3)"/>
      <sheetName val="Macro"/>
      <sheetName val="Taux"/>
      <sheetName val="국내"/>
      <sheetName val="입력시트"/>
      <sheetName val="일반부표"/>
      <sheetName val="현산지구200420"/>
      <sheetName val="관급수량총"/>
      <sheetName val="설계조건"/>
      <sheetName val="안정계산"/>
      <sheetName val="단면검토"/>
      <sheetName val="장문교(대전)"/>
      <sheetName val="주재료비"/>
      <sheetName val="Y-WORK"/>
      <sheetName val="자재일위(경)"/>
      <sheetName val="본지점중"/>
      <sheetName val="본선 토공 분배표"/>
      <sheetName val="장비"/>
      <sheetName val="부하계산서"/>
      <sheetName val="부하(성남)"/>
      <sheetName val="하수급견적대비"/>
      <sheetName val="산근1"/>
      <sheetName val="관리,공감"/>
      <sheetName val="입찰"/>
      <sheetName val="설계내역"/>
      <sheetName val="소야공정계획표"/>
      <sheetName val="자재대"/>
      <sheetName val="현경"/>
      <sheetName val="간선계산"/>
      <sheetName val="점수계산1-2"/>
      <sheetName val="전화번호DATA (2001)"/>
      <sheetName val="노무"/>
      <sheetName val="자압"/>
      <sheetName val="주형"/>
      <sheetName val="자재"/>
      <sheetName val="공  종  별  집  계  표"/>
      <sheetName val="일  위  대  가  목  록"/>
      <sheetName val="일 위 대 가 표"/>
      <sheetName val="단  가  대  비  표"/>
      <sheetName val="연습"/>
      <sheetName val="건축내역"/>
      <sheetName val="기기리스트"/>
      <sheetName val="3.공통공사대비"/>
      <sheetName val="유동표"/>
      <sheetName val="재개발"/>
      <sheetName val="토총괄 (2)"/>
      <sheetName val="음봉방향"/>
      <sheetName val="COPING-1"/>
      <sheetName val="역T형교대-2수량"/>
      <sheetName val="석탄2.3물량"/>
      <sheetName val="수문일위(2012)"/>
      <sheetName val="가제당공사비"/>
      <sheetName val="기초처리공사비"/>
      <sheetName val="복통공사비"/>
      <sheetName val="본제당공사비"/>
      <sheetName val="시험비"/>
      <sheetName val="중기운반비"/>
      <sheetName val="진입도로공사비"/>
      <sheetName val="취수탑공사비"/>
      <sheetName val="토취장복구"/>
      <sheetName val="공장유"/>
      <sheetName val="TYPE-A"/>
      <sheetName val="단가산출"/>
      <sheetName val="설계명세서"/>
      <sheetName val="예산명세서"/>
      <sheetName val="자료입력"/>
      <sheetName val="200"/>
      <sheetName val="실행예산(97.12.17)"/>
      <sheetName val="집계표(육상)"/>
      <sheetName val="TOWER 12TON"/>
      <sheetName val="TOWER 10TON"/>
      <sheetName val="U-TYPE(1)"/>
      <sheetName val="포장물량집계"/>
      <sheetName val="자재견적_(대왕)_(2)"/>
      <sheetName val="단가일람"/>
      <sheetName val="공통비총괄표"/>
      <sheetName val="공통부대비"/>
      <sheetName val="국공유지및사유지"/>
      <sheetName val="공통"/>
      <sheetName val="내역서1"/>
      <sheetName val="Total"/>
      <sheetName val="인부신상자료"/>
      <sheetName val="BLOCK(1)"/>
      <sheetName val="위치조서"/>
      <sheetName val="기자재비"/>
      <sheetName val="EP0618"/>
      <sheetName val="Macro2"/>
      <sheetName val="_x0000__x000c__x0000__x000c__x0000__x0000_耀僵䅛_x0000__x0000__x0000__x0000__x0001__x0000__x0000__x0000_‎ӥ_x001b__x0000__x000c__x0000__x000c__x0000__x0000_"/>
      <sheetName val="_x0000__x000c__x0000__x000c__x0000__x0000_렀హ䆍_x0000__x0000__x0000__x0000__x0001__x0000__x0000__x0000_2_x0000__x0000__x0000__x0000__x0000__x001c__x0000__x000c__x0000_"/>
      <sheetName val="정공공사"/>
      <sheetName val="기계경비(시간당)"/>
      <sheetName val="램머"/>
      <sheetName val="단가조사"/>
      <sheetName val="Baby일위대가"/>
      <sheetName val="조건"/>
      <sheetName val="전체도급"/>
      <sheetName val="부대대비"/>
      <sheetName val="냉연집계"/>
      <sheetName val="1-1"/>
      <sheetName val="가도공"/>
      <sheetName val="분전함신설"/>
      <sheetName val="접지1종"/>
      <sheetName val="기존구조물철거집계계표"/>
      <sheetName val="충돌 내용"/>
      <sheetName val="차액보증"/>
      <sheetName val="단가산출서(표지)"/>
      <sheetName val="목차"/>
      <sheetName val="요율산출"/>
      <sheetName val="공종별예산조사"/>
      <sheetName val="수량산출서"/>
      <sheetName val="터파기,맨홀"/>
      <sheetName val="1공구8.개소"/>
      <sheetName val="운반"/>
      <sheetName val="운반산출"/>
      <sheetName val="작업부산물수량"/>
      <sheetName val="산업폐기물"/>
      <sheetName val="조립식 가설건물"/>
      <sheetName val="감독차량유지"/>
      <sheetName val="실행내역서"/>
      <sheetName val="2000년1차"/>
      <sheetName val="증감내역서"/>
      <sheetName val="3도로"/>
      <sheetName val="유입량"/>
      <sheetName val=" 냉각수펌프"/>
      <sheetName val="D-623D"/>
      <sheetName val="3.하중산정4.지지력"/>
      <sheetName val="새공통"/>
      <sheetName val="화해(함평)"/>
      <sheetName val="화해(장성)"/>
      <sheetName val="000000"/>
      <sheetName val="소산진입"/>
      <sheetName val="사업수지"/>
      <sheetName val="원가계산서"/>
      <sheetName val="굴화내역"/>
      <sheetName val="굴화적격"/>
      <sheetName val="재료노무비율"/>
      <sheetName val="설계단가"/>
      <sheetName val="아파트내역"/>
      <sheetName val="48일위"/>
      <sheetName val="48수량"/>
      <sheetName val="22수량"/>
      <sheetName val="49일위"/>
      <sheetName val="22일위"/>
      <sheetName val="49수량"/>
      <sheetName val="견적"/>
      <sheetName val="이설도로유용토"/>
      <sheetName val="MOTOR"/>
      <sheetName val="준검 내역서"/>
      <sheetName val="strut type"/>
      <sheetName val="DATA1"/>
      <sheetName val="부표총괄"/>
      <sheetName val="간접비"/>
      <sheetName val="단위수량"/>
      <sheetName val="SHL"/>
      <sheetName val="소일위대가코드표"/>
      <sheetName val="공사총원가계산서"/>
      <sheetName val="하수처리장-토목원가"/>
      <sheetName val="하수처리장-토목"/>
      <sheetName val="지장물취득비"/>
      <sheetName val="조경원가"/>
      <sheetName val="조경내역"/>
      <sheetName val="하수처리장-건축원가"/>
      <sheetName val="하수처리장-건축"/>
      <sheetName val="설비집계"/>
      <sheetName val="설비내역"/>
      <sheetName val="기계원가계산"/>
      <sheetName val="하수처리장-기계내역"/>
      <sheetName val="중계펌프장-기계내역"/>
      <sheetName val="전기원가"/>
      <sheetName val="전기집계"/>
      <sheetName val="하수처리장-전기집계"/>
      <sheetName val=""/>
      <sheetName val="각형맨홀"/>
      <sheetName val="Sheet4"/>
      <sheetName val="갑지(추정)"/>
      <sheetName val="하수처리장-전기내역"/>
      <sheetName val="중계펌프장-전기집계"/>
      <sheetName val="중계펌프장-전기내역"/>
      <sheetName val="하수처리장-사급자재대"/>
      <sheetName val="사급자재대-기계"/>
      <sheetName val="사급자재대-전기"/>
      <sheetName val="시운전비"/>
      <sheetName val="차집관로, 중계펌프장원가"/>
      <sheetName val="DHEQSUPT"/>
      <sheetName val="다곡2교"/>
      <sheetName val="계수시트"/>
      <sheetName val="부안변전"/>
      <sheetName val="공종단가"/>
      <sheetName val="MODELING"/>
      <sheetName val="간접비총계"/>
      <sheetName val="공사비내역서"/>
      <sheetName val="산근터빈"/>
      <sheetName val="착공내역서"/>
      <sheetName val="신표지1"/>
      <sheetName val="입출재고현황 (2)"/>
      <sheetName val="경상비"/>
      <sheetName val="도급"/>
      <sheetName val="실행대비"/>
      <sheetName val="공사개요"/>
      <sheetName val="청천내"/>
      <sheetName val="도급내역"/>
      <sheetName val="세부내역"/>
      <sheetName val="연결임시"/>
      <sheetName val="구조물공"/>
      <sheetName val="투찰추정"/>
      <sheetName val="도급내역5+800"/>
      <sheetName val="수목표준대가"/>
      <sheetName val="JUCKEYK"/>
      <sheetName val="부대공"/>
      <sheetName val="도급금액"/>
      <sheetName val="재노경"/>
      <sheetName val="배수공"/>
      <sheetName val="일위대가(1)"/>
      <sheetName val="총공사내역서"/>
      <sheetName val="토공"/>
      <sheetName val="설 계"/>
      <sheetName val="WORK"/>
      <sheetName val="일반공사"/>
      <sheetName val="노임"/>
      <sheetName val="충주"/>
      <sheetName val="2000전체분"/>
      <sheetName val="b_balju_cho"/>
      <sheetName val="견적대비표"/>
      <sheetName val="플랜트 설치"/>
      <sheetName val="교량하부공"/>
      <sheetName val="A1"/>
      <sheetName val="집수정(600-700)"/>
      <sheetName val="입력단가"/>
      <sheetName val="시행후면적"/>
      <sheetName val="수지예산"/>
      <sheetName val="수문보고"/>
      <sheetName val="차집관로, 중계펌프장"/>
      <sheetName val="중계펌프장-건축"/>
      <sheetName val="중계펌프장-사급자재대"/>
      <sheetName val="JUCK"/>
      <sheetName val="연결관암거"/>
      <sheetName val="Macro(전선)"/>
      <sheetName val="1.레미콘집계"/>
      <sheetName val="2.아스콘집계"/>
      <sheetName val="3.보도집계"/>
      <sheetName val="4.보차도경계석및 도로경계블럭"/>
      <sheetName val="Ⅰ.골재집계 "/>
      <sheetName val="대림경상68억"/>
      <sheetName val="Sheet3"/>
      <sheetName val="기계원가계_xd800_"/>
      <sheetName val="BSD (2)"/>
      <sheetName val="CTEMCOST"/>
      <sheetName val="TOTAL3"/>
      <sheetName val="연돌일위집계"/>
      <sheetName val="연면적(평)단가"/>
      <sheetName val="구의33고"/>
      <sheetName val="S.중기사용료"/>
      <sheetName val="입력란"/>
      <sheetName val="97노임단가"/>
      <sheetName val="진로도급"/>
      <sheetName val="백호우계수"/>
      <sheetName val="Macro1"/>
      <sheetName val="PIPE내역(FCN)"/>
      <sheetName val="S0"/>
      <sheetName val="집계"/>
      <sheetName val="CC16-내역서"/>
      <sheetName val="단위가격"/>
      <sheetName val="대로근거"/>
      <sheetName val="중로근거"/>
      <sheetName val="수로단위수량"/>
      <sheetName val="총집계표"/>
      <sheetName val="투찰"/>
      <sheetName val="제수변수량"/>
      <sheetName val="I一般比"/>
      <sheetName val="도근좌표"/>
      <sheetName val="직원유류수불현황"/>
      <sheetName val="노무비계"/>
      <sheetName val="단가보완"/>
      <sheetName val="기성내역"/>
      <sheetName val="용수간선"/>
      <sheetName val="DATA-UPS"/>
      <sheetName val="DANGA"/>
      <sheetName val="제출내역_(2)"/>
      <sheetName val="전차선로_물량표"/>
      <sheetName val="IW-LIST"/>
      <sheetName val="tggwan(mac)"/>
      <sheetName val="1062-X방향 "/>
      <sheetName val="입력값"/>
      <sheetName val="설계기준 및 하중계산"/>
      <sheetName val="B.O.M"/>
      <sheetName val="ESC(K치)"/>
      <sheetName val="cal"/>
      <sheetName val="Eq. Mobilization"/>
      <sheetName val="PI"/>
      <sheetName val="N賃率-職"/>
      <sheetName val="G.R300경비"/>
      <sheetName val="노임이"/>
      <sheetName val="북방3터널"/>
      <sheetName val="1.취수장"/>
      <sheetName val="중기조종사 단위단가"/>
      <sheetName val="흥양2교토공집계표"/>
      <sheetName val="발주"/>
      <sheetName val="계약조건"/>
      <sheetName val="----"/>
      <sheetName val="VXXX"/>
      <sheetName val="갑지1"/>
      <sheetName val="갑지2"/>
      <sheetName val="원가"/>
      <sheetName val="가로등기초대"/>
      <sheetName val="점멸기기초"/>
      <sheetName val="대관"/>
      <sheetName val="사급"/>
      <sheetName val="관급"/>
      <sheetName val="수량(총괄)"/>
      <sheetName val="수량기초"/>
      <sheetName val="공량"/>
      <sheetName val="부하계산"/>
      <sheetName val="부목"/>
      <sheetName val="간지"/>
      <sheetName val="소총괄"/>
      <sheetName val="내1"/>
      <sheetName val="내2"/>
      <sheetName val="내3"/>
      <sheetName val="내4"/>
      <sheetName val="내5"/>
      <sheetName val="사급자재"/>
      <sheetName val="터파기"/>
      <sheetName val="수1"/>
      <sheetName val="수2"/>
      <sheetName val="수3"/>
      <sheetName val="수4"/>
      <sheetName val="수5"/>
      <sheetName val="공1"/>
      <sheetName val="공2"/>
      <sheetName val="공3"/>
      <sheetName val="공4"/>
      <sheetName val="공5"/>
      <sheetName val="6공구(당초)"/>
      <sheetName val="연결도로"/>
      <sheetName val="연결교량"/>
      <sheetName val="방수제집계"/>
      <sheetName val="진입도로"/>
      <sheetName val="확장(총괄)"/>
      <sheetName val="확장(부대)"/>
      <sheetName val="공사비내역서(1)"/>
      <sheetName val="BOX-1510"/>
      <sheetName val="케이슨Type-A(제원)"/>
      <sheetName val="LRT Style BOQ"/>
      <sheetName val="3.바닥판설계"/>
      <sheetName val="호안블럭단가"/>
      <sheetName val="맨홀수량산출"/>
      <sheetName val="아울렛박스"/>
      <sheetName val="내역적용"/>
      <sheetName val="TARGET"/>
      <sheetName val="건축내역서"/>
      <sheetName val="설비내역서"/>
      <sheetName val="전기내역서"/>
      <sheetName val="골조시행"/>
      <sheetName val="토사(PE)"/>
      <sheetName val="말뚝지지력산정"/>
      <sheetName val="인건비"/>
      <sheetName val="내역서적용집계표"/>
      <sheetName val="전체내역서"/>
      <sheetName val="데이타"/>
      <sheetName val="식재인부"/>
      <sheetName val="기계경비"/>
      <sheetName val="왕십리방향"/>
      <sheetName val="용역비내역-진짜"/>
      <sheetName val="연결관산출조서"/>
      <sheetName val="대부예산서"/>
      <sheetName val="96노임기준"/>
      <sheetName val="보온 회사분"/>
      <sheetName val="RING WALL"/>
      <sheetName val="세골재  T2 변경 현황"/>
      <sheetName val="환경기계공정표 (3)"/>
      <sheetName val="깨기"/>
      <sheetName val="DT"/>
      <sheetName val="롤러"/>
      <sheetName val="BH"/>
      <sheetName val="펌프차타설"/>
      <sheetName val="수량산출서 갑지"/>
      <sheetName val="데리네이타현황"/>
      <sheetName val="토적계산서(전체)"/>
      <sheetName val="종단유용(전체)"/>
      <sheetName val="data2"/>
      <sheetName val="옹벽수량집계"/>
      <sheetName val="9GNG운반"/>
      <sheetName val="관로조서"/>
      <sheetName val="바닥판"/>
      <sheetName val="정_x0000__x0000__x0005_"/>
      <sheetName val="산근(PE,300)"/>
      <sheetName val="특2호부관하천산근"/>
      <sheetName val="Electricity"/>
      <sheetName val="3.공통공사_x0000__x0000_"/>
      <sheetName val="송라터널총괄"/>
      <sheetName val="48일위(기존)"/>
      <sheetName val="총괄집계표"/>
      <sheetName val="list"/>
      <sheetName val="청구서 (별지)(3차분)"/>
      <sheetName val="기성내역서(전체,3차)"/>
      <sheetName val="자재일람"/>
      <sheetName val="1차네트공정"/>
      <sheetName val="COVER"/>
      <sheetName val="P.M 별"/>
      <sheetName val="전력"/>
      <sheetName val="woo(mac)"/>
      <sheetName val="설계예시"/>
      <sheetName val="화설내"/>
      <sheetName val="정부노임단가"/>
      <sheetName val="빗물받이(910-510-410)"/>
      <sheetName val="날개벽(TYPE1)"/>
      <sheetName val="우수공"/>
      <sheetName val="최적단면"/>
      <sheetName val="PKG"/>
      <sheetName val="본부소개"/>
      <sheetName val="배관배선 단가조사"/>
      <sheetName val="일위대가집계"/>
      <sheetName val="교대(A1)"/>
      <sheetName val="GI-LIST"/>
      <sheetName val="사  업  비  수  지  예  산  서"/>
      <sheetName val="자료"/>
      <sheetName val="무근깨기"/>
      <sheetName val="공사총원가계多⾊"/>
      <sheetName val="공구원가계산"/>
      <sheetName val="평균H"/>
      <sheetName val="우수"/>
      <sheetName val="주행"/>
      <sheetName val="4.포장집계"/>
      <sheetName val="2.단면가정"/>
      <sheetName val="6.7.8.우물통"/>
      <sheetName val="3련 BOX"/>
      <sheetName val="Requirement(Work Crew)"/>
      <sheetName val="목표세부명세"/>
      <sheetName val="가격조사서"/>
      <sheetName val="견적조건"/>
      <sheetName val="외주비"/>
      <sheetName val="순공사비"/>
      <sheetName val="일_방수"/>
      <sheetName val="대상1"/>
      <sheetName val="요약서"/>
      <sheetName val="단"/>
      <sheetName val="시설물일위"/>
      <sheetName val="견"/>
      <sheetName val="집계표(OPTION)"/>
      <sheetName val="SLAB"/>
      <sheetName val="공종"/>
      <sheetName val="FOOTING단면력"/>
      <sheetName val="다곡땭⾘"/>
      <sheetName val="석문"/>
      <sheetName val="인지"/>
      <sheetName val="신흑2"/>
      <sheetName val="괴산"/>
      <sheetName val="단월"/>
      <sheetName val="산척"/>
      <sheetName val="바인드"/>
      <sheetName val="(A)내역서"/>
      <sheetName val="30신설일위대가"/>
      <sheetName val="30집계표"/>
      <sheetName val="B"/>
      <sheetName val="평가데이터"/>
      <sheetName val="산출내역서"/>
      <sheetName val="간접재료비산출표-27-30"/>
      <sheetName val="YES-T"/>
      <sheetName val="관리비"/>
      <sheetName val="내역서01"/>
      <sheetName val="3BL공동구 수량"/>
      <sheetName val="1.설_x0000__x0000__x0005_"/>
      <sheetName val="비탈면보호공수량산출"/>
      <sheetName val="1.설_x0000__x0000_Ā"/>
      <sheetName val="1.설壆⿜_x0000_"/>
      <sheetName val="포장복구집계"/>
      <sheetName val="범례"/>
      <sheetName val="현금"/>
      <sheetName val="김포IO"/>
      <sheetName val="일지-H"/>
      <sheetName val="약전닥트"/>
      <sheetName val="FD"/>
      <sheetName val="건축부하"/>
      <sheetName val="FA설치명세"/>
      <sheetName val="처리단락"/>
      <sheetName val="99관저"/>
      <sheetName val="LD"/>
      <sheetName val="C3"/>
      <sheetName val="Baby일_x0000__x0000__x0005_"/>
      <sheetName val="Baby일鄀谏Û"/>
      <sheetName val="저리조양"/>
      <sheetName val="산업_x0000__x0000__x0005_"/>
      <sheetName val="AHU집계"/>
      <sheetName val="공조기휀"/>
      <sheetName val="공조기"/>
      <sheetName val="시운전연료"/>
      <sheetName val="1TL종점(1)"/>
      <sheetName val="신고분기설정참고"/>
      <sheetName val="01"/>
      <sheetName val="지선량"/>
      <sheetName val="マージン"/>
      <sheetName val="설명(1~8) "/>
      <sheetName val="1공구원가계산서"/>
      <sheetName val="옵션"/>
      <sheetName val="합산자재"/>
      <sheetName val="노임근거"/>
      <sheetName val="옵션1"/>
      <sheetName val="합산자재1"/>
      <sheetName val="신당동집계표"/>
      <sheetName val="3. GROUNDING SYSTEM"/>
      <sheetName val="1.경관조명산출"/>
      <sheetName val="1.경관조명산출집계"/>
      <sheetName val="수량산출표"/>
      <sheetName val="신규일위대가"/>
      <sheetName val="제당(원도급내역)"/>
      <sheetName val="제당 (13신규)원도급내역"/>
      <sheetName val="제당 (14신규)원도급내역"/>
      <sheetName val="제당(하도급내역)"/>
      <sheetName val="제당 (13신규)하도급내역"/>
      <sheetName val="제당 (14신규)하도급내역 "/>
      <sheetName val="여수토방수로(원도급내역)"/>
      <sheetName val="여수토방수로 (13신규)원도급내역"/>
      <sheetName val="여수토방수로 (14신규)원도급내역"/>
      <sheetName val="여수토방수로(하도급내역)"/>
      <sheetName val="여수토방수로 (13신규)하도급내역 "/>
      <sheetName val="여수토방수로 (14신규)하도급내역 "/>
      <sheetName val="이설도로(원도급내역)"/>
      <sheetName val="이설도로 (14신규)원도급내역 "/>
      <sheetName val="이설도로(하도급내역)"/>
      <sheetName val="이설도로 (14신규)하도급내역"/>
      <sheetName val="2호이설도로(원도급내역)"/>
      <sheetName val="2호이설도로 (14신규)원도급내역"/>
      <sheetName val="2호이설도로(하도급내역) "/>
      <sheetName val="2호이설도로 (14신규)하도급내역"/>
      <sheetName val="사통(원도급내역)"/>
      <sheetName val="사통(하도급내역) "/>
      <sheetName val="제1호용수지선(원도급)"/>
      <sheetName val="제1호용수지선 (하도급)"/>
      <sheetName val="날개벽수량표"/>
      <sheetName val="견적의뢰"/>
      <sheetName val="EACT10"/>
      <sheetName val="EKOG10 (2)"/>
      <sheetName val="EKOG10건축"/>
      <sheetName val="노원열병합  건축공사기성내역서"/>
      <sheetName val="전기일위대가"/>
      <sheetName val="조경"/>
      <sheetName val="판"/>
      <sheetName val="CLAUSE"/>
      <sheetName val="소비자가"/>
      <sheetName val="건축원가계산서"/>
      <sheetName val="hvac(제어동)"/>
      <sheetName val="수입"/>
      <sheetName val="도급잔고내역"/>
      <sheetName val="단락전류-A"/>
      <sheetName val="차수"/>
      <sheetName val="type-F"/>
      <sheetName val="금액집계"/>
      <sheetName val="내역서(총)"/>
      <sheetName val="ENE-CAL 1"/>
      <sheetName val="정"/>
      <sheetName val="횡배수관"/>
      <sheetName val="이형관중량"/>
      <sheetName val="산근(목록)"/>
      <sheetName val="경비"/>
      <sheetName val="화산경계"/>
      <sheetName val="토공,철콘"/>
      <sheetName val="설계서을"/>
      <sheetName val="제직재"/>
      <sheetName val="설직재-1"/>
      <sheetName val="제-노임"/>
      <sheetName val="마-2.전화"/>
      <sheetName val="구천"/>
      <sheetName val="T13(P68~72,78)"/>
      <sheetName val="Baby일닑⾸_x0005_"/>
      <sheetName val="2Ვ쭻"/>
      <sheetName val="철근단면적"/>
      <sheetName val="설치중량_1"/>
      <sheetName val="수문일위_1"/>
      <sheetName val="1_동력공사"/>
      <sheetName val="현장관리비_산출내역"/>
      <sheetName val="단위가격_"/>
      <sheetName val="내역서_(변경)"/>
      <sheetName val="_U형배수관"/>
      <sheetName val="집수정_(우오수)"/>
      <sheetName val="PAD_TR보호대기초"/>
      <sheetName val="건______________축"/>
      <sheetName val="Sheet1_(2)"/>
      <sheetName val="단면_(2)"/>
      <sheetName val="원가근거_"/>
      <sheetName val="내역서(1__옥외전력_및_수변전설비)"/>
      <sheetName val="내역서(2__접지_및_피뢰침_설비)"/>
      <sheetName val="내역서(3__CABLE_TRAY)"/>
      <sheetName val="내역서(4__가압장_동력)"/>
      <sheetName val="내역서(5__약품투입동,응집침전지_동력)"/>
      <sheetName val="내역서(6__여과지_동력)"/>
      <sheetName val="내역서(7__농축조,농축분배조_동력)"/>
      <sheetName val="내역서(8__조정농축조,조정농축분배조_동력)"/>
      <sheetName val="내역서(9__탈리액농축조,탈리액농축분배조_동력)"/>
      <sheetName val="내역서(10__탈수기동,회수펌프동_동력)"/>
      <sheetName val="내역서(11__식당_및_창고_전력간선,전열)"/>
      <sheetName val="내역서(12__식당_및_창고_전등)"/>
      <sheetName val="내역서(13__가압장_전력간선,전열)"/>
      <sheetName val="내역서(14__가압장_전등)"/>
      <sheetName val="내역서(15__여과지_전력간선,전열)"/>
      <sheetName val="내역서(16__여과지_전등)"/>
      <sheetName val="내역서(17__각_농축분배조_전등_전열)"/>
      <sheetName val="내역서(18__옥외_약전_및_방송)"/>
      <sheetName val="내역서(19__각동_약전_및_방송)"/>
      <sheetName val="분전반설치비_일위대가"/>
      <sheetName val="공량(1__옥외전력_및_수변전,_외등설비)"/>
      <sheetName val="공량(2__접지_및_피뢰침_설비)"/>
      <sheetName val="공량(3__CABLE_TRAY)"/>
      <sheetName val="공량(4__가압장_동력)"/>
      <sheetName val="공량(5__약품투입동,응집침전지_동력)"/>
      <sheetName val="공량(6__여과지_동력)"/>
      <sheetName val="공량(7__농축조,농축분배조_동력)"/>
      <sheetName val="공량(8__조정농축조,조정농축분배조_동력)"/>
      <sheetName val="공량(9__탈리액농축조,탈리액농축분배조_동력)"/>
      <sheetName val="공량(10__탈수기동,회수펌프동_동력)"/>
      <sheetName val="공량(11__식당_및_창고_전력간선,전열)"/>
      <sheetName val="공량(12__식당_및_창고_전등)"/>
      <sheetName val="공량(13__가압장_전력간선,전열)"/>
      <sheetName val="공량(14__가압장_전등)"/>
      <sheetName val="공량(15__여과지_전력간선,전열)"/>
      <sheetName val="공량(16__여과지_전등)"/>
      <sheetName val="공량(17__각_농축분배조_전등_전열)"/>
      <sheetName val="공량(18__옥외_약전_및_방송)"/>
      <sheetName val="공량(19__각동_약전_및_방송"/>
      <sheetName val="산출조서(1_옥외전력_및_수변전,_외등설비)"/>
      <sheetName val="산출조서(2__접지_및_피뢰침_설비)"/>
      <sheetName val="산출조서(3__CABLE_TRAY)"/>
      <sheetName val="산출조서(4__가압장_동력)"/>
      <sheetName val="산출조서(5__약품투입동,응집침전지_동력)"/>
      <sheetName val="산출조서(6__여과지_동력)"/>
      <sheetName val="산출조서(7__농축조,농축분배조_동력)"/>
      <sheetName val="산출조서(8__조정농축조,조정농축분배조_동력)"/>
      <sheetName val="산출조서(9__탈리액농축조,탈리액농축분배조_동력)"/>
      <sheetName val="산출조서(10__탈수기동,회수펌프동_동력)"/>
      <sheetName val="산출조서(11__식당_및_창고_전력간선,전열)"/>
      <sheetName val="산출조서(12__식당_및_창고_전등)"/>
      <sheetName val="산출조서(13__가압장_전력간선,전열)"/>
      <sheetName val="산출조서(L1__관리동_전등)"/>
      <sheetName val="산출조서(L2__침사지_전등,전열)"/>
      <sheetName val="산출조서(15__여과지_전력간선,전열)"/>
      <sheetName val="산출조서(16__여과지_전등)"/>
      <sheetName val="산출조서(17__각_농축분배조_전등_전열)"/>
      <sheetName val="산출조서(18__옥외_약전_및_방송)"/>
      <sheetName val="산출조서(19__각동_약전_및_방송)"/>
      <sheetName val="한전_수탁비_계산_내역"/>
      <sheetName val="CUBICLE설치비_일위대가_"/>
      <sheetName val="1_토공"/>
      <sheetName val="전선_및_전선관"/>
      <sheetName val="원가계산서_"/>
      <sheetName val="96보완계획7_12"/>
      <sheetName val="수지예산서(세부)_(2)"/>
      <sheetName val="일반문틀_설치"/>
      <sheetName val="샌딩_에폭시_도장"/>
      <sheetName val="1_설계조건"/>
      <sheetName val="상_부"/>
      <sheetName val="8_PILE__(돌출)"/>
      <sheetName val="본선_토공_분배표"/>
      <sheetName val="전화번호DATA_(2001)"/>
      <sheetName val="공__종__별__집__계__표"/>
      <sheetName val="일__위__대__가__목__록"/>
      <sheetName val="일_위_대_가_표"/>
      <sheetName val="단__가__대__비__표"/>
      <sheetName val="용산1(해보)"/>
      <sheetName val="TEST1"/>
      <sheetName val="산출2-기기동력"/>
      <sheetName val="외주내역"/>
      <sheetName val="취합분(터널)"/>
      <sheetName val="취합분(도로)"/>
      <sheetName val="k치단가"/>
      <sheetName val="일위집계"/>
      <sheetName val="노무집계(할증제외)"/>
      <sheetName val="노무집계(할증15%)"/>
      <sheetName val="노무집계(할증40%)"/>
      <sheetName val="노무단가(할증제외)"/>
      <sheetName val="노무단가(할증15%)"/>
      <sheetName val="노무단가(할증40%)"/>
      <sheetName val="일위산출(1)"/>
      <sheetName val="일위산출(2)"/>
      <sheetName val="일위산출(3)"/>
      <sheetName val="laroux"/>
      <sheetName val="단가조사표"/>
      <sheetName val="전관방송"/>
      <sheetName val="공연장"/>
      <sheetName val="배관,배선"/>
      <sheetName val="한국정보기술"/>
      <sheetName val="BREAKDOWN"/>
      <sheetName val="SUMMARY "/>
      <sheetName val="SUMMARY  (2)"/>
      <sheetName val="자재견적_(대왕)_(2)1"/>
      <sheetName val="석탄2_3물량"/>
      <sheetName val="아파트_"/>
      <sheetName val="1공구_건정토건_철콘"/>
      <sheetName val="충돌_내용"/>
      <sheetName val="6PILE__(돌출)"/>
      <sheetName val="토총괄_(2)"/>
      <sheetName val="1공구8_개소"/>
      <sheetName val="조립식_가설건물"/>
      <sheetName val="이토변실(A3-LINE)"/>
      <sheetName val="노견단위수량"/>
      <sheetName val="예정(3)"/>
      <sheetName val="동원(3)"/>
      <sheetName val="_x005f_x0000__x005f_x000c__x005f_x0000__x005f_x000c__x0"/>
      <sheetName val="설치중량_2"/>
      <sheetName val="수문일위_2"/>
      <sheetName val="1_동력공사1"/>
      <sheetName val="자재견적_(대왕)_(2)2"/>
      <sheetName val="전차선로_물량표1"/>
      <sheetName val="단위가격_1"/>
      <sheetName val="Sheet1_(2)1"/>
      <sheetName val="내역서_(변경)1"/>
      <sheetName val="_U형배수관1"/>
      <sheetName val="집수정_(우오수)1"/>
      <sheetName val="단면_(2)1"/>
      <sheetName val="제출내역_(2)1"/>
      <sheetName val="현장관리비_산출내역1"/>
      <sheetName val="1_토공1"/>
      <sheetName val="전선_및_전선관1"/>
      <sheetName val="6PILE__(돌출)1"/>
      <sheetName val="1_설계기준1"/>
      <sheetName val="PAD_TR보호대기초1"/>
      <sheetName val="건______________축1"/>
      <sheetName val="원가근거_1"/>
      <sheetName val="내역서(1__옥외전력_및_수변전설비)1"/>
      <sheetName val="내역서(2__접지_및_피뢰침_설비)1"/>
      <sheetName val="내역서(3__CABLE_TRAY)1"/>
      <sheetName val="내역서(4__가압장_동력)1"/>
      <sheetName val="내역서(5__약품투입동,응집침전지_동력)1"/>
      <sheetName val="내역서(6__여과지_동력)1"/>
      <sheetName val="내역서(7__농축조,농축분배조_동력)1"/>
      <sheetName val="내역서(8__조정농축조,조정농축분배조_동력)1"/>
      <sheetName val="내역서(9__탈리액농축조,탈리액농축분배조_동력)1"/>
      <sheetName val="내역서(10__탈수기동,회수펌프동_동력)1"/>
      <sheetName val="내역서(11__식당_및_창고_전력간선,전열)1"/>
      <sheetName val="내역서(12__식당_및_창고_전등)1"/>
      <sheetName val="내역서(13__가압장_전력간선,전열)1"/>
      <sheetName val="내역서(14__가압장_전등)1"/>
      <sheetName val="내역서(15__여과지_전력간선,전열)1"/>
      <sheetName val="내역서(16__여과지_전등)1"/>
      <sheetName val="내역서(17__각_농축분배조_전등_전열)1"/>
      <sheetName val="내역서(18__옥외_약전_및_방송)1"/>
      <sheetName val="내역서(19__각동_약전_및_방송)1"/>
      <sheetName val="분전반설치비_일위대가1"/>
      <sheetName val="공량(1__옥외전력_및_수변전,_외등설비)1"/>
      <sheetName val="공량(2__접지_및_피뢰침_설비)1"/>
      <sheetName val="공량(3__CABLE_TRAY)1"/>
      <sheetName val="공량(4__가압장_동력)1"/>
      <sheetName val="공량(5__약품투입동,응집침전지_동력)1"/>
      <sheetName val="공량(6__여과지_동력)1"/>
      <sheetName val="공량(7__농축조,농축분배조_동력)1"/>
      <sheetName val="공량(8__조정농축조,조정농축분배조_동력)1"/>
      <sheetName val="공량(9__탈리액농축조,탈리액농축분배조_동력)1"/>
      <sheetName val="공량(10__탈수기동,회수펌프동_동력)1"/>
      <sheetName val="공량(11__식당_및_창고_전력간선,전열)1"/>
      <sheetName val="공량(12__식당_및_창고_전등)1"/>
      <sheetName val="공량(13__가압장_전력간선,전열)1"/>
      <sheetName val="공량(14__가압장_전등)1"/>
      <sheetName val="공량(15__여과지_전력간선,전열)1"/>
      <sheetName val="공량(16__여과지_전등)1"/>
      <sheetName val="공량(17__각_농축분배조_전등_전열)1"/>
      <sheetName val="공량(18__옥외_약전_및_방송)1"/>
      <sheetName val="공량(19__각동_약전_및_방송1"/>
      <sheetName val="산출조서(1_옥외전력_및_수변전,_외등설비)1"/>
      <sheetName val="산출조서(2__접지_및_피뢰침_설비)1"/>
      <sheetName val="산출조서(3__CABLE_TRAY)1"/>
      <sheetName val="산출조서(4__가압장_동력)1"/>
      <sheetName val="산출조서(5__약품투입동,응집침전지_동력)1"/>
      <sheetName val="산출조서(6__여과지_동력)1"/>
      <sheetName val="산출조서(7__농축조,농축분배조_동력)1"/>
      <sheetName val="산출조서(8__조정농축조,조정농축분배조_동력)1"/>
      <sheetName val="산출조서(9__탈리액농축조,탈리액농축분배조_동력)1"/>
      <sheetName val="산출조서(10__탈수기동,회수펌프동_동력)1"/>
      <sheetName val="산출조서(11__식당_및_창고_전력간선,전열)1"/>
      <sheetName val="산출조서(12__식당_및_창고_전등)1"/>
      <sheetName val="산출조서(13__가압장_전력간선,전열)1"/>
      <sheetName val="산출조서(L1__관리동_전등)1"/>
      <sheetName val="산출조서(L2__침사지_전등,전열)1"/>
      <sheetName val="산출조서(15__여과지_전력간선,전열)1"/>
      <sheetName val="산출조서(16__여과지_전등)1"/>
      <sheetName val="산출조서(17__각_농축분배조_전등_전열)1"/>
      <sheetName val="산출조서(18__옥외_약전_및_방송)1"/>
      <sheetName val="산출조서(19__각동_약전_및_방송)1"/>
      <sheetName val="한전_수탁비_계산_내역1"/>
      <sheetName val="CUBICLE설치비_일위대가_1"/>
      <sheetName val="본선_토공_분배표1"/>
      <sheetName val="전화번호DATA_(2001)1"/>
      <sheetName val="원가계산서_1"/>
      <sheetName val="96보완계획7_121"/>
      <sheetName val="공__종__별__집__계__표1"/>
      <sheetName val="일__위__대__가__목__록1"/>
      <sheetName val="일_위_대_가_표1"/>
      <sheetName val="단__가__대__비__표1"/>
      <sheetName val="8_PILE__(돌출)1"/>
      <sheetName val="토총괄_(2)1"/>
      <sheetName val="아파트_1"/>
      <sheetName val="1공구_건정토건_철콘1"/>
      <sheetName val="준검_내역서1"/>
      <sheetName val="충돌_내용1"/>
      <sheetName val="일반문틀_설치1"/>
      <sheetName val="샌딩_에폭시_도장1"/>
      <sheetName val="상_부1"/>
      <sheetName val="1_설계조건1"/>
      <sheetName val="1공구8_개소1"/>
      <sheetName val="조립식_가설건물1"/>
      <sheetName val="석탄2_3물량1"/>
      <sheetName val="strut_type1"/>
      <sheetName val="차집관로,_중계펌프장원가1"/>
      <sheetName val="차집관로,_중계펌프장1"/>
      <sheetName val="A(Rev_3)1"/>
      <sheetName val="3_하중산정4_지지력1"/>
      <sheetName val="수지예산서(세부)_(2)1"/>
      <sheetName val="S_중기사용료1"/>
      <sheetName val="실행예산(97_12_17)1"/>
      <sheetName val="TOWER_12TON1"/>
      <sheetName val="TOWER_10TON1"/>
      <sheetName val="1_설계기준"/>
      <sheetName val="준검_내역서"/>
      <sheetName val="strut_type"/>
      <sheetName val="차집관로,_중계펌프장원가"/>
      <sheetName val="차집관로,_중계펌프장"/>
      <sheetName val="A(Rev_3)"/>
      <sheetName val="3_하중산정4_지지력"/>
      <sheetName val="S_중기사용료"/>
      <sheetName val="실행예산(97_12_17)"/>
      <sheetName val="TOWER_12TON"/>
      <sheetName val="TOWER_10TON"/>
      <sheetName val="입찰보고"/>
      <sheetName val="설치중량_3"/>
      <sheetName val="수문일위_3"/>
      <sheetName val="1_동력공사2"/>
      <sheetName val="자재견적_(대왕)_(2)3"/>
      <sheetName val="전차선로_물량표2"/>
      <sheetName val="단위가격_2"/>
      <sheetName val="Sheet1_(2)2"/>
      <sheetName val="내역서_(변경)2"/>
      <sheetName val="_U형배수관2"/>
      <sheetName val="집수정_(우오수)2"/>
      <sheetName val="단면_(2)2"/>
      <sheetName val="제출내역_(2)2"/>
      <sheetName val="현장관리비_산출내역2"/>
      <sheetName val="1_토공2"/>
      <sheetName val="전선_및_전선관2"/>
      <sheetName val="6PILE__(돌출)2"/>
      <sheetName val="1_설계기준2"/>
      <sheetName val="PAD_TR보호대기초2"/>
      <sheetName val="건______________축2"/>
      <sheetName val="원가근거_2"/>
      <sheetName val="내역서(1__옥외전력_및_수변전설비)2"/>
      <sheetName val="내역서(2__접지_및_피뢰침_설비)2"/>
      <sheetName val="내역서(3__CABLE_TRAY)2"/>
      <sheetName val="내역서(4__가압장_동력)2"/>
      <sheetName val="내역서(5__약품투입동,응집침전지_동력)2"/>
      <sheetName val="내역서(6__여과지_동력)2"/>
      <sheetName val="내역서(7__농축조,농축분배조_동력)2"/>
      <sheetName val="내역서(8__조정농축조,조정농축분배조_동력)2"/>
      <sheetName val="내역서(9__탈리액농축조,탈리액농축분배조_동력)2"/>
      <sheetName val="내역서(10__탈수기동,회수펌프동_동력)2"/>
      <sheetName val="내역서(11__식당_및_창고_전력간선,전열)2"/>
      <sheetName val="내역서(12__식당_및_창고_전등)2"/>
      <sheetName val="내역서(13__가압장_전력간선,전열)2"/>
      <sheetName val="내역서(14__가압장_전등)2"/>
      <sheetName val="내역서(15__여과지_전력간선,전열)2"/>
      <sheetName val="내역서(16__여과지_전등)2"/>
      <sheetName val="내역서(17__각_농축분배조_전등_전열)2"/>
      <sheetName val="내역서(18__옥외_약전_및_방송)2"/>
      <sheetName val="내역서(19__각동_약전_및_방송)2"/>
      <sheetName val="분전반설치비_일위대가2"/>
      <sheetName val="공량(1__옥외전력_및_수변전,_외등설비)2"/>
      <sheetName val="공량(2__접지_및_피뢰침_설비)2"/>
      <sheetName val="공량(3__CABLE_TRAY)2"/>
      <sheetName val="공량(4__가압장_동력)2"/>
      <sheetName val="공량(5__약품투입동,응집침전지_동력)2"/>
      <sheetName val="공량(6__여과지_동력)2"/>
      <sheetName val="공량(7__농축조,농축분배조_동력)2"/>
      <sheetName val="공량(8__조정농축조,조정농축분배조_동력)2"/>
      <sheetName val="공량(9__탈리액농축조,탈리액농축분배조_동력)2"/>
      <sheetName val="공량(10__탈수기동,회수펌프동_동력)2"/>
      <sheetName val="공량(11__식당_및_창고_전력간선,전열)2"/>
      <sheetName val="공량(12__식당_및_창고_전등)2"/>
      <sheetName val="공량(13__가압장_전력간선,전열)2"/>
      <sheetName val="공량(14__가압장_전등)2"/>
      <sheetName val="공량(15__여과지_전력간선,전열)2"/>
      <sheetName val="공량(16__여과지_전등)2"/>
      <sheetName val="공량(17__각_농축분배조_전등_전열)2"/>
      <sheetName val="공량(18__옥외_약전_및_방송)2"/>
      <sheetName val="공량(19__각동_약전_및_방송2"/>
      <sheetName val="산출조서(1_옥외전력_및_수변전,_외등설비)2"/>
      <sheetName val="산출조서(2__접지_및_피뢰침_설비)2"/>
      <sheetName val="산출조서(3__CABLE_TRAY)2"/>
      <sheetName val="산출조서(4__가압장_동력)2"/>
      <sheetName val="산출조서(5__약품투입동,응집침전지_동력)2"/>
      <sheetName val="산출조서(6__여과지_동력)2"/>
      <sheetName val="산출조서(7__농축조,농축분배조_동력)2"/>
      <sheetName val="산출조서(8__조정농축조,조정농축분배조_동력)2"/>
      <sheetName val="산출조서(9__탈리액농축조,탈리액농축분배조_동력)2"/>
      <sheetName val="산출조서(10__탈수기동,회수펌프동_동력)2"/>
      <sheetName val="산출조서(11__식당_및_창고_전력간선,전열)2"/>
      <sheetName val="산출조서(12__식당_및_창고_전등)2"/>
      <sheetName val="산출조서(13__가압장_전력간선,전열)2"/>
      <sheetName val="산출조서(L1__관리동_전등)2"/>
      <sheetName val="산출조서(L2__침사지_전등,전열)2"/>
      <sheetName val="산출조서(15__여과지_전력간선,전열)2"/>
      <sheetName val="산출조서(16__여과지_전등)2"/>
      <sheetName val="산출조서(17__각_농축분배조_전등_전열)2"/>
      <sheetName val="산출조서(18__옥외_약전_및_방송)2"/>
      <sheetName val="산출조서(19__각동_약전_및_방송)2"/>
      <sheetName val="한전_수탁비_계산_내역2"/>
      <sheetName val="CUBICLE설치비_일위대가_2"/>
      <sheetName val="본선_토공_분배표2"/>
      <sheetName val="전화번호DATA_(2001)2"/>
      <sheetName val="원가계산서_2"/>
      <sheetName val="96보완계획7_122"/>
      <sheetName val="공__종__별__집__계__표2"/>
      <sheetName val="일__위__대__가__목__록2"/>
      <sheetName val="일_위_대_가_표2"/>
      <sheetName val="단__가__대__비__표2"/>
      <sheetName val="8_PILE__(돌출)2"/>
      <sheetName val="토총괄_(2)2"/>
      <sheetName val="아파트_2"/>
      <sheetName val="1공구_건정토건_철콘2"/>
      <sheetName val="준검_내역서2"/>
      <sheetName val="충돌_내용2"/>
      <sheetName val="일반문틀_설치2"/>
      <sheetName val="샌딩_에폭시_도장2"/>
      <sheetName val="상_부2"/>
      <sheetName val="1_설계조건2"/>
      <sheetName val="1공구8_개소2"/>
      <sheetName val="조립식_가설건물2"/>
      <sheetName val="석탄2_3물량2"/>
      <sheetName val="strut_type2"/>
      <sheetName val="차집관로,_중계펌프장원가2"/>
      <sheetName val="차집관로,_중계펌프장2"/>
      <sheetName val="A(Rev_3)2"/>
      <sheetName val="3_하중산정4_지지력2"/>
      <sheetName val="수지예산서(세부)_(2)2"/>
      <sheetName val="S_중기사용료2"/>
      <sheetName val="실행예산(97_12_17)2"/>
      <sheetName val="TOWER_12TON2"/>
      <sheetName val="TOWER_10TON2"/>
      <sheetName val="자재 집계표"/>
      <sheetName val="가시설(TYPE-A)"/>
      <sheetName val="1호맨홀가감수량"/>
      <sheetName val="1호맨홀수량산출"/>
      <sheetName val="철골"/>
      <sheetName val="마감산출"/>
      <sheetName val="곡관산근원본"/>
      <sheetName val="일위대가-1"/>
      <sheetName val="가락화장을지"/>
      <sheetName val="3.하중산정枵⿯_x0000__x0000_肨"/>
      <sheetName val="공사비명세서"/>
      <sheetName val="상하차비용(기계상차)"/>
      <sheetName val="수간보호"/>
      <sheetName val="운반비"/>
    </sheetNames>
    <sheetDataSet>
      <sheetData sheetId="0" refreshError="1"/>
      <sheetData sheetId="1" refreshError="1"/>
      <sheetData sheetId="2" refreshError="1"/>
      <sheetData sheetId="3" refreshError="1"/>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sheetData sheetId="212"/>
      <sheetData sheetId="213"/>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sheetData sheetId="290"/>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sheetData sheetId="494"/>
      <sheetData sheetId="495"/>
      <sheetData sheetId="496"/>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ow r="1">
          <cell r="C1" t="str">
            <v>F_CODE</v>
          </cell>
        </row>
      </sheetData>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ow r="1">
          <cell r="C1" t="str">
            <v>F_CODE</v>
          </cell>
        </row>
      </sheetData>
      <sheetData sheetId="85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 sheetId="1180" refreshError="1"/>
      <sheetData sheetId="1181" refreshError="1"/>
      <sheetData sheetId="1182" refreshError="1"/>
      <sheetData sheetId="1183" refreshError="1"/>
      <sheetData sheetId="1184" refreshError="1"/>
      <sheetData sheetId="1185" refreshError="1"/>
      <sheetData sheetId="1186" refreshError="1"/>
      <sheetData sheetId="1187" refreshError="1"/>
      <sheetData sheetId="1188" refreshError="1"/>
      <sheetData sheetId="1189" refreshError="1"/>
      <sheetData sheetId="1190" refreshError="1"/>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refreshError="1"/>
      <sheetData sheetId="1227" refreshError="1"/>
      <sheetData sheetId="1228" refreshError="1"/>
      <sheetData sheetId="1229" refreshError="1"/>
      <sheetData sheetId="1230" refreshError="1"/>
      <sheetData sheetId="1231" refreshError="1"/>
      <sheetData sheetId="1232" refreshError="1"/>
      <sheetData sheetId="1233" refreshError="1"/>
      <sheetData sheetId="1234" refreshError="1"/>
      <sheetData sheetId="1235" refreshError="1"/>
      <sheetData sheetId="1236" refreshError="1"/>
      <sheetData sheetId="1237" refreshError="1"/>
      <sheetData sheetId="1238" refreshError="1"/>
      <sheetData sheetId="1239" refreshError="1"/>
      <sheetData sheetId="1240" refreshError="1"/>
      <sheetData sheetId="1241" refreshError="1"/>
      <sheetData sheetId="1242" refreshError="1"/>
      <sheetData sheetId="1243" refreshError="1"/>
      <sheetData sheetId="1244" refreshError="1"/>
      <sheetData sheetId="1245" refreshError="1"/>
      <sheetData sheetId="1246" refreshError="1"/>
      <sheetData sheetId="1247" refreshError="1"/>
      <sheetData sheetId="1248" refreshError="1"/>
      <sheetData sheetId="1249" refreshError="1"/>
      <sheetData sheetId="1250" refreshError="1"/>
      <sheetData sheetId="1251" refreshError="1"/>
      <sheetData sheetId="1252" refreshError="1"/>
      <sheetData sheetId="1253" refreshError="1"/>
      <sheetData sheetId="1254" refreshError="1"/>
      <sheetData sheetId="1255" refreshError="1"/>
      <sheetData sheetId="1256" refreshError="1"/>
      <sheetData sheetId="1257" refreshError="1"/>
      <sheetData sheetId="1258" refreshError="1"/>
      <sheetData sheetId="1259" refreshError="1"/>
      <sheetData sheetId="1260" refreshError="1"/>
      <sheetData sheetId="1261" refreshError="1"/>
      <sheetData sheetId="1262" refreshError="1"/>
      <sheetData sheetId="1263" refreshError="1"/>
      <sheetData sheetId="1264" refreshError="1"/>
      <sheetData sheetId="1265" refreshError="1"/>
      <sheetData sheetId="1266" refreshError="1"/>
      <sheetData sheetId="1267" refreshError="1"/>
      <sheetData sheetId="1268" refreshError="1"/>
      <sheetData sheetId="1269" refreshError="1"/>
      <sheetData sheetId="1270" refreshError="1"/>
      <sheetData sheetId="1271" refreshError="1"/>
      <sheetData sheetId="1272" refreshError="1"/>
      <sheetData sheetId="1273" refreshError="1"/>
      <sheetData sheetId="1274" refreshError="1"/>
      <sheetData sheetId="1275" refreshError="1"/>
      <sheetData sheetId="1276" refreshError="1"/>
      <sheetData sheetId="1277" refreshError="1"/>
      <sheetData sheetId="1278" refreshError="1"/>
      <sheetData sheetId="1279" refreshError="1"/>
      <sheetData sheetId="1280" refreshError="1"/>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refreshError="1"/>
      <sheetData sheetId="1290" refreshError="1"/>
      <sheetData sheetId="1291" refreshError="1"/>
      <sheetData sheetId="1292" refreshError="1"/>
      <sheetData sheetId="1293" refreshError="1"/>
      <sheetData sheetId="1294" refreshError="1"/>
      <sheetData sheetId="1295" refreshError="1"/>
      <sheetData sheetId="1296" refreshError="1"/>
      <sheetData sheetId="1297" refreshError="1"/>
      <sheetData sheetId="1298" refreshError="1"/>
      <sheetData sheetId="1299" refreshError="1"/>
      <sheetData sheetId="1300" refreshError="1"/>
      <sheetData sheetId="1301" refreshError="1"/>
      <sheetData sheetId="1302" refreshError="1"/>
      <sheetData sheetId="1303" refreshError="1"/>
      <sheetData sheetId="1304" refreshError="1"/>
      <sheetData sheetId="1305"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일위대가표"/>
      <sheetName val="단가업체대비표"/>
      <sheetName val="물가대비"/>
      <sheetName val="Sheet1"/>
      <sheetName val="수량산출"/>
      <sheetName val="내역서"/>
      <sheetName val="ㅋㅋㅋ"/>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내역서"/>
      <sheetName val="수량산출"/>
      <sheetName val="중량산출"/>
      <sheetName val="PANEL 중량산출"/>
      <sheetName val="견적대비표"/>
      <sheetName val="배관배선"/>
      <sheetName val="단가대비표"/>
      <sheetName val="성스테이지"/>
      <sheetName val="타견적서 영시스템"/>
      <sheetName val="진명견적"/>
      <sheetName val="원가계산서"/>
      <sheetName val="노무비"/>
      <sheetName val="데이타"/>
      <sheetName val="식재인부"/>
      <sheetName val="공종별집계표"/>
      <sheetName val="신우"/>
      <sheetName val="갑지"/>
      <sheetName val="내역집계표"/>
      <sheetName val="노무비단가내역"/>
      <sheetName val="공량산출서"/>
      <sheetName val="산출집계표"/>
      <sheetName val="산출기초"/>
      <sheetName val="견적서(주차관제)"/>
      <sheetName val="견적"/>
      <sheetName val="빌딩 안내"/>
      <sheetName val="산출근거(복구)"/>
      <sheetName val="단가표"/>
      <sheetName val="내역"/>
      <sheetName val="준공정산"/>
      <sheetName val="AS포장복구 "/>
      <sheetName val="합천내역"/>
      <sheetName val="sal"/>
      <sheetName val="N賃率-職"/>
      <sheetName val="집계표"/>
      <sheetName val="정공공사"/>
      <sheetName val="시행후면적"/>
      <sheetName val="수지예산"/>
      <sheetName val="3.내역서"/>
      <sheetName val="설계서"/>
      <sheetName val="가감수량"/>
      <sheetName val="맨홀수량산출"/>
      <sheetName val="연습"/>
      <sheetName val="공사개요"/>
      <sheetName val="Sheet1"/>
      <sheetName val="1안"/>
      <sheetName val="설계명세서"/>
      <sheetName val="가설공사"/>
      <sheetName val="건축-물가변동"/>
      <sheetName val="코드"/>
      <sheetName val="노임단가"/>
      <sheetName val="#REF"/>
      <sheetName val="증감대비"/>
      <sheetName val="_x0000_"/>
      <sheetName val="실행간접비용"/>
      <sheetName val="01.가로등"/>
      <sheetName val="02.펌프장"/>
      <sheetName val="Total"/>
      <sheetName val="자료"/>
      <sheetName val="b_balju_cho"/>
      <sheetName val="세부내역서"/>
      <sheetName val="건축"/>
      <sheetName val="DATA"/>
      <sheetName val="Detail"/>
      <sheetName val="내역서1"/>
      <sheetName val="을지(방송)"/>
      <sheetName val="가스내역"/>
      <sheetName val="준검 내역서"/>
      <sheetName val="_x0000_k_x0000_y_x0000__x0000__x0000_£_x0000_±_x0000_¿_x0000_"/>
      <sheetName val="간선"/>
      <sheetName val="전압"/>
      <sheetName val="조도"/>
      <sheetName val="동력"/>
      <sheetName val="sw1"/>
      <sheetName val="수량산출(출력물)"/>
      <sheetName val="단가대비"/>
      <sheetName val="일위대가"/>
      <sheetName val="노무,재료"/>
      <sheetName val="9GNG운반"/>
      <sheetName val="내역갑지"/>
      <sheetName val="환율"/>
      <sheetName val="Sheet13"/>
      <sheetName val="Sheet14"/>
      <sheetName val="Sheet9"/>
      <sheetName val="입고장부 (4)"/>
      <sheetName val="노임,재료비"/>
      <sheetName val="CTEMCOST"/>
      <sheetName val="__"/>
      <sheetName val="본댐설계"/>
      <sheetName val="F-CV1.5SQ-2C"/>
      <sheetName val="부하계산서"/>
      <sheetName val="토사(PE)"/>
      <sheetName val="_x005f_x0000_"/>
      <sheetName val="_x005f_x0000_k_x005f_x0000_y_x005f_x0000__x005f_x0000_"/>
      <sheetName val="맨홀수량산출_x0000__x0000__x0000__x0000__x0010_[내역서.xls]건축-물"/>
      <sheetName val="_x0000__x0004_"/>
      <sheetName val="_x0000__x0006_Ā嗰"/>
      <sheetName val="工완성공사율"/>
      <sheetName val="EQT-ESTN"/>
      <sheetName val="참조"/>
      <sheetName val="일위"/>
      <sheetName val="건축내역"/>
      <sheetName val="가설공사비"/>
      <sheetName val="도로구조공사비"/>
      <sheetName val="도로토공공사비"/>
      <sheetName val="여수토공사비"/>
      <sheetName val="내역서집계(도급)"/>
      <sheetName val="토목단가산출 "/>
      <sheetName val="수량계산서 집계표(가설 신설 및 철거-을지로3가 3호선)"/>
      <sheetName val="수량계산서 집계표(신설-을지로3가 3호선)"/>
      <sheetName val="수량계산서 집계표(철거-을지로3가 3호선)"/>
      <sheetName val="요율"/>
      <sheetName val="노임(1차)"/>
      <sheetName val="수용가조서"/>
      <sheetName val="기존단가 (2)"/>
      <sheetName val="설계기준"/>
      <sheetName val="내역1"/>
      <sheetName val="약품공급2"/>
      <sheetName val=":"/>
      <sheetName val="EP0618"/>
      <sheetName val="기구조직"/>
      <sheetName val="자단"/>
      <sheetName val="사통"/>
      <sheetName val="교대"/>
      <sheetName val="견적B"/>
      <sheetName val="날개벽수량표"/>
      <sheetName val="1.설계조건"/>
      <sheetName val="_x0000_ߐଷॠଷ_x0000_"/>
      <sheetName val="실행철강하도"/>
      <sheetName val="가로등설치비"/>
      <sheetName val="산출(전기)"/>
      <sheetName val="2016.06.11 가로등 산출조서(백양대로).xls"/>
      <sheetName val="_x000a_검ǀ_x0000__x0000__x0000_庯"/>
      <sheetName val="guard(mac)"/>
      <sheetName val="[내역서.xls]:"/>
      <sheetName val="[내역서.xls][내역서.xls][내역서.xls]:"/>
      <sheetName val="[내역서.xls][내역서.xls]:"/>
      <sheetName val="[내역서.xls][내역서.xls][내역서.xls][내역서"/>
      <sheetName val="계수시트"/>
      <sheetName val="청소년수련관"/>
      <sheetName val="PANEL_중량산출"/>
      <sheetName val="타견적서_영시스템"/>
      <sheetName val="데리네이타현황"/>
      <sheetName val="표지 (2)"/>
      <sheetName val="내역서(토목) "/>
      <sheetName val="Sheet2"/>
      <sheetName val="Sheet3"/>
      <sheetName val="여의도"/>
      <sheetName val="여의도 (도)(3)"/>
      <sheetName val="여의도 (식)"/>
      <sheetName val="여의도 (87)"/>
      <sheetName val="케이씨"/>
      <sheetName val="능곡"/>
      <sheetName val="ISONI"/>
      <sheetName val="ISONI (2)"/>
      <sheetName val="응암동"/>
      <sheetName val="태백"/>
      <sheetName val="상계1"/>
      <sheetName val="상계2"/>
      <sheetName val="을지로"/>
      <sheetName val="동부s"/>
      <sheetName val="충주"/>
      <sheetName val="기둥(원형)"/>
      <sheetName val="화재 탐지 설비"/>
      <sheetName val="전시시설물"/>
      <sheetName val="모형"/>
      <sheetName val="영상HW"/>
      <sheetName val="영상SW"/>
      <sheetName val="싸인"/>
      <sheetName val="설명그래픽"/>
      <sheetName val="조명기구"/>
      <sheetName val="마감"/>
      <sheetName val="야외"/>
      <sheetName val="총집계표"/>
      <sheetName val="원가계산"/>
      <sheetName val="Sheet10"/>
      <sheetName val="Sheet11"/>
      <sheetName val="Sheet12"/>
      <sheetName val="Sheet15"/>
      <sheetName val="Sheet16"/>
      <sheetName val="조건표 (2)"/>
      <sheetName val="패널"/>
      <sheetName val="견적서"/>
      <sheetName val="중동상가"/>
      <sheetName val="APT"/>
      <sheetName val="연결임시"/>
      <sheetName val="입찰"/>
      <sheetName val="현경"/>
      <sheetName val="수수료율표"/>
      <sheetName val="장비가동"/>
      <sheetName val="단가산출근거"/>
      <sheetName val="단가검토갑지"/>
      <sheetName val="단가검토안"/>
      <sheetName val="설계비1안"/>
      <sheetName val="설계비2안"/>
      <sheetName val="설계비3안"/>
      <sheetName val="참고⇒"/>
      <sheetName val="확폭-오르막 주요단가비교"/>
      <sheetName val="집계표 (2)"/>
      <sheetName val="말뚝지지력산정"/>
      <sheetName val="견적서 갑지"/>
      <sheetName val="Panels"/>
      <sheetName val="전력간선"/>
      <sheetName val="Inst."/>
      <sheetName val="구조물공"/>
      <sheetName val="부대공"/>
      <sheetName val="배수공"/>
      <sheetName val="토공"/>
      <sheetName val="포장공"/>
      <sheetName val="도봉2지구"/>
      <sheetName val="시멘트"/>
      <sheetName val="EJ"/>
      <sheetName val="ELECTRIC"/>
      <sheetName val="TC표지"/>
      <sheetName val="Piping Design Data"/>
      <sheetName val="PROCESS"/>
      <sheetName val="터널조도"/>
      <sheetName val="할"/>
      <sheetName val="원가(토목)"/>
      <sheetName val="토목"/>
      <sheetName val="하도대비(토목)"/>
      <sheetName val="공사원가계산서"/>
      <sheetName val="총괄"/>
      <sheetName val="일위대가표목록표"/>
      <sheetName val="일위대가표"/>
      <sheetName val="JSP수량산출서"/>
      <sheetName val="SDA 수량산출"/>
      <sheetName val="SDA공법단가산출서 "/>
      <sheetName val="재료할증표"/>
      <sheetName val="자재단가"/>
      <sheetName val="토목 집계"/>
      <sheetName val="파일"/>
      <sheetName val="골조집계"/>
      <sheetName val="골조"/>
      <sheetName val="철골"/>
      <sheetName val="예정공정"/>
      <sheetName val="우수"/>
      <sheetName val="hvac(제어동)"/>
      <sheetName val="총괄표"/>
      <sheetName val="1호맨홀자연토공"/>
      <sheetName val="을"/>
      <sheetName val="표지"/>
      <sheetName val="내역 "/>
      <sheetName val="XXXXXX"/>
      <sheetName val="검토내역 (2)"/>
      <sheetName val="입찰안"/>
      <sheetName val="기성표지"/>
      <sheetName val="1회갑지"/>
      <sheetName val="극동건설"/>
      <sheetName val="일위산출"/>
      <sheetName val="구조물공내역서"/>
      <sheetName val="2000년1차"/>
      <sheetName val="일위목록"/>
      <sheetName val="기초대가"/>
      <sheetName val="식재공사"/>
      <sheetName val="골재비"/>
      <sheetName val="총괄내역"/>
      <sheetName val="기계경비"/>
      <sheetName val="단가"/>
      <sheetName val="노임"/>
      <sheetName val="도급실행(본관-주차장)"/>
      <sheetName val="집계"/>
      <sheetName val="을-ATYPE"/>
      <sheetName val="국내조달(통합-1)"/>
      <sheetName val="Sheet6"/>
      <sheetName val="조명율"/>
      <sheetName val="관리,공감"/>
      <sheetName val="세부내역"/>
      <sheetName val="일위집계"/>
      <sheetName val="단가산출"/>
      <sheetName val="집계표(밀)"/>
      <sheetName val="세부산출(밀)"/>
      <sheetName val="건.원"/>
      <sheetName val="토.원"/>
      <sheetName val="설.원"/>
      <sheetName val="내역집계"/>
      <sheetName val="설비"/>
      <sheetName val="기계"/>
      <sheetName val="Sheet4"/>
      <sheetName val="Sheet5"/>
      <sheetName val="기자재"/>
      <sheetName val="기자재설치"/>
      <sheetName val="배관공사"/>
      <sheetName val="기계단가"/>
      <sheetName val="기계중량"/>
      <sheetName val="배관단가"/>
      <sheetName val="수량"/>
      <sheetName val="인공산출서"/>
      <sheetName val="산출집계"/>
      <sheetName val="산출서"/>
      <sheetName val="단가비교"/>
      <sheetName val="정부노임단가"/>
      <sheetName val="일반공사"/>
      <sheetName val="차액보증"/>
      <sheetName val="건축공사집계"/>
      <sheetName val="Front"/>
      <sheetName val="wall"/>
      <sheetName val="COVER"/>
      <sheetName val="부대내역"/>
      <sheetName val="경희대"/>
      <sheetName val="I一般比"/>
      <sheetName val="Sheet1 (2)"/>
      <sheetName val="견적내역"/>
      <sheetName val="시중노임단가"/>
      <sheetName val="공통가설"/>
      <sheetName val="설계내역서"/>
      <sheetName val="기본일위"/>
      <sheetName val="4.2유효폭의 계산"/>
      <sheetName val="노임이"/>
      <sheetName val="경산"/>
      <sheetName val="유림골조"/>
      <sheetName val="J直材4"/>
      <sheetName val="기초일위"/>
      <sheetName val="내역서2안"/>
      <sheetName val="실행내역"/>
      <sheetName val="철거산출근거"/>
      <sheetName val="XXXX"/>
      <sheetName val="인건비"/>
      <sheetName val="소방"/>
      <sheetName val="제출내역"/>
      <sheetName val="Excel"/>
      <sheetName val="매입세"/>
      <sheetName val="PROJECT BRIEF"/>
      <sheetName val="0001new"/>
      <sheetName val="실행내역서 "/>
      <sheetName val="수압집계"/>
      <sheetName val="1차 내역서"/>
      <sheetName val="정산내역"/>
      <sheetName val="입출재고현황 (2)"/>
      <sheetName val="표준물량 산출서"/>
      <sheetName val="시화점실행"/>
      <sheetName val="제출내역 (2)"/>
      <sheetName val="노원열병합  건축공사기성내역서"/>
      <sheetName val="토목_집계"/>
      <sheetName val="PROJECT_BRIEF"/>
      <sheetName val="실행내역서_"/>
      <sheetName val="노원열병합__건축공사기성내역서"/>
      <sheetName val="입출재고현황_(2)"/>
      <sheetName val="금융비용"/>
      <sheetName val="BID"/>
      <sheetName val="일위대가 "/>
      <sheetName val="과천MAIN"/>
      <sheetName val="Macro(차단기)"/>
      <sheetName val="갑지(추정)"/>
      <sheetName val="REACTION(USE평시)"/>
      <sheetName val="위치조서"/>
      <sheetName val="gyun"/>
      <sheetName val="횡배수관집현황(2공구)"/>
      <sheetName val="총괄표(1)"/>
      <sheetName val="내역서(2)"/>
      <sheetName val="접지수량산출서(4)"/>
      <sheetName val="일위대가표(5)"/>
      <sheetName val="휀스(6)"/>
      <sheetName val="적용단가(7)"/>
      <sheetName val="전력요금(8)"/>
      <sheetName val="기초근거(9)"/>
      <sheetName val="산출내역서"/>
      <sheetName val="본공사"/>
      <sheetName val="공비대비"/>
      <sheetName val="일반부표"/>
      <sheetName val="현설시 설명자료(내부)"/>
      <sheetName val="공문"/>
      <sheetName val="배관"/>
      <sheetName val="인사자료총집계"/>
      <sheetName val="교통대책내역"/>
      <sheetName val="견"/>
      <sheetName val="견서"/>
      <sheetName val="서"/>
      <sheetName val="내서"/>
      <sheetName val="일위_파일"/>
      <sheetName val="예가"/>
      <sheetName val="Exec Summ"/>
      <sheetName val="Item Listings"/>
      <sheetName val="Wt Rpt"/>
      <sheetName val="대로근거"/>
      <sheetName val="중로근거"/>
      <sheetName val="산출내역"/>
      <sheetName val="내역서(집계)"/>
      <sheetName val="수량 산출서"/>
      <sheetName val="강교(Sub)"/>
      <sheetName val="일반토공견적"/>
      <sheetName val="45,46"/>
      <sheetName val="산출근거"/>
      <sheetName val="설계내역"/>
      <sheetName val="간접비총계"/>
      <sheetName val="설계예시"/>
      <sheetName val="차선도색현황"/>
      <sheetName val="IMPEADENCE MAP 취수장"/>
      <sheetName val="식재"/>
      <sheetName val="시설물"/>
      <sheetName val="식재출력용"/>
      <sheetName val="유지관리"/>
      <sheetName val="직영노무비명세"/>
      <sheetName val="단가조사"/>
      <sheetName val="본실행경비"/>
      <sheetName val="실행대비"/>
      <sheetName val="장비집계"/>
      <sheetName val="대비"/>
      <sheetName val="부속동"/>
      <sheetName val="소총괄표"/>
      <sheetName val="전력선로집계표"/>
      <sheetName val="예산내역서"/>
      <sheetName val="수량산출서"/>
      <sheetName val="수량산출서 (2)"/>
      <sheetName val="완철수량"/>
      <sheetName val="완철개소별명세표"/>
      <sheetName val="단가비교표"/>
      <sheetName val="관급자재조서"/>
      <sheetName val="수량조서"/>
      <sheetName val="공종별예산조서"/>
      <sheetName val="내역서 "/>
      <sheetName val="Y-WORK"/>
      <sheetName val="횡표지"/>
      <sheetName val="설계설명서"/>
      <sheetName val="예정공정표"/>
      <sheetName val="총괄내역서"/>
      <sheetName val="내역서(A섬)"/>
      <sheetName val="내역서(B섬)"/>
      <sheetName val="내역서(C섬)"/>
      <sheetName val="내역서(D섬)"/>
      <sheetName val="내역서(E섬)"/>
      <sheetName val="내역서(F섬)"/>
      <sheetName val="관급(총괄)"/>
      <sheetName val="관급자재집계표"/>
      <sheetName val="단가산출서(총괄)"/>
      <sheetName val="단가산출서"/>
      <sheetName val="기계경비산출내역"/>
      <sheetName val="기계경비일람표"/>
      <sheetName val="중기사용료"/>
      <sheetName val="토공A"/>
      <sheetName val="정산서"/>
      <sheetName val="경비"/>
      <sheetName val="개산공사비"/>
      <sheetName val="판매시설"/>
      <sheetName val="단가기준"/>
      <sheetName val="플랜트 설치"/>
      <sheetName val="대전-교대(A1-A2)"/>
      <sheetName val="시중노임"/>
      <sheetName val="_REF"/>
      <sheetName val="토목주소"/>
      <sheetName val="프랜트면허"/>
      <sheetName val="S0"/>
      <sheetName val="간접"/>
      <sheetName val="운동장 (2)"/>
      <sheetName val="ABUT수량-A1"/>
      <sheetName val="전기"/>
      <sheetName val="손익"/>
      <sheetName val="의정부문예회관변경내역"/>
      <sheetName val="JUCKEYK"/>
      <sheetName val="간선계산"/>
      <sheetName val="W-현원가"/>
      <sheetName val="교각1"/>
      <sheetName val="단중표"/>
      <sheetName val="조건"/>
      <sheetName val="수목데이타"/>
      <sheetName val="시설물일위"/>
      <sheetName val="단가결정"/>
      <sheetName val="내역아"/>
      <sheetName val="울타리"/>
      <sheetName val="일 위 대 가 표"/>
      <sheetName val="산근"/>
      <sheetName val="재료비"/>
      <sheetName val="중총"/>
      <sheetName val="중산"/>
      <sheetName val="BH-1 (2)"/>
      <sheetName val="BH_1 _2_"/>
      <sheetName val="PIPING"/>
      <sheetName val="Macro1"/>
      <sheetName val="인원계획"/>
      <sheetName val=" HIT-&gt;HMC 견적(3900)"/>
      <sheetName val="_x0000_k_x0000_y_x0000__x0000_"/>
      <sheetName val="토목목록"/>
      <sheetName val="예산명세서"/>
      <sheetName val=" "/>
      <sheetName val="일반문틀 설치"/>
      <sheetName val="_x000a_검ǀ"/>
      <sheetName val="한일양산"/>
      <sheetName val="카렌스센터계량기설치공사"/>
      <sheetName val="WORK"/>
      <sheetName val="70%"/>
      <sheetName val="문학간접"/>
      <sheetName val="가설"/>
      <sheetName val="목재훈증"/>
      <sheetName val="운반"/>
      <sheetName val="지붕(기와)"/>
      <sheetName val="대치판정"/>
      <sheetName val="밸브설치"/>
      <sheetName val="교량하부공"/>
      <sheetName val="총괄표 "/>
      <sheetName val="2000.11월설계내역"/>
      <sheetName val="총괄집계표"/>
      <sheetName val="맨홀수량산출_x005f_x0000__x005f_x0000__x005f_x0000__x00"/>
      <sheetName val="_x005f_x0000__x005f_x0006_Ā嗰"/>
      <sheetName val="_x005f_x0000__x005f_x0004_"/>
      <sheetName val="_x005f_x000a_검ǀ_x005f_x0000__x005f_x0000__x005f_x0000_"/>
      <sheetName val="_x005f_x0000_ߐଷॠଷ_x005f_x0000_"/>
      <sheetName val="입력표"/>
      <sheetName val="직재"/>
      <sheetName val="재집"/>
      <sheetName val="단면 (2)"/>
      <sheetName val="COPING"/>
      <sheetName val="가도공"/>
      <sheetName val=" 검ǀ"/>
      <sheetName val="맨홀수량산출_x0000__x0000__x0000__x00"/>
      <sheetName val="_x000a_검ǀ_x0000__x0000__x0000_"/>
      <sheetName val=" 검ǀ_x0000__x0000__x0000_庯"/>
      <sheetName val="터파기및재료"/>
      <sheetName val="노무비계"/>
    </sheetNames>
    <sheetDataSet>
      <sheetData sheetId="0" refreshError="1"/>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sheetData sheetId="91"/>
      <sheetData sheetId="92"/>
      <sheetData sheetId="93"/>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sheetData sheetId="173"/>
      <sheetData sheetId="174"/>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sheetData sheetId="186"/>
      <sheetData sheetId="187"/>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sheetData sheetId="201"/>
      <sheetData sheetId="202"/>
      <sheetData sheetId="203"/>
      <sheetData sheetId="204" refreshError="1"/>
      <sheetData sheetId="205"/>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sheetData sheetId="503"/>
      <sheetData sheetId="504"/>
      <sheetData sheetId="505" refreshError="1"/>
      <sheetData sheetId="506" refreshError="1"/>
      <sheetData sheetId="507"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1"/>
      <sheetName val="표지2"/>
      <sheetName val="산출내역"/>
      <sheetName val="공사원가"/>
      <sheetName val="집계"/>
      <sheetName val="공청설비"/>
      <sheetName val="전화OA"/>
      <sheetName val="유지공구"/>
      <sheetName val="방송설비"/>
      <sheetName val="계측제어"/>
      <sheetName val="이설"/>
      <sheetName val="일위목차"/>
      <sheetName val="일위대가"/>
      <sheetName val="단가조사서"/>
      <sheetName val="견적대비"/>
      <sheetName val="노임"/>
      <sheetName val="수질계기"/>
      <sheetName val="물가대비표"/>
      <sheetName val="요율"/>
      <sheetName val="노무비"/>
      <sheetName val="직노"/>
      <sheetName val="여과지동"/>
      <sheetName val="기초자료"/>
      <sheetName val="전기"/>
      <sheetName val="목차"/>
      <sheetName val="일위대가(가설)"/>
      <sheetName val="000000"/>
      <sheetName val="단위단가"/>
      <sheetName val="단위수량"/>
      <sheetName val="원주도급내역서(금차분)"/>
      <sheetName val="NOMUBI"/>
      <sheetName val="WORK"/>
      <sheetName val="Sheet1"/>
      <sheetName val="OPGW기별"/>
      <sheetName val="을지"/>
      <sheetName val="물가시세"/>
      <sheetName val="7단가"/>
      <sheetName val="Macro1"/>
      <sheetName val="Macro2"/>
      <sheetName val="공사예산하조서(O.K)"/>
      <sheetName val="전선 및 전선관"/>
      <sheetName val="점검총괄"/>
      <sheetName val="노임단가(9월)"/>
      <sheetName val="단가"/>
      <sheetName val="10.공통-노임단가"/>
      <sheetName val="단위일위"/>
      <sheetName val="일위목록"/>
      <sheetName val="내역"/>
      <sheetName val="노임단가"/>
      <sheetName val="일위대가표"/>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3">
          <cell r="O3" t="str">
            <v>CV 2C×5.5sq</v>
          </cell>
        </row>
      </sheetData>
      <sheetData sheetId="14" refreshError="1"/>
      <sheetData sheetId="15">
        <row r="2">
          <cell r="B2" t="str">
            <v>목공</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총괄"/>
      <sheetName val="본댐"/>
      <sheetName val="도수"/>
      <sheetName val="ssb"/>
      <sheetName val="증감"/>
      <sheetName val="토목"/>
      <sheetName val="국고"/>
      <sheetName val="발전"/>
      <sheetName val="건축"/>
      <sheetName val="건축내역"/>
      <sheetName val="기계"/>
      <sheetName val="전기"/>
      <sheetName val="통신"/>
      <sheetName val="집계"/>
      <sheetName val="챠트"/>
      <sheetName val="물가"/>
      <sheetName val="Sheet9"/>
      <sheetName val="Sheet10"/>
      <sheetName val="Sheet11"/>
      <sheetName val="Sheet12"/>
      <sheetName val="Sheet13"/>
      <sheetName val="Sheet14"/>
      <sheetName val="Sheet15"/>
      <sheetName val="Sheet16"/>
      <sheetName val="Module1"/>
      <sheetName val="13차"/>
      <sheetName val="단가표"/>
      <sheetName val="단가(VDS)"/>
      <sheetName val="백암비스타내역"/>
      <sheetName val="가도공"/>
      <sheetName val="S1"/>
      <sheetName val="수량산출"/>
      <sheetName val="단가(TRS)"/>
      <sheetName val="일위대가(TRS)"/>
      <sheetName val="강교(Sub)"/>
      <sheetName val="2014년 상반기건설노임"/>
      <sheetName val="데이타"/>
      <sheetName val="식재인부"/>
      <sheetName val="N賃率-職"/>
      <sheetName val="도급"/>
      <sheetName val="설직재-1"/>
      <sheetName val="제직재"/>
      <sheetName val="3.산출근거(접지)"/>
      <sheetName val="4.산출근거(추락방지)"/>
      <sheetName val="총괄(TRS)"/>
      <sheetName val="설계명세서"/>
      <sheetName val="내역서1"/>
      <sheetName val="정부노임단가"/>
      <sheetName val="정공공사"/>
    </sheetNames>
    <sheetDataSet>
      <sheetData sheetId="0"/>
      <sheetData sheetId="1"/>
      <sheetData sheetId="2"/>
      <sheetData sheetId="3"/>
      <sheetData sheetId="4"/>
      <sheetData sheetId="5"/>
      <sheetData sheetId="6"/>
      <sheetData sheetId="7"/>
      <sheetData sheetId="8"/>
      <sheetData sheetId="9"/>
      <sheetData sheetId="10"/>
      <sheetData sheetId="11">
        <row r="4">
          <cell r="A4" t="str">
            <v>A</v>
          </cell>
          <cell r="B4" t="e">
            <v>#REF!</v>
          </cell>
        </row>
        <row r="5">
          <cell r="A5" t="str">
            <v>A</v>
          </cell>
          <cell r="B5" t="e">
            <v>#REF!</v>
          </cell>
        </row>
        <row r="6">
          <cell r="A6" t="str">
            <v>B</v>
          </cell>
          <cell r="B6" t="e">
            <v>#REF!</v>
          </cell>
        </row>
        <row r="7">
          <cell r="A7" t="str">
            <v>A</v>
          </cell>
          <cell r="B7" t="e">
            <v>#REF!</v>
          </cell>
        </row>
        <row r="8">
          <cell r="A8" t="str">
            <v>B</v>
          </cell>
          <cell r="B8" t="e">
            <v>#REF!</v>
          </cell>
        </row>
        <row r="9">
          <cell r="A9" t="str">
            <v>A</v>
          </cell>
          <cell r="B9" t="e">
            <v>#REF!</v>
          </cell>
        </row>
        <row r="10">
          <cell r="A10" t="str">
            <v>B</v>
          </cell>
          <cell r="B10" t="e">
            <v>#REF!</v>
          </cell>
        </row>
        <row r="11">
          <cell r="A11" t="str">
            <v>A</v>
          </cell>
          <cell r="B11" t="e">
            <v>#REF!</v>
          </cell>
        </row>
        <row r="12">
          <cell r="A12" t="str">
            <v>B</v>
          </cell>
          <cell r="B12" t="e">
            <v>#REF!</v>
          </cell>
        </row>
        <row r="13">
          <cell r="A13" t="str">
            <v>A</v>
          </cell>
          <cell r="B13" t="e">
            <v>#REF!</v>
          </cell>
        </row>
        <row r="14">
          <cell r="A14" t="str">
            <v>B</v>
          </cell>
          <cell r="B14" t="e">
            <v>#REF!</v>
          </cell>
        </row>
        <row r="15">
          <cell r="A15" t="str">
            <v>A</v>
          </cell>
          <cell r="B15" t="e">
            <v>#REF!</v>
          </cell>
        </row>
        <row r="16">
          <cell r="A16" t="str">
            <v>B</v>
          </cell>
          <cell r="B16" t="e">
            <v>#REF!</v>
          </cell>
        </row>
        <row r="17">
          <cell r="A17" t="str">
            <v>A</v>
          </cell>
          <cell r="B17" t="e">
            <v>#REF!</v>
          </cell>
        </row>
        <row r="18">
          <cell r="A18" t="str">
            <v>B</v>
          </cell>
          <cell r="B18" t="e">
            <v>#REF!</v>
          </cell>
        </row>
        <row r="19">
          <cell r="A19" t="str">
            <v>A</v>
          </cell>
          <cell r="B19" t="e">
            <v>#REF!</v>
          </cell>
        </row>
        <row r="20">
          <cell r="A20" t="str">
            <v>B</v>
          </cell>
          <cell r="B20" t="e">
            <v>#REF!</v>
          </cell>
        </row>
        <row r="21">
          <cell r="A21" t="str">
            <v>A</v>
          </cell>
          <cell r="B21" t="e">
            <v>#REF!</v>
          </cell>
        </row>
        <row r="22">
          <cell r="A22" t="str">
            <v>B</v>
          </cell>
          <cell r="B22" t="e">
            <v>#REF!</v>
          </cell>
        </row>
        <row r="23">
          <cell r="A23" t="str">
            <v>A</v>
          </cell>
          <cell r="B23" t="e">
            <v>#REF!</v>
          </cell>
        </row>
        <row r="24">
          <cell r="A24" t="str">
            <v>B</v>
          </cell>
          <cell r="B24" t="e">
            <v>#REF!</v>
          </cell>
        </row>
        <row r="25">
          <cell r="A25" t="str">
            <v>A</v>
          </cell>
          <cell r="B25" t="e">
            <v>#REF!</v>
          </cell>
        </row>
        <row r="26">
          <cell r="A26" t="str">
            <v>B</v>
          </cell>
          <cell r="B26" t="e">
            <v>#REF!</v>
          </cell>
        </row>
        <row r="31">
          <cell r="A31" t="str">
            <v>A</v>
          </cell>
          <cell r="B31" t="e">
            <v>#REF!</v>
          </cell>
        </row>
        <row r="32">
          <cell r="A32" t="str">
            <v>B</v>
          </cell>
          <cell r="B32" t="e">
            <v>#REF!</v>
          </cell>
        </row>
        <row r="33">
          <cell r="A33" t="str">
            <v>A</v>
          </cell>
          <cell r="B33" t="e">
            <v>#REF!</v>
          </cell>
        </row>
        <row r="34">
          <cell r="A34" t="str">
            <v>B</v>
          </cell>
          <cell r="B34" t="e">
            <v>#REF!</v>
          </cell>
        </row>
        <row r="35">
          <cell r="A35" t="str">
            <v>A</v>
          </cell>
          <cell r="B35" t="e">
            <v>#REF!</v>
          </cell>
        </row>
        <row r="36">
          <cell r="A36" t="str">
            <v>B</v>
          </cell>
          <cell r="B36" t="e">
            <v>#REF!</v>
          </cell>
        </row>
        <row r="37">
          <cell r="A37" t="str">
            <v>A</v>
          </cell>
          <cell r="B37" t="e">
            <v>#REF!</v>
          </cell>
        </row>
        <row r="38">
          <cell r="A38" t="str">
            <v>B</v>
          </cell>
          <cell r="B38" t="e">
            <v>#REF!</v>
          </cell>
        </row>
        <row r="39">
          <cell r="A39" t="str">
            <v>A</v>
          </cell>
          <cell r="B39" t="e">
            <v>#REF!</v>
          </cell>
        </row>
        <row r="40">
          <cell r="A40" t="str">
            <v>B</v>
          </cell>
          <cell r="B40" t="e">
            <v>#REF!</v>
          </cell>
        </row>
        <row r="41">
          <cell r="A41" t="str">
            <v>A</v>
          </cell>
          <cell r="B41" t="e">
            <v>#REF!</v>
          </cell>
        </row>
        <row r="42">
          <cell r="A42" t="str">
            <v>B</v>
          </cell>
          <cell r="B42" t="e">
            <v>#REF!</v>
          </cell>
        </row>
        <row r="43">
          <cell r="A43" t="str">
            <v>A</v>
          </cell>
          <cell r="B43" t="e">
            <v>#REF!</v>
          </cell>
        </row>
        <row r="44">
          <cell r="A44" t="str">
            <v>B</v>
          </cell>
          <cell r="B44" t="e">
            <v>#REF!</v>
          </cell>
        </row>
        <row r="45">
          <cell r="A45" t="str">
            <v>A</v>
          </cell>
          <cell r="B45" t="e">
            <v>#VALUE!</v>
          </cell>
        </row>
        <row r="47">
          <cell r="A47" t="str">
            <v>B</v>
          </cell>
          <cell r="B47" t="e">
            <v>#VALUE!</v>
          </cell>
        </row>
        <row r="49">
          <cell r="A49" t="str">
            <v>A</v>
          </cell>
          <cell r="B49" t="e">
            <v>#VALUE!</v>
          </cell>
        </row>
        <row r="57">
          <cell r="A57" t="str">
            <v>B</v>
          </cell>
          <cell r="B57" t="e">
            <v>#VALUE!</v>
          </cell>
        </row>
        <row r="58">
          <cell r="A58" t="str">
            <v>A</v>
          </cell>
          <cell r="B58" t="e">
            <v>#VALUE!</v>
          </cell>
        </row>
        <row r="59">
          <cell r="A59" t="str">
            <v>B</v>
          </cell>
          <cell r="B59" t="e">
            <v>#VALUE!</v>
          </cell>
        </row>
        <row r="60">
          <cell r="A60" t="str">
            <v>A</v>
          </cell>
          <cell r="B60" t="e">
            <v>#VALUE!</v>
          </cell>
        </row>
        <row r="61">
          <cell r="A61" t="str">
            <v>B</v>
          </cell>
          <cell r="B61" t="e">
            <v>#VALUE!</v>
          </cell>
        </row>
        <row r="62">
          <cell r="A62" t="str">
            <v>A</v>
          </cell>
          <cell r="B62" t="e">
            <v>#VALUE!</v>
          </cell>
        </row>
        <row r="63">
          <cell r="A63" t="str">
            <v>B</v>
          </cell>
          <cell r="B63" t="e">
            <v>#VALUE!</v>
          </cell>
        </row>
        <row r="64">
          <cell r="A64" t="str">
            <v>A</v>
          </cell>
          <cell r="B64" t="e">
            <v>#VALUE!</v>
          </cell>
        </row>
        <row r="65">
          <cell r="A65" t="str">
            <v>B</v>
          </cell>
          <cell r="B65" t="e">
            <v>#VALUE!</v>
          </cell>
        </row>
        <row r="66">
          <cell r="A66" t="str">
            <v>A</v>
          </cell>
          <cell r="B66" t="e">
            <v>#VALUE!</v>
          </cell>
        </row>
        <row r="67">
          <cell r="A67" t="str">
            <v>B</v>
          </cell>
          <cell r="B67" t="e">
            <v>#VALUE!</v>
          </cell>
        </row>
        <row r="68">
          <cell r="A68" t="str">
            <v>A</v>
          </cell>
          <cell r="B68" t="e">
            <v>#VALUE!</v>
          </cell>
        </row>
        <row r="69">
          <cell r="A69" t="str">
            <v>B</v>
          </cell>
          <cell r="B69" t="e">
            <v>#VALUE!</v>
          </cell>
        </row>
        <row r="70">
          <cell r="A70" t="str">
            <v>A</v>
          </cell>
          <cell r="B70" t="e">
            <v>#VALUE!</v>
          </cell>
        </row>
        <row r="71">
          <cell r="A71" t="str">
            <v>B</v>
          </cell>
          <cell r="B71" t="e">
            <v>#VALUE!</v>
          </cell>
        </row>
        <row r="72">
          <cell r="A72" t="str">
            <v>A</v>
          </cell>
          <cell r="B72" t="e">
            <v>#VALUE!</v>
          </cell>
        </row>
        <row r="73">
          <cell r="A73" t="str">
            <v>B</v>
          </cell>
          <cell r="B73" t="e">
            <v>#VALUE!</v>
          </cell>
        </row>
        <row r="74">
          <cell r="A74" t="str">
            <v>A</v>
          </cell>
          <cell r="B74" t="e">
            <v>#VALUE!</v>
          </cell>
        </row>
        <row r="75">
          <cell r="A75" t="str">
            <v>B</v>
          </cell>
          <cell r="B75" t="e">
            <v>#VALUE!</v>
          </cell>
        </row>
        <row r="76">
          <cell r="A76" t="str">
            <v>A</v>
          </cell>
          <cell r="B76" t="e">
            <v>#VALUE!</v>
          </cell>
        </row>
        <row r="77">
          <cell r="A77" t="str">
            <v>B</v>
          </cell>
          <cell r="B77" t="e">
            <v>#VALUE!</v>
          </cell>
        </row>
        <row r="78">
          <cell r="A78" t="str">
            <v>A</v>
          </cell>
          <cell r="B78" t="e">
            <v>#VALUE!</v>
          </cell>
        </row>
        <row r="79">
          <cell r="A79" t="str">
            <v>B</v>
          </cell>
          <cell r="B79" t="e">
            <v>#VALUE!</v>
          </cell>
        </row>
        <row r="80">
          <cell r="A80" t="str">
            <v>A</v>
          </cell>
          <cell r="B80" t="e">
            <v>#VALUE!</v>
          </cell>
        </row>
        <row r="81">
          <cell r="A81" t="str">
            <v>B</v>
          </cell>
          <cell r="B81" t="e">
            <v>#VALUE!</v>
          </cell>
        </row>
        <row r="82">
          <cell r="A82" t="str">
            <v>A</v>
          </cell>
          <cell r="B82" t="e">
            <v>#VALUE!</v>
          </cell>
        </row>
        <row r="83">
          <cell r="A83" t="str">
            <v>B</v>
          </cell>
          <cell r="B83" t="e">
            <v>#VALUE!</v>
          </cell>
        </row>
        <row r="84">
          <cell r="A84" t="str">
            <v>A</v>
          </cell>
          <cell r="B84" t="e">
            <v>#VALUE!</v>
          </cell>
        </row>
        <row r="85">
          <cell r="A85" t="str">
            <v>B</v>
          </cell>
          <cell r="B85" t="e">
            <v>#VALUE!</v>
          </cell>
        </row>
        <row r="86">
          <cell r="A86" t="str">
            <v>A</v>
          </cell>
          <cell r="B86" t="e">
            <v>#VALUE!</v>
          </cell>
        </row>
        <row r="87">
          <cell r="A87" t="str">
            <v>B</v>
          </cell>
          <cell r="B87" t="e">
            <v>#VALUE!</v>
          </cell>
        </row>
        <row r="88">
          <cell r="A88" t="str">
            <v>A</v>
          </cell>
          <cell r="B88" t="e">
            <v>#VALUE!</v>
          </cell>
        </row>
        <row r="89">
          <cell r="A89" t="str">
            <v>B</v>
          </cell>
          <cell r="B89" t="e">
            <v>#VALUE!</v>
          </cell>
        </row>
        <row r="90">
          <cell r="A90" t="str">
            <v>A</v>
          </cell>
          <cell r="B90" t="e">
            <v>#VALUE!</v>
          </cell>
        </row>
        <row r="91">
          <cell r="A91" t="str">
            <v>B</v>
          </cell>
          <cell r="B91" t="e">
            <v>#VALUE!</v>
          </cell>
        </row>
        <row r="92">
          <cell r="A92" t="str">
            <v>A</v>
          </cell>
          <cell r="B92" t="e">
            <v>#VALUE!</v>
          </cell>
        </row>
        <row r="93">
          <cell r="A93" t="str">
            <v>B</v>
          </cell>
          <cell r="B93" t="e">
            <v>#VALUE!</v>
          </cell>
        </row>
        <row r="94">
          <cell r="A94" t="str">
            <v>A</v>
          </cell>
          <cell r="B94" t="e">
            <v>#VALUE!</v>
          </cell>
        </row>
        <row r="95">
          <cell r="A95" t="str">
            <v>B</v>
          </cell>
          <cell r="B95" t="e">
            <v>#VALUE!</v>
          </cell>
        </row>
        <row r="96">
          <cell r="A96" t="str">
            <v>A</v>
          </cell>
          <cell r="B96" t="e">
            <v>#VALUE!</v>
          </cell>
        </row>
        <row r="97">
          <cell r="A97" t="str">
            <v>B</v>
          </cell>
          <cell r="B97" t="e">
            <v>#VALUE!</v>
          </cell>
        </row>
        <row r="98">
          <cell r="A98" t="str">
            <v>A</v>
          </cell>
          <cell r="B98" t="e">
            <v>#VALUE!</v>
          </cell>
        </row>
        <row r="99">
          <cell r="A99" t="str">
            <v>B</v>
          </cell>
          <cell r="B99" t="e">
            <v>#VALUE!</v>
          </cell>
        </row>
        <row r="100">
          <cell r="A100" t="str">
            <v>A</v>
          </cell>
          <cell r="B100" t="e">
            <v>#VALUE!</v>
          </cell>
        </row>
        <row r="101">
          <cell r="A101" t="str">
            <v>B</v>
          </cell>
          <cell r="B101" t="e">
            <v>#VALUE!</v>
          </cell>
        </row>
        <row r="102">
          <cell r="A102" t="str">
            <v>A</v>
          </cell>
          <cell r="B102" t="e">
            <v>#VALUE!</v>
          </cell>
        </row>
        <row r="103">
          <cell r="A103" t="str">
            <v>B</v>
          </cell>
          <cell r="B103" t="e">
            <v>#VALUE!</v>
          </cell>
        </row>
        <row r="104">
          <cell r="A104" t="str">
            <v>A</v>
          </cell>
          <cell r="B104" t="e">
            <v>#VALUE!</v>
          </cell>
        </row>
        <row r="105">
          <cell r="A105" t="str">
            <v>B</v>
          </cell>
          <cell r="B105" t="e">
            <v>#VALUE!</v>
          </cell>
        </row>
        <row r="106">
          <cell r="A106" t="str">
            <v>A</v>
          </cell>
          <cell r="B106" t="e">
            <v>#VALUE!</v>
          </cell>
        </row>
        <row r="107">
          <cell r="A107" t="str">
            <v>B</v>
          </cell>
          <cell r="B107" t="e">
            <v>#VALUE!</v>
          </cell>
        </row>
        <row r="108">
          <cell r="A108" t="str">
            <v>A</v>
          </cell>
          <cell r="B108" t="e">
            <v>#VALUE!</v>
          </cell>
        </row>
        <row r="109">
          <cell r="A109" t="str">
            <v>B</v>
          </cell>
          <cell r="B109" t="e">
            <v>#VALUE!</v>
          </cell>
        </row>
        <row r="110">
          <cell r="A110" t="str">
            <v>A</v>
          </cell>
          <cell r="B110" t="e">
            <v>#VALUE!</v>
          </cell>
        </row>
        <row r="111">
          <cell r="A111" t="str">
            <v>B</v>
          </cell>
          <cell r="B111" t="e">
            <v>#VALUE!</v>
          </cell>
        </row>
        <row r="112">
          <cell r="A112" t="str">
            <v>A</v>
          </cell>
          <cell r="B112" t="e">
            <v>#VALUE!</v>
          </cell>
        </row>
        <row r="113">
          <cell r="A113" t="str">
            <v>B</v>
          </cell>
          <cell r="B113" t="e">
            <v>#VALUE!</v>
          </cell>
        </row>
        <row r="114">
          <cell r="A114" t="str">
            <v>A</v>
          </cell>
          <cell r="B114" t="e">
            <v>#VALUE!</v>
          </cell>
        </row>
        <row r="115">
          <cell r="A115" t="str">
            <v>B</v>
          </cell>
          <cell r="B115" t="e">
            <v>#VALUE!</v>
          </cell>
        </row>
        <row r="116">
          <cell r="A116" t="str">
            <v>A</v>
          </cell>
          <cell r="B116" t="e">
            <v>#VALUE!</v>
          </cell>
        </row>
        <row r="117">
          <cell r="A117" t="str">
            <v>B</v>
          </cell>
          <cell r="B117" t="e">
            <v>#VALUE!</v>
          </cell>
        </row>
        <row r="118">
          <cell r="A118" t="str">
            <v>A</v>
          </cell>
          <cell r="B118" t="e">
            <v>#VALUE!</v>
          </cell>
        </row>
        <row r="119">
          <cell r="A119" t="str">
            <v>B</v>
          </cell>
          <cell r="B119" t="e">
            <v>#VALUE!</v>
          </cell>
        </row>
        <row r="120">
          <cell r="A120" t="str">
            <v>A</v>
          </cell>
          <cell r="B120" t="e">
            <v>#VALUE!</v>
          </cell>
        </row>
        <row r="121">
          <cell r="A121" t="str">
            <v>B</v>
          </cell>
          <cell r="B121" t="e">
            <v>#VALUE!</v>
          </cell>
        </row>
        <row r="122">
          <cell r="A122" t="str">
            <v>A</v>
          </cell>
          <cell r="B122" t="e">
            <v>#VALUE!</v>
          </cell>
        </row>
        <row r="123">
          <cell r="A123" t="str">
            <v>B</v>
          </cell>
          <cell r="B123" t="e">
            <v>#VALUE!</v>
          </cell>
        </row>
        <row r="124">
          <cell r="A124" t="str">
            <v>A</v>
          </cell>
          <cell r="B124" t="e">
            <v>#VALUE!</v>
          </cell>
        </row>
        <row r="125">
          <cell r="A125" t="str">
            <v>B</v>
          </cell>
          <cell r="B125" t="e">
            <v>#VALUE!</v>
          </cell>
        </row>
        <row r="126">
          <cell r="A126" t="str">
            <v>A</v>
          </cell>
          <cell r="B126" t="e">
            <v>#VALUE!</v>
          </cell>
        </row>
        <row r="127">
          <cell r="A127" t="str">
            <v>B</v>
          </cell>
          <cell r="B127" t="e">
            <v>#VALUE!</v>
          </cell>
        </row>
        <row r="128">
          <cell r="A128" t="str">
            <v>A</v>
          </cell>
          <cell r="B128" t="e">
            <v>#VALUE!</v>
          </cell>
        </row>
        <row r="129">
          <cell r="A129" t="str">
            <v>B</v>
          </cell>
          <cell r="B129" t="e">
            <v>#VALUE!</v>
          </cell>
        </row>
        <row r="130">
          <cell r="A130" t="str">
            <v>A</v>
          </cell>
          <cell r="B130" t="e">
            <v>#VALUE!</v>
          </cell>
        </row>
        <row r="131">
          <cell r="A131" t="str">
            <v>B</v>
          </cell>
          <cell r="B131" t="e">
            <v>#VALUE!</v>
          </cell>
        </row>
        <row r="132">
          <cell r="A132" t="str">
            <v>A</v>
          </cell>
          <cell r="B132" t="e">
            <v>#VALUE!</v>
          </cell>
        </row>
        <row r="133">
          <cell r="A133" t="str">
            <v>B</v>
          </cell>
          <cell r="B133" t="e">
            <v>#VALUE!</v>
          </cell>
        </row>
        <row r="134">
          <cell r="A134" t="str">
            <v>A</v>
          </cell>
          <cell r="B134" t="e">
            <v>#VALUE!</v>
          </cell>
        </row>
        <row r="135">
          <cell r="A135" t="str">
            <v>B</v>
          </cell>
          <cell r="B135" t="e">
            <v>#VALUE!</v>
          </cell>
        </row>
        <row r="136">
          <cell r="A136" t="str">
            <v>A</v>
          </cell>
          <cell r="B136" t="e">
            <v>#VALUE!</v>
          </cell>
        </row>
        <row r="137">
          <cell r="A137" t="str">
            <v>B</v>
          </cell>
          <cell r="B137" t="e">
            <v>#VALUE!</v>
          </cell>
        </row>
        <row r="138">
          <cell r="A138" t="str">
            <v>A</v>
          </cell>
          <cell r="B138" t="e">
            <v>#VALUE!</v>
          </cell>
        </row>
        <row r="139">
          <cell r="A139" t="str">
            <v>B</v>
          </cell>
          <cell r="B139" t="e">
            <v>#VALUE!</v>
          </cell>
        </row>
        <row r="140">
          <cell r="A140" t="str">
            <v>A</v>
          </cell>
          <cell r="B140" t="e">
            <v>#VALUE!</v>
          </cell>
        </row>
        <row r="141">
          <cell r="A141" t="str">
            <v>B</v>
          </cell>
          <cell r="B141" t="e">
            <v>#VALUE!</v>
          </cell>
        </row>
        <row r="142">
          <cell r="A142" t="str">
            <v>A</v>
          </cell>
          <cell r="B142" t="e">
            <v>#VALUE!</v>
          </cell>
        </row>
        <row r="143">
          <cell r="A143" t="str">
            <v>B</v>
          </cell>
          <cell r="B143" t="e">
            <v>#VALUE!</v>
          </cell>
        </row>
        <row r="144">
          <cell r="A144" t="str">
            <v>A</v>
          </cell>
          <cell r="B144" t="e">
            <v>#VALUE!</v>
          </cell>
        </row>
        <row r="145">
          <cell r="A145" t="str">
            <v>B</v>
          </cell>
          <cell r="B145" t="e">
            <v>#VALUE!</v>
          </cell>
        </row>
        <row r="146">
          <cell r="A146" t="str">
            <v>A</v>
          </cell>
          <cell r="B146" t="e">
            <v>#VALUE!</v>
          </cell>
        </row>
        <row r="147">
          <cell r="A147" t="str">
            <v>B</v>
          </cell>
          <cell r="B147" t="e">
            <v>#VALUE!</v>
          </cell>
        </row>
        <row r="148">
          <cell r="A148" t="str">
            <v>A</v>
          </cell>
          <cell r="B148" t="e">
            <v>#VALUE!</v>
          </cell>
        </row>
        <row r="149">
          <cell r="A149" t="str">
            <v>B</v>
          </cell>
          <cell r="B149" t="e">
            <v>#VALUE!</v>
          </cell>
        </row>
        <row r="150">
          <cell r="A150" t="str">
            <v>A</v>
          </cell>
          <cell r="B150" t="e">
            <v>#VALUE!</v>
          </cell>
        </row>
        <row r="151">
          <cell r="A151" t="str">
            <v>B</v>
          </cell>
          <cell r="B151" t="e">
            <v>#VALUE!</v>
          </cell>
        </row>
        <row r="152">
          <cell r="A152" t="str">
            <v>A</v>
          </cell>
          <cell r="B152" t="e">
            <v>#VALUE!</v>
          </cell>
        </row>
        <row r="153">
          <cell r="A153" t="str">
            <v>B</v>
          </cell>
          <cell r="B153" t="e">
            <v>#VALUE!</v>
          </cell>
        </row>
        <row r="154">
          <cell r="A154" t="str">
            <v>A</v>
          </cell>
          <cell r="B154" t="e">
            <v>#VALUE!</v>
          </cell>
        </row>
        <row r="155">
          <cell r="A155" t="str">
            <v>B</v>
          </cell>
          <cell r="B155" t="e">
            <v>#VALUE!</v>
          </cell>
        </row>
        <row r="158">
          <cell r="A158" t="str">
            <v>A</v>
          </cell>
          <cell r="B158" t="e">
            <v>#VALUE!</v>
          </cell>
        </row>
        <row r="159">
          <cell r="A159" t="str">
            <v>B</v>
          </cell>
          <cell r="B159" t="e">
            <v>#VALUE!</v>
          </cell>
        </row>
        <row r="162">
          <cell r="A162" t="str">
            <v>A</v>
          </cell>
          <cell r="B162" t="e">
            <v>#VALUE!</v>
          </cell>
        </row>
        <row r="163">
          <cell r="A163" t="str">
            <v>B</v>
          </cell>
          <cell r="B163" t="e">
            <v>#VALUE!</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단가대비표"/>
      <sheetName val="견적대비표"/>
      <sheetName val="내역서"/>
      <sheetName val="PANEL 중량산출"/>
      <sheetName val="중량산출"/>
      <sheetName val="수량산출"/>
      <sheetName val="내역서1999.8최종"/>
      <sheetName val="직노"/>
      <sheetName val="대치판정"/>
      <sheetName val="연습"/>
      <sheetName val="인건-측정"/>
      <sheetName val="일위대가"/>
      <sheetName val="자재단가표"/>
      <sheetName val="일보_생산"/>
      <sheetName val="신우"/>
      <sheetName val="일위"/>
      <sheetName val="제출내역 (2)"/>
      <sheetName val="sw1"/>
      <sheetName val="합천내역"/>
      <sheetName val="Sheet1"/>
      <sheetName val="을지"/>
      <sheetName val="Sheet2"/>
      <sheetName val="Sheet3"/>
      <sheetName val="견적서"/>
      <sheetName val="단가산출"/>
      <sheetName val="시화점실행"/>
      <sheetName val="Sheet14"/>
      <sheetName val="Sheet13"/>
      <sheetName val="과천MAIN"/>
      <sheetName val="N賃率-職"/>
      <sheetName val="내역서1"/>
      <sheetName val="1.수인터널"/>
      <sheetName val="FAX"/>
      <sheetName val="한일양산"/>
      <sheetName val="공사원가계산서"/>
      <sheetName val="화산경계"/>
      <sheetName val="NOMUBI"/>
      <sheetName val="K-SET1"/>
      <sheetName val="집계표"/>
      <sheetName val="원가계산서"/>
      <sheetName val="약품공급2"/>
      <sheetName val="DATA"/>
      <sheetName val="계수시트"/>
      <sheetName val="EL90"/>
      <sheetName val="내역"/>
      <sheetName val="G.R300경비"/>
      <sheetName val="EQT-ESTN"/>
      <sheetName val="원가계산 (2)"/>
      <sheetName val="일위_파일"/>
      <sheetName val="환율"/>
      <sheetName val="원본(갑지)"/>
      <sheetName val="강교(Sub)"/>
      <sheetName val="우수공"/>
      <sheetName val="원본"/>
      <sheetName val="I一般比"/>
      <sheetName val="세부내역서"/>
      <sheetName val="수량집계"/>
      <sheetName val="총괄집계표"/>
      <sheetName val="맨홀"/>
      <sheetName val="98수문일위"/>
      <sheetName val="몰탈재료산출"/>
      <sheetName val="01"/>
      <sheetName val="직재"/>
      <sheetName val="노임"/>
      <sheetName val="요율"/>
      <sheetName val="금호"/>
      <sheetName val="집수정(600-700)"/>
      <sheetName val="배관단가조사서"/>
      <sheetName val="도체종-상수표"/>
      <sheetName val="노무"/>
      <sheetName val="일위대가목차"/>
      <sheetName val="__"/>
      <sheetName val="각형맨홀"/>
      <sheetName val="설비"/>
      <sheetName val="구천"/>
      <sheetName val="J直材4"/>
      <sheetName val="JUCKEYK"/>
      <sheetName val="현장관리비 산출내역"/>
      <sheetName val="EP0618"/>
      <sheetName val="갑지(추정)"/>
      <sheetName val="설계조건"/>
      <sheetName val="wall"/>
      <sheetName val="자재단가비교표"/>
      <sheetName val="SP-B1"/>
      <sheetName val="유동표"/>
      <sheetName val="평3"/>
      <sheetName val="견적단가"/>
      <sheetName val="기초입력 DATA"/>
      <sheetName val="1차 내역서"/>
      <sheetName val="Total"/>
      <sheetName val="내역전기"/>
      <sheetName val="일위목록"/>
      <sheetName val="T13(P68~72,78)"/>
      <sheetName val="COVER"/>
      <sheetName val="집계표(공종별)"/>
      <sheetName val="밸브설치"/>
      <sheetName val="22수량"/>
      <sheetName val="#REF"/>
      <sheetName val="낙찰표"/>
      <sheetName val="구조물터파기수량집계"/>
      <sheetName val="측구터파기공수량집계"/>
      <sheetName val="배수공 시멘트 및 골재량 산출"/>
      <sheetName val="단"/>
      <sheetName val="실행철강하도"/>
      <sheetName val="1 자원총괄"/>
      <sheetName val="입고장부 (4)"/>
      <sheetName val="MOTOR"/>
      <sheetName val="화재 탐지 설비"/>
      <sheetName val="교각계산"/>
      <sheetName val="노임단가"/>
      <sheetName val="양식"/>
      <sheetName val="C3"/>
      <sheetName val="3.하중산정4.지지력"/>
      <sheetName val="일위대가(계측기설치)"/>
      <sheetName val="경비"/>
      <sheetName val="PANEL_중량산출"/>
      <sheetName val="내역서1999_8최종"/>
      <sheetName val="빌딩 안내"/>
      <sheetName val="갑지"/>
      <sheetName val="TEL"/>
      <sheetName val="품셈TABLE"/>
      <sheetName val="기별(종합)"/>
      <sheetName val="확정실적"/>
      <sheetName val="하조서"/>
      <sheetName val="동해title"/>
      <sheetName val="입찰안"/>
      <sheetName val="내역갑지"/>
      <sheetName val="단가표"/>
      <sheetName val="단가"/>
      <sheetName val="설계내역서"/>
      <sheetName val="XXXXXX"/>
      <sheetName val="CAT_5"/>
      <sheetName val="VENT"/>
      <sheetName val="__MAIN"/>
      <sheetName val="1.설계조건"/>
      <sheetName val="costing_CV"/>
      <sheetName val="6동"/>
      <sheetName val="조명시설"/>
      <sheetName val="구조물철거타공정이월"/>
      <sheetName val="우수"/>
      <sheetName val="토공사"/>
      <sheetName val="날개벽수량표"/>
      <sheetName val="터파기및재료"/>
      <sheetName val="특별교실"/>
      <sheetName val="건축집계"/>
      <sheetName val="예총"/>
      <sheetName val="UNIT"/>
      <sheetName val="일위대가표"/>
      <sheetName val="가격표"/>
      <sheetName val="인사자료총집계"/>
      <sheetName val="산출기준(파견전산실)"/>
      <sheetName val="전기공사"/>
      <sheetName val="Macro1"/>
      <sheetName val="정산내역서"/>
      <sheetName val="2000전체분"/>
      <sheetName val="2000년1차"/>
      <sheetName val="foxz"/>
      <sheetName val="A(Rev.3)"/>
      <sheetName val="견적조건"/>
      <sheetName val="기기리스트"/>
      <sheetName val="인부신상자료"/>
      <sheetName val="잡철물"/>
      <sheetName val="주차구획선수량"/>
      <sheetName val="외주현황.wq1"/>
    </sheetNames>
    <sheetDataSet>
      <sheetData sheetId="0">
        <row r="1">
          <cell r="A1">
            <v>1</v>
          </cell>
        </row>
      </sheetData>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예산)"/>
      <sheetName val="1.예산"/>
      <sheetName val="2.물품(총괄)"/>
      <sheetName val="2.1제조(VDS)"/>
      <sheetName val="3.원가"/>
      <sheetName val="4.설치"/>
      <sheetName val="5.VD(T)"/>
      <sheetName val="5.VD"/>
      <sheetName val="6.전기(T)"/>
      <sheetName val="6.전기"/>
      <sheetName val="7.구조(T)"/>
      <sheetName val="7.구조"/>
      <sheetName val="8.제조"/>
      <sheetName val="9.설치"/>
      <sheetName val="10.전기"/>
      <sheetName val="11.구조"/>
      <sheetName val="표지(단가)"/>
      <sheetName val="일목_VDS"/>
      <sheetName val="일위_VDS"/>
      <sheetName val="일목_전기"/>
      <sheetName val="일위_전기"/>
      <sheetName val="일목_구조"/>
      <sheetName val="일위_구조"/>
      <sheetName val="산출기초_VDS"/>
      <sheetName val="산출기초_VDS (2)"/>
      <sheetName val="산출기초_VDS (3)"/>
      <sheetName val="산기_하부"/>
      <sheetName val="산기_구조"/>
      <sheetName val="자재"/>
      <sheetName val="노임"/>
    </sheetNames>
    <sheetDataSet>
      <sheetData sheetId="0"/>
      <sheetData sheetId="1"/>
      <sheetData sheetId="2"/>
      <sheetData sheetId="3">
        <row r="1">
          <cell r="A1">
            <v>0</v>
          </cell>
          <cell r="B1">
            <v>0</v>
          </cell>
          <cell r="C1" t="str">
            <v>2. 물품제조부문 내역서</v>
          </cell>
          <cell r="D1">
            <v>0</v>
          </cell>
          <cell r="E1">
            <v>0</v>
          </cell>
          <cell r="F1">
            <v>0</v>
          </cell>
          <cell r="G1">
            <v>0</v>
          </cell>
          <cell r="H1">
            <v>0</v>
          </cell>
          <cell r="I1">
            <v>0</v>
          </cell>
          <cell r="J1">
            <v>0</v>
          </cell>
        </row>
        <row r="2">
          <cell r="A2">
            <v>0</v>
          </cell>
          <cell r="B2">
            <v>0</v>
          </cell>
          <cell r="C2" t="str">
            <v>국도6호선</v>
          </cell>
          <cell r="D2">
            <v>0</v>
          </cell>
          <cell r="E2">
            <v>0</v>
          </cell>
          <cell r="F2">
            <v>0</v>
          </cell>
          <cell r="G2">
            <v>0</v>
          </cell>
          <cell r="H2">
            <v>0</v>
          </cell>
          <cell r="I2">
            <v>0</v>
          </cell>
          <cell r="J2">
            <v>0</v>
          </cell>
        </row>
        <row r="3">
          <cell r="A3">
            <v>0</v>
          </cell>
          <cell r="B3">
            <v>0</v>
          </cell>
          <cell r="C3" t="str">
            <v>품 명</v>
          </cell>
          <cell r="D3">
            <v>0</v>
          </cell>
          <cell r="E3" t="str">
            <v>규 격</v>
          </cell>
          <cell r="F3" t="str">
            <v>단 위</v>
          </cell>
          <cell r="G3" t="str">
            <v>수 량</v>
          </cell>
          <cell r="H3" t="str">
            <v>단 가</v>
          </cell>
          <cell r="I3" t="str">
            <v>금 액</v>
          </cell>
          <cell r="J3" t="str">
            <v>비 고</v>
          </cell>
        </row>
        <row r="4">
          <cell r="A4" t="str">
            <v>06</v>
          </cell>
          <cell r="B4" t="str">
            <v>자재 101</v>
          </cell>
          <cell r="C4" t="str">
            <v>카메라부</v>
          </cell>
          <cell r="D4" t="str">
            <v>CCD COLOR 카메라(VDS)</v>
          </cell>
          <cell r="E4" t="str">
            <v>1/3"CCD이상/렌즈(일체형)</v>
          </cell>
          <cell r="F4" t="str">
            <v>대</v>
          </cell>
          <cell r="G4">
            <v>12</v>
          </cell>
          <cell r="H4">
            <v>650000</v>
          </cell>
          <cell r="I4">
            <v>7800000</v>
          </cell>
          <cell r="J4">
            <v>0</v>
          </cell>
        </row>
        <row r="5">
          <cell r="A5" t="str">
            <v>06</v>
          </cell>
          <cell r="B5" t="str">
            <v>자재 102</v>
          </cell>
          <cell r="C5">
            <v>0</v>
          </cell>
          <cell r="D5" t="str">
            <v>하우징(VDS)</v>
          </cell>
          <cell r="E5" t="str">
            <v>전천후형</v>
          </cell>
          <cell r="F5" t="str">
            <v>대</v>
          </cell>
          <cell r="G5">
            <v>12</v>
          </cell>
          <cell r="H5">
            <v>250000</v>
          </cell>
          <cell r="I5">
            <v>3000000</v>
          </cell>
          <cell r="J5">
            <v>0</v>
          </cell>
        </row>
        <row r="6">
          <cell r="A6" t="str">
            <v>06</v>
          </cell>
          <cell r="B6" t="str">
            <v>자재 103</v>
          </cell>
          <cell r="C6">
            <v>0</v>
          </cell>
          <cell r="D6" t="str">
            <v>브라켓</v>
          </cell>
          <cell r="E6" t="str">
            <v>10kg, 수동조정형</v>
          </cell>
          <cell r="F6" t="str">
            <v>개</v>
          </cell>
          <cell r="G6">
            <v>12</v>
          </cell>
          <cell r="H6">
            <v>99000</v>
          </cell>
          <cell r="I6">
            <v>1188000</v>
          </cell>
          <cell r="J6">
            <v>0</v>
          </cell>
        </row>
        <row r="7">
          <cell r="A7" t="str">
            <v>06</v>
          </cell>
          <cell r="B7" t="str">
            <v>자재 104</v>
          </cell>
          <cell r="C7" t="str">
            <v>함체부</v>
          </cell>
          <cell r="D7" t="str">
            <v>제어기(VDS)</v>
          </cell>
          <cell r="E7" t="str">
            <v>32bit processor, 산업형</v>
          </cell>
          <cell r="F7" t="str">
            <v>대</v>
          </cell>
          <cell r="G7">
            <v>12</v>
          </cell>
          <cell r="H7">
            <v>5500000</v>
          </cell>
          <cell r="I7">
            <v>66000000</v>
          </cell>
          <cell r="J7">
            <v>0</v>
          </cell>
        </row>
        <row r="8">
          <cell r="A8" t="str">
            <v>06</v>
          </cell>
          <cell r="B8" t="str">
            <v>자재 643</v>
          </cell>
          <cell r="C8">
            <v>0</v>
          </cell>
          <cell r="D8" t="str">
            <v>제어함체</v>
          </cell>
          <cell r="E8" t="str">
            <v>W600×H1000</v>
          </cell>
          <cell r="F8" t="str">
            <v>대</v>
          </cell>
          <cell r="G8">
            <v>8</v>
          </cell>
          <cell r="H8">
            <v>1327000</v>
          </cell>
          <cell r="I8">
            <v>10616000</v>
          </cell>
          <cell r="J8">
            <v>0</v>
          </cell>
        </row>
        <row r="9">
          <cell r="A9" t="str">
            <v>06</v>
          </cell>
          <cell r="B9" t="str">
            <v>자재 840</v>
          </cell>
          <cell r="C9">
            <v>0</v>
          </cell>
          <cell r="D9" t="str">
            <v>써지보호기</v>
          </cell>
          <cell r="E9" t="str">
            <v>전원용, 단상, 40KA</v>
          </cell>
          <cell r="F9" t="str">
            <v>대</v>
          </cell>
          <cell r="G9">
            <v>8</v>
          </cell>
          <cell r="H9">
            <v>90000</v>
          </cell>
          <cell r="I9">
            <v>720000</v>
          </cell>
          <cell r="J9">
            <v>0</v>
          </cell>
        </row>
        <row r="10">
          <cell r="A10" t="str">
            <v>06</v>
          </cell>
          <cell r="B10" t="str">
            <v>자재 841</v>
          </cell>
          <cell r="C10">
            <v>0</v>
          </cell>
          <cell r="D10" t="str">
            <v>누전차단기</v>
          </cell>
          <cell r="E10" t="str">
            <v>단상, 50A, 자동복구 기능 포함</v>
          </cell>
          <cell r="F10" t="str">
            <v>대</v>
          </cell>
          <cell r="G10">
            <v>8</v>
          </cell>
          <cell r="H10">
            <v>300000</v>
          </cell>
          <cell r="I10">
            <v>2400000</v>
          </cell>
          <cell r="J10">
            <v>0</v>
          </cell>
        </row>
        <row r="11">
          <cell r="A11" t="str">
            <v>06</v>
          </cell>
          <cell r="B11" t="str">
            <v>자재 602</v>
          </cell>
          <cell r="C11" t="str">
            <v>구조물</v>
          </cell>
          <cell r="D11" t="str">
            <v>VDS 상부구조물</v>
          </cell>
          <cell r="E11" t="str">
            <v>VDS(15)A-5, Φ650x9t,M30x1000</v>
          </cell>
          <cell r="F11" t="str">
            <v>본</v>
          </cell>
          <cell r="G11">
            <v>8</v>
          </cell>
          <cell r="H11">
            <v>6378000</v>
          </cell>
          <cell r="I11">
            <v>51024000</v>
          </cell>
          <cell r="J11">
            <v>0</v>
          </cell>
        </row>
        <row r="12">
          <cell r="A12">
            <v>0</v>
          </cell>
          <cell r="B12">
            <v>0</v>
          </cell>
          <cell r="C12">
            <v>0</v>
          </cell>
          <cell r="D12">
            <v>0</v>
          </cell>
          <cell r="E12">
            <v>0</v>
          </cell>
          <cell r="F12">
            <v>0</v>
          </cell>
          <cell r="G12">
            <v>0</v>
          </cell>
          <cell r="H12">
            <v>0</v>
          </cell>
          <cell r="I12">
            <v>0</v>
          </cell>
          <cell r="J12">
            <v>0</v>
          </cell>
        </row>
        <row r="13">
          <cell r="A13">
            <v>0</v>
          </cell>
          <cell r="B13">
            <v>0</v>
          </cell>
          <cell r="C13">
            <v>0</v>
          </cell>
          <cell r="D13">
            <v>0</v>
          </cell>
          <cell r="E13">
            <v>0</v>
          </cell>
          <cell r="F13">
            <v>0</v>
          </cell>
          <cell r="G13">
            <v>0</v>
          </cell>
          <cell r="H13">
            <v>0</v>
          </cell>
          <cell r="I13">
            <v>0</v>
          </cell>
          <cell r="J13">
            <v>0</v>
          </cell>
        </row>
        <row r="14">
          <cell r="A14">
            <v>0</v>
          </cell>
          <cell r="B14">
            <v>0</v>
          </cell>
          <cell r="C14">
            <v>0</v>
          </cell>
          <cell r="D14">
            <v>0</v>
          </cell>
          <cell r="E14">
            <v>0</v>
          </cell>
          <cell r="F14">
            <v>0</v>
          </cell>
          <cell r="G14">
            <v>0</v>
          </cell>
          <cell r="H14">
            <v>0</v>
          </cell>
          <cell r="I14">
            <v>0</v>
          </cell>
          <cell r="J14">
            <v>0</v>
          </cell>
        </row>
        <row r="15">
          <cell r="A15">
            <v>0</v>
          </cell>
          <cell r="B15">
            <v>0</v>
          </cell>
          <cell r="C15">
            <v>0</v>
          </cell>
          <cell r="D15">
            <v>0</v>
          </cell>
          <cell r="E15">
            <v>0</v>
          </cell>
          <cell r="F15">
            <v>0</v>
          </cell>
          <cell r="G15">
            <v>0</v>
          </cell>
          <cell r="H15">
            <v>0</v>
          </cell>
          <cell r="I15">
            <v>0</v>
          </cell>
          <cell r="J15">
            <v>0</v>
          </cell>
        </row>
        <row r="16">
          <cell r="A16">
            <v>0</v>
          </cell>
          <cell r="B16">
            <v>0</v>
          </cell>
          <cell r="C16">
            <v>0</v>
          </cell>
          <cell r="D16">
            <v>0</v>
          </cell>
          <cell r="E16">
            <v>0</v>
          </cell>
          <cell r="F16">
            <v>0</v>
          </cell>
          <cell r="G16">
            <v>0</v>
          </cell>
          <cell r="H16">
            <v>0</v>
          </cell>
          <cell r="I16">
            <v>0</v>
          </cell>
          <cell r="J16">
            <v>0</v>
          </cell>
        </row>
        <row r="17">
          <cell r="A17">
            <v>0</v>
          </cell>
          <cell r="B17">
            <v>0</v>
          </cell>
          <cell r="C17" t="str">
            <v>계</v>
          </cell>
          <cell r="D17">
            <v>0</v>
          </cell>
          <cell r="E17">
            <v>0</v>
          </cell>
          <cell r="F17">
            <v>0</v>
          </cell>
          <cell r="G17">
            <v>0</v>
          </cell>
          <cell r="H17">
            <v>0</v>
          </cell>
          <cell r="I17">
            <v>142748000</v>
          </cell>
          <cell r="J17">
            <v>0</v>
          </cell>
        </row>
        <row r="18">
          <cell r="A18">
            <v>0</v>
          </cell>
          <cell r="B18">
            <v>0</v>
          </cell>
          <cell r="C18" t="str">
            <v>VAT</v>
          </cell>
          <cell r="D18">
            <v>0</v>
          </cell>
          <cell r="E18">
            <v>0</v>
          </cell>
          <cell r="F18">
            <v>0</v>
          </cell>
          <cell r="G18">
            <v>0</v>
          </cell>
          <cell r="H18">
            <v>0</v>
          </cell>
          <cell r="I18">
            <v>14274800</v>
          </cell>
          <cell r="J18">
            <v>0</v>
          </cell>
        </row>
        <row r="19">
          <cell r="A19" t="str">
            <v>국도6호선</v>
          </cell>
          <cell r="B19">
            <v>0</v>
          </cell>
          <cell r="C19" t="str">
            <v>합 계</v>
          </cell>
          <cell r="D19">
            <v>0</v>
          </cell>
          <cell r="E19">
            <v>0</v>
          </cell>
          <cell r="F19">
            <v>0</v>
          </cell>
          <cell r="G19">
            <v>0</v>
          </cell>
          <cell r="H19">
            <v>0</v>
          </cell>
          <cell r="I19">
            <v>157022800</v>
          </cell>
          <cell r="J19">
            <v>0</v>
          </cell>
        </row>
        <row r="20">
          <cell r="A20">
            <v>0</v>
          </cell>
          <cell r="B20">
            <v>0</v>
          </cell>
          <cell r="C20" t="str">
            <v>2. 물품제조부문 내역서</v>
          </cell>
          <cell r="D20">
            <v>0</v>
          </cell>
          <cell r="E20">
            <v>0</v>
          </cell>
          <cell r="F20">
            <v>0</v>
          </cell>
          <cell r="G20">
            <v>0</v>
          </cell>
          <cell r="H20">
            <v>0</v>
          </cell>
          <cell r="I20">
            <v>0</v>
          </cell>
          <cell r="J20">
            <v>0</v>
          </cell>
        </row>
        <row r="21">
          <cell r="A21">
            <v>0</v>
          </cell>
          <cell r="B21">
            <v>0</v>
          </cell>
          <cell r="C21" t="str">
            <v>국도7호선</v>
          </cell>
          <cell r="D21">
            <v>0</v>
          </cell>
          <cell r="E21">
            <v>0</v>
          </cell>
          <cell r="F21">
            <v>0</v>
          </cell>
          <cell r="G21">
            <v>0</v>
          </cell>
          <cell r="H21">
            <v>0</v>
          </cell>
          <cell r="I21">
            <v>0</v>
          </cell>
          <cell r="J21">
            <v>0</v>
          </cell>
        </row>
        <row r="22">
          <cell r="A22">
            <v>0</v>
          </cell>
          <cell r="B22">
            <v>0</v>
          </cell>
          <cell r="C22" t="str">
            <v>품 명</v>
          </cell>
          <cell r="D22">
            <v>0</v>
          </cell>
          <cell r="E22" t="str">
            <v>규 격</v>
          </cell>
          <cell r="F22" t="str">
            <v>단 위</v>
          </cell>
          <cell r="G22" t="str">
            <v>수 량</v>
          </cell>
          <cell r="H22" t="str">
            <v>단 가</v>
          </cell>
          <cell r="I22" t="str">
            <v>금 액</v>
          </cell>
          <cell r="J22" t="str">
            <v>비 고</v>
          </cell>
        </row>
        <row r="23">
          <cell r="A23" t="str">
            <v>07</v>
          </cell>
          <cell r="B23" t="str">
            <v>자재 101</v>
          </cell>
          <cell r="C23" t="str">
            <v>카메라부</v>
          </cell>
          <cell r="D23" t="str">
            <v>CCD COLOR 카메라(VDS)</v>
          </cell>
          <cell r="E23" t="str">
            <v>1/3"CCD이상/렌즈(일체형)</v>
          </cell>
          <cell r="F23" t="str">
            <v>대</v>
          </cell>
          <cell r="G23">
            <v>2</v>
          </cell>
          <cell r="H23">
            <v>650000</v>
          </cell>
          <cell r="I23">
            <v>1300000</v>
          </cell>
          <cell r="J23">
            <v>0</v>
          </cell>
        </row>
        <row r="24">
          <cell r="A24" t="str">
            <v>07</v>
          </cell>
          <cell r="B24" t="str">
            <v>자재 102</v>
          </cell>
          <cell r="C24">
            <v>0</v>
          </cell>
          <cell r="D24" t="str">
            <v>하우징(VDS)</v>
          </cell>
          <cell r="E24" t="str">
            <v>전천후형</v>
          </cell>
          <cell r="F24" t="str">
            <v>대</v>
          </cell>
          <cell r="G24">
            <v>2</v>
          </cell>
          <cell r="H24">
            <v>250000</v>
          </cell>
          <cell r="I24">
            <v>500000</v>
          </cell>
          <cell r="J24">
            <v>0</v>
          </cell>
        </row>
        <row r="25">
          <cell r="A25" t="str">
            <v>07</v>
          </cell>
          <cell r="B25" t="str">
            <v>자재 103</v>
          </cell>
          <cell r="C25">
            <v>0</v>
          </cell>
          <cell r="D25" t="str">
            <v>브라켓</v>
          </cell>
          <cell r="E25" t="str">
            <v>10kg, 수동조정형</v>
          </cell>
          <cell r="F25" t="str">
            <v>개</v>
          </cell>
          <cell r="G25">
            <v>2</v>
          </cell>
          <cell r="H25">
            <v>99000</v>
          </cell>
          <cell r="I25">
            <v>198000</v>
          </cell>
          <cell r="J25">
            <v>0</v>
          </cell>
        </row>
        <row r="26">
          <cell r="A26" t="str">
            <v>07</v>
          </cell>
          <cell r="B26" t="str">
            <v>자재 104</v>
          </cell>
          <cell r="C26" t="str">
            <v>함체부</v>
          </cell>
          <cell r="D26" t="str">
            <v>제어기(VDS)</v>
          </cell>
          <cell r="E26" t="str">
            <v>32bit processor, 산업형</v>
          </cell>
          <cell r="F26" t="str">
            <v>대</v>
          </cell>
          <cell r="G26">
            <v>2</v>
          </cell>
          <cell r="H26">
            <v>5500000</v>
          </cell>
          <cell r="I26">
            <v>11000000</v>
          </cell>
          <cell r="J26">
            <v>0</v>
          </cell>
        </row>
        <row r="27">
          <cell r="A27" t="str">
            <v>07</v>
          </cell>
          <cell r="B27" t="str">
            <v>자재 643</v>
          </cell>
          <cell r="C27">
            <v>0</v>
          </cell>
          <cell r="D27" t="str">
            <v>제어함체</v>
          </cell>
          <cell r="E27" t="str">
            <v>W600×H1000</v>
          </cell>
          <cell r="F27" t="str">
            <v>대</v>
          </cell>
          <cell r="G27">
            <v>1</v>
          </cell>
          <cell r="H27">
            <v>1327000</v>
          </cell>
          <cell r="I27">
            <v>1327000</v>
          </cell>
          <cell r="J27">
            <v>0</v>
          </cell>
        </row>
        <row r="28">
          <cell r="A28" t="str">
            <v>07</v>
          </cell>
          <cell r="B28" t="str">
            <v>자재 840</v>
          </cell>
          <cell r="C28">
            <v>0</v>
          </cell>
          <cell r="D28" t="str">
            <v>써지보호기</v>
          </cell>
          <cell r="E28" t="str">
            <v>전원용, 단상, 40KA</v>
          </cell>
          <cell r="F28" t="str">
            <v>대</v>
          </cell>
          <cell r="G28">
            <v>1</v>
          </cell>
          <cell r="H28">
            <v>90000</v>
          </cell>
          <cell r="I28">
            <v>90000</v>
          </cell>
          <cell r="J28">
            <v>0</v>
          </cell>
        </row>
        <row r="29">
          <cell r="A29" t="str">
            <v>07</v>
          </cell>
          <cell r="B29" t="str">
            <v>자재 841</v>
          </cell>
          <cell r="C29">
            <v>0</v>
          </cell>
          <cell r="D29" t="str">
            <v>누전차단기</v>
          </cell>
          <cell r="E29" t="str">
            <v>단상, 50A, 자동복구 기능 포함</v>
          </cell>
          <cell r="F29" t="str">
            <v>대</v>
          </cell>
          <cell r="G29">
            <v>1</v>
          </cell>
          <cell r="H29">
            <v>300000</v>
          </cell>
          <cell r="I29">
            <v>300000</v>
          </cell>
          <cell r="J29">
            <v>0</v>
          </cell>
        </row>
        <row r="30">
          <cell r="A30" t="str">
            <v>07</v>
          </cell>
          <cell r="B30" t="str">
            <v>자재 602</v>
          </cell>
          <cell r="C30" t="str">
            <v>구조물</v>
          </cell>
          <cell r="D30" t="str">
            <v>VDS 상부구조물</v>
          </cell>
          <cell r="E30" t="str">
            <v>VDS(15)A-5, Φ650x9t,M30x1000</v>
          </cell>
          <cell r="F30" t="str">
            <v>본</v>
          </cell>
          <cell r="G30">
            <v>1</v>
          </cell>
          <cell r="H30">
            <v>6378000</v>
          </cell>
          <cell r="I30">
            <v>6378000</v>
          </cell>
          <cell r="J30">
            <v>0</v>
          </cell>
        </row>
        <row r="31">
          <cell r="A31">
            <v>0</v>
          </cell>
          <cell r="B31">
            <v>0</v>
          </cell>
          <cell r="C31">
            <v>0</v>
          </cell>
          <cell r="D31">
            <v>0</v>
          </cell>
          <cell r="E31">
            <v>0</v>
          </cell>
          <cell r="F31">
            <v>0</v>
          </cell>
          <cell r="G31">
            <v>0</v>
          </cell>
          <cell r="H31">
            <v>0</v>
          </cell>
          <cell r="I31">
            <v>0</v>
          </cell>
          <cell r="J31">
            <v>0</v>
          </cell>
        </row>
        <row r="32">
          <cell r="A32">
            <v>0</v>
          </cell>
          <cell r="B32">
            <v>0</v>
          </cell>
          <cell r="C32">
            <v>0</v>
          </cell>
          <cell r="D32">
            <v>0</v>
          </cell>
          <cell r="E32">
            <v>0</v>
          </cell>
          <cell r="F32">
            <v>0</v>
          </cell>
          <cell r="G32">
            <v>0</v>
          </cell>
          <cell r="H32">
            <v>0</v>
          </cell>
          <cell r="I32">
            <v>0</v>
          </cell>
          <cell r="J32">
            <v>0</v>
          </cell>
        </row>
        <row r="33">
          <cell r="A33">
            <v>0</v>
          </cell>
          <cell r="B33">
            <v>0</v>
          </cell>
          <cell r="C33">
            <v>0</v>
          </cell>
          <cell r="D33">
            <v>0</v>
          </cell>
          <cell r="E33">
            <v>0</v>
          </cell>
          <cell r="F33">
            <v>0</v>
          </cell>
          <cell r="G33">
            <v>0</v>
          </cell>
          <cell r="H33">
            <v>0</v>
          </cell>
          <cell r="I33">
            <v>0</v>
          </cell>
          <cell r="J33">
            <v>0</v>
          </cell>
        </row>
        <row r="34">
          <cell r="A34">
            <v>0</v>
          </cell>
          <cell r="B34">
            <v>0</v>
          </cell>
          <cell r="C34">
            <v>0</v>
          </cell>
          <cell r="D34">
            <v>0</v>
          </cell>
          <cell r="E34">
            <v>0</v>
          </cell>
          <cell r="F34">
            <v>0</v>
          </cell>
          <cell r="G34">
            <v>0</v>
          </cell>
          <cell r="H34">
            <v>0</v>
          </cell>
          <cell r="I34">
            <v>0</v>
          </cell>
          <cell r="J34">
            <v>0</v>
          </cell>
        </row>
        <row r="35">
          <cell r="A35">
            <v>0</v>
          </cell>
          <cell r="B35">
            <v>0</v>
          </cell>
          <cell r="C35">
            <v>0</v>
          </cell>
          <cell r="D35">
            <v>0</v>
          </cell>
          <cell r="E35">
            <v>0</v>
          </cell>
          <cell r="F35">
            <v>0</v>
          </cell>
          <cell r="G35">
            <v>0</v>
          </cell>
          <cell r="H35">
            <v>0</v>
          </cell>
          <cell r="I35">
            <v>0</v>
          </cell>
          <cell r="J35">
            <v>0</v>
          </cell>
        </row>
        <row r="36">
          <cell r="A36">
            <v>0</v>
          </cell>
          <cell r="B36">
            <v>0</v>
          </cell>
          <cell r="C36" t="str">
            <v>계</v>
          </cell>
          <cell r="D36">
            <v>0</v>
          </cell>
          <cell r="E36">
            <v>0</v>
          </cell>
          <cell r="F36">
            <v>0</v>
          </cell>
          <cell r="G36">
            <v>0</v>
          </cell>
          <cell r="H36">
            <v>0</v>
          </cell>
          <cell r="I36">
            <v>21093000</v>
          </cell>
          <cell r="J36">
            <v>0</v>
          </cell>
        </row>
        <row r="37">
          <cell r="A37">
            <v>0</v>
          </cell>
          <cell r="B37">
            <v>0</v>
          </cell>
          <cell r="C37" t="str">
            <v>VAT</v>
          </cell>
          <cell r="D37">
            <v>0</v>
          </cell>
          <cell r="E37">
            <v>0</v>
          </cell>
          <cell r="F37">
            <v>0</v>
          </cell>
          <cell r="G37">
            <v>0</v>
          </cell>
          <cell r="H37">
            <v>0</v>
          </cell>
          <cell r="I37">
            <v>2109300</v>
          </cell>
          <cell r="J37">
            <v>0</v>
          </cell>
        </row>
        <row r="38">
          <cell r="A38" t="str">
            <v>국도7호선</v>
          </cell>
          <cell r="B38">
            <v>0</v>
          </cell>
          <cell r="C38" t="str">
            <v>합 계</v>
          </cell>
          <cell r="D38">
            <v>0</v>
          </cell>
          <cell r="E38">
            <v>0</v>
          </cell>
          <cell r="F38">
            <v>0</v>
          </cell>
          <cell r="G38">
            <v>0</v>
          </cell>
          <cell r="H38">
            <v>0</v>
          </cell>
          <cell r="I38">
            <v>23202300</v>
          </cell>
          <cell r="J38">
            <v>0</v>
          </cell>
        </row>
        <row r="39">
          <cell r="A39">
            <v>0</v>
          </cell>
          <cell r="B39">
            <v>0</v>
          </cell>
          <cell r="C39" t="str">
            <v>2. 물품제조부문 내역서</v>
          </cell>
          <cell r="D39">
            <v>0</v>
          </cell>
          <cell r="E39">
            <v>0</v>
          </cell>
          <cell r="F39">
            <v>0</v>
          </cell>
          <cell r="G39">
            <v>0</v>
          </cell>
          <cell r="H39">
            <v>0</v>
          </cell>
          <cell r="I39">
            <v>0</v>
          </cell>
          <cell r="J39">
            <v>0</v>
          </cell>
        </row>
        <row r="40">
          <cell r="A40">
            <v>0</v>
          </cell>
          <cell r="B40">
            <v>0</v>
          </cell>
          <cell r="C40" t="str">
            <v>국도31호선</v>
          </cell>
          <cell r="D40">
            <v>0</v>
          </cell>
          <cell r="E40">
            <v>0</v>
          </cell>
          <cell r="F40">
            <v>0</v>
          </cell>
          <cell r="G40">
            <v>0</v>
          </cell>
          <cell r="H40">
            <v>0</v>
          </cell>
          <cell r="I40">
            <v>0</v>
          </cell>
          <cell r="J40">
            <v>0</v>
          </cell>
        </row>
        <row r="41">
          <cell r="A41">
            <v>0</v>
          </cell>
          <cell r="B41">
            <v>0</v>
          </cell>
          <cell r="C41" t="str">
            <v>품 명</v>
          </cell>
          <cell r="D41">
            <v>0</v>
          </cell>
          <cell r="E41" t="str">
            <v>규 격</v>
          </cell>
          <cell r="F41" t="str">
            <v>단 위</v>
          </cell>
          <cell r="G41" t="str">
            <v>수 량</v>
          </cell>
          <cell r="H41" t="str">
            <v>단 가</v>
          </cell>
          <cell r="I41" t="str">
            <v>금 액</v>
          </cell>
          <cell r="J41" t="str">
            <v>비 고</v>
          </cell>
        </row>
        <row r="42">
          <cell r="A42" t="str">
            <v>31</v>
          </cell>
          <cell r="B42" t="str">
            <v>자재 101</v>
          </cell>
          <cell r="C42" t="str">
            <v>카메라부</v>
          </cell>
          <cell r="D42" t="str">
            <v>CCD COLOR 카메라(VDS)</v>
          </cell>
          <cell r="E42" t="str">
            <v>1/3"CCD이상/렌즈(일체형)</v>
          </cell>
          <cell r="F42" t="str">
            <v>대</v>
          </cell>
          <cell r="G42">
            <v>2</v>
          </cell>
          <cell r="H42">
            <v>650000</v>
          </cell>
          <cell r="I42">
            <v>1300000</v>
          </cell>
          <cell r="J42">
            <v>0</v>
          </cell>
        </row>
        <row r="43">
          <cell r="A43" t="str">
            <v>31</v>
          </cell>
          <cell r="B43" t="str">
            <v>자재 102</v>
          </cell>
          <cell r="C43">
            <v>0</v>
          </cell>
          <cell r="D43" t="str">
            <v>하우징(VDS)</v>
          </cell>
          <cell r="E43" t="str">
            <v>전천후형</v>
          </cell>
          <cell r="F43" t="str">
            <v>대</v>
          </cell>
          <cell r="G43">
            <v>2</v>
          </cell>
          <cell r="H43">
            <v>250000</v>
          </cell>
          <cell r="I43">
            <v>500000</v>
          </cell>
          <cell r="J43">
            <v>0</v>
          </cell>
        </row>
        <row r="44">
          <cell r="A44" t="str">
            <v>31</v>
          </cell>
          <cell r="B44" t="str">
            <v>자재 103</v>
          </cell>
          <cell r="C44">
            <v>0</v>
          </cell>
          <cell r="D44" t="str">
            <v>브라켓</v>
          </cell>
          <cell r="E44" t="str">
            <v>10kg, 수동조정형</v>
          </cell>
          <cell r="F44" t="str">
            <v>개</v>
          </cell>
          <cell r="G44">
            <v>2</v>
          </cell>
          <cell r="H44">
            <v>99000</v>
          </cell>
          <cell r="I44">
            <v>198000</v>
          </cell>
          <cell r="J44">
            <v>0</v>
          </cell>
        </row>
        <row r="45">
          <cell r="A45" t="str">
            <v>31</v>
          </cell>
          <cell r="B45" t="str">
            <v>자재 104</v>
          </cell>
          <cell r="C45" t="str">
            <v>함체부</v>
          </cell>
          <cell r="D45" t="str">
            <v>제어기(VDS)</v>
          </cell>
          <cell r="E45" t="str">
            <v>32bit processor, 산업형</v>
          </cell>
          <cell r="F45" t="str">
            <v>대</v>
          </cell>
          <cell r="G45">
            <v>2</v>
          </cell>
          <cell r="H45">
            <v>5500000</v>
          </cell>
          <cell r="I45">
            <v>11000000</v>
          </cell>
          <cell r="J45">
            <v>0</v>
          </cell>
        </row>
        <row r="46">
          <cell r="A46" t="str">
            <v>31</v>
          </cell>
          <cell r="B46" t="str">
            <v>자재 643</v>
          </cell>
          <cell r="C46">
            <v>0</v>
          </cell>
          <cell r="D46" t="str">
            <v>제어함체</v>
          </cell>
          <cell r="E46" t="str">
            <v>W600×H1000</v>
          </cell>
          <cell r="F46" t="str">
            <v>대</v>
          </cell>
          <cell r="G46">
            <v>1</v>
          </cell>
          <cell r="H46">
            <v>1327000</v>
          </cell>
          <cell r="I46">
            <v>1327000</v>
          </cell>
          <cell r="J46">
            <v>0</v>
          </cell>
        </row>
        <row r="47">
          <cell r="A47" t="str">
            <v>31</v>
          </cell>
          <cell r="B47" t="str">
            <v>자재 840</v>
          </cell>
          <cell r="C47">
            <v>0</v>
          </cell>
          <cell r="D47" t="str">
            <v>써지보호기</v>
          </cell>
          <cell r="E47" t="str">
            <v>전원용, 단상, 40KA</v>
          </cell>
          <cell r="F47" t="str">
            <v>대</v>
          </cell>
          <cell r="G47">
            <v>1</v>
          </cell>
          <cell r="H47">
            <v>90000</v>
          </cell>
          <cell r="I47">
            <v>90000</v>
          </cell>
          <cell r="J47">
            <v>0</v>
          </cell>
        </row>
        <row r="48">
          <cell r="A48" t="str">
            <v>31</v>
          </cell>
          <cell r="B48" t="str">
            <v>자재 841</v>
          </cell>
          <cell r="C48">
            <v>0</v>
          </cell>
          <cell r="D48" t="str">
            <v>누전차단기</v>
          </cell>
          <cell r="E48" t="str">
            <v>단상, 50A, 자동복구 기능 포함</v>
          </cell>
          <cell r="F48" t="str">
            <v>대</v>
          </cell>
          <cell r="G48">
            <v>1</v>
          </cell>
          <cell r="H48">
            <v>300000</v>
          </cell>
          <cell r="I48">
            <v>300000</v>
          </cell>
          <cell r="J48">
            <v>0</v>
          </cell>
        </row>
        <row r="49">
          <cell r="A49" t="str">
            <v>31</v>
          </cell>
          <cell r="B49" t="str">
            <v>자재 602</v>
          </cell>
          <cell r="C49" t="str">
            <v>구조물</v>
          </cell>
          <cell r="D49" t="str">
            <v>VDS 상부구조물</v>
          </cell>
          <cell r="E49" t="str">
            <v>VDS(15)A-5, Φ650x9t,M30x1000</v>
          </cell>
          <cell r="F49" t="str">
            <v>본</v>
          </cell>
          <cell r="G49">
            <v>1</v>
          </cell>
          <cell r="H49">
            <v>6378000</v>
          </cell>
          <cell r="I49">
            <v>6378000</v>
          </cell>
          <cell r="J49">
            <v>0</v>
          </cell>
        </row>
        <row r="50">
          <cell r="A50">
            <v>0</v>
          </cell>
          <cell r="B50">
            <v>0</v>
          </cell>
          <cell r="C50">
            <v>0</v>
          </cell>
          <cell r="D50">
            <v>0</v>
          </cell>
          <cell r="E50">
            <v>0</v>
          </cell>
          <cell r="F50">
            <v>0</v>
          </cell>
          <cell r="G50">
            <v>0</v>
          </cell>
          <cell r="H50">
            <v>0</v>
          </cell>
          <cell r="I50">
            <v>0</v>
          </cell>
          <cell r="J50">
            <v>0</v>
          </cell>
        </row>
        <row r="51">
          <cell r="A51">
            <v>0</v>
          </cell>
          <cell r="B51">
            <v>0</v>
          </cell>
          <cell r="C51">
            <v>0</v>
          </cell>
          <cell r="D51">
            <v>0</v>
          </cell>
          <cell r="E51">
            <v>0</v>
          </cell>
          <cell r="F51">
            <v>0</v>
          </cell>
          <cell r="G51">
            <v>0</v>
          </cell>
          <cell r="H51">
            <v>0</v>
          </cell>
          <cell r="I51">
            <v>0</v>
          </cell>
          <cell r="J51">
            <v>0</v>
          </cell>
        </row>
        <row r="52">
          <cell r="A52">
            <v>0</v>
          </cell>
          <cell r="B52">
            <v>0</v>
          </cell>
          <cell r="C52">
            <v>0</v>
          </cell>
          <cell r="D52">
            <v>0</v>
          </cell>
          <cell r="E52">
            <v>0</v>
          </cell>
          <cell r="F52">
            <v>0</v>
          </cell>
          <cell r="G52">
            <v>0</v>
          </cell>
          <cell r="H52">
            <v>0</v>
          </cell>
          <cell r="I52">
            <v>0</v>
          </cell>
          <cell r="J52">
            <v>0</v>
          </cell>
        </row>
        <row r="53">
          <cell r="A53">
            <v>0</v>
          </cell>
          <cell r="B53">
            <v>0</v>
          </cell>
          <cell r="C53">
            <v>0</v>
          </cell>
          <cell r="D53">
            <v>0</v>
          </cell>
          <cell r="E53">
            <v>0</v>
          </cell>
          <cell r="F53">
            <v>0</v>
          </cell>
          <cell r="G53">
            <v>0</v>
          </cell>
          <cell r="H53">
            <v>0</v>
          </cell>
          <cell r="I53">
            <v>0</v>
          </cell>
          <cell r="J53">
            <v>0</v>
          </cell>
        </row>
        <row r="54">
          <cell r="A54">
            <v>0</v>
          </cell>
          <cell r="B54">
            <v>0</v>
          </cell>
          <cell r="C54">
            <v>0</v>
          </cell>
          <cell r="D54">
            <v>0</v>
          </cell>
          <cell r="E54">
            <v>0</v>
          </cell>
          <cell r="F54">
            <v>0</v>
          </cell>
          <cell r="G54">
            <v>0</v>
          </cell>
          <cell r="H54">
            <v>0</v>
          </cell>
          <cell r="I54">
            <v>0</v>
          </cell>
          <cell r="J54">
            <v>0</v>
          </cell>
        </row>
        <row r="55">
          <cell r="A55">
            <v>0</v>
          </cell>
          <cell r="B55">
            <v>0</v>
          </cell>
          <cell r="C55" t="str">
            <v>계</v>
          </cell>
          <cell r="D55">
            <v>0</v>
          </cell>
          <cell r="E55">
            <v>0</v>
          </cell>
          <cell r="F55">
            <v>0</v>
          </cell>
          <cell r="G55">
            <v>0</v>
          </cell>
          <cell r="H55">
            <v>0</v>
          </cell>
          <cell r="I55">
            <v>21093000</v>
          </cell>
          <cell r="J55">
            <v>0</v>
          </cell>
        </row>
        <row r="56">
          <cell r="A56">
            <v>0</v>
          </cell>
          <cell r="B56">
            <v>0</v>
          </cell>
          <cell r="C56" t="str">
            <v>VAT</v>
          </cell>
          <cell r="D56">
            <v>0</v>
          </cell>
          <cell r="E56">
            <v>0</v>
          </cell>
          <cell r="F56">
            <v>0</v>
          </cell>
          <cell r="G56">
            <v>0</v>
          </cell>
          <cell r="H56">
            <v>0</v>
          </cell>
          <cell r="I56">
            <v>2109300</v>
          </cell>
          <cell r="J56">
            <v>0</v>
          </cell>
        </row>
        <row r="57">
          <cell r="A57" t="str">
            <v>국도31호선</v>
          </cell>
          <cell r="B57">
            <v>0</v>
          </cell>
          <cell r="C57" t="str">
            <v>합 계</v>
          </cell>
          <cell r="D57">
            <v>0</v>
          </cell>
          <cell r="E57">
            <v>0</v>
          </cell>
          <cell r="F57">
            <v>0</v>
          </cell>
          <cell r="G57">
            <v>0</v>
          </cell>
          <cell r="H57">
            <v>0</v>
          </cell>
          <cell r="I57">
            <v>23202300</v>
          </cell>
          <cell r="J57">
            <v>0</v>
          </cell>
        </row>
        <row r="58">
          <cell r="A58">
            <v>0</v>
          </cell>
          <cell r="B58">
            <v>0</v>
          </cell>
          <cell r="C58" t="str">
            <v>2. 물품제조부문 내역서</v>
          </cell>
          <cell r="D58">
            <v>0</v>
          </cell>
          <cell r="E58">
            <v>0</v>
          </cell>
          <cell r="F58">
            <v>0</v>
          </cell>
          <cell r="G58">
            <v>0</v>
          </cell>
          <cell r="H58">
            <v>0</v>
          </cell>
          <cell r="I58">
            <v>0</v>
          </cell>
          <cell r="J58">
            <v>0</v>
          </cell>
        </row>
        <row r="59">
          <cell r="A59">
            <v>0</v>
          </cell>
          <cell r="B59">
            <v>0</v>
          </cell>
          <cell r="C59" t="str">
            <v>국도59호선</v>
          </cell>
          <cell r="D59">
            <v>0</v>
          </cell>
          <cell r="E59">
            <v>0</v>
          </cell>
          <cell r="F59">
            <v>0</v>
          </cell>
          <cell r="G59">
            <v>0</v>
          </cell>
          <cell r="H59">
            <v>0</v>
          </cell>
          <cell r="I59">
            <v>0</v>
          </cell>
          <cell r="J59">
            <v>0</v>
          </cell>
        </row>
        <row r="60">
          <cell r="A60">
            <v>0</v>
          </cell>
          <cell r="B60">
            <v>0</v>
          </cell>
          <cell r="C60" t="str">
            <v>품 명</v>
          </cell>
          <cell r="D60">
            <v>0</v>
          </cell>
          <cell r="E60" t="str">
            <v>규 격</v>
          </cell>
          <cell r="F60" t="str">
            <v>단 위</v>
          </cell>
          <cell r="G60" t="str">
            <v>수 량</v>
          </cell>
          <cell r="H60" t="str">
            <v>단 가</v>
          </cell>
          <cell r="I60" t="str">
            <v>금 액</v>
          </cell>
          <cell r="J60" t="str">
            <v>비 고</v>
          </cell>
        </row>
        <row r="61">
          <cell r="A61" t="str">
            <v>59</v>
          </cell>
          <cell r="B61" t="str">
            <v>자재 101</v>
          </cell>
          <cell r="C61" t="str">
            <v>카메라부</v>
          </cell>
          <cell r="D61" t="str">
            <v>CCD COLOR 카메라(VDS)</v>
          </cell>
          <cell r="E61" t="str">
            <v>1/3"CCD이상/렌즈(일체형)</v>
          </cell>
          <cell r="F61" t="str">
            <v>대</v>
          </cell>
          <cell r="G61">
            <v>7</v>
          </cell>
          <cell r="H61">
            <v>650000</v>
          </cell>
          <cell r="I61">
            <v>4550000</v>
          </cell>
          <cell r="J61">
            <v>0</v>
          </cell>
        </row>
        <row r="62">
          <cell r="A62" t="str">
            <v>59</v>
          </cell>
          <cell r="B62" t="str">
            <v>자재 102</v>
          </cell>
          <cell r="C62">
            <v>0</v>
          </cell>
          <cell r="D62" t="str">
            <v>하우징(VDS)</v>
          </cell>
          <cell r="E62" t="str">
            <v>전천후형</v>
          </cell>
          <cell r="F62" t="str">
            <v>대</v>
          </cell>
          <cell r="G62">
            <v>7</v>
          </cell>
          <cell r="H62">
            <v>250000</v>
          </cell>
          <cell r="I62">
            <v>1750000</v>
          </cell>
          <cell r="J62">
            <v>0</v>
          </cell>
        </row>
        <row r="63">
          <cell r="A63" t="str">
            <v>59</v>
          </cell>
          <cell r="B63" t="str">
            <v>자재 103</v>
          </cell>
          <cell r="C63">
            <v>0</v>
          </cell>
          <cell r="D63" t="str">
            <v>브라켓</v>
          </cell>
          <cell r="E63" t="str">
            <v>10kg, 수동조정형</v>
          </cell>
          <cell r="F63" t="str">
            <v>개</v>
          </cell>
          <cell r="G63">
            <v>7</v>
          </cell>
          <cell r="H63">
            <v>99000</v>
          </cell>
          <cell r="I63">
            <v>693000</v>
          </cell>
          <cell r="J63">
            <v>0</v>
          </cell>
        </row>
        <row r="64">
          <cell r="A64" t="str">
            <v>59</v>
          </cell>
          <cell r="B64" t="str">
            <v>자재 104</v>
          </cell>
          <cell r="C64" t="str">
            <v>함체부</v>
          </cell>
          <cell r="D64" t="str">
            <v>제어기(VDS)</v>
          </cell>
          <cell r="E64" t="str">
            <v>32bit processor, 산업형</v>
          </cell>
          <cell r="F64" t="str">
            <v>대</v>
          </cell>
          <cell r="G64">
            <v>7</v>
          </cell>
          <cell r="H64">
            <v>5500000</v>
          </cell>
          <cell r="I64">
            <v>38500000</v>
          </cell>
          <cell r="J64">
            <v>0</v>
          </cell>
        </row>
        <row r="65">
          <cell r="A65" t="str">
            <v>59</v>
          </cell>
          <cell r="B65" t="str">
            <v>자재 643</v>
          </cell>
          <cell r="C65">
            <v>0</v>
          </cell>
          <cell r="D65" t="str">
            <v>제어함체</v>
          </cell>
          <cell r="E65" t="str">
            <v>W600×H1000</v>
          </cell>
          <cell r="F65" t="str">
            <v>대</v>
          </cell>
          <cell r="G65">
            <v>7</v>
          </cell>
          <cell r="H65">
            <v>1327000</v>
          </cell>
          <cell r="I65">
            <v>9289000</v>
          </cell>
          <cell r="J65">
            <v>0</v>
          </cell>
        </row>
        <row r="66">
          <cell r="A66" t="str">
            <v>59</v>
          </cell>
          <cell r="B66" t="str">
            <v>자재 840</v>
          </cell>
          <cell r="C66">
            <v>0</v>
          </cell>
          <cell r="D66" t="str">
            <v>써지보호기</v>
          </cell>
          <cell r="E66" t="str">
            <v>전원용, 단상, 40KA</v>
          </cell>
          <cell r="F66" t="str">
            <v>대</v>
          </cell>
          <cell r="G66">
            <v>7</v>
          </cell>
          <cell r="H66">
            <v>90000</v>
          </cell>
          <cell r="I66">
            <v>630000</v>
          </cell>
          <cell r="J66">
            <v>0</v>
          </cell>
        </row>
        <row r="67">
          <cell r="A67" t="str">
            <v>59</v>
          </cell>
          <cell r="B67" t="str">
            <v>자재 841</v>
          </cell>
          <cell r="C67">
            <v>0</v>
          </cell>
          <cell r="D67" t="str">
            <v>누전차단기</v>
          </cell>
          <cell r="E67" t="str">
            <v>단상, 50A, 자동복구 기능 포함</v>
          </cell>
          <cell r="F67" t="str">
            <v>대</v>
          </cell>
          <cell r="G67">
            <v>7</v>
          </cell>
          <cell r="H67">
            <v>300000</v>
          </cell>
          <cell r="I67">
            <v>2100000</v>
          </cell>
          <cell r="J67">
            <v>0</v>
          </cell>
        </row>
        <row r="68">
          <cell r="A68" t="str">
            <v>59</v>
          </cell>
          <cell r="B68" t="str">
            <v>자재 602</v>
          </cell>
          <cell r="C68" t="str">
            <v>구조물</v>
          </cell>
          <cell r="D68" t="str">
            <v>VDS 상부구조물</v>
          </cell>
          <cell r="E68" t="str">
            <v>VDS(15)A-5, Φ650x9t,M30x1000</v>
          </cell>
          <cell r="F68" t="str">
            <v>본</v>
          </cell>
          <cell r="G68">
            <v>7</v>
          </cell>
          <cell r="H68">
            <v>6378000</v>
          </cell>
          <cell r="I68">
            <v>44646000</v>
          </cell>
          <cell r="J68">
            <v>0</v>
          </cell>
        </row>
        <row r="69">
          <cell r="A69">
            <v>0</v>
          </cell>
          <cell r="B69">
            <v>0</v>
          </cell>
          <cell r="C69">
            <v>0</v>
          </cell>
          <cell r="D69">
            <v>0</v>
          </cell>
          <cell r="E69">
            <v>0</v>
          </cell>
          <cell r="F69">
            <v>0</v>
          </cell>
          <cell r="G69">
            <v>0</v>
          </cell>
          <cell r="H69">
            <v>0</v>
          </cell>
          <cell r="I69">
            <v>0</v>
          </cell>
          <cell r="J69">
            <v>0</v>
          </cell>
        </row>
        <row r="70">
          <cell r="A70">
            <v>0</v>
          </cell>
          <cell r="B70">
            <v>0</v>
          </cell>
          <cell r="C70">
            <v>0</v>
          </cell>
          <cell r="D70">
            <v>0</v>
          </cell>
          <cell r="E70">
            <v>0</v>
          </cell>
          <cell r="F70">
            <v>0</v>
          </cell>
          <cell r="G70">
            <v>0</v>
          </cell>
          <cell r="H70">
            <v>0</v>
          </cell>
          <cell r="I70">
            <v>0</v>
          </cell>
          <cell r="J70">
            <v>0</v>
          </cell>
        </row>
        <row r="71">
          <cell r="A71">
            <v>0</v>
          </cell>
          <cell r="B71">
            <v>0</v>
          </cell>
          <cell r="C71">
            <v>0</v>
          </cell>
          <cell r="D71">
            <v>0</v>
          </cell>
          <cell r="E71">
            <v>0</v>
          </cell>
          <cell r="F71">
            <v>0</v>
          </cell>
          <cell r="G71">
            <v>0</v>
          </cell>
          <cell r="H71">
            <v>0</v>
          </cell>
          <cell r="I71">
            <v>0</v>
          </cell>
          <cell r="J71">
            <v>0</v>
          </cell>
        </row>
        <row r="72">
          <cell r="A72">
            <v>0</v>
          </cell>
          <cell r="B72">
            <v>0</v>
          </cell>
          <cell r="C72">
            <v>0</v>
          </cell>
          <cell r="D72">
            <v>0</v>
          </cell>
          <cell r="E72">
            <v>0</v>
          </cell>
          <cell r="F72">
            <v>0</v>
          </cell>
          <cell r="G72">
            <v>0</v>
          </cell>
          <cell r="H72">
            <v>0</v>
          </cell>
          <cell r="I72">
            <v>0</v>
          </cell>
          <cell r="J72">
            <v>0</v>
          </cell>
        </row>
        <row r="73">
          <cell r="A73">
            <v>0</v>
          </cell>
          <cell r="B73">
            <v>0</v>
          </cell>
          <cell r="C73">
            <v>0</v>
          </cell>
          <cell r="D73">
            <v>0</v>
          </cell>
          <cell r="E73">
            <v>0</v>
          </cell>
          <cell r="F73">
            <v>0</v>
          </cell>
          <cell r="G73">
            <v>0</v>
          </cell>
          <cell r="H73">
            <v>0</v>
          </cell>
          <cell r="I73">
            <v>0</v>
          </cell>
          <cell r="J73">
            <v>0</v>
          </cell>
        </row>
        <row r="74">
          <cell r="A74">
            <v>0</v>
          </cell>
          <cell r="B74">
            <v>0</v>
          </cell>
          <cell r="C74" t="str">
            <v>계</v>
          </cell>
          <cell r="D74">
            <v>0</v>
          </cell>
          <cell r="E74">
            <v>0</v>
          </cell>
          <cell r="F74">
            <v>0</v>
          </cell>
          <cell r="G74">
            <v>0</v>
          </cell>
          <cell r="H74">
            <v>0</v>
          </cell>
          <cell r="I74">
            <v>102158000</v>
          </cell>
          <cell r="J74">
            <v>0</v>
          </cell>
        </row>
        <row r="75">
          <cell r="A75">
            <v>0</v>
          </cell>
          <cell r="B75">
            <v>0</v>
          </cell>
          <cell r="C75" t="str">
            <v>VAT</v>
          </cell>
          <cell r="D75">
            <v>0</v>
          </cell>
          <cell r="E75">
            <v>0</v>
          </cell>
          <cell r="F75">
            <v>0</v>
          </cell>
          <cell r="G75">
            <v>0</v>
          </cell>
          <cell r="H75">
            <v>0</v>
          </cell>
          <cell r="I75">
            <v>10215800</v>
          </cell>
          <cell r="J75">
            <v>0</v>
          </cell>
        </row>
        <row r="76">
          <cell r="A76" t="str">
            <v>국도59호선</v>
          </cell>
          <cell r="B76">
            <v>0</v>
          </cell>
          <cell r="C76" t="str">
            <v>합 계</v>
          </cell>
          <cell r="D76">
            <v>0</v>
          </cell>
          <cell r="E76">
            <v>0</v>
          </cell>
          <cell r="F76">
            <v>0</v>
          </cell>
          <cell r="G76">
            <v>0</v>
          </cell>
          <cell r="H76">
            <v>0</v>
          </cell>
          <cell r="I76">
            <v>112373800</v>
          </cell>
          <cell r="J76">
            <v>0</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기초형식별단위집계"/>
      <sheetName val="구조물 기초형식"/>
      <sheetName val="BOX-A(보)"/>
      <sheetName val="BOX-A(사)"/>
      <sheetName val="BOX-B(보)"/>
      <sheetName val="BOX-B(사)"/>
      <sheetName val="BOX-C(보)"/>
      <sheetName val="BOX-C(사)"/>
      <sheetName val="BOX-D(보)"/>
      <sheetName val="BOX-D(사)"/>
      <sheetName val="역T-A"/>
      <sheetName val="역T-B"/>
      <sheetName val="역T-C"/>
      <sheetName val="역T-D"/>
    </sheetNames>
    <sheetDataSet>
      <sheetData sheetId="0"/>
      <sheetData sheetId="1"/>
      <sheetData sheetId="2">
        <row r="3">
          <cell r="AZ3" t="str">
            <v>BOX-A</v>
          </cell>
          <cell r="BA3">
            <v>1.4</v>
          </cell>
          <cell r="BB3">
            <v>2.2000000000000002</v>
          </cell>
          <cell r="BC3">
            <v>2.1</v>
          </cell>
          <cell r="BD3">
            <v>0.65</v>
          </cell>
          <cell r="BE3">
            <v>2.4</v>
          </cell>
          <cell r="BF3">
            <v>3.2</v>
          </cell>
          <cell r="BG3">
            <v>0.36599999999999999</v>
          </cell>
          <cell r="BH3">
            <v>9.5000000000000001E-2</v>
          </cell>
          <cell r="BI3">
            <v>0.9</v>
          </cell>
        </row>
        <row r="4">
          <cell r="AZ4" t="str">
            <v>BOX-B</v>
          </cell>
          <cell r="BA4">
            <v>1.4</v>
          </cell>
          <cell r="BB4">
            <v>2.2999999999999998</v>
          </cell>
          <cell r="BC4">
            <v>2.1</v>
          </cell>
          <cell r="BD4">
            <v>0.75</v>
          </cell>
          <cell r="BE4">
            <v>2.4</v>
          </cell>
          <cell r="BF4">
            <v>3.3</v>
          </cell>
          <cell r="BG4">
            <v>0.374</v>
          </cell>
          <cell r="BH4">
            <v>9.7000000000000003E-2</v>
          </cell>
          <cell r="BI4">
            <v>1.1000000000000001</v>
          </cell>
        </row>
        <row r="5">
          <cell r="AZ5" t="str">
            <v>BOX-C</v>
          </cell>
          <cell r="BA5">
            <v>1.4</v>
          </cell>
          <cell r="BB5">
            <v>2.4</v>
          </cell>
          <cell r="BC5">
            <v>2.1</v>
          </cell>
          <cell r="BD5">
            <v>0.85</v>
          </cell>
          <cell r="BE5">
            <v>2.4</v>
          </cell>
          <cell r="BF5">
            <v>3.4</v>
          </cell>
          <cell r="BG5">
            <v>0.38100000000000001</v>
          </cell>
          <cell r="BH5">
            <v>0.105</v>
          </cell>
          <cell r="BI5">
            <v>1.2</v>
          </cell>
        </row>
        <row r="6">
          <cell r="AZ6" t="str">
            <v>BOX-D</v>
          </cell>
          <cell r="BA6">
            <v>1.7</v>
          </cell>
          <cell r="BB6">
            <v>3.2</v>
          </cell>
          <cell r="BC6">
            <v>2.1</v>
          </cell>
          <cell r="BD6">
            <v>0.95</v>
          </cell>
          <cell r="BE6">
            <v>2.7</v>
          </cell>
          <cell r="BF6">
            <v>4.2</v>
          </cell>
          <cell r="BG6">
            <v>0.51300000000000001</v>
          </cell>
          <cell r="BH6">
            <v>0.14699999999999999</v>
          </cell>
          <cell r="BI6">
            <v>1.2</v>
          </cell>
        </row>
        <row r="7">
          <cell r="AZ7" t="str">
            <v>역T-A</v>
          </cell>
          <cell r="BA7">
            <v>1.4</v>
          </cell>
          <cell r="BB7">
            <v>2.4</v>
          </cell>
          <cell r="BC7">
            <v>2.1</v>
          </cell>
          <cell r="BD7">
            <v>0.65</v>
          </cell>
          <cell r="BE7">
            <v>2.4</v>
          </cell>
          <cell r="BF7">
            <v>3.4</v>
          </cell>
          <cell r="BG7">
            <v>0.32800000000000001</v>
          </cell>
          <cell r="BH7">
            <v>7.0999999999999994E-2</v>
          </cell>
          <cell r="BI7">
            <v>0.9</v>
          </cell>
        </row>
        <row r="8">
          <cell r="AZ8" t="str">
            <v>역T-B</v>
          </cell>
          <cell r="BA8">
            <v>1.4</v>
          </cell>
          <cell r="BB8">
            <v>2.5</v>
          </cell>
          <cell r="BC8">
            <v>2.1</v>
          </cell>
          <cell r="BD8">
            <v>0.75</v>
          </cell>
          <cell r="BE8">
            <v>2.4</v>
          </cell>
          <cell r="BF8">
            <v>3.5</v>
          </cell>
          <cell r="BG8">
            <v>0.35199999999999998</v>
          </cell>
          <cell r="BH8">
            <v>7.8E-2</v>
          </cell>
          <cell r="BI8">
            <v>1.1000000000000001</v>
          </cell>
        </row>
        <row r="9">
          <cell r="AZ9" t="str">
            <v>역T-C</v>
          </cell>
          <cell r="BA9">
            <v>1.4</v>
          </cell>
          <cell r="BB9">
            <v>2.6</v>
          </cell>
          <cell r="BC9">
            <v>2.1</v>
          </cell>
          <cell r="BD9">
            <v>0.85</v>
          </cell>
          <cell r="BE9">
            <v>2.4</v>
          </cell>
          <cell r="BF9">
            <v>3.6</v>
          </cell>
          <cell r="BG9">
            <v>0.38400000000000001</v>
          </cell>
          <cell r="BH9">
            <v>8.3000000000000004E-2</v>
          </cell>
          <cell r="BI9">
            <v>1.2</v>
          </cell>
        </row>
        <row r="10">
          <cell r="AZ10" t="str">
            <v>역T-D</v>
          </cell>
          <cell r="BA10">
            <v>1.8</v>
          </cell>
          <cell r="BB10">
            <v>3.3</v>
          </cell>
          <cell r="BC10">
            <v>2.1</v>
          </cell>
          <cell r="BD10">
            <v>0.95</v>
          </cell>
          <cell r="BE10">
            <v>2.8</v>
          </cell>
          <cell r="BF10">
            <v>4.3</v>
          </cell>
          <cell r="BG10">
            <v>0.45200000000000001</v>
          </cell>
          <cell r="BH10">
            <v>8.7999999999999995E-2</v>
          </cell>
          <cell r="BI10">
            <v>1.2</v>
          </cell>
        </row>
      </sheetData>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賃率-職"/>
      <sheetName val="원가 (2)"/>
      <sheetName val="원가"/>
      <sheetName val="재집"/>
      <sheetName val="직재"/>
      <sheetName val="소요량"/>
      <sheetName val="간재"/>
      <sheetName val="용접재료"/>
      <sheetName val="간재비율"/>
      <sheetName val="작업설"/>
      <sheetName val="단가"/>
      <sheetName val="노집"/>
      <sheetName val="노무"/>
      <sheetName val="공수"/>
      <sheetName val="간노"/>
      <sheetName val="임금"/>
      <sheetName val="임율"/>
      <sheetName val="경비"/>
      <sheetName val="배부"/>
      <sheetName val="조정액"/>
      <sheetName val="일반"/>
      <sheetName val="일반관리비"/>
      <sheetName val="이윤"/>
      <sheetName val="이윤율"/>
      <sheetName val="손익"/>
      <sheetName val="제조"/>
      <sheetName val="기업"/>
      <sheetName val="운반비"/>
      <sheetName val="삭제소요량"/>
      <sheetName val="총괄"/>
      <sheetName val="I一般比"/>
      <sheetName val="20관리비율"/>
      <sheetName val="전선 및 전선관"/>
      <sheetName val="일위대가"/>
      <sheetName val="노무비단가"/>
      <sheetName val="내역1"/>
      <sheetName val="옥외 전력간선공사"/>
      <sheetName val="시설물일위"/>
      <sheetName val="일위대가(가설)"/>
      <sheetName val="수량산출1"/>
      <sheetName val="자재단가표"/>
      <sheetName val="동원(3)"/>
      <sheetName val="#REF"/>
      <sheetName val="문산"/>
      <sheetName val="노임"/>
      <sheetName val="화해(함평)"/>
      <sheetName val="화해(장성)"/>
      <sheetName val="내역서"/>
      <sheetName val="중기사용료"/>
      <sheetName val="경율산정.XLS"/>
      <sheetName val="N賃率_職"/>
      <sheetName val="일위대가표(유단가)"/>
      <sheetName val="b_balju_cho"/>
      <sheetName val="을지"/>
      <sheetName val="전기공사일위대가"/>
      <sheetName val="노임단가"/>
      <sheetName val="C-직노1"/>
      <sheetName val="노무비"/>
      <sheetName val="공조기휀"/>
      <sheetName val="수량산출"/>
      <sheetName val="인부임"/>
      <sheetName val="중기일위대가"/>
      <sheetName val="토공"/>
      <sheetName val="제작비추산총괄표"/>
      <sheetName val="Baby일위대가"/>
      <sheetName val="내역"/>
      <sheetName val="순공사비"/>
      <sheetName val="KCS-CA"/>
      <sheetName val="Sheet1"/>
      <sheetName val="DATE"/>
      <sheetName val="4. 자재단가비교표"/>
      <sheetName val="4. 일위대가"/>
      <sheetName val="집계"/>
      <sheetName val="P&amp;L(Ahn)"/>
      <sheetName val="J直材4"/>
      <sheetName val="Data"/>
      <sheetName val="단가조사"/>
      <sheetName val="날개벽수량표"/>
      <sheetName val="포장공"/>
      <sheetName val="배수공"/>
      <sheetName val="단"/>
      <sheetName val="CTEMCOST"/>
      <sheetName val="일위목록"/>
      <sheetName val="지수"/>
      <sheetName val="직노"/>
      <sheetName val="갑지(추정)"/>
      <sheetName val="Sheet5"/>
      <sheetName val="FACTOR"/>
      <sheetName val="工관리비율"/>
      <sheetName val="工완성공사율"/>
      <sheetName val="절감효과"/>
      <sheetName val="단위수량"/>
      <sheetName val="지급자재"/>
      <sheetName val="유림골조"/>
      <sheetName val="새공통"/>
      <sheetName val="공사원가계산서"/>
      <sheetName val="대구-교대(A1)"/>
      <sheetName val="산경"/>
      <sheetName val="일위대가목록"/>
      <sheetName val="을-ATYPE"/>
      <sheetName val="총괄표"/>
      <sheetName val="다곡2교"/>
      <sheetName val="조건표"/>
      <sheetName val="원형맨홀수량"/>
      <sheetName val="이토변실"/>
      <sheetName val="제36-40호표"/>
      <sheetName val="총괄집계표"/>
      <sheetName val="CT "/>
      <sheetName val="재료"/>
      <sheetName val="설치자재"/>
      <sheetName val="기본사항"/>
      <sheetName val="환산"/>
      <sheetName val="일위"/>
      <sheetName val="샌딩 에폭시 도장"/>
      <sheetName val="일반문틀 설치"/>
      <sheetName val="총괄내역서"/>
      <sheetName val="기본일위"/>
      <sheetName val="교각1"/>
      <sheetName val="70%"/>
      <sheetName val="가설대가"/>
      <sheetName val="토공대가"/>
      <sheetName val="구조대가"/>
      <sheetName val="포설대가1"/>
      <sheetName val="부대대가"/>
      <sheetName val="공정집계_국별"/>
      <sheetName val="원가계산서"/>
      <sheetName val="증감대비"/>
      <sheetName val="단가산출"/>
      <sheetName val="설계명세서"/>
      <sheetName val="재정비직인"/>
      <sheetName val="재정비내역"/>
      <sheetName val="지적고시내역"/>
      <sheetName val="원가_(2)"/>
      <sheetName val="전선_및_전선관"/>
      <sheetName val="옥외_전력간선공사"/>
      <sheetName val="경율산정_XLS"/>
      <sheetName val="품셈"/>
      <sheetName val="차액보증"/>
      <sheetName val="인사자료총집계"/>
      <sheetName val="WATER"/>
      <sheetName val="차도부연장현황"/>
      <sheetName val="2.수량조서(발주용)"/>
      <sheetName val="Galaxy 소비자가격표"/>
      <sheetName val="목록"/>
      <sheetName val="96노임기준"/>
      <sheetName val="6PILE  (돌출)"/>
      <sheetName val="공종별수량집계"/>
      <sheetName val="담장산출"/>
      <sheetName val="견적"/>
      <sheetName val="약전설비"/>
      <sheetName val="업체명"/>
      <sheetName val="관리"/>
      <sheetName val="설계예시"/>
      <sheetName val="간접비총괄 (2)"/>
      <sheetName val="구조물공"/>
      <sheetName val="부대공"/>
      <sheetName val="적현로"/>
      <sheetName val="아파트"/>
      <sheetName val="소비자가"/>
      <sheetName val="설직재-1"/>
      <sheetName val="EQT-ESTN"/>
      <sheetName val="기술부 VENDOR LIST"/>
      <sheetName val="B1(반포1차)"/>
      <sheetName val="D-경비1"/>
      <sheetName val="건축내역"/>
      <sheetName val="8.수량산출서"/>
      <sheetName val="9.단가조사서"/>
      <sheetName val="6.일위목록"/>
      <sheetName val="Sheet9"/>
      <sheetName val="중기사용료산출근거"/>
      <sheetName val="단가 및 재료비"/>
      <sheetName val="5사남"/>
      <sheetName val="단위단가"/>
      <sheetName val="부대내역"/>
      <sheetName val="내역서(기성청구)"/>
      <sheetName val="(변경계약)총괄내역"/>
      <sheetName val="(A)내역서"/>
      <sheetName val="COST"/>
      <sheetName val="Sheet4"/>
      <sheetName val="을_ATYPE"/>
      <sheetName val="MOTOR"/>
      <sheetName val="일위대가(출입)"/>
      <sheetName val="조명시설"/>
      <sheetName val="1차설계변경내역"/>
      <sheetName val="Sheet13"/>
      <sheetName val="내역단위"/>
      <sheetName val="Sheet3"/>
      <sheetName val="woo(mac)"/>
      <sheetName val="guard(mac)"/>
      <sheetName val="dt0301"/>
      <sheetName val="dtt0301"/>
      <sheetName val="8.PILE  (돌출)"/>
      <sheetName val="입찰안"/>
      <sheetName val="전국현황"/>
      <sheetName val="기본단가표"/>
      <sheetName val="퇴직영수증"/>
      <sheetName val="MOKDONG(1)"/>
      <sheetName val="준검 내역서"/>
      <sheetName val="실행대비"/>
      <sheetName val="단1"/>
      <sheetName val="전기"/>
      <sheetName val="요율"/>
      <sheetName val="하도관리"/>
      <sheetName val="확약서"/>
      <sheetName val="아스콘포장 (5t)"/>
      <sheetName val="원가_(2)1"/>
      <sheetName val="전선_및_전선관1"/>
      <sheetName val="견적서"/>
      <sheetName val="합천내역"/>
      <sheetName val="공통가설"/>
      <sheetName val="시행후면적"/>
      <sheetName val="품셈TABLE"/>
      <sheetName val="기존단가 (2)"/>
      <sheetName val="건축-물가변동"/>
      <sheetName val="자료입력"/>
      <sheetName val="예산명세서"/>
      <sheetName val="아파트_9"/>
      <sheetName val="해창정"/>
      <sheetName val="노임단가(일반)"/>
      <sheetName val="전기일위대가"/>
      <sheetName val="000000"/>
      <sheetName val="경산"/>
      <sheetName val="인건비"/>
      <sheetName val="대목"/>
      <sheetName val="정부노임단가"/>
      <sheetName val="원형1호맨홀토공수량"/>
      <sheetName val="계림(함평)"/>
      <sheetName val="계림(장성)"/>
      <sheetName val="노원열병합  건축공사기성내역서"/>
      <sheetName val="BOX(상시)"/>
      <sheetName val="기기리스트"/>
      <sheetName val="대전-교대(A1-A2)"/>
      <sheetName val="sw1"/>
      <sheetName val="대창(장성)"/>
      <sheetName val="대창(함평)-창열"/>
      <sheetName val="3"/>
      <sheetName val="패널"/>
      <sheetName val="자재집계"/>
      <sheetName val="변압기 및 발전기 용량"/>
      <sheetName val="내역서(실)"/>
      <sheetName val="기자재비"/>
      <sheetName val="부하계산서"/>
      <sheetName val="도로단위당"/>
      <sheetName val="48평단가"/>
      <sheetName val="57단가"/>
      <sheetName val="54평단가"/>
      <sheetName val="66평단가"/>
      <sheetName val="61단가"/>
      <sheetName val="89평단가"/>
      <sheetName val="84평단가"/>
      <sheetName val="골조시행"/>
      <sheetName val="소화설비"/>
      <sheetName val="일위대가표"/>
      <sheetName val="1차 내역서"/>
      <sheetName val="구리토평1전기"/>
      <sheetName val="적용단위길이"/>
      <sheetName val="피벗테이블데이터분석"/>
      <sheetName val="특수기호강도거푸집"/>
      <sheetName val="종배수관면벽신"/>
      <sheetName val="종배수관(신)"/>
      <sheetName val="기계설비"/>
      <sheetName val="설계내역서"/>
      <sheetName val="공사개요"/>
      <sheetName val="Total"/>
      <sheetName val="시설물기초"/>
      <sheetName val="노임이"/>
      <sheetName val="6호기"/>
      <sheetName val="갑지"/>
      <sheetName val="방식총괄"/>
      <sheetName val="단가목록"/>
      <sheetName val="설계서(1)"/>
      <sheetName val="경율산정"/>
      <sheetName val="방지책개소별명세"/>
      <sheetName val="기별"/>
      <sheetName val="단가명령서"/>
      <sheetName val="본체"/>
      <sheetName val="건축공사실행"/>
      <sheetName val="마포토정"/>
      <sheetName val="10월"/>
      <sheetName val="신천3호용수로"/>
      <sheetName val="2공구산출내역"/>
      <sheetName val="식재일위대가"/>
      <sheetName val="펀칭"/>
      <sheetName val="물량"/>
      <sheetName val="시공변경 설명서"/>
      <sheetName val="공사비증감내역"/>
      <sheetName val="변경조서"/>
      <sheetName val="362품셈"/>
      <sheetName val="평균높이산출근거"/>
      <sheetName val="횡배수관위치조서"/>
      <sheetName val="횡배수관집현황(2공구)"/>
      <sheetName val="POL6차-PIPING"/>
      <sheetName val="실행내역"/>
      <sheetName val="9GNG운반"/>
      <sheetName val="날개벽"/>
      <sheetName val="대로근거"/>
      <sheetName val="REACTION(USE평시)"/>
      <sheetName val="설계조건"/>
      <sheetName val="REACTION(USD지진시)"/>
      <sheetName val="실행철강하도"/>
      <sheetName val="계수원본(99.2.28)"/>
      <sheetName val="암거단위"/>
      <sheetName val="제품별구성표"/>
      <sheetName val="설계서"/>
      <sheetName val="아파트건축"/>
      <sheetName val="별첨1-4"/>
      <sheetName val="인건-측정"/>
      <sheetName val="수공기"/>
      <sheetName val="중기"/>
      <sheetName val="수지예산"/>
      <sheetName val="CAUDIT"/>
      <sheetName val="토적계산"/>
      <sheetName val="목차"/>
      <sheetName val="전선"/>
      <sheetName val="CABLE"/>
      <sheetName val="사용성검토"/>
      <sheetName val="공예을"/>
      <sheetName val="내역을"/>
      <sheetName val="건축"/>
      <sheetName val="을"/>
      <sheetName val="금융비용"/>
      <sheetName val="ERL_TBL"/>
      <sheetName val="EXPENSE"/>
      <sheetName val="기초단가"/>
      <sheetName val="건축원가"/>
      <sheetName val="COVER"/>
      <sheetName val="기계실"/>
      <sheetName val="내역서2안"/>
      <sheetName val="b_sul"/>
      <sheetName val="전체"/>
      <sheetName val="Sheet2"/>
      <sheetName val="asd"/>
      <sheetName val="단면치수"/>
      <sheetName val="DATA1"/>
      <sheetName val="7.수지"/>
      <sheetName val="광양방향"/>
      <sheetName val="BOX전기내역"/>
      <sheetName val="물가자료"/>
      <sheetName val="보증금(전신전화가입권)"/>
      <sheetName val="98년BS"/>
      <sheetName val="잉여금"/>
      <sheetName val="estimate(TOTAL) (2)"/>
      <sheetName val="estimate"/>
      <sheetName val="자재단가"/>
      <sheetName val="급여대장출력"/>
      <sheetName val="인원계획-미화"/>
      <sheetName val="부대시설"/>
      <sheetName val="공문"/>
      <sheetName val="원가계산 (2)"/>
      <sheetName val="하수급견적대비"/>
      <sheetName val="옥외_전력간선공사1"/>
      <sheetName val="경율산정_XLS1"/>
      <sheetName val="계수원본(99_2_28)"/>
      <sheetName val="CT_"/>
      <sheetName val="단가_및_재료비"/>
      <sheetName val="샌딩_에폭시_도장"/>
      <sheetName val="일반문틀_설치"/>
      <sheetName val="2_수량조서(발주용)"/>
      <sheetName val="Galaxy_소비자가격표"/>
      <sheetName val="6PILE__(돌출)"/>
      <sheetName val="간접비총괄_(2)"/>
      <sheetName val="기술부_VENDOR_LIST"/>
      <sheetName val="Tool"/>
      <sheetName val="PAC"/>
      <sheetName val="국소별수량산출"/>
      <sheetName val="노임변동률"/>
      <sheetName val="OPGW기별"/>
      <sheetName val="지시서"/>
      <sheetName val="이천변압기운반비"/>
      <sheetName val="BOX-1510"/>
      <sheetName val="Macro1"/>
      <sheetName val="Macro3"/>
      <sheetName val="Macro2"/>
      <sheetName val="백암비스타내역"/>
      <sheetName val="재료비"/>
      <sheetName val="결선list"/>
      <sheetName val="표준내역"/>
      <sheetName val="대운산출"/>
      <sheetName val="danga"/>
      <sheetName val="ilch"/>
      <sheetName val="기둥(원형)"/>
      <sheetName val="암거공"/>
      <sheetName val="부대집계1"/>
      <sheetName val="가도단위"/>
      <sheetName val="3련 BOX"/>
      <sheetName val="배전KT"/>
      <sheetName val="배관배선내역"/>
      <sheetName val="1차_내역서"/>
      <sheetName val="8_수량산출서"/>
      <sheetName val="9_단가조사서"/>
      <sheetName val="6_일위목록"/>
      <sheetName val="기존단가_(2)"/>
      <sheetName val="환경기계공정표 (3)"/>
      <sheetName val="combi(wall)"/>
      <sheetName val="설계내역(2001)"/>
      <sheetName val="4)유동표"/>
      <sheetName val="ABUT수량-A1"/>
      <sheetName val="전기자료"/>
      <sheetName val="Sheet14"/>
      <sheetName val="Sheet10"/>
      <sheetName val="내역서1999.8최종"/>
      <sheetName val="철거산출근거"/>
      <sheetName val="1-최종안"/>
      <sheetName val="사업분석-분양가결정"/>
      <sheetName val="램머"/>
      <sheetName val="토목검측서"/>
      <sheetName val="집계표"/>
      <sheetName val="BEND LOSS"/>
      <sheetName val="Sheet1 (2)"/>
      <sheetName val="기계경비(시간당)"/>
      <sheetName val="설계개요"/>
      <sheetName val="산출내역 (월기성)"/>
      <sheetName val="건축기성"/>
      <sheetName val="공량예산"/>
      <sheetName val="PIPE(인수본)"/>
      <sheetName val="기준표"/>
      <sheetName val="상행-교대(A1-A2)"/>
      <sheetName val="(10) 단가산출결과"/>
      <sheetName val=" FURNACE현설"/>
      <sheetName val="명세서(을)"/>
      <sheetName val="말뚝지지력산정"/>
      <sheetName val="명단"/>
      <sheetName val="조도계산(1)"/>
      <sheetName val="수량산출서"/>
      <sheetName val="1호철근량"/>
      <sheetName val="1. 설계조건 2.단면가정 3. 하중계산"/>
      <sheetName val="DATA 입력란"/>
      <sheetName val="45,46"/>
      <sheetName val="사업성분석"/>
      <sheetName val="백호우계수"/>
      <sheetName val="총괄갑 "/>
      <sheetName val="99년신청"/>
      <sheetName val="SANTOGO"/>
      <sheetName val="SANBAISU"/>
      <sheetName val="상부수량집계표"/>
      <sheetName val="도근좌표"/>
      <sheetName val="4__자재단가비교표"/>
      <sheetName val="4__일위대가"/>
      <sheetName val="준검_내역서"/>
      <sheetName val="가도공"/>
      <sheetName val="제2~7호표"/>
      <sheetName val="예산내역서"/>
      <sheetName val="설계예산서"/>
      <sheetName val="실행내역 "/>
      <sheetName val="C-노임단가"/>
      <sheetName val="건축토목내역"/>
      <sheetName val="단가표"/>
      <sheetName val="금액"/>
      <sheetName val="unit 4"/>
      <sheetName val="spec1"/>
      <sheetName val="시설장비"/>
      <sheetName val="견적990322"/>
      <sheetName val="동원인원"/>
      <sheetName val="자재단가비교표"/>
      <sheetName val="BID"/>
      <sheetName val="대차대조표"/>
      <sheetName val="기성내역서"/>
      <sheetName val="수량산출서(보강)"/>
      <sheetName val="중기솔뇨"/>
      <sheetName val="금액내역서"/>
      <sheetName val="개별직종노임단가(2002.5)"/>
      <sheetName val="JUCK"/>
      <sheetName val="산근"/>
      <sheetName val="모래기초"/>
      <sheetName val="도급내역(금차분)"/>
      <sheetName val="공비대비"/>
      <sheetName val="역T형"/>
      <sheetName val="경제성분석"/>
      <sheetName val="I.설계조건"/>
      <sheetName val="깨기"/>
      <sheetName val="신우"/>
      <sheetName val="종배수관"/>
      <sheetName val="J"/>
      <sheetName val="sst,stl창호"/>
      <sheetName val="마산월령동골조물량변경"/>
      <sheetName val="상세내역서"/>
      <sheetName val="#2-3 일위대가"/>
      <sheetName val="#2-4 단가대비표"/>
      <sheetName val="A"/>
      <sheetName val="대비"/>
      <sheetName val="설계내역2"/>
      <sheetName val="청천내"/>
      <sheetName val="투찰"/>
      <sheetName val="산출근거"/>
      <sheetName val="포승(S+H)"/>
      <sheetName val="포승(SHEET)"/>
      <sheetName val="변경내역서"/>
      <sheetName val="환율"/>
      <sheetName val="b_balju-단가단가단가"/>
      <sheetName val="터파기및재료"/>
      <sheetName val="Key Data"/>
      <sheetName val="손익현황"/>
      <sheetName val="돈암사업"/>
      <sheetName val="직접경비"/>
      <sheetName val="3.건축(현장안)"/>
      <sheetName val="제출내역서"/>
      <sheetName val="내역서(실행)"/>
      <sheetName val="내역서 (원본)"/>
      <sheetName val="내역서(실행)3"/>
      <sheetName val="수로교총재료집계"/>
      <sheetName val="9811"/>
      <sheetName val="간지"/>
      <sheetName val="일위목록표"/>
      <sheetName val="    "/>
      <sheetName val="수량산출서_천안"/>
      <sheetName val="수량산출서_아산"/>
      <sheetName val="기계경비단가총괄표"/>
      <sheetName val="기계경비단가산출표"/>
      <sheetName val="기계경비손료 및 운전경비 산출"/>
      <sheetName val="기계경비 손료 및 운전경비 산출기준"/>
      <sheetName val="단가조사표"/>
      <sheetName val="노임단가표"/>
      <sheetName val="   "/>
      <sheetName val="계수"/>
      <sheetName val="용어"/>
      <sheetName val="basic_info"/>
      <sheetName val="98수문일위"/>
      <sheetName val="관로수량산출집계"/>
      <sheetName val="한전수탁공사비내역서"/>
      <sheetName val="pldt"/>
      <sheetName val="표지"/>
      <sheetName val="설계서표지"/>
      <sheetName val="3. SW 총괄"/>
      <sheetName val="SW신규표지"/>
      <sheetName val="기반정보연계 FP산정"/>
      <sheetName val="기반정보 연계 소프트웨어개발비산출-간이법"/>
      <sheetName val="기반정보 연계 (참조)보정계수"/>
      <sheetName val="정보연계 FP산정"/>
      <sheetName val="정보연계 소프트웨어개발비산출-간이법"/>
      <sheetName val="정보연계 (참조)보정계수"/>
      <sheetName val="단가산출서"/>
      <sheetName val="가로등기초"/>
      <sheetName val="O＆P"/>
      <sheetName val="조사표"/>
      <sheetName val="노임목록"/>
      <sheetName val="중기목록"/>
      <sheetName val="자재목록"/>
      <sheetName val="Y-WORK"/>
      <sheetName val="C.배수관공"/>
      <sheetName val="정화조동내역"/>
      <sheetName val="LH3 동양시스템"/>
      <sheetName val="메서,변+증"/>
      <sheetName val="5Strand-장기처짐PCI"/>
      <sheetName val="교대(A1-A2)"/>
      <sheetName val="비탈면보호공수량산출"/>
      <sheetName val="수목표준대가"/>
      <sheetName val="DAN"/>
      <sheetName val="3F"/>
      <sheetName val="심사"/>
      <sheetName val="토사(PE)"/>
      <sheetName val="시멘트 및 골재량산출"/>
      <sheetName val="절탄기단관교체공량"/>
      <sheetName val="이종재질교체공량"/>
      <sheetName val="Final SH Loose Tube 교체공량"/>
      <sheetName val="토공집계"/>
      <sheetName val="1.우편집중내역서"/>
      <sheetName val="II손익관리"/>
      <sheetName val="Macro(차단기)"/>
      <sheetName val="1호맨홀토공"/>
      <sheetName val="공정량산출내역서 "/>
      <sheetName val="원가_(2)2"/>
      <sheetName val="전선_및_전선관2"/>
      <sheetName val="옥외_전력간선공사2"/>
      <sheetName val="경율산정_XLS2"/>
      <sheetName val="2_수량조서(발주용)1"/>
      <sheetName val="CT_1"/>
      <sheetName val="간접비총괄_(2)1"/>
      <sheetName val="샌딩_에폭시_도장1"/>
      <sheetName val="일반문틀_설치1"/>
      <sheetName val="6PILE__(돌출)1"/>
      <sheetName val="Galaxy_소비자가격표1"/>
      <sheetName val="기술부_VENDOR_LIST1"/>
      <sheetName val="기존단가_(2)1"/>
      <sheetName val="1차_내역서1"/>
      <sheetName val="8_수량산출서1"/>
      <sheetName val="9_단가조사서1"/>
      <sheetName val="6_일위목록1"/>
      <sheetName val="단가_및_재료비1"/>
      <sheetName val="변압기_및_발전기_용량"/>
      <sheetName val="8_PILE__(돌출)"/>
      <sheetName val="estimate(TOTAL)_(2)"/>
      <sheetName val="7_수지"/>
      <sheetName val="시공변경_설명서"/>
      <sheetName val="아스콘포장_(5t)"/>
      <sheetName val="총괄갑_"/>
      <sheetName val="원가계산_(2)"/>
      <sheetName val="계수원본(99_2_28)1"/>
      <sheetName val="실행내역_"/>
      <sheetName val="내역서1999_8최종"/>
      <sheetName val="1__설계조건_2_단면가정_3__하중계산"/>
      <sheetName val="DATA_입력란"/>
      <sheetName val="unit_4"/>
      <sheetName val="Sheet1_(2)"/>
      <sheetName val="Key_Data"/>
      <sheetName val="수량집계"/>
      <sheetName val="SAMPLE"/>
      <sheetName val="고등학교"/>
      <sheetName val="업체코드"/>
      <sheetName val="공조기(삭제)"/>
      <sheetName val="물량표"/>
      <sheetName val="포장총괄집계표"/>
      <sheetName val="3CHBDC"/>
      <sheetName val="work"/>
      <sheetName val="내역서 업체견적단가"/>
      <sheetName val="건축일"/>
      <sheetName val="단위량"/>
      <sheetName val="재료집계표2"/>
      <sheetName val="토적집계표"/>
      <sheetName val="갑지1"/>
      <sheetName val=" 냉각수펌프"/>
      <sheetName val="투찰가"/>
      <sheetName val="1.설계기준"/>
      <sheetName val="YM-IL1"/>
      <sheetName val="현장관리비"/>
      <sheetName val="몰운대초견적"/>
      <sheetName val="205동"/>
      <sheetName val="목표세부명세"/>
      <sheetName val="삭제금지단가"/>
      <sheetName val="경계석수량집계"/>
      <sheetName val=""/>
      <sheetName val="H-pile(298x299)"/>
      <sheetName val="H-pile(250x250)"/>
      <sheetName val="기계공사"/>
      <sheetName val="REINF."/>
      <sheetName val="LOADS"/>
      <sheetName val="덕전리"/>
      <sheetName val="집계표(육상)"/>
      <sheetName val="암거"/>
      <sheetName val="기준FACTOR"/>
      <sheetName val="원가산출근거"/>
      <sheetName val="갑1"/>
      <sheetName val="노임9월"/>
      <sheetName val="RCF CLAIMED"/>
      <sheetName val="1.설계조건"/>
      <sheetName val="INPUT"/>
      <sheetName val="물가변동대가세부내역서"/>
      <sheetName val="Cost Reduction"/>
      <sheetName val="포장단가"/>
      <sheetName val="품명별원가"/>
      <sheetName val="남양시작동010313100%"/>
    </sheetNames>
    <sheetDataSet>
      <sheetData sheetId="0" refreshError="1">
        <row r="5">
          <cell r="I5">
            <v>1</v>
          </cell>
        </row>
        <row r="6">
          <cell r="I6">
            <v>2</v>
          </cell>
        </row>
        <row r="7">
          <cell r="I7">
            <v>3</v>
          </cell>
        </row>
        <row r="8">
          <cell r="I8">
            <v>4</v>
          </cell>
        </row>
        <row r="9">
          <cell r="I9">
            <v>5</v>
          </cell>
        </row>
        <row r="10">
          <cell r="I10">
            <v>6</v>
          </cell>
        </row>
        <row r="11">
          <cell r="I11">
            <v>7</v>
          </cell>
        </row>
        <row r="12">
          <cell r="I12">
            <v>8</v>
          </cell>
        </row>
        <row r="13">
          <cell r="I13">
            <v>9</v>
          </cell>
        </row>
        <row r="14">
          <cell r="I14">
            <v>10</v>
          </cell>
        </row>
        <row r="15">
          <cell r="I15">
            <v>11</v>
          </cell>
        </row>
        <row r="16">
          <cell r="I16">
            <v>12</v>
          </cell>
        </row>
        <row r="17">
          <cell r="I17">
            <v>13</v>
          </cell>
        </row>
        <row r="18">
          <cell r="I18">
            <v>14</v>
          </cell>
        </row>
        <row r="19">
          <cell r="I19">
            <v>15</v>
          </cell>
        </row>
        <row r="20">
          <cell r="I20">
            <v>16</v>
          </cell>
        </row>
        <row r="21">
          <cell r="I21">
            <v>17</v>
          </cell>
        </row>
        <row r="22">
          <cell r="I22">
            <v>18</v>
          </cell>
        </row>
        <row r="23">
          <cell r="I23">
            <v>19</v>
          </cell>
        </row>
        <row r="24">
          <cell r="I24">
            <v>20</v>
          </cell>
        </row>
        <row r="25">
          <cell r="I25">
            <v>21</v>
          </cell>
        </row>
        <row r="26">
          <cell r="I26">
            <v>22</v>
          </cell>
        </row>
        <row r="27">
          <cell r="I27">
            <v>23</v>
          </cell>
        </row>
        <row r="28">
          <cell r="I28">
            <v>24</v>
          </cell>
        </row>
        <row r="29">
          <cell r="I29">
            <v>25</v>
          </cell>
        </row>
        <row r="30">
          <cell r="I30">
            <v>26</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sheetData sheetId="366"/>
      <sheetData sheetId="367"/>
      <sheetData sheetId="368"/>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sheetData sheetId="502">
        <row r="7">
          <cell r="I7">
            <v>0</v>
          </cell>
        </row>
      </sheetData>
      <sheetData sheetId="503">
        <row r="7">
          <cell r="I7"/>
        </row>
      </sheetData>
      <sheetData sheetId="504" refreshError="1"/>
      <sheetData sheetId="505" refreshError="1"/>
      <sheetData sheetId="506"/>
      <sheetData sheetId="507"/>
      <sheetData sheetId="508"/>
      <sheetData sheetId="509" refreshError="1"/>
      <sheetData sheetId="510" refreshError="1"/>
      <sheetData sheetId="511" refreshError="1"/>
      <sheetData sheetId="512" refreshError="1"/>
      <sheetData sheetId="513"/>
      <sheetData sheetId="514"/>
      <sheetData sheetId="515" refreshError="1"/>
      <sheetData sheetId="516" refreshError="1"/>
      <sheetData sheetId="517"/>
      <sheetData sheetId="518"/>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sheetData sheetId="547"/>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sheetData sheetId="560">
        <row r="7">
          <cell r="I7">
            <v>0</v>
          </cell>
        </row>
      </sheetData>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refreshError="1"/>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賃率-職"/>
    </sheetNames>
    <sheetDataSet>
      <sheetData sheetId="0"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賃率-職"/>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집계"/>
      <sheetName val="T-TO"/>
      <sheetName val="S1"/>
      <sheetName val="S2"/>
      <sheetName val="S3"/>
      <sheetName val="S4"/>
      <sheetName val="S6"/>
    </sheetNames>
    <sheetDataSet>
      <sheetData sheetId="0"/>
      <sheetData sheetId="1"/>
      <sheetData sheetId="2"/>
      <sheetData sheetId="3"/>
      <sheetData sheetId="4"/>
      <sheetData sheetId="5"/>
      <sheetData sheetId="6"/>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 val="표지"/>
      <sheetName val="예산서표지"/>
      <sheetName val="목차-1"/>
      <sheetName val="간지-1"/>
      <sheetName val="가. 공사원가계산서"/>
      <sheetName val="나. 예산내역서"/>
      <sheetName val="나. 직접재료비"/>
      <sheetName val="다. 직접노무비"/>
      <sheetName val="다. 예비품구매비"/>
      <sheetName val="라. 지급수수료"/>
      <sheetName val="간지-2"/>
      <sheetName val="가. 수량산출내역서"/>
      <sheetName val="간지-3"/>
      <sheetName val="가. 일위대가목록표"/>
      <sheetName val="나. 일위대가표"/>
      <sheetName val="간지-4"/>
      <sheetName val="가. 물품적용단가"/>
      <sheetName val="나. 정부노임단가"/>
      <sheetName val="다. 원가계산 제비율표"/>
    </sheetNames>
    <sheetDataSet>
      <sheetData sheetId="0">
        <row r="4">
          <cell r="A4" t="str">
            <v>2021년도 수문조사통신시설 등 개선사업 실시설계 용역</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내역서"/>
      <sheetName val="수량산출"/>
      <sheetName val="일위대가"/>
      <sheetName val="산출내역집계"/>
      <sheetName val="산출내역-(루프)"/>
      <sheetName val="산출근거"/>
      <sheetName val="자재단가비교표"/>
      <sheetName val="기계경비산출"/>
      <sheetName val="2012년 상반기노임"/>
      <sheetName val="2012기계경비산출표"/>
      <sheetName val="산출기초-3차로"/>
      <sheetName val="산출기초-4차로"/>
      <sheetName val="산출기초-6차로"/>
      <sheetName val="2차로 콘"/>
      <sheetName val="2차로 아"/>
      <sheetName val="3차로 콘"/>
      <sheetName val="3차로 아"/>
      <sheetName val="4차로 콘"/>
      <sheetName val="4차로 아"/>
      <sheetName val="6차로 콘"/>
      <sheetName val="6차로 아"/>
      <sheetName val="1차로"/>
      <sheetName val="8차로 아"/>
      <sheetName val="8차로 콘"/>
    </sheetNames>
    <sheetDataSet>
      <sheetData sheetId="0"/>
      <sheetData sheetId="1"/>
      <sheetData sheetId="2"/>
      <sheetData sheetId="3">
        <row r="3">
          <cell r="B3">
            <v>1</v>
          </cell>
          <cell r="C3" t="str">
            <v>루프컷팅(아스콘)</v>
          </cell>
          <cell r="D3" t="str">
            <v>식</v>
          </cell>
          <cell r="E3">
            <v>37149</v>
          </cell>
          <cell r="F3">
            <v>8776</v>
          </cell>
          <cell r="G3">
            <v>44358</v>
          </cell>
          <cell r="H3">
            <v>90283</v>
          </cell>
        </row>
        <row r="4">
          <cell r="B4">
            <v>2</v>
          </cell>
          <cell r="C4" t="str">
            <v>루프컷팅(콘크리트)</v>
          </cell>
          <cell r="D4" t="str">
            <v>식</v>
          </cell>
          <cell r="E4">
            <v>36997.917999999998</v>
          </cell>
          <cell r="F4">
            <v>8851</v>
          </cell>
          <cell r="G4">
            <v>44358</v>
          </cell>
          <cell r="H4">
            <v>90206.918000000005</v>
          </cell>
        </row>
        <row r="5">
          <cell r="B5">
            <v>3</v>
          </cell>
          <cell r="C5" t="str">
            <v>리드인컷팅(아스콘)</v>
          </cell>
          <cell r="D5" t="str">
            <v>식</v>
          </cell>
          <cell r="E5">
            <v>15589</v>
          </cell>
          <cell r="F5">
            <v>1270</v>
          </cell>
          <cell r="G5">
            <v>34</v>
          </cell>
          <cell r="H5">
            <v>16893</v>
          </cell>
        </row>
        <row r="6">
          <cell r="B6">
            <v>4</v>
          </cell>
          <cell r="C6" t="str">
            <v>리드인컷팅(콘크리트)</v>
          </cell>
          <cell r="D6" t="str">
            <v>식</v>
          </cell>
          <cell r="E6">
            <v>9085</v>
          </cell>
          <cell r="F6">
            <v>1270</v>
          </cell>
          <cell r="G6">
            <v>34</v>
          </cell>
          <cell r="H6">
            <v>10389</v>
          </cell>
        </row>
        <row r="7">
          <cell r="B7">
            <v>5</v>
          </cell>
          <cell r="C7" t="str">
            <v>전선관포설</v>
          </cell>
          <cell r="D7" t="str">
            <v>식</v>
          </cell>
          <cell r="E7">
            <v>9514</v>
          </cell>
          <cell r="F7">
            <v>14063</v>
          </cell>
          <cell r="G7">
            <v>0</v>
          </cell>
          <cell r="H7">
            <v>23577</v>
          </cell>
        </row>
        <row r="8">
          <cell r="B8">
            <v>6</v>
          </cell>
          <cell r="C8" t="str">
            <v>갓길포장뚫기</v>
          </cell>
          <cell r="D8" t="str">
            <v>식</v>
          </cell>
          <cell r="E8">
            <v>4048</v>
          </cell>
          <cell r="F8">
            <v>8561</v>
          </cell>
          <cell r="G8">
            <v>1212</v>
          </cell>
          <cell r="H8">
            <v>13821</v>
          </cell>
        </row>
        <row r="9">
          <cell r="B9">
            <v>7</v>
          </cell>
          <cell r="C9" t="str">
            <v>도로내접속부</v>
          </cell>
          <cell r="D9" t="str">
            <v>식</v>
          </cell>
          <cell r="E9">
            <v>8985</v>
          </cell>
          <cell r="F9">
            <v>14610</v>
          </cell>
          <cell r="G9">
            <v>2067</v>
          </cell>
          <cell r="H9">
            <v>25662</v>
          </cell>
        </row>
        <row r="10">
          <cell r="B10">
            <v>8</v>
          </cell>
          <cell r="C10" t="str">
            <v>중분대구멍뚫기</v>
          </cell>
          <cell r="D10" t="str">
            <v>식</v>
          </cell>
          <cell r="E10">
            <v>74102</v>
          </cell>
          <cell r="F10">
            <v>128816</v>
          </cell>
          <cell r="G10">
            <v>10173</v>
          </cell>
          <cell r="H10">
            <v>213091</v>
          </cell>
        </row>
        <row r="11">
          <cell r="B11">
            <v>9</v>
          </cell>
          <cell r="C11" t="str">
            <v>봉합제주입</v>
          </cell>
          <cell r="D11" t="str">
            <v>식</v>
          </cell>
          <cell r="E11">
            <v>88</v>
          </cell>
          <cell r="F11">
            <v>607</v>
          </cell>
          <cell r="G11">
            <v>290</v>
          </cell>
          <cell r="H11">
            <v>985</v>
          </cell>
        </row>
        <row r="12">
          <cell r="B12">
            <v>10</v>
          </cell>
          <cell r="C12" t="str">
            <v>터파기(0.4㎥)</v>
          </cell>
          <cell r="D12" t="str">
            <v>식</v>
          </cell>
          <cell r="E12">
            <v>542</v>
          </cell>
          <cell r="F12">
            <v>3574</v>
          </cell>
          <cell r="G12">
            <v>300</v>
          </cell>
          <cell r="H12">
            <v>4416</v>
          </cell>
        </row>
        <row r="13">
          <cell r="B13">
            <v>11</v>
          </cell>
          <cell r="C13" t="str">
            <v>되메우기(0.4㎥)</v>
          </cell>
          <cell r="D13" t="str">
            <v>식</v>
          </cell>
          <cell r="E13">
            <v>394</v>
          </cell>
          <cell r="F13">
            <v>1912</v>
          </cell>
          <cell r="G13">
            <v>218</v>
          </cell>
          <cell r="H13">
            <v>2524</v>
          </cell>
        </row>
        <row r="14">
          <cell r="B14">
            <v>12</v>
          </cell>
          <cell r="C14" t="str">
            <v>터파기(0.2㎥)</v>
          </cell>
          <cell r="D14" t="str">
            <v>식</v>
          </cell>
          <cell r="E14">
            <v>490</v>
          </cell>
          <cell r="F14">
            <v>993</v>
          </cell>
          <cell r="G14">
            <v>461</v>
          </cell>
          <cell r="H14">
            <v>1944</v>
          </cell>
        </row>
        <row r="15">
          <cell r="B15">
            <v>13</v>
          </cell>
          <cell r="C15" t="str">
            <v>되메우기(0.2㎥)</v>
          </cell>
          <cell r="D15" t="str">
            <v>식</v>
          </cell>
          <cell r="E15">
            <v>356</v>
          </cell>
          <cell r="F15">
            <v>722</v>
          </cell>
          <cell r="G15">
            <v>335</v>
          </cell>
          <cell r="H15">
            <v>1413</v>
          </cell>
        </row>
        <row r="16">
          <cell r="B16">
            <v>14</v>
          </cell>
          <cell r="C16" t="str">
            <v>다짐</v>
          </cell>
          <cell r="D16" t="str">
            <v>식</v>
          </cell>
          <cell r="E16">
            <v>472</v>
          </cell>
          <cell r="F16">
            <v>6812</v>
          </cell>
          <cell r="G16">
            <v>123</v>
          </cell>
          <cell r="H16">
            <v>7407</v>
          </cell>
        </row>
        <row r="17">
          <cell r="B17">
            <v>15</v>
          </cell>
          <cell r="C17" t="str">
            <v>잔토처리</v>
          </cell>
          <cell r="D17" t="str">
            <v>식</v>
          </cell>
          <cell r="E17">
            <v>8255</v>
          </cell>
          <cell r="F17">
            <v>7881</v>
          </cell>
          <cell r="G17">
            <v>3014</v>
          </cell>
          <cell r="H17">
            <v>19150</v>
          </cell>
        </row>
        <row r="18">
          <cell r="B18">
            <v>16</v>
          </cell>
          <cell r="C18" t="str">
            <v>합판거푸집</v>
          </cell>
          <cell r="D18" t="str">
            <v>식</v>
          </cell>
          <cell r="E18">
            <v>18931</v>
          </cell>
          <cell r="F18">
            <v>20975</v>
          </cell>
          <cell r="G18">
            <v>0</v>
          </cell>
          <cell r="H18">
            <v>39906</v>
          </cell>
        </row>
        <row r="19">
          <cell r="B19">
            <v>17</v>
          </cell>
          <cell r="C19" t="str">
            <v>좌대케이블박스</v>
          </cell>
          <cell r="D19" t="str">
            <v>식</v>
          </cell>
          <cell r="E19">
            <v>250000</v>
          </cell>
          <cell r="F19">
            <v>81164</v>
          </cell>
          <cell r="G19">
            <v>0</v>
          </cell>
          <cell r="H19">
            <v>331164</v>
          </cell>
        </row>
        <row r="20">
          <cell r="B20">
            <v>18</v>
          </cell>
          <cell r="C20" t="str">
            <v>앙카볼트</v>
          </cell>
          <cell r="D20" t="str">
            <v>식</v>
          </cell>
          <cell r="E20">
            <v>30800</v>
          </cell>
          <cell r="F20">
            <v>59028</v>
          </cell>
          <cell r="G20">
            <v>0</v>
          </cell>
          <cell r="H20">
            <v>89828</v>
          </cell>
        </row>
        <row r="21">
          <cell r="B21">
            <v>19</v>
          </cell>
          <cell r="C21" t="str">
            <v>좌대배관</v>
          </cell>
          <cell r="D21" t="str">
            <v>식</v>
          </cell>
          <cell r="E21">
            <v>27045</v>
          </cell>
          <cell r="F21">
            <v>37026</v>
          </cell>
          <cell r="G21">
            <v>0</v>
          </cell>
          <cell r="H21">
            <v>64071</v>
          </cell>
        </row>
        <row r="22">
          <cell r="B22">
            <v>20</v>
          </cell>
          <cell r="C22" t="str">
            <v>레미콘타설</v>
          </cell>
          <cell r="D22" t="str">
            <v>식</v>
          </cell>
          <cell r="E22">
            <v>9391</v>
          </cell>
          <cell r="F22">
            <v>26177</v>
          </cell>
          <cell r="G22">
            <v>660</v>
          </cell>
          <cell r="H22">
            <v>36228</v>
          </cell>
        </row>
        <row r="23">
          <cell r="B23">
            <v>21</v>
          </cell>
          <cell r="C23" t="str">
            <v>도색</v>
          </cell>
          <cell r="D23" t="str">
            <v>식</v>
          </cell>
          <cell r="E23">
            <v>2869</v>
          </cell>
          <cell r="F23">
            <v>11862</v>
          </cell>
          <cell r="G23">
            <v>238</v>
          </cell>
          <cell r="H23">
            <v>14969</v>
          </cell>
        </row>
        <row r="24">
          <cell r="B24">
            <v>22</v>
          </cell>
          <cell r="C24" t="str">
            <v>접지봉(대지비저항 300Ω)</v>
          </cell>
          <cell r="D24" t="str">
            <v>식</v>
          </cell>
          <cell r="E24">
            <v>10800</v>
          </cell>
          <cell r="F24">
            <v>63063</v>
          </cell>
          <cell r="G24">
            <v>0</v>
          </cell>
          <cell r="H24">
            <v>73863</v>
          </cell>
        </row>
        <row r="25">
          <cell r="B25">
            <v>23</v>
          </cell>
          <cell r="C25" t="str">
            <v>C형슬리브(대지비저항 300Ω)</v>
          </cell>
          <cell r="D25" t="str">
            <v>식</v>
          </cell>
          <cell r="E25">
            <v>2736</v>
          </cell>
          <cell r="F25">
            <v>62067</v>
          </cell>
          <cell r="G25">
            <v>0</v>
          </cell>
          <cell r="H25">
            <v>64803</v>
          </cell>
        </row>
        <row r="26">
          <cell r="B26">
            <v>24</v>
          </cell>
          <cell r="C26" t="str">
            <v>GV전선(대지비저항 300Ω)</v>
          </cell>
          <cell r="D26" t="str">
            <v>식</v>
          </cell>
          <cell r="E26">
            <v>12644</v>
          </cell>
          <cell r="F26">
            <v>10510</v>
          </cell>
          <cell r="G26">
            <v>0</v>
          </cell>
          <cell r="H26">
            <v>23154</v>
          </cell>
        </row>
        <row r="27">
          <cell r="B27">
            <v>25</v>
          </cell>
          <cell r="C27" t="str">
            <v>나동선(대지비저항 300Ω)</v>
          </cell>
          <cell r="D27" t="str">
            <v>식</v>
          </cell>
          <cell r="E27">
            <v>20487</v>
          </cell>
          <cell r="F27">
            <v>9569</v>
          </cell>
          <cell r="G27">
            <v>0</v>
          </cell>
          <cell r="H27">
            <v>30056</v>
          </cell>
        </row>
        <row r="28">
          <cell r="B28">
            <v>26</v>
          </cell>
          <cell r="C28" t="str">
            <v>접지봉(대지비저항 700Ω)</v>
          </cell>
          <cell r="D28" t="str">
            <v>식</v>
          </cell>
          <cell r="E28">
            <v>16200</v>
          </cell>
          <cell r="F28">
            <v>63063</v>
          </cell>
          <cell r="G28">
            <v>0</v>
          </cell>
          <cell r="H28">
            <v>79263</v>
          </cell>
        </row>
        <row r="29">
          <cell r="B29">
            <v>27</v>
          </cell>
          <cell r="C29" t="str">
            <v>C형슬리브(대지비저항 700Ω)</v>
          </cell>
          <cell r="D29" t="str">
            <v>식</v>
          </cell>
          <cell r="E29">
            <v>4104</v>
          </cell>
          <cell r="F29">
            <v>93100</v>
          </cell>
          <cell r="G29">
            <v>0</v>
          </cell>
          <cell r="H29">
            <v>97204</v>
          </cell>
        </row>
        <row r="30">
          <cell r="B30">
            <v>28</v>
          </cell>
          <cell r="C30" t="str">
            <v>GV전선(대지비저항 700Ω)</v>
          </cell>
          <cell r="D30" t="str">
            <v>식</v>
          </cell>
          <cell r="E30">
            <v>12644</v>
          </cell>
          <cell r="F30">
            <v>10510</v>
          </cell>
          <cell r="G30">
            <v>0</v>
          </cell>
          <cell r="H30">
            <v>23154</v>
          </cell>
        </row>
        <row r="31">
          <cell r="B31">
            <v>29</v>
          </cell>
          <cell r="C31" t="str">
            <v>나동선(대지비저항 700Ω)</v>
          </cell>
          <cell r="D31" t="str">
            <v>식</v>
          </cell>
          <cell r="E31">
            <v>40974</v>
          </cell>
          <cell r="F31">
            <v>19137</v>
          </cell>
          <cell r="G31">
            <v>0</v>
          </cell>
          <cell r="H31">
            <v>60111</v>
          </cell>
        </row>
        <row r="32">
          <cell r="B32">
            <v>30</v>
          </cell>
          <cell r="C32" t="str">
            <v>가드레일설치</v>
          </cell>
          <cell r="D32" t="str">
            <v>식</v>
          </cell>
          <cell r="E32">
            <v>70983</v>
          </cell>
          <cell r="F32">
            <v>18262</v>
          </cell>
          <cell r="G32">
            <v>2361</v>
          </cell>
          <cell r="H32">
            <v>91606</v>
          </cell>
        </row>
        <row r="33">
          <cell r="B33">
            <v>31</v>
          </cell>
          <cell r="C33" t="str">
            <v>배치인원</v>
          </cell>
          <cell r="D33" t="str">
            <v>식</v>
          </cell>
          <cell r="E33">
            <v>0</v>
          </cell>
          <cell r="F33">
            <v>62240</v>
          </cell>
          <cell r="G33">
            <v>0</v>
          </cell>
          <cell r="H33">
            <v>62240</v>
          </cell>
        </row>
        <row r="34">
          <cell r="B34">
            <v>32</v>
          </cell>
          <cell r="C34" t="str">
            <v>공사용표지판</v>
          </cell>
          <cell r="D34" t="str">
            <v>식</v>
          </cell>
          <cell r="E34">
            <v>514</v>
          </cell>
          <cell r="F34">
            <v>10283</v>
          </cell>
          <cell r="G34">
            <v>0</v>
          </cell>
          <cell r="H34">
            <v>10797</v>
          </cell>
        </row>
        <row r="35">
          <cell r="B35">
            <v>33</v>
          </cell>
          <cell r="C35" t="str">
            <v>교통표지판</v>
          </cell>
          <cell r="D35" t="str">
            <v>식</v>
          </cell>
          <cell r="E35">
            <v>2057</v>
          </cell>
          <cell r="F35">
            <v>41132</v>
          </cell>
          <cell r="G35">
            <v>0</v>
          </cell>
          <cell r="H35">
            <v>43189</v>
          </cell>
        </row>
        <row r="36">
          <cell r="B36">
            <v>34</v>
          </cell>
          <cell r="C36" t="str">
            <v>라바콘</v>
          </cell>
          <cell r="D36" t="str">
            <v>식</v>
          </cell>
          <cell r="E36">
            <v>0</v>
          </cell>
          <cell r="F36">
            <v>22440</v>
          </cell>
          <cell r="G36">
            <v>0</v>
          </cell>
          <cell r="H36">
            <v>22440</v>
          </cell>
        </row>
        <row r="37">
          <cell r="B37">
            <v>35</v>
          </cell>
          <cell r="C37" t="str">
            <v>교통시설손료</v>
          </cell>
          <cell r="D37" t="str">
            <v>식</v>
          </cell>
          <cell r="E37">
            <v>0</v>
          </cell>
          <cell r="F37">
            <v>0</v>
          </cell>
          <cell r="G37">
            <v>10059</v>
          </cell>
          <cell r="H37">
            <v>10059</v>
          </cell>
        </row>
        <row r="38">
          <cell r="B38">
            <v>36</v>
          </cell>
          <cell r="C38" t="str">
            <v>교통관리</v>
          </cell>
          <cell r="D38" t="str">
            <v>식</v>
          </cell>
          <cell r="E38">
            <v>0</v>
          </cell>
          <cell r="F38">
            <v>151216</v>
          </cell>
          <cell r="G38">
            <v>0</v>
          </cell>
          <cell r="H38">
            <v>151216</v>
          </cell>
        </row>
        <row r="39">
          <cell r="B39">
            <v>37</v>
          </cell>
          <cell r="C39" t="str">
            <v>물운반비</v>
          </cell>
          <cell r="D39" t="str">
            <v>식</v>
          </cell>
          <cell r="E39">
            <v>423</v>
          </cell>
          <cell r="F39">
            <v>15</v>
          </cell>
          <cell r="G39">
            <v>0</v>
          </cell>
          <cell r="H39">
            <v>438</v>
          </cell>
        </row>
        <row r="40">
          <cell r="B40">
            <v>0</v>
          </cell>
          <cell r="C40">
            <v>0</v>
          </cell>
          <cell r="D40">
            <v>0</v>
          </cell>
          <cell r="E40">
            <v>0</v>
          </cell>
          <cell r="F40">
            <v>0</v>
          </cell>
          <cell r="G40">
            <v>0</v>
          </cell>
          <cell r="H40">
            <v>0</v>
          </cell>
        </row>
        <row r="41">
          <cell r="B41">
            <v>0</v>
          </cell>
          <cell r="C41">
            <v>0</v>
          </cell>
          <cell r="D41">
            <v>0</v>
          </cell>
          <cell r="E41">
            <v>0</v>
          </cell>
          <cell r="F41">
            <v>0</v>
          </cell>
          <cell r="G41">
            <v>0</v>
          </cell>
          <cell r="H41">
            <v>0</v>
          </cell>
        </row>
        <row r="42">
          <cell r="B42">
            <v>0</v>
          </cell>
          <cell r="C42">
            <v>0</v>
          </cell>
          <cell r="D42">
            <v>0</v>
          </cell>
          <cell r="E42">
            <v>0</v>
          </cell>
          <cell r="F42">
            <v>0</v>
          </cell>
          <cell r="G42">
            <v>0</v>
          </cell>
          <cell r="H42">
            <v>0</v>
          </cell>
        </row>
        <row r="43">
          <cell r="B43">
            <v>0</v>
          </cell>
          <cell r="C43">
            <v>0</v>
          </cell>
          <cell r="D43">
            <v>0</v>
          </cell>
          <cell r="E43">
            <v>0</v>
          </cell>
          <cell r="F43">
            <v>0</v>
          </cell>
          <cell r="G43">
            <v>0</v>
          </cell>
          <cell r="H43">
            <v>0</v>
          </cell>
        </row>
        <row r="44">
          <cell r="B44">
            <v>0</v>
          </cell>
          <cell r="C44">
            <v>0</v>
          </cell>
          <cell r="D44">
            <v>0</v>
          </cell>
          <cell r="E44">
            <v>0</v>
          </cell>
          <cell r="F44">
            <v>0</v>
          </cell>
          <cell r="G44">
            <v>0</v>
          </cell>
          <cell r="H44">
            <v>0</v>
          </cell>
        </row>
      </sheetData>
      <sheetData sheetId="4"/>
      <sheetData sheetId="5"/>
      <sheetData sheetId="6">
        <row r="2">
          <cell r="B2" t="str">
            <v>품  목</v>
          </cell>
          <cell r="C2" t="str">
            <v>규  격</v>
          </cell>
          <cell r="D2" t="str">
            <v>단위</v>
          </cell>
          <cell r="E2" t="str">
            <v>가 격 자 료</v>
          </cell>
          <cell r="F2">
            <v>0</v>
          </cell>
          <cell r="G2">
            <v>0</v>
          </cell>
          <cell r="H2">
            <v>0</v>
          </cell>
          <cell r="I2" t="str">
            <v>견적가(A)</v>
          </cell>
          <cell r="J2" t="str">
            <v>견적가(B)</v>
          </cell>
          <cell r="K2" t="str">
            <v>물가상승률</v>
          </cell>
          <cell r="L2" t="str">
            <v>적    용자재단가</v>
          </cell>
          <cell r="M2" t="str">
            <v>비  고</v>
          </cell>
        </row>
        <row r="3">
          <cell r="B3">
            <v>0</v>
          </cell>
          <cell r="C3">
            <v>0</v>
          </cell>
          <cell r="D3">
            <v>0</v>
          </cell>
          <cell r="E3" t="str">
            <v>물가정보</v>
          </cell>
          <cell r="F3" t="str">
            <v>Page</v>
          </cell>
          <cell r="G3" t="str">
            <v>물가자료</v>
          </cell>
          <cell r="H3" t="str">
            <v>Page</v>
          </cell>
          <cell r="I3">
            <v>0</v>
          </cell>
          <cell r="J3">
            <v>0</v>
          </cell>
          <cell r="K3">
            <v>1</v>
          </cell>
          <cell r="L3">
            <v>0</v>
          </cell>
          <cell r="M3">
            <v>0</v>
          </cell>
        </row>
        <row r="4">
          <cell r="B4" t="str">
            <v>3단 코어비트</v>
          </cell>
          <cell r="C4" t="str">
            <v>6"</v>
          </cell>
          <cell r="D4" t="str">
            <v>대</v>
          </cell>
          <cell r="E4">
            <v>309000</v>
          </cell>
          <cell r="F4">
            <v>657</v>
          </cell>
          <cell r="G4">
            <v>0</v>
          </cell>
          <cell r="H4">
            <v>0</v>
          </cell>
          <cell r="I4">
            <v>0</v>
          </cell>
          <cell r="J4">
            <v>0</v>
          </cell>
          <cell r="K4">
            <v>0</v>
          </cell>
          <cell r="L4">
            <v>309000</v>
          </cell>
          <cell r="M4" t="str">
            <v>1권</v>
          </cell>
        </row>
        <row r="5">
          <cell r="B5" t="str">
            <v>C형슬리브</v>
          </cell>
          <cell r="C5" t="str">
            <v>50㎟</v>
          </cell>
          <cell r="D5" t="str">
            <v>개</v>
          </cell>
          <cell r="E5">
            <v>1368</v>
          </cell>
          <cell r="F5">
            <v>781</v>
          </cell>
          <cell r="G5">
            <v>0</v>
          </cell>
          <cell r="H5">
            <v>0</v>
          </cell>
          <cell r="I5">
            <v>0</v>
          </cell>
          <cell r="J5">
            <v>0</v>
          </cell>
          <cell r="K5">
            <v>0</v>
          </cell>
          <cell r="L5">
            <v>1368</v>
          </cell>
          <cell r="M5" t="str">
            <v>1권</v>
          </cell>
        </row>
        <row r="6">
          <cell r="B6" t="str">
            <v>GV전선</v>
          </cell>
          <cell r="C6" t="str">
            <v>25㎟</v>
          </cell>
          <cell r="D6">
            <v>0</v>
          </cell>
          <cell r="E6">
            <v>3161</v>
          </cell>
          <cell r="F6">
            <v>749</v>
          </cell>
          <cell r="G6">
            <v>0</v>
          </cell>
          <cell r="H6">
            <v>0</v>
          </cell>
          <cell r="I6">
            <v>0</v>
          </cell>
          <cell r="J6">
            <v>0</v>
          </cell>
          <cell r="K6">
            <v>0</v>
          </cell>
          <cell r="L6">
            <v>3161</v>
          </cell>
          <cell r="M6" t="str">
            <v>1권</v>
          </cell>
        </row>
        <row r="7">
          <cell r="B7" t="str">
            <v>L2스위치</v>
          </cell>
          <cell r="C7" t="str">
            <v>10/100Mbps</v>
          </cell>
          <cell r="D7" t="str">
            <v>대</v>
          </cell>
          <cell r="E7">
            <v>0</v>
          </cell>
          <cell r="F7">
            <v>0</v>
          </cell>
          <cell r="G7">
            <v>0</v>
          </cell>
          <cell r="H7">
            <v>0</v>
          </cell>
          <cell r="I7">
            <v>1800000</v>
          </cell>
          <cell r="J7">
            <v>0</v>
          </cell>
          <cell r="K7">
            <v>1800000</v>
          </cell>
          <cell r="L7">
            <v>1800000</v>
          </cell>
          <cell r="M7">
            <v>0</v>
          </cell>
        </row>
        <row r="8">
          <cell r="B8" t="str">
            <v>LPG</v>
          </cell>
          <cell r="C8">
            <v>0</v>
          </cell>
          <cell r="D8" t="str">
            <v>kg</v>
          </cell>
          <cell r="E8">
            <v>2207.35</v>
          </cell>
          <cell r="F8">
            <v>950</v>
          </cell>
          <cell r="G8">
            <v>0</v>
          </cell>
          <cell r="H8">
            <v>0</v>
          </cell>
          <cell r="I8">
            <v>0</v>
          </cell>
          <cell r="J8">
            <v>0</v>
          </cell>
          <cell r="K8">
            <v>0</v>
          </cell>
          <cell r="L8">
            <v>2207</v>
          </cell>
          <cell r="M8" t="str">
            <v>2권</v>
          </cell>
        </row>
        <row r="9">
          <cell r="B9" t="str">
            <v>L형 앵커</v>
          </cell>
          <cell r="C9" t="str">
            <v>Φ19 × 600L</v>
          </cell>
          <cell r="D9" t="str">
            <v>개</v>
          </cell>
          <cell r="E9">
            <v>7700</v>
          </cell>
          <cell r="F9">
            <v>122</v>
          </cell>
          <cell r="G9">
            <v>0</v>
          </cell>
          <cell r="H9">
            <v>0</v>
          </cell>
          <cell r="I9">
            <v>0</v>
          </cell>
          <cell r="J9">
            <v>0</v>
          </cell>
          <cell r="K9">
            <v>0</v>
          </cell>
          <cell r="L9">
            <v>7700</v>
          </cell>
          <cell r="M9" t="str">
            <v>1권</v>
          </cell>
        </row>
        <row r="10">
          <cell r="B10" t="str">
            <v>VDS 제어기</v>
          </cell>
          <cell r="C10" t="str">
            <v>32bit, Ethernet</v>
          </cell>
          <cell r="D10" t="str">
            <v>대</v>
          </cell>
          <cell r="E10">
            <v>0</v>
          </cell>
          <cell r="F10">
            <v>0</v>
          </cell>
          <cell r="G10">
            <v>0</v>
          </cell>
          <cell r="H10">
            <v>0</v>
          </cell>
          <cell r="I10">
            <v>4500000</v>
          </cell>
          <cell r="J10">
            <v>0</v>
          </cell>
          <cell r="K10">
            <v>4500000</v>
          </cell>
          <cell r="L10">
            <v>4500000</v>
          </cell>
          <cell r="M10" t="str">
            <v>4차로용</v>
          </cell>
        </row>
        <row r="11">
          <cell r="B11" t="str">
            <v>가드레일지주</v>
          </cell>
          <cell r="C11" t="str">
            <v>Φ139.8×4.5t×2200</v>
          </cell>
          <cell r="D11" t="str">
            <v>본</v>
          </cell>
          <cell r="E11">
            <v>95500</v>
          </cell>
          <cell r="F11">
            <v>374</v>
          </cell>
          <cell r="G11">
            <v>0</v>
          </cell>
          <cell r="H11">
            <v>0</v>
          </cell>
          <cell r="I11">
            <v>0</v>
          </cell>
          <cell r="J11">
            <v>0</v>
          </cell>
          <cell r="K11">
            <v>0</v>
          </cell>
          <cell r="L11">
            <v>95500</v>
          </cell>
          <cell r="M11" t="str">
            <v>1권</v>
          </cell>
        </row>
        <row r="12">
          <cell r="B12" t="str">
            <v>각재(외송)</v>
          </cell>
          <cell r="C12" t="str">
            <v>4.5 × 4.5</v>
          </cell>
          <cell r="D12" t="str">
            <v>㎥</v>
          </cell>
          <cell r="E12">
            <v>359281.43712574849</v>
          </cell>
          <cell r="F12">
            <v>163</v>
          </cell>
          <cell r="G12">
            <v>0</v>
          </cell>
          <cell r="H12">
            <v>0</v>
          </cell>
          <cell r="I12">
            <v>0</v>
          </cell>
          <cell r="J12">
            <v>0</v>
          </cell>
          <cell r="K12">
            <v>0</v>
          </cell>
          <cell r="L12">
            <v>359281</v>
          </cell>
          <cell r="M12" t="str">
            <v>1권</v>
          </cell>
        </row>
        <row r="13">
          <cell r="B13" t="str">
            <v>경고테이프</v>
          </cell>
          <cell r="C13" t="str">
            <v>300㎜</v>
          </cell>
          <cell r="D13" t="str">
            <v>m</v>
          </cell>
          <cell r="E13">
            <v>220</v>
          </cell>
          <cell r="F13">
            <v>487</v>
          </cell>
          <cell r="G13">
            <v>0</v>
          </cell>
          <cell r="H13">
            <v>0</v>
          </cell>
          <cell r="I13">
            <v>0</v>
          </cell>
          <cell r="J13">
            <v>0</v>
          </cell>
          <cell r="K13">
            <v>0</v>
          </cell>
          <cell r="L13">
            <v>220</v>
          </cell>
          <cell r="M13" t="str">
            <v>2권</v>
          </cell>
        </row>
        <row r="14">
          <cell r="B14" t="str">
            <v>경유</v>
          </cell>
          <cell r="C14">
            <v>0</v>
          </cell>
          <cell r="D14" t="str">
            <v>ℓ</v>
          </cell>
          <cell r="E14">
            <v>1863.21</v>
          </cell>
          <cell r="F14">
            <v>950</v>
          </cell>
          <cell r="G14">
            <v>0</v>
          </cell>
          <cell r="H14">
            <v>0</v>
          </cell>
          <cell r="I14">
            <v>0</v>
          </cell>
          <cell r="J14">
            <v>0</v>
          </cell>
          <cell r="K14">
            <v>0</v>
          </cell>
          <cell r="L14">
            <v>1863</v>
          </cell>
          <cell r="M14" t="str">
            <v>2권</v>
          </cell>
        </row>
        <row r="15">
          <cell r="B15" t="str">
            <v>광분배함(OFD)</v>
          </cell>
          <cell r="C15" t="str">
            <v>12C</v>
          </cell>
          <cell r="D15" t="str">
            <v>대</v>
          </cell>
          <cell r="E15">
            <v>174074</v>
          </cell>
          <cell r="F15">
            <v>684</v>
          </cell>
          <cell r="G15">
            <v>0</v>
          </cell>
          <cell r="H15">
            <v>0</v>
          </cell>
          <cell r="I15">
            <v>150000</v>
          </cell>
          <cell r="J15">
            <v>0</v>
          </cell>
          <cell r="K15">
            <v>150000</v>
          </cell>
          <cell r="L15">
            <v>150000</v>
          </cell>
          <cell r="M15">
            <v>0</v>
          </cell>
        </row>
        <row r="16">
          <cell r="B16" t="str">
            <v>교통안전표지판-삼각</v>
          </cell>
          <cell r="C16" t="str">
            <v>삼각 900×2t</v>
          </cell>
          <cell r="D16" t="str">
            <v>개</v>
          </cell>
          <cell r="E16">
            <v>109800</v>
          </cell>
          <cell r="F16">
            <v>360</v>
          </cell>
          <cell r="G16">
            <v>0</v>
          </cell>
          <cell r="H16">
            <v>0</v>
          </cell>
          <cell r="I16">
            <v>0</v>
          </cell>
          <cell r="J16">
            <v>0</v>
          </cell>
          <cell r="K16">
            <v>0</v>
          </cell>
          <cell r="L16">
            <v>109800</v>
          </cell>
          <cell r="M16" t="str">
            <v>1권</v>
          </cell>
        </row>
        <row r="17">
          <cell r="B17" t="str">
            <v>교통안전표지판-원형</v>
          </cell>
          <cell r="C17" t="str">
            <v>원형 900×2t</v>
          </cell>
          <cell r="D17" t="str">
            <v>개</v>
          </cell>
          <cell r="E17">
            <v>175400</v>
          </cell>
          <cell r="F17">
            <v>360</v>
          </cell>
          <cell r="G17">
            <v>0</v>
          </cell>
          <cell r="H17">
            <v>0</v>
          </cell>
          <cell r="I17">
            <v>0</v>
          </cell>
          <cell r="J17">
            <v>0</v>
          </cell>
          <cell r="K17">
            <v>0</v>
          </cell>
          <cell r="L17">
            <v>175400</v>
          </cell>
          <cell r="M17" t="str">
            <v>1권</v>
          </cell>
        </row>
        <row r="18">
          <cell r="B18" t="str">
            <v>나동선</v>
          </cell>
          <cell r="C18" t="str">
            <v>50SQ × 1C</v>
          </cell>
          <cell r="D18" t="str">
            <v>m</v>
          </cell>
          <cell r="E18">
            <v>5537</v>
          </cell>
          <cell r="F18">
            <v>764</v>
          </cell>
          <cell r="G18">
            <v>0</v>
          </cell>
          <cell r="H18">
            <v>0</v>
          </cell>
          <cell r="I18">
            <v>0</v>
          </cell>
          <cell r="J18">
            <v>0</v>
          </cell>
          <cell r="K18">
            <v>0</v>
          </cell>
          <cell r="L18">
            <v>5537</v>
          </cell>
          <cell r="M18" t="str">
            <v>1권</v>
          </cell>
        </row>
        <row r="19">
          <cell r="B19" t="str">
            <v>누전차단기</v>
          </cell>
          <cell r="C19" t="str">
            <v>자동복구, 30A</v>
          </cell>
          <cell r="D19" t="str">
            <v>대</v>
          </cell>
          <cell r="E19">
            <v>520000</v>
          </cell>
          <cell r="F19">
            <v>829</v>
          </cell>
          <cell r="G19">
            <v>0</v>
          </cell>
          <cell r="H19">
            <v>0</v>
          </cell>
          <cell r="I19">
            <v>0</v>
          </cell>
          <cell r="J19">
            <v>0</v>
          </cell>
          <cell r="K19">
            <v>0</v>
          </cell>
          <cell r="L19">
            <v>520000</v>
          </cell>
          <cell r="M19" t="str">
            <v>1권</v>
          </cell>
        </row>
        <row r="20">
          <cell r="B20" t="str">
            <v>다이아몬드비트</v>
          </cell>
          <cell r="C20" t="str">
            <v>2"</v>
          </cell>
          <cell r="D20" t="str">
            <v>개</v>
          </cell>
          <cell r="E20">
            <v>38000</v>
          </cell>
          <cell r="F20">
            <v>661</v>
          </cell>
          <cell r="G20">
            <v>0</v>
          </cell>
          <cell r="H20">
            <v>0</v>
          </cell>
          <cell r="I20">
            <v>0</v>
          </cell>
          <cell r="J20">
            <v>0</v>
          </cell>
          <cell r="K20">
            <v>0</v>
          </cell>
          <cell r="L20">
            <v>38000</v>
          </cell>
          <cell r="M20" t="str">
            <v>1권</v>
          </cell>
        </row>
        <row r="21">
          <cell r="B21" t="str">
            <v>라바콘</v>
          </cell>
          <cell r="C21" t="str">
            <v>450×600</v>
          </cell>
          <cell r="D21" t="str">
            <v>개</v>
          </cell>
          <cell r="E21">
            <v>12000</v>
          </cell>
          <cell r="F21">
            <v>354</v>
          </cell>
          <cell r="G21">
            <v>0</v>
          </cell>
          <cell r="H21">
            <v>0</v>
          </cell>
          <cell r="I21">
            <v>0</v>
          </cell>
          <cell r="J21">
            <v>0</v>
          </cell>
          <cell r="K21">
            <v>0</v>
          </cell>
          <cell r="L21">
            <v>12000</v>
          </cell>
          <cell r="M21" t="str">
            <v>1권</v>
          </cell>
        </row>
        <row r="22">
          <cell r="B22" t="str">
            <v>레미콘</v>
          </cell>
          <cell r="C22" t="str">
            <v>21-120-25</v>
          </cell>
          <cell r="D22" t="str">
            <v>㎥</v>
          </cell>
          <cell r="E22">
            <v>58900</v>
          </cell>
          <cell r="F22">
            <v>138</v>
          </cell>
          <cell r="G22">
            <v>0</v>
          </cell>
          <cell r="H22">
            <v>0</v>
          </cell>
          <cell r="I22">
            <v>0</v>
          </cell>
          <cell r="J22">
            <v>0</v>
          </cell>
          <cell r="K22">
            <v>0</v>
          </cell>
          <cell r="L22">
            <v>58900</v>
          </cell>
          <cell r="M22" t="str">
            <v>1권</v>
          </cell>
        </row>
        <row r="23">
          <cell r="B23" t="str">
            <v>루프케이블</v>
          </cell>
          <cell r="C23" t="str">
            <v>AWG #14</v>
          </cell>
          <cell r="D23" t="str">
            <v>m</v>
          </cell>
          <cell r="E23">
            <v>3600</v>
          </cell>
          <cell r="F23">
            <v>625</v>
          </cell>
          <cell r="G23">
            <v>0</v>
          </cell>
          <cell r="H23">
            <v>0</v>
          </cell>
          <cell r="I23">
            <v>0</v>
          </cell>
          <cell r="J23">
            <v>0</v>
          </cell>
          <cell r="K23">
            <v>0</v>
          </cell>
          <cell r="L23">
            <v>3600</v>
          </cell>
          <cell r="M23" t="str">
            <v>1권</v>
          </cell>
        </row>
        <row r="24">
          <cell r="B24" t="str">
            <v>리드인케이블</v>
          </cell>
          <cell r="C24" t="str">
            <v>AWG #16-2C</v>
          </cell>
          <cell r="D24" t="str">
            <v>m</v>
          </cell>
          <cell r="E24">
            <v>3200</v>
          </cell>
          <cell r="F24">
            <v>625</v>
          </cell>
          <cell r="G24">
            <v>0</v>
          </cell>
          <cell r="H24">
            <v>0</v>
          </cell>
          <cell r="I24">
            <v>0</v>
          </cell>
          <cell r="J24">
            <v>0</v>
          </cell>
          <cell r="K24">
            <v>0</v>
          </cell>
          <cell r="L24">
            <v>3200</v>
          </cell>
          <cell r="M24" t="str">
            <v>1권</v>
          </cell>
        </row>
        <row r="25">
          <cell r="B25" t="str">
            <v>못</v>
          </cell>
          <cell r="C25" t="str">
            <v>N50</v>
          </cell>
          <cell r="D25" t="str">
            <v>㎏</v>
          </cell>
          <cell r="E25">
            <v>1110</v>
          </cell>
          <cell r="F25">
            <v>106</v>
          </cell>
          <cell r="G25">
            <v>0</v>
          </cell>
          <cell r="H25">
            <v>0</v>
          </cell>
          <cell r="I25">
            <v>0</v>
          </cell>
          <cell r="J25">
            <v>0</v>
          </cell>
          <cell r="K25">
            <v>0</v>
          </cell>
          <cell r="L25">
            <v>1110</v>
          </cell>
          <cell r="M25" t="str">
            <v>1권</v>
          </cell>
        </row>
        <row r="26">
          <cell r="B26" t="str">
            <v>물</v>
          </cell>
          <cell r="C26" t="str">
            <v>업무용</v>
          </cell>
          <cell r="D26" t="str">
            <v>ℓ</v>
          </cell>
          <cell r="E26">
            <v>470</v>
          </cell>
          <cell r="F26">
            <v>189</v>
          </cell>
          <cell r="G26">
            <v>0</v>
          </cell>
          <cell r="H26">
            <v>0</v>
          </cell>
          <cell r="I26">
            <v>0</v>
          </cell>
          <cell r="J26">
            <v>0</v>
          </cell>
          <cell r="K26">
            <v>0</v>
          </cell>
          <cell r="L26">
            <v>470</v>
          </cell>
          <cell r="M26" t="str">
            <v>부록</v>
          </cell>
        </row>
        <row r="27">
          <cell r="B27" t="str">
            <v>박리재</v>
          </cell>
          <cell r="C27" t="str">
            <v>세라콘</v>
          </cell>
          <cell r="D27" t="str">
            <v>ℓ</v>
          </cell>
          <cell r="E27">
            <v>1600</v>
          </cell>
          <cell r="F27">
            <v>166</v>
          </cell>
          <cell r="G27">
            <v>0</v>
          </cell>
          <cell r="H27">
            <v>0</v>
          </cell>
          <cell r="I27">
            <v>0</v>
          </cell>
          <cell r="J27">
            <v>0</v>
          </cell>
          <cell r="K27">
            <v>0</v>
          </cell>
          <cell r="L27">
            <v>1600</v>
          </cell>
          <cell r="M27" t="str">
            <v>1권</v>
          </cell>
        </row>
        <row r="28">
          <cell r="B28" t="str">
            <v>신너</v>
          </cell>
          <cell r="C28" t="str">
            <v>KSM-6060</v>
          </cell>
          <cell r="D28" t="str">
            <v>ℓ</v>
          </cell>
          <cell r="E28">
            <v>2975</v>
          </cell>
          <cell r="F28">
            <v>261</v>
          </cell>
          <cell r="G28">
            <v>0</v>
          </cell>
          <cell r="H28">
            <v>0</v>
          </cell>
          <cell r="I28">
            <v>0</v>
          </cell>
          <cell r="J28">
            <v>0</v>
          </cell>
          <cell r="K28">
            <v>0</v>
          </cell>
          <cell r="L28">
            <v>2975</v>
          </cell>
          <cell r="M28">
            <v>0</v>
          </cell>
        </row>
        <row r="29">
          <cell r="B29" t="str">
            <v>실런트</v>
          </cell>
          <cell r="C29" t="str">
            <v>도로봉합제</v>
          </cell>
          <cell r="D29" t="str">
            <v>kg</v>
          </cell>
          <cell r="E29">
            <v>11200</v>
          </cell>
          <cell r="F29">
            <v>625</v>
          </cell>
          <cell r="G29">
            <v>0</v>
          </cell>
          <cell r="H29">
            <v>0</v>
          </cell>
          <cell r="I29">
            <v>0</v>
          </cell>
          <cell r="J29">
            <v>0</v>
          </cell>
          <cell r="K29">
            <v>0</v>
          </cell>
          <cell r="L29">
            <v>11200</v>
          </cell>
          <cell r="M29" t="str">
            <v>1권</v>
          </cell>
        </row>
        <row r="30">
          <cell r="B30" t="str">
            <v>실런트장비</v>
          </cell>
          <cell r="C30" t="str">
            <v>60갤런</v>
          </cell>
          <cell r="D30" t="str">
            <v>대</v>
          </cell>
          <cell r="E30">
            <v>44160000</v>
          </cell>
          <cell r="F30">
            <v>282</v>
          </cell>
          <cell r="G30">
            <v>0</v>
          </cell>
          <cell r="H30">
            <v>0</v>
          </cell>
          <cell r="I30">
            <v>0</v>
          </cell>
          <cell r="J30">
            <v>0</v>
          </cell>
          <cell r="K30">
            <v>0</v>
          </cell>
          <cell r="L30">
            <v>44160000</v>
          </cell>
          <cell r="M30" t="str">
            <v>1권</v>
          </cell>
        </row>
        <row r="31">
          <cell r="B31" t="str">
            <v>써지보호기</v>
          </cell>
          <cell r="C31" t="str">
            <v>전원용</v>
          </cell>
          <cell r="D31" t="str">
            <v>대</v>
          </cell>
          <cell r="E31">
            <v>300000</v>
          </cell>
          <cell r="F31">
            <v>861</v>
          </cell>
          <cell r="G31">
            <v>0</v>
          </cell>
          <cell r="H31">
            <v>0</v>
          </cell>
          <cell r="I31">
            <v>0</v>
          </cell>
          <cell r="J31">
            <v>0</v>
          </cell>
          <cell r="K31">
            <v>0</v>
          </cell>
          <cell r="L31">
            <v>300000</v>
          </cell>
          <cell r="M31" t="str">
            <v>1권</v>
          </cell>
        </row>
        <row r="32">
          <cell r="B32" t="str">
            <v>안내표지판</v>
          </cell>
          <cell r="C32" t="str">
            <v>점멸식</v>
          </cell>
          <cell r="D32" t="str">
            <v>조</v>
          </cell>
          <cell r="E32">
            <v>600000</v>
          </cell>
          <cell r="F32">
            <v>360</v>
          </cell>
          <cell r="G32">
            <v>0</v>
          </cell>
          <cell r="H32">
            <v>0</v>
          </cell>
          <cell r="I32">
            <v>0</v>
          </cell>
          <cell r="J32">
            <v>0</v>
          </cell>
          <cell r="K32">
            <v>0</v>
          </cell>
          <cell r="L32">
            <v>600000</v>
          </cell>
          <cell r="M32" t="str">
            <v>1권</v>
          </cell>
        </row>
        <row r="33">
          <cell r="B33" t="str">
            <v>연결볼트</v>
          </cell>
          <cell r="C33" t="str">
            <v>Φ16×33</v>
          </cell>
          <cell r="D33" t="str">
            <v>개</v>
          </cell>
          <cell r="E33">
            <v>980</v>
          </cell>
          <cell r="F33">
            <v>374</v>
          </cell>
          <cell r="G33">
            <v>0</v>
          </cell>
          <cell r="H33">
            <v>0</v>
          </cell>
          <cell r="I33">
            <v>0</v>
          </cell>
          <cell r="J33">
            <v>0</v>
          </cell>
          <cell r="K33">
            <v>0</v>
          </cell>
          <cell r="L33">
            <v>980</v>
          </cell>
          <cell r="M33" t="str">
            <v>1권</v>
          </cell>
        </row>
        <row r="34">
          <cell r="B34" t="str">
            <v>연마지</v>
          </cell>
          <cell r="C34" t="str">
            <v>#80</v>
          </cell>
          <cell r="D34" t="str">
            <v>매</v>
          </cell>
          <cell r="E34">
            <v>430</v>
          </cell>
          <cell r="F34">
            <v>662</v>
          </cell>
          <cell r="G34">
            <v>0</v>
          </cell>
          <cell r="H34">
            <v>0</v>
          </cell>
          <cell r="I34">
            <v>0</v>
          </cell>
          <cell r="J34">
            <v>0</v>
          </cell>
          <cell r="K34">
            <v>0</v>
          </cell>
          <cell r="L34">
            <v>430</v>
          </cell>
          <cell r="M34" t="str">
            <v>1권</v>
          </cell>
        </row>
        <row r="35">
          <cell r="B35" t="str">
            <v>원형 LOOP 장비</v>
          </cell>
          <cell r="C35">
            <v>0</v>
          </cell>
          <cell r="D35" t="str">
            <v>대</v>
          </cell>
          <cell r="E35">
            <v>350000000</v>
          </cell>
          <cell r="F35">
            <v>282</v>
          </cell>
          <cell r="G35">
            <v>0</v>
          </cell>
          <cell r="H35">
            <v>0</v>
          </cell>
          <cell r="I35">
            <v>0</v>
          </cell>
          <cell r="J35">
            <v>0</v>
          </cell>
          <cell r="K35">
            <v>0</v>
          </cell>
          <cell r="L35">
            <v>350000000</v>
          </cell>
          <cell r="M35" t="str">
            <v>1권</v>
          </cell>
        </row>
        <row r="36">
          <cell r="B36" t="str">
            <v>원형컷터날</v>
          </cell>
          <cell r="C36" t="str">
            <v>L=1.8m</v>
          </cell>
          <cell r="D36" t="str">
            <v>개</v>
          </cell>
          <cell r="E36">
            <v>6578000</v>
          </cell>
          <cell r="F36">
            <v>282</v>
          </cell>
          <cell r="G36">
            <v>0</v>
          </cell>
          <cell r="H36">
            <v>0</v>
          </cell>
          <cell r="I36">
            <v>0</v>
          </cell>
          <cell r="J36">
            <v>0</v>
          </cell>
          <cell r="K36">
            <v>0</v>
          </cell>
          <cell r="L36">
            <v>6578000</v>
          </cell>
          <cell r="M36" t="str">
            <v>1권</v>
          </cell>
        </row>
        <row r="37">
          <cell r="B37" t="str">
            <v>접지봉</v>
          </cell>
          <cell r="C37" t="str">
            <v>Φ16, 1800㎜</v>
          </cell>
          <cell r="D37" t="str">
            <v>개</v>
          </cell>
          <cell r="E37">
            <v>5400</v>
          </cell>
          <cell r="F37">
            <v>862</v>
          </cell>
          <cell r="G37">
            <v>0</v>
          </cell>
          <cell r="H37">
            <v>0</v>
          </cell>
          <cell r="I37">
            <v>0</v>
          </cell>
          <cell r="J37">
            <v>0</v>
          </cell>
          <cell r="K37">
            <v>0</v>
          </cell>
          <cell r="L37">
            <v>5400</v>
          </cell>
          <cell r="M37" t="str">
            <v>1권</v>
          </cell>
        </row>
        <row r="38">
          <cell r="B38" t="str">
            <v>제어함체</v>
          </cell>
          <cell r="C38" t="str">
            <v>600×600×900</v>
          </cell>
          <cell r="D38" t="str">
            <v>대</v>
          </cell>
          <cell r="E38">
            <v>2000000</v>
          </cell>
          <cell r="F38">
            <v>922</v>
          </cell>
          <cell r="G38">
            <v>0</v>
          </cell>
          <cell r="H38">
            <v>0</v>
          </cell>
          <cell r="I38">
            <v>0</v>
          </cell>
          <cell r="J38">
            <v>0</v>
          </cell>
          <cell r="K38">
            <v>0</v>
          </cell>
          <cell r="L38">
            <v>2000000</v>
          </cell>
          <cell r="M38" t="str">
            <v>2권</v>
          </cell>
        </row>
        <row r="39">
          <cell r="B39" t="str">
            <v>조합페인트(황색)</v>
          </cell>
          <cell r="C39" t="str">
            <v>KSM-6020</v>
          </cell>
          <cell r="D39" t="str">
            <v>ℓ</v>
          </cell>
          <cell r="E39">
            <v>5797.2222222222226</v>
          </cell>
          <cell r="F39">
            <v>258</v>
          </cell>
          <cell r="G39">
            <v>0</v>
          </cell>
          <cell r="H39">
            <v>0</v>
          </cell>
          <cell r="I39">
            <v>0</v>
          </cell>
          <cell r="J39">
            <v>0</v>
          </cell>
          <cell r="K39">
            <v>0</v>
          </cell>
          <cell r="L39">
            <v>5797</v>
          </cell>
          <cell r="M39" t="str">
            <v>2권</v>
          </cell>
        </row>
        <row r="40">
          <cell r="B40" t="str">
            <v>조합페인트(흑색)</v>
          </cell>
          <cell r="C40" t="str">
            <v>KSM-6020</v>
          </cell>
          <cell r="D40" t="str">
            <v>ℓ</v>
          </cell>
          <cell r="E40">
            <v>4858.8888888888887</v>
          </cell>
          <cell r="F40">
            <v>258</v>
          </cell>
          <cell r="G40">
            <v>0</v>
          </cell>
          <cell r="H40">
            <v>0</v>
          </cell>
          <cell r="I40">
            <v>0</v>
          </cell>
          <cell r="J40">
            <v>0</v>
          </cell>
          <cell r="K40">
            <v>0</v>
          </cell>
          <cell r="L40">
            <v>4858</v>
          </cell>
          <cell r="M40" t="str">
            <v>2권</v>
          </cell>
        </row>
        <row r="41">
          <cell r="B41" t="str">
            <v>좌대케이블박스</v>
          </cell>
          <cell r="C41">
            <v>0</v>
          </cell>
          <cell r="D41">
            <v>0</v>
          </cell>
          <cell r="E41">
            <v>0</v>
          </cell>
          <cell r="F41">
            <v>0</v>
          </cell>
          <cell r="G41">
            <v>0</v>
          </cell>
          <cell r="H41">
            <v>0</v>
          </cell>
          <cell r="I41">
            <v>250000</v>
          </cell>
          <cell r="J41">
            <v>0</v>
          </cell>
          <cell r="K41">
            <v>250000</v>
          </cell>
          <cell r="L41">
            <v>250000</v>
          </cell>
          <cell r="M41">
            <v>0</v>
          </cell>
        </row>
        <row r="42">
          <cell r="B42" t="str">
            <v>직선컷터기</v>
          </cell>
          <cell r="C42" t="str">
            <v>35HP 이상</v>
          </cell>
          <cell r="D42" t="str">
            <v>대</v>
          </cell>
          <cell r="E42">
            <v>17600000</v>
          </cell>
          <cell r="F42">
            <v>282</v>
          </cell>
          <cell r="G42">
            <v>0</v>
          </cell>
          <cell r="H42">
            <v>0</v>
          </cell>
          <cell r="I42">
            <v>0</v>
          </cell>
          <cell r="J42">
            <v>0</v>
          </cell>
          <cell r="K42">
            <v>0</v>
          </cell>
          <cell r="L42">
            <v>17600000</v>
          </cell>
          <cell r="M42" t="str">
            <v>1권</v>
          </cell>
        </row>
        <row r="43">
          <cell r="B43" t="str">
            <v>직선컷터날</v>
          </cell>
          <cell r="C43" t="str">
            <v>14“ 브래이드</v>
          </cell>
          <cell r="D43" t="str">
            <v>개</v>
          </cell>
          <cell r="E43">
            <v>2828000</v>
          </cell>
          <cell r="F43">
            <v>282</v>
          </cell>
          <cell r="G43">
            <v>0</v>
          </cell>
          <cell r="H43">
            <v>0</v>
          </cell>
          <cell r="I43">
            <v>0</v>
          </cell>
          <cell r="J43">
            <v>0</v>
          </cell>
          <cell r="K43">
            <v>0</v>
          </cell>
          <cell r="L43">
            <v>2828000</v>
          </cell>
          <cell r="M43" t="str">
            <v>1권</v>
          </cell>
        </row>
        <row r="44">
          <cell r="B44" t="str">
            <v>철선</v>
          </cell>
          <cell r="C44" t="str">
            <v>보통 #8</v>
          </cell>
          <cell r="D44" t="str">
            <v>㎏</v>
          </cell>
          <cell r="E44">
            <v>1250</v>
          </cell>
          <cell r="F44">
            <v>106</v>
          </cell>
          <cell r="G44">
            <v>0</v>
          </cell>
          <cell r="H44">
            <v>0</v>
          </cell>
          <cell r="I44">
            <v>0</v>
          </cell>
          <cell r="J44">
            <v>0</v>
          </cell>
          <cell r="K44">
            <v>0</v>
          </cell>
          <cell r="L44">
            <v>1250</v>
          </cell>
          <cell r="M44" t="str">
            <v>1권</v>
          </cell>
        </row>
        <row r="45">
          <cell r="B45" t="str">
            <v>취부볼트</v>
          </cell>
          <cell r="C45" t="str">
            <v>Φ19×180</v>
          </cell>
          <cell r="D45" t="str">
            <v>조</v>
          </cell>
          <cell r="E45">
            <v>2400</v>
          </cell>
          <cell r="F45">
            <v>374</v>
          </cell>
          <cell r="G45">
            <v>0</v>
          </cell>
          <cell r="H45">
            <v>0</v>
          </cell>
          <cell r="I45">
            <v>0</v>
          </cell>
          <cell r="J45">
            <v>0</v>
          </cell>
          <cell r="K45">
            <v>0</v>
          </cell>
          <cell r="L45">
            <v>2400</v>
          </cell>
          <cell r="M45" t="str">
            <v>1권</v>
          </cell>
        </row>
        <row r="46">
          <cell r="B46" t="str">
            <v>퍼티</v>
          </cell>
          <cell r="C46" t="str">
            <v>콘크리트, 몰탈면 매꿈</v>
          </cell>
          <cell r="D46" t="str">
            <v>ℓ</v>
          </cell>
          <cell r="E46">
            <v>1800</v>
          </cell>
          <cell r="F46">
            <v>262</v>
          </cell>
          <cell r="G46">
            <v>0</v>
          </cell>
          <cell r="H46">
            <v>0</v>
          </cell>
          <cell r="I46">
            <v>0</v>
          </cell>
          <cell r="J46">
            <v>0</v>
          </cell>
          <cell r="K46">
            <v>0</v>
          </cell>
          <cell r="L46">
            <v>1800</v>
          </cell>
          <cell r="M46" t="str">
            <v>2권</v>
          </cell>
        </row>
        <row r="47">
          <cell r="B47" t="str">
            <v>포스트캡</v>
          </cell>
          <cell r="C47" t="str">
            <v>Φ139.8</v>
          </cell>
          <cell r="D47" t="str">
            <v>개</v>
          </cell>
          <cell r="E47">
            <v>2850</v>
          </cell>
          <cell r="F47">
            <v>374</v>
          </cell>
          <cell r="G47">
            <v>0</v>
          </cell>
          <cell r="H47">
            <v>0</v>
          </cell>
          <cell r="I47">
            <v>0</v>
          </cell>
          <cell r="J47">
            <v>0</v>
          </cell>
          <cell r="K47">
            <v>0</v>
          </cell>
          <cell r="L47">
            <v>2850</v>
          </cell>
          <cell r="M47" t="str">
            <v>1권</v>
          </cell>
        </row>
        <row r="48">
          <cell r="B48" t="str">
            <v>표준레일</v>
          </cell>
          <cell r="C48" t="str">
            <v>4×350×4330</v>
          </cell>
          <cell r="D48" t="str">
            <v>개</v>
          </cell>
          <cell r="E48">
            <v>140500</v>
          </cell>
          <cell r="F48">
            <v>374</v>
          </cell>
          <cell r="G48">
            <v>0</v>
          </cell>
          <cell r="H48">
            <v>0</v>
          </cell>
          <cell r="I48">
            <v>0</v>
          </cell>
          <cell r="J48">
            <v>0</v>
          </cell>
          <cell r="K48">
            <v>0</v>
          </cell>
          <cell r="L48">
            <v>140500</v>
          </cell>
          <cell r="M48" t="str">
            <v>1권</v>
          </cell>
        </row>
        <row r="49">
          <cell r="B49" t="str">
            <v>합판</v>
          </cell>
          <cell r="C49" t="str">
            <v>12㎜ 내수용</v>
          </cell>
          <cell r="D49" t="str">
            <v>㎡</v>
          </cell>
          <cell r="E49">
            <v>37400</v>
          </cell>
          <cell r="F49">
            <v>361</v>
          </cell>
          <cell r="G49">
            <v>0</v>
          </cell>
          <cell r="H49">
            <v>0</v>
          </cell>
          <cell r="I49">
            <v>0</v>
          </cell>
          <cell r="J49">
            <v>0</v>
          </cell>
          <cell r="K49">
            <v>0</v>
          </cell>
          <cell r="L49">
            <v>37400</v>
          </cell>
          <cell r="M49" t="str">
            <v>2권</v>
          </cell>
        </row>
        <row r="50">
          <cell r="B50" t="str">
            <v>후렉시블전선관 Φ28</v>
          </cell>
          <cell r="C50" t="str">
            <v>고장력 방수</v>
          </cell>
          <cell r="D50" t="str">
            <v>m</v>
          </cell>
          <cell r="E50">
            <v>3400</v>
          </cell>
          <cell r="F50">
            <v>787</v>
          </cell>
          <cell r="G50">
            <v>0</v>
          </cell>
          <cell r="H50">
            <v>0</v>
          </cell>
          <cell r="I50">
            <v>0</v>
          </cell>
          <cell r="J50">
            <v>0</v>
          </cell>
          <cell r="K50">
            <v>0</v>
          </cell>
          <cell r="L50">
            <v>3400</v>
          </cell>
          <cell r="M50" t="str">
            <v>1권</v>
          </cell>
        </row>
        <row r="51">
          <cell r="B51" t="str">
            <v>후렉시블전선관 Φ36</v>
          </cell>
          <cell r="C51" t="str">
            <v>고장력 비방수</v>
          </cell>
          <cell r="D51" t="str">
            <v>m</v>
          </cell>
          <cell r="E51">
            <v>2070</v>
          </cell>
          <cell r="F51">
            <v>787</v>
          </cell>
          <cell r="G51">
            <v>0</v>
          </cell>
          <cell r="H51">
            <v>0</v>
          </cell>
          <cell r="I51">
            <v>0</v>
          </cell>
          <cell r="J51">
            <v>0</v>
          </cell>
          <cell r="K51">
            <v>0</v>
          </cell>
          <cell r="L51">
            <v>2070</v>
          </cell>
          <cell r="M51" t="str">
            <v>1권</v>
          </cell>
        </row>
        <row r="52">
          <cell r="B52" t="str">
            <v>후렉시블전선관 Φ54</v>
          </cell>
          <cell r="C52" t="str">
            <v>고장력 비방수</v>
          </cell>
          <cell r="D52" t="str">
            <v>m</v>
          </cell>
          <cell r="E52">
            <v>3940</v>
          </cell>
          <cell r="F52">
            <v>787</v>
          </cell>
          <cell r="G52">
            <v>0</v>
          </cell>
          <cell r="H52">
            <v>0</v>
          </cell>
          <cell r="I52">
            <v>0</v>
          </cell>
          <cell r="J52">
            <v>0</v>
          </cell>
          <cell r="K52">
            <v>0</v>
          </cell>
          <cell r="L52">
            <v>3940</v>
          </cell>
          <cell r="M52" t="str">
            <v>1권</v>
          </cell>
        </row>
        <row r="53">
          <cell r="B53" t="str">
            <v>휘발류</v>
          </cell>
          <cell r="C53">
            <v>0</v>
          </cell>
          <cell r="D53" t="str">
            <v>ℓ</v>
          </cell>
          <cell r="E53">
            <v>2055.6999999999998</v>
          </cell>
          <cell r="F53">
            <v>950</v>
          </cell>
          <cell r="G53">
            <v>0</v>
          </cell>
          <cell r="H53">
            <v>0</v>
          </cell>
          <cell r="I53">
            <v>0</v>
          </cell>
          <cell r="J53">
            <v>0</v>
          </cell>
          <cell r="K53">
            <v>0</v>
          </cell>
          <cell r="L53">
            <v>2055</v>
          </cell>
          <cell r="M53" t="str">
            <v>2권</v>
          </cell>
        </row>
        <row r="54">
          <cell r="B54">
            <v>0</v>
          </cell>
          <cell r="C54">
            <v>0</v>
          </cell>
          <cell r="D54">
            <v>0</v>
          </cell>
          <cell r="E54">
            <v>0</v>
          </cell>
          <cell r="F54">
            <v>0</v>
          </cell>
          <cell r="G54">
            <v>0</v>
          </cell>
          <cell r="H54">
            <v>0</v>
          </cell>
          <cell r="I54">
            <v>0</v>
          </cell>
          <cell r="J54">
            <v>0</v>
          </cell>
          <cell r="K54">
            <v>0</v>
          </cell>
          <cell r="L54">
            <v>0</v>
          </cell>
          <cell r="M54">
            <v>0</v>
          </cell>
        </row>
        <row r="55">
          <cell r="B55">
            <v>0</v>
          </cell>
          <cell r="C55">
            <v>0</v>
          </cell>
          <cell r="D55">
            <v>0</v>
          </cell>
          <cell r="E55">
            <v>0</v>
          </cell>
          <cell r="F55">
            <v>0</v>
          </cell>
          <cell r="G55">
            <v>0</v>
          </cell>
          <cell r="H55">
            <v>0</v>
          </cell>
          <cell r="I55">
            <v>0</v>
          </cell>
          <cell r="J55">
            <v>0</v>
          </cell>
          <cell r="K55">
            <v>0</v>
          </cell>
          <cell r="L55">
            <v>0</v>
          </cell>
          <cell r="M55">
            <v>0</v>
          </cell>
        </row>
        <row r="56">
          <cell r="B56">
            <v>0</v>
          </cell>
          <cell r="C56">
            <v>0</v>
          </cell>
          <cell r="D56">
            <v>0</v>
          </cell>
          <cell r="E56">
            <v>0</v>
          </cell>
          <cell r="F56">
            <v>0</v>
          </cell>
          <cell r="G56">
            <v>0</v>
          </cell>
          <cell r="H56">
            <v>0</v>
          </cell>
          <cell r="I56">
            <v>0</v>
          </cell>
          <cell r="J56">
            <v>0</v>
          </cell>
          <cell r="K56">
            <v>0</v>
          </cell>
          <cell r="L56">
            <v>0</v>
          </cell>
          <cell r="M56">
            <v>0</v>
          </cell>
        </row>
        <row r="57">
          <cell r="B57">
            <v>0</v>
          </cell>
          <cell r="C57">
            <v>0</v>
          </cell>
          <cell r="D57">
            <v>0</v>
          </cell>
          <cell r="E57">
            <v>0</v>
          </cell>
          <cell r="F57">
            <v>0</v>
          </cell>
          <cell r="G57">
            <v>0</v>
          </cell>
          <cell r="H57">
            <v>0</v>
          </cell>
          <cell r="I57">
            <v>0</v>
          </cell>
          <cell r="J57">
            <v>0</v>
          </cell>
          <cell r="K57">
            <v>0</v>
          </cell>
          <cell r="L57">
            <v>0</v>
          </cell>
          <cell r="M57">
            <v>0</v>
          </cell>
        </row>
        <row r="58">
          <cell r="B58">
            <v>0</v>
          </cell>
          <cell r="C58">
            <v>0</v>
          </cell>
          <cell r="D58">
            <v>0</v>
          </cell>
          <cell r="E58">
            <v>0</v>
          </cell>
          <cell r="F58">
            <v>0</v>
          </cell>
          <cell r="G58">
            <v>0</v>
          </cell>
          <cell r="H58">
            <v>0</v>
          </cell>
          <cell r="I58">
            <v>0</v>
          </cell>
          <cell r="J58">
            <v>0</v>
          </cell>
          <cell r="K58">
            <v>0</v>
          </cell>
          <cell r="L58">
            <v>0</v>
          </cell>
          <cell r="M58">
            <v>0</v>
          </cell>
        </row>
        <row r="59">
          <cell r="B59">
            <v>0</v>
          </cell>
          <cell r="C59">
            <v>0</v>
          </cell>
          <cell r="D59">
            <v>0</v>
          </cell>
          <cell r="E59">
            <v>0</v>
          </cell>
          <cell r="F59">
            <v>0</v>
          </cell>
          <cell r="G59">
            <v>0</v>
          </cell>
          <cell r="H59">
            <v>0</v>
          </cell>
          <cell r="I59">
            <v>0</v>
          </cell>
          <cell r="J59">
            <v>0</v>
          </cell>
          <cell r="K59">
            <v>0</v>
          </cell>
          <cell r="L59">
            <v>0</v>
          </cell>
          <cell r="M59">
            <v>0</v>
          </cell>
        </row>
        <row r="60">
          <cell r="B60">
            <v>0</v>
          </cell>
          <cell r="C60">
            <v>0</v>
          </cell>
          <cell r="D60">
            <v>0</v>
          </cell>
          <cell r="E60">
            <v>0</v>
          </cell>
          <cell r="F60">
            <v>0</v>
          </cell>
          <cell r="G60">
            <v>0</v>
          </cell>
          <cell r="H60">
            <v>0</v>
          </cell>
          <cell r="I60">
            <v>0</v>
          </cell>
          <cell r="J60">
            <v>0</v>
          </cell>
          <cell r="K60">
            <v>0</v>
          </cell>
          <cell r="L60">
            <v>0</v>
          </cell>
          <cell r="M60">
            <v>0</v>
          </cell>
        </row>
        <row r="61">
          <cell r="B61">
            <v>0</v>
          </cell>
          <cell r="C61">
            <v>0</v>
          </cell>
          <cell r="D61">
            <v>0</v>
          </cell>
          <cell r="E61">
            <v>0</v>
          </cell>
          <cell r="F61">
            <v>0</v>
          </cell>
          <cell r="G61">
            <v>0</v>
          </cell>
          <cell r="H61">
            <v>0</v>
          </cell>
          <cell r="I61">
            <v>0</v>
          </cell>
          <cell r="J61">
            <v>0</v>
          </cell>
          <cell r="K61">
            <v>0</v>
          </cell>
          <cell r="L61">
            <v>0</v>
          </cell>
          <cell r="M61">
            <v>0</v>
          </cell>
        </row>
        <row r="62">
          <cell r="B62">
            <v>0</v>
          </cell>
          <cell r="C62">
            <v>0</v>
          </cell>
          <cell r="D62">
            <v>0</v>
          </cell>
          <cell r="E62">
            <v>0</v>
          </cell>
          <cell r="F62">
            <v>0</v>
          </cell>
          <cell r="G62">
            <v>0</v>
          </cell>
          <cell r="H62">
            <v>0</v>
          </cell>
          <cell r="I62">
            <v>0</v>
          </cell>
          <cell r="J62">
            <v>0</v>
          </cell>
          <cell r="K62">
            <v>0</v>
          </cell>
          <cell r="L62">
            <v>0</v>
          </cell>
          <cell r="M62">
            <v>0</v>
          </cell>
        </row>
        <row r="63">
          <cell r="B63">
            <v>0</v>
          </cell>
          <cell r="C63">
            <v>0</v>
          </cell>
          <cell r="D63">
            <v>0</v>
          </cell>
          <cell r="E63">
            <v>0</v>
          </cell>
          <cell r="F63">
            <v>0</v>
          </cell>
          <cell r="G63">
            <v>0</v>
          </cell>
          <cell r="H63">
            <v>0</v>
          </cell>
          <cell r="I63">
            <v>0</v>
          </cell>
          <cell r="J63">
            <v>0</v>
          </cell>
          <cell r="K63">
            <v>0</v>
          </cell>
          <cell r="L63">
            <v>0</v>
          </cell>
          <cell r="M63">
            <v>0</v>
          </cell>
        </row>
        <row r="64">
          <cell r="B64">
            <v>0</v>
          </cell>
          <cell r="C64">
            <v>0</v>
          </cell>
          <cell r="D64">
            <v>0</v>
          </cell>
          <cell r="E64">
            <v>0</v>
          </cell>
          <cell r="F64">
            <v>0</v>
          </cell>
          <cell r="G64">
            <v>0</v>
          </cell>
          <cell r="H64">
            <v>0</v>
          </cell>
          <cell r="I64">
            <v>0</v>
          </cell>
          <cell r="J64">
            <v>0</v>
          </cell>
          <cell r="K64">
            <v>0</v>
          </cell>
          <cell r="L64">
            <v>0</v>
          </cell>
          <cell r="M64">
            <v>0</v>
          </cell>
        </row>
        <row r="65">
          <cell r="B65">
            <v>0</v>
          </cell>
          <cell r="C65">
            <v>0</v>
          </cell>
          <cell r="D65">
            <v>0</v>
          </cell>
          <cell r="E65">
            <v>0</v>
          </cell>
          <cell r="F65">
            <v>0</v>
          </cell>
          <cell r="G65">
            <v>0</v>
          </cell>
          <cell r="H65">
            <v>0</v>
          </cell>
          <cell r="I65">
            <v>0</v>
          </cell>
          <cell r="J65">
            <v>0</v>
          </cell>
          <cell r="K65">
            <v>0</v>
          </cell>
          <cell r="L65">
            <v>0</v>
          </cell>
          <cell r="M65">
            <v>0</v>
          </cell>
        </row>
        <row r="66">
          <cell r="B66">
            <v>0</v>
          </cell>
          <cell r="C66">
            <v>0</v>
          </cell>
          <cell r="D66">
            <v>0</v>
          </cell>
          <cell r="E66">
            <v>0</v>
          </cell>
          <cell r="F66">
            <v>0</v>
          </cell>
          <cell r="G66">
            <v>0</v>
          </cell>
          <cell r="H66">
            <v>0</v>
          </cell>
          <cell r="I66">
            <v>0</v>
          </cell>
          <cell r="J66">
            <v>0</v>
          </cell>
          <cell r="K66">
            <v>0</v>
          </cell>
          <cell r="L66">
            <v>0</v>
          </cell>
          <cell r="M66">
            <v>0</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예산)"/>
      <sheetName val="1.예산"/>
      <sheetName val="2.1제조(구조물)"/>
      <sheetName val="3.원가"/>
      <sheetName val="4.설치"/>
      <sheetName val="7.구조"/>
      <sheetName val="11.구조(설치)"/>
      <sheetName val="11.구조 (철거)"/>
      <sheetName val="표지(단가)"/>
      <sheetName val="일목_구조"/>
      <sheetName val="일위_구조"/>
      <sheetName val="산기_하부"/>
      <sheetName val="산기_구조"/>
      <sheetName val="자재"/>
      <sheetName val="노임"/>
    </sheetNames>
    <sheetDataSet>
      <sheetData sheetId="0"/>
      <sheetData sheetId="1"/>
      <sheetData sheetId="2"/>
      <sheetData sheetId="3"/>
      <sheetData sheetId="4"/>
      <sheetData sheetId="5"/>
      <sheetData sheetId="6"/>
      <sheetData sheetId="7"/>
      <sheetData sheetId="8"/>
      <sheetData sheetId="9"/>
      <sheetData sheetId="10"/>
      <sheetData sheetId="11">
        <row r="3">
          <cell r="L3" t="str">
            <v>설치</v>
          </cell>
        </row>
      </sheetData>
      <sheetData sheetId="12"/>
      <sheetData sheetId="13"/>
      <sheetData sheetId="1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원가계산서(공사)-1"/>
      <sheetName val="총괄표"/>
      <sheetName val="내역서"/>
      <sheetName val="잔토량"/>
      <sheetName val="단위내역목록"/>
      <sheetName val="단위내역서"/>
      <sheetName val="단가비교표"/>
      <sheetName val="원가계산서(폐기물처리)"/>
      <sheetName val="폐기물내역"/>
      <sheetName val="폐기물처리비 "/>
      <sheetName val="N賃率-職"/>
      <sheetName val="일위대가(긴급전화)"/>
      <sheetName val="자재단가표"/>
      <sheetName val="DATE"/>
      <sheetName val="PAD TR보호대기초"/>
      <sheetName val="가로등기초"/>
      <sheetName val="HANDHOLE(2)"/>
      <sheetName val="내역"/>
      <sheetName val="일위대가표"/>
      <sheetName val="서울기획2003"/>
      <sheetName val="Sheet1"/>
      <sheetName val="노임"/>
      <sheetName val="합천내역"/>
      <sheetName val="목차"/>
      <sheetName val="인건비"/>
      <sheetName val="#REF"/>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 val="공사원가계산서"/>
      <sheetName val="2"/>
      <sheetName val="총괄내역서"/>
      <sheetName val="3"/>
      <sheetName val="순공사비"/>
      <sheetName val="순공사비(관측소별)"/>
      <sheetName val="4"/>
      <sheetName val="일위목록"/>
      <sheetName val="5"/>
      <sheetName val="일위대가"/>
      <sheetName val="6"/>
      <sheetName val="산출근거"/>
      <sheetName val="7"/>
      <sheetName val="수량산출서(신설및개선)"/>
      <sheetName val="수량산출서(수위영상)"/>
      <sheetName val="수량산출서(통제소 개선)"/>
      <sheetName val="수량산출서(자립식카메라)"/>
      <sheetName val="수량산출서(울진레이더)"/>
      <sheetName val="수량산출서(영상수위)"/>
      <sheetName val="8"/>
      <sheetName val="지급수수료"/>
      <sheetName val="Sheet4"/>
      <sheetName val="9"/>
      <sheetName val="자재단가산출서"/>
      <sheetName val="10"/>
      <sheetName val="노임단가"/>
      <sheetName val="시중노임단가"/>
    </sheetNames>
    <sheetDataSet>
      <sheetData sheetId="0">
        <row r="4">
          <cell r="A4" t="str">
            <v>2021년 하천화상감시시스템 신설 및 개선사업</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sheetData sheetId="21"/>
      <sheetData sheetId="22" refreshError="1"/>
      <sheetData sheetId="23" refreshError="1"/>
      <sheetData sheetId="24">
        <row r="1">
          <cell r="A1" t="str">
            <v>구분</v>
          </cell>
        </row>
      </sheetData>
      <sheetData sheetId="25" refreshError="1"/>
      <sheetData sheetId="26">
        <row r="2">
          <cell r="B2" t="str">
            <v>직  종  명</v>
          </cell>
        </row>
      </sheetData>
      <sheetData sheetId="27"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차년도 원가계산서"/>
      <sheetName val="설계 집계표"/>
      <sheetName val="HW 상세 스펙"/>
      <sheetName val="Package 상세 스펙"/>
      <sheetName val="SW 개발비"/>
      <sheetName val="노임단가"/>
    </sheetNames>
    <sheetDataSet>
      <sheetData sheetId="0" refreshError="1"/>
      <sheetData sheetId="1" refreshError="1"/>
      <sheetData sheetId="2" refreshError="1"/>
      <sheetData sheetId="3" refreshError="1"/>
      <sheetData sheetId="4" refreshError="1"/>
      <sheetData sheetId="5">
        <row r="4">
          <cell r="E4">
            <v>4389850</v>
          </cell>
        </row>
      </sheetData>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_산출서"/>
      <sheetName val="목록"/>
      <sheetName val="CCTV"/>
      <sheetName val="VMS"/>
      <sheetName val="VDS"/>
      <sheetName val="전기"/>
      <sheetName val="토목"/>
      <sheetName val="통신"/>
      <sheetName val="기초"/>
      <sheetName val="기계단가목록"/>
      <sheetName val="기계단가"/>
      <sheetName val="기계경비"/>
      <sheetName val="산기_구조"/>
      <sheetName val="토적산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집계"/>
      <sheetName val="T-TO"/>
      <sheetName val="S1"/>
      <sheetName val="S2"/>
      <sheetName val="S3"/>
      <sheetName val="S4"/>
      <sheetName val="S6"/>
      <sheetName val="내역서 "/>
      <sheetName val="부하(성남)"/>
      <sheetName val="일위대가"/>
      <sheetName val="품셈기준"/>
      <sheetName val="Sheet1"/>
      <sheetName val="유원2000"/>
      <sheetName val="출입자명단"/>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賃率-職"/>
      <sheetName val="원가 (2)"/>
      <sheetName val="원가"/>
      <sheetName val="재집"/>
      <sheetName val="직재"/>
      <sheetName val="소요량"/>
      <sheetName val="간재"/>
      <sheetName val="용접재료"/>
      <sheetName val="간재비율"/>
      <sheetName val="작업설"/>
      <sheetName val="단가"/>
      <sheetName val="노집"/>
      <sheetName val="노무"/>
      <sheetName val="공수"/>
      <sheetName val="간노"/>
      <sheetName val="임금"/>
      <sheetName val="임율"/>
      <sheetName val="경비"/>
      <sheetName val="배부"/>
      <sheetName val="조정액"/>
      <sheetName val="일반"/>
      <sheetName val="일반관리비"/>
      <sheetName val="이윤"/>
      <sheetName val="이윤율"/>
      <sheetName val="손익"/>
      <sheetName val="제조"/>
      <sheetName val="기업"/>
      <sheetName val="운반비"/>
      <sheetName val="삭제소요량"/>
      <sheetName val="총괄"/>
      <sheetName val="D-경비1"/>
      <sheetName val="제직재"/>
      <sheetName val="일위대가 집계표"/>
      <sheetName val="C-직노1"/>
      <sheetName val="가설대가"/>
      <sheetName val="토공대가"/>
      <sheetName val="구조대가"/>
      <sheetName val="포설대가1"/>
      <sheetName val="부대대가"/>
      <sheetName val="일위대가목록"/>
      <sheetName val="일위대가"/>
      <sheetName val="N賃率_職"/>
      <sheetName val="실행내역"/>
      <sheetName val="직노"/>
      <sheetName val="6PILE  (돌출)"/>
      <sheetName val="건축내역"/>
      <sheetName val="J直材4"/>
      <sheetName val="70%"/>
      <sheetName val="대,유,램"/>
      <sheetName val="중기사용료"/>
      <sheetName val="전선 및 전선관"/>
      <sheetName val="단가산출목록표"/>
      <sheetName val="ilch"/>
      <sheetName val="일위목록"/>
      <sheetName val="동원인원"/>
      <sheetName val="국별인원"/>
      <sheetName val="인건비(VOICE)"/>
      <sheetName val="용산1(해보)"/>
      <sheetName val="명세서"/>
      <sheetName val="2공구산출내역"/>
      <sheetName val="일위대가표(유단가)"/>
      <sheetName val="설계내역서"/>
      <sheetName val="DATE"/>
      <sheetName val="1안"/>
      <sheetName val="터파기및재료"/>
      <sheetName val="정산"/>
      <sheetName val="Sheet1"/>
      <sheetName val="I一般比"/>
      <sheetName val="일위대가(4층원격)"/>
      <sheetName val="쌍송교"/>
      <sheetName val="표지1"/>
      <sheetName val="별첨-기계경비 산출목록"/>
      <sheetName val="입찰안"/>
      <sheetName val="패널"/>
      <sheetName val="단가산출"/>
      <sheetName val="1000 DB구축 부표"/>
      <sheetName val="노임"/>
      <sheetName val="10.공통-노임단가"/>
      <sheetName val="중기사용료산출근거"/>
      <sheetName val="단가 및 재료비"/>
      <sheetName val="노임단가표"/>
      <sheetName val="자재단가표"/>
      <sheetName val="내역서1999.8최종"/>
      <sheetName val="1차 내역서"/>
      <sheetName val="단가조사"/>
      <sheetName val="기자재비"/>
      <sheetName val="단가 "/>
      <sheetName val="일위대가 (PM)"/>
      <sheetName val="갑지"/>
      <sheetName val="집계표"/>
      <sheetName val="SAMPLE"/>
      <sheetName val="옥외 전력간선공사"/>
      <sheetName val="시설장비부하계산서"/>
      <sheetName val="9509"/>
      <sheetName val="공정량산출내역서 "/>
      <sheetName val="수량산출"/>
      <sheetName val="수지예산"/>
      <sheetName val="제-노임"/>
      <sheetName val="설직재-1"/>
      <sheetName val="시설물기초"/>
      <sheetName val="5흙막이"/>
      <sheetName val="인건비"/>
      <sheetName val="대목"/>
      <sheetName val="단가산출목록"/>
      <sheetName val="실적공사비단가"/>
      <sheetName val="노임이"/>
      <sheetName val="CAUDIT"/>
      <sheetName val="조명시설"/>
      <sheetName val="Sheet3"/>
      <sheetName val="설계명세서"/>
      <sheetName val="유림골조"/>
      <sheetName val="건물"/>
      <sheetName val="대가"/>
      <sheetName val="내역서"/>
      <sheetName val="추가대화"/>
      <sheetName val="제경집계"/>
      <sheetName val="위치조서"/>
      <sheetName val="산출목록표"/>
      <sheetName val="20관리비율"/>
      <sheetName val="참조자료"/>
      <sheetName val="#REF"/>
      <sheetName val="동원(3)"/>
      <sheetName val="노무비단가"/>
      <sheetName val="내역1"/>
      <sheetName val="화해(함평)"/>
      <sheetName val="화해(장성)"/>
      <sheetName val="시설물일위"/>
      <sheetName val="수량산출1"/>
      <sheetName val="Baby일위대가"/>
      <sheetName val="불법주정차"/>
      <sheetName val="원가계산서"/>
      <sheetName val="기준FACTOR"/>
      <sheetName val="GISDB_단가산출목록"/>
      <sheetName val="GISDB_단가산출표"/>
      <sheetName val="금액내역서"/>
      <sheetName val="전기외주내역"/>
      <sheetName val="AV시스템"/>
      <sheetName val="DATA"/>
      <sheetName val="데이타"/>
      <sheetName val="내역서2안"/>
      <sheetName val="CT "/>
      <sheetName val="가로등내역서"/>
      <sheetName val="일위대가(출입)"/>
      <sheetName val="전기"/>
      <sheetName val="예정공정표 (2)"/>
      <sheetName val="원가_(2)"/>
      <sheetName val="6PILE__(돌출)"/>
      <sheetName val="일위대가_집계표"/>
      <sheetName val="전선_및_전선관"/>
      <sheetName val="1000_DB구축_부표"/>
      <sheetName val="기본일위"/>
      <sheetName val="견적서"/>
      <sheetName val="CATV"/>
      <sheetName val="9811"/>
      <sheetName val="단가산출서"/>
      <sheetName val="2-1. 경관조명 내역총괄표"/>
      <sheetName val="경율산정.XLS"/>
      <sheetName val="덤프"/>
      <sheetName val="석재다짐"/>
      <sheetName val="소운반"/>
      <sheetName val="아스콘"/>
      <sheetName val="장비"/>
      <sheetName val="8.PILE  (돌출)"/>
      <sheetName val="공종단가"/>
      <sheetName val="재료"/>
      <sheetName val="설치자재"/>
      <sheetName val="구리토평1전기"/>
      <sheetName val="대"/>
      <sheetName val="자료"/>
      <sheetName val="을"/>
      <sheetName val="물량산출(지점)"/>
      <sheetName val="단"/>
      <sheetName val="일용노임단가2001상"/>
      <sheetName val="WORK"/>
      <sheetName val="증감대비"/>
      <sheetName val="기계경비(시간당)"/>
      <sheetName val="램머"/>
      <sheetName val="일위대가표(교체)"/>
      <sheetName val="2000시행총괄"/>
      <sheetName val="산출"/>
      <sheetName val="노임단가"/>
      <sheetName val="자재단가"/>
      <sheetName val="내역"/>
      <sheetName val="전국현황"/>
      <sheetName val="일위(PN)"/>
      <sheetName val="Sheet4"/>
      <sheetName val="단가기준"/>
      <sheetName val="현장경비"/>
      <sheetName val="공문"/>
      <sheetName val="골조시행"/>
      <sheetName val="노무비"/>
      <sheetName val="96작생능"/>
      <sheetName val="환율"/>
      <sheetName val="2분기평가"/>
      <sheetName val="전력"/>
      <sheetName val="특수선일위대가"/>
      <sheetName val="3련 BOX"/>
      <sheetName val="도로정위치부표"/>
      <sheetName val="도로조사부표"/>
      <sheetName val="2-3.공사비내역서"/>
      <sheetName val="4-2. 기계경비산출"/>
      <sheetName val="7.노무비 근거"/>
      <sheetName val="3-2.일위대가"/>
      <sheetName val="DWG-CAB-I"/>
      <sheetName val="도급FORM"/>
      <sheetName val="Sheet13"/>
      <sheetName val="Sheet14"/>
      <sheetName val="이토변실(A3-LINE)"/>
      <sheetName val="2000년1차"/>
      <sheetName val="중기목록표"/>
      <sheetName val="정부노임단가"/>
      <sheetName val="기초자료입력"/>
      <sheetName val="ABUT수량-A1"/>
      <sheetName val="INPUT"/>
      <sheetName val="날개벽"/>
      <sheetName val="식재일위대가"/>
      <sheetName val="현장관리비"/>
      <sheetName val="단가조사서"/>
      <sheetName val="횡 연장"/>
      <sheetName val="암거단위"/>
      <sheetName val="일위대가(가설)"/>
      <sheetName val="ELECTRIC"/>
      <sheetName val="공사비"/>
      <sheetName val="차액보증"/>
      <sheetName val="소방"/>
      <sheetName val="Customer Databas"/>
      <sheetName val="전체"/>
      <sheetName val="갑지(추정)"/>
      <sheetName val="프랜트면허"/>
      <sheetName val="2.냉난방설비공사"/>
      <sheetName val="7.자동제어공사"/>
      <sheetName val="동수"/>
      <sheetName val="TOTAL"/>
      <sheetName val="식재인부"/>
      <sheetName val="실행철강하도"/>
      <sheetName val="급수 (LPM)"/>
      <sheetName val="CTEMCOST"/>
      <sheetName val="PANEL가격"/>
      <sheetName val="전차선로 물량표"/>
      <sheetName val="한강운반비"/>
      <sheetName val="자재"/>
      <sheetName val="파일의이용"/>
      <sheetName val="일위"/>
      <sheetName val="COST"/>
      <sheetName val="Mc1"/>
      <sheetName val="인원계획-미화"/>
      <sheetName val="익산"/>
      <sheetName val="단가산출서_토목"/>
      <sheetName val="산출기초"/>
      <sheetName val="예산내역"/>
      <sheetName val="총괄수지표"/>
      <sheetName val="설계내역2"/>
      <sheetName val="일위_파일"/>
      <sheetName val="부하계산서"/>
      <sheetName val="기계경비총괄표"/>
      <sheetName val="일위대가_현장"/>
      <sheetName val="HW"/>
      <sheetName val="범용도입(1차)"/>
      <sheetName val="SW"/>
      <sheetName val="수량산출2"/>
      <sheetName val="단가대비"/>
      <sheetName val="중기일위대가"/>
      <sheetName val="정산내역서"/>
      <sheetName val="횡배수관"/>
      <sheetName val="부분별수량산출(조합기초)"/>
      <sheetName val="시중노임(공사)"/>
      <sheetName val="설비(제출)"/>
      <sheetName val="AL공사(원)"/>
      <sheetName val="6호기"/>
      <sheetName val="10월"/>
      <sheetName val="대비"/>
      <sheetName val="기초목"/>
      <sheetName val="2.대외공문"/>
      <sheetName val="일위대가(건축)"/>
      <sheetName val="단중표"/>
      <sheetName val="기본설계기준"/>
      <sheetName val="품셈총괄표"/>
      <sheetName val="공사비예산서_토목분_"/>
      <sheetName val="토목주소"/>
      <sheetName val="TRE TABLE"/>
      <sheetName val="생산량"/>
      <sheetName val="판매가격(정리)"/>
      <sheetName val="주문"/>
      <sheetName val="실행내역서"/>
      <sheetName val="출력은 금물"/>
      <sheetName val="COVER"/>
      <sheetName val="6. 직접경비"/>
      <sheetName val="설계서"/>
      <sheetName val="BEND LOSS"/>
      <sheetName val="설계서식"/>
      <sheetName val="총 원가계산"/>
      <sheetName val="※참고자료※"/>
      <sheetName val="내역서적용수량"/>
      <sheetName val="배수공 시멘트 및 골재량 산출"/>
      <sheetName val="기성2"/>
      <sheetName val="단가(1)"/>
      <sheetName val="내역전기"/>
      <sheetName val="A1"/>
      <sheetName val="회사정보"/>
      <sheetName val="도급예산내역서총괄표"/>
      <sheetName val="설계산출기초"/>
      <sheetName val="건축일위"/>
      <sheetName val="그라우팅일위"/>
      <sheetName val="wall"/>
      <sheetName val="총체보활공정표"/>
      <sheetName val="적용기준표(98년상반기)"/>
      <sheetName val="노임단가(전기·통신)"/>
      <sheetName val="설계"/>
      <sheetName val="물량"/>
      <sheetName val="공사개요"/>
      <sheetName val="적현로"/>
      <sheetName val="기본사항"/>
      <sheetName val="내역5"/>
      <sheetName val="대가단최종"/>
      <sheetName val="전기일위목록"/>
      <sheetName val="동력기별"/>
      <sheetName val="BOX전기내역"/>
      <sheetName val="물량표"/>
      <sheetName val="EXPENSE"/>
      <sheetName val="공사내역"/>
      <sheetName val="일용직내역"/>
      <sheetName val="길어깨(현황)"/>
      <sheetName val="Sheet5"/>
      <sheetName val="기본입력"/>
      <sheetName val="깨기"/>
      <sheetName val="데리네이타현황"/>
      <sheetName val="단가표"/>
      <sheetName val="일명"/>
      <sheetName val="일명95"/>
      <sheetName val="일비"/>
      <sheetName val="일비95"/>
      <sheetName val="경명"/>
      <sheetName val="경명95"/>
      <sheetName val="경배"/>
      <sheetName val="경배95"/>
      <sheetName val="임율95"/>
      <sheetName val="간노비"/>
      <sheetName val="간노비95"/>
      <sheetName val="철거산출근거"/>
      <sheetName val="Y-WORK"/>
      <sheetName val="물량내역"/>
      <sheetName val=" 갑  지 "/>
      <sheetName val="돈암사업"/>
      <sheetName val="OPGW기별"/>
      <sheetName val="수목표준대가"/>
      <sheetName val="표지"/>
      <sheetName val="설비원가"/>
      <sheetName val="단위단가"/>
      <sheetName val="BS"/>
      <sheetName val="5-1.설계명세서"/>
      <sheetName val="공사계획서"/>
      <sheetName val="직종별노임단가표"/>
      <sheetName val="산근"/>
      <sheetName val="제2호단위수량"/>
      <sheetName val="식재가격"/>
      <sheetName val="식재총괄"/>
      <sheetName val="코드표"/>
      <sheetName val="AC포장수량"/>
      <sheetName val="설계내역"/>
      <sheetName val="원가계산서(공사)"/>
      <sheetName val="실행내역 "/>
      <sheetName val="회관내역"/>
      <sheetName val="회관내역 (2)"/>
      <sheetName val="공동내역"/>
      <sheetName val="공동내역 (2)"/>
      <sheetName val="쉼터내역"/>
      <sheetName val="쉼터내역 (2)"/>
      <sheetName val="원가계산서 "/>
      <sheetName val="원가_(2)1"/>
      <sheetName val="일위대가_집계표1"/>
      <sheetName val="6PILE__(돌출)1"/>
      <sheetName val="전선_및_전선관1"/>
      <sheetName val="1차_내역서"/>
      <sheetName val="별첨-기계경비_산출목록"/>
      <sheetName val="내역서1999_8최종"/>
      <sheetName val="10_공통-노임단가"/>
      <sheetName val="1000_DB구축_부표1"/>
      <sheetName val="단가_및_재료비"/>
      <sheetName val="옥외_전력간선공사"/>
      <sheetName val="CT_"/>
      <sheetName val="포장절단"/>
      <sheetName val="배관내역"/>
      <sheetName val="변경내역"/>
      <sheetName val="cp-e1"/>
      <sheetName val="공예율"/>
      <sheetName val="기준표"/>
      <sheetName val="현황"/>
      <sheetName val="프린터현황"/>
      <sheetName val="품셈적용 자료"/>
      <sheetName val="#3E1_GCR"/>
      <sheetName val="설계예산서"/>
      <sheetName val="시중노임"/>
      <sheetName val="요율"/>
      <sheetName val="물가대비표"/>
      <sheetName val="도근좌표"/>
      <sheetName val="가도공"/>
      <sheetName val="산출내역서"/>
      <sheetName val="시설물"/>
      <sheetName val="유지관리"/>
      <sheetName val="산출내역서 (2)"/>
      <sheetName val="품셈표"/>
      <sheetName val="3집"/>
      <sheetName val="도로단위당"/>
      <sheetName val="을지"/>
      <sheetName val="대가목록"/>
      <sheetName val="품셈총괄"/>
      <sheetName val="기본DATA Sheet"/>
      <sheetName val="수량총괄"/>
      <sheetName val="맨홀수량산출(1.0×1.0×1.0)"/>
      <sheetName val="예가표"/>
      <sheetName val="-동력(한전)"/>
      <sheetName val="-전등전열(한전)"/>
      <sheetName val="IEC60364-52(허용전류)"/>
      <sheetName val="Sheet2"/>
      <sheetName val="b_balju_cho"/>
      <sheetName val="표  지"/>
      <sheetName val="값"/>
      <sheetName val="가시설"/>
      <sheetName val="1"/>
      <sheetName val="공량산출서"/>
      <sheetName val="S&amp;R"/>
      <sheetName val="5사남"/>
      <sheetName val="data spec"/>
      <sheetName val="투찰추정"/>
      <sheetName val="환경기계공정표 (3)"/>
      <sheetName val="대공종"/>
      <sheetName val="단위중량"/>
      <sheetName val="토목"/>
      <sheetName val="DHEQSUPT"/>
      <sheetName val="공정량산출내역서_"/>
      <sheetName val="단가_"/>
      <sheetName val="일위대가_(PM)"/>
      <sheetName val="예정공정표_(2)"/>
      <sheetName val="8_PILE__(돌출)"/>
      <sheetName val="DATA 입력란"/>
      <sheetName val="1. 설계조건 2.단면가정 3. 하중계산"/>
      <sheetName val="sw1"/>
      <sheetName val="자재단가비교표"/>
      <sheetName val="일위목차"/>
      <sheetName val="SORCE1"/>
      <sheetName val="3"/>
      <sheetName val="관급총괄"/>
      <sheetName val="3.하중계산"/>
      <sheetName val="역간(덕_동)"/>
      <sheetName val="역간(의-덕)"/>
      <sheetName val="ITEM"/>
      <sheetName val="7.수지"/>
      <sheetName val="납부서"/>
      <sheetName val="단가및재료비"/>
      <sheetName val="여과지동"/>
      <sheetName val="기초자료"/>
      <sheetName val="기초일위"/>
      <sheetName val="시설일위"/>
      <sheetName val="조명일위"/>
      <sheetName val="관급"/>
      <sheetName val="물량master"/>
      <sheetName val="하수급견적대비"/>
      <sheetName val="노임변동률"/>
      <sheetName val="대내"/>
      <sheetName val="시장성초안camera"/>
      <sheetName val="자재표"/>
      <sheetName val="A"/>
      <sheetName val="적격점수&lt;300억미만&gt;"/>
      <sheetName val="전기변내역"/>
      <sheetName val="6공구(당초)"/>
      <sheetName val="내역서(시설)"/>
      <sheetName val="당사"/>
      <sheetName val="건축집계"/>
      <sheetName val="갑지1"/>
      <sheetName val="연부97-1"/>
      <sheetName val="금융비용"/>
      <sheetName val="경비2내역"/>
      <sheetName val="EQT-ESTN"/>
      <sheetName val="부대내역"/>
      <sheetName val="비탈면보호공수량산출"/>
      <sheetName val="b_balju-단가단가단가"/>
      <sheetName val="가시설단위수량"/>
      <sheetName val="단위수량"/>
      <sheetName val="자재단가표_관로"/>
      <sheetName val="설계조건"/>
      <sheetName val="산출집계표"/>
      <sheetName val="원재료출고수량"/>
      <sheetName val="기초단가"/>
      <sheetName val=" 견적서"/>
      <sheetName val="단가산출2"/>
      <sheetName val="단가산출1"/>
      <sheetName val="대운산출"/>
      <sheetName val="설계표지"/>
      <sheetName val="단가리스트(영상감시시스템)"/>
      <sheetName val="부대공"/>
      <sheetName val="토공"/>
      <sheetName val="포장공"/>
      <sheetName val="3.건축(현장안)"/>
      <sheetName val="목차"/>
      <sheetName val="간지"/>
      <sheetName val="일위목록표"/>
      <sheetName val="일위대가표"/>
      <sheetName val="    "/>
      <sheetName val="기계경비단가총괄표"/>
      <sheetName val="기계경비단가산출표"/>
      <sheetName val="기계경비손료 및 운전경비 산출"/>
      <sheetName val="기계경비 손료 및 운전경비 산출기준"/>
      <sheetName val="단가조사표"/>
      <sheetName val="   "/>
      <sheetName val="계수"/>
      <sheetName val="용어"/>
      <sheetName val="1.2 예정공정표"/>
      <sheetName val="1. 공사비총괄"/>
      <sheetName val="예산내역서 총괄"/>
      <sheetName val="물품구매내역서"/>
      <sheetName val="2. 공사원가계산서"/>
      <sheetName val="3. 설치공사내역서"/>
      <sheetName val="4. 공종별내역서"/>
      <sheetName val="실행"/>
      <sheetName val="수량산출서_천안"/>
      <sheetName val="수량산출서_아산"/>
      <sheetName val="관로수량산출집계"/>
      <sheetName val="한전수탁공사비내역서"/>
      <sheetName val="pldt"/>
      <sheetName val="설계서표지"/>
      <sheetName val="총괄내역서"/>
      <sheetName val="3. SW 총괄"/>
      <sheetName val="SW신규표지"/>
      <sheetName val="기반정보연계 FP산정"/>
      <sheetName val="기반정보 연계 소프트웨어개발비산출-간이법"/>
      <sheetName val="기반정보 연계 (참조)보정계수"/>
      <sheetName val="정보연계 FP산정"/>
      <sheetName val="정보연계 소프트웨어개발비산출-간이법"/>
      <sheetName val="정보연계 (참조)보정계수"/>
      <sheetName val="교각1"/>
      <sheetName val="단가비교표"/>
      <sheetName val="9GNG운반"/>
      <sheetName val="전기BOX내역서"/>
      <sheetName val="점검총괄"/>
      <sheetName val="S1"/>
      <sheetName val="98지급계획"/>
      <sheetName val="기본단가표"/>
      <sheetName val="Macro상수"/>
      <sheetName val="Macro1"/>
      <sheetName val="관급자재대"/>
      <sheetName val="XL4Poppy"/>
      <sheetName val="QandAJunior"/>
      <sheetName val="일위대가목차"/>
      <sheetName val="단위목록"/>
      <sheetName val="시험비"/>
      <sheetName val="구역화물"/>
      <sheetName val="토량1-1"/>
      <sheetName val="도체종-상수표"/>
      <sheetName val="단가조정표"/>
      <sheetName val="동원인원산출"/>
      <sheetName val="사업성분석"/>
      <sheetName val="일용노임단가"/>
      <sheetName val="SG"/>
      <sheetName val="1062-x방향 "/>
      <sheetName val="개산공사비"/>
      <sheetName val="수량집계"/>
      <sheetName val="원가_(2)2"/>
      <sheetName val="일위대가_집계표2"/>
      <sheetName val="6PILE__(돌출)2"/>
      <sheetName val="전선_및_전선관2"/>
      <sheetName val="1차_내역서1"/>
      <sheetName val="옥외_전력간선공사1"/>
      <sheetName val="내역서1999_8최종1"/>
      <sheetName val="별첨-기계경비_산출목록1"/>
      <sheetName val="1000_DB구축_부표2"/>
      <sheetName val="10_공통-노임단가1"/>
      <sheetName val="단가_및_재료비1"/>
      <sheetName val="CT_1"/>
      <sheetName val="횡_연장"/>
      <sheetName val="Customer_Databas"/>
      <sheetName val="8_PILE__(돌출)1"/>
      <sheetName val="단가_1"/>
      <sheetName val="일위대가_(PM)1"/>
      <sheetName val="공정량산출내역서_1"/>
      <sheetName val="2_대외공문"/>
      <sheetName val="TRE_TABLE"/>
      <sheetName val="2_냉난방설비공사"/>
      <sheetName val="7_자동제어공사"/>
      <sheetName val="2-1__경관조명_내역총괄표"/>
      <sheetName val="예정공정표_(2)1"/>
      <sheetName val="3련_BOX"/>
      <sheetName val="2-3_공사비내역서"/>
      <sheetName val="4-2__기계경비산출"/>
      <sheetName val="7_노무비_근거"/>
      <sheetName val="3-2_일위대가"/>
      <sheetName val="경율산정_XLS"/>
      <sheetName val="급수_(LPM)"/>
      <sheetName val="총_원가계산"/>
      <sheetName val="맨홀수량산출(1_0×1_0×1_0)"/>
      <sheetName val="_견적서"/>
      <sheetName val="전차선로_물량표"/>
      <sheetName val="6__직접경비"/>
      <sheetName val="BEND_LOSS"/>
      <sheetName val="1062-x방향_"/>
      <sheetName val="견적서을"/>
      <sheetName val="추진배경(LEZ)"/>
      <sheetName val="전국_노후경유차"/>
      <sheetName val="물가자료"/>
      <sheetName val="건축원가"/>
      <sheetName val="공통가설"/>
      <sheetName val="000000"/>
      <sheetName val="문학간접"/>
      <sheetName val="실행갑지"/>
      <sheetName val="금액"/>
      <sheetName val="판매시설"/>
      <sheetName val="3지구단위"/>
      <sheetName val="식음료"/>
      <sheetName val="설계예시"/>
      <sheetName val="anaysis_sheet"/>
      <sheetName val="친환경주택"/>
      <sheetName val="1000_ɄB구축_부표"/>
      <sheetName val="B"/>
      <sheetName val="bm"/>
      <sheetName val="총투입계"/>
      <sheetName val="웅진교-S2"/>
      <sheetName val="단관데이터"/>
      <sheetName val="이형관데이터"/>
      <sheetName val="가격조사서"/>
      <sheetName val="도급양식"/>
      <sheetName val="단위량"/>
      <sheetName val="재료집계표2"/>
      <sheetName val="토적집계표"/>
      <sheetName val="일위7"/>
      <sheetName val="일위6"/>
      <sheetName val="일위5"/>
      <sheetName val="노무단가비교표"/>
      <sheetName val="일위1"/>
      <sheetName val="일위2"/>
      <sheetName val="일위3"/>
      <sheetName val="일위4"/>
      <sheetName val="단가대비표"/>
      <sheetName val="일위8"/>
      <sheetName val="일위9"/>
      <sheetName val="소형맨홀"/>
      <sheetName val="토목검측서"/>
      <sheetName val="화전내"/>
      <sheetName val="D-3109"/>
      <sheetName val="날개벽수량표"/>
      <sheetName val="도로경계블럭연장조서"/>
      <sheetName val="맨홀조서"/>
      <sheetName val="BOX복구단위수량"/>
      <sheetName val="가계부"/>
      <sheetName val="제품목록"/>
      <sheetName val="매입매출관리"/>
      <sheetName val="단가산출표"/>
      <sheetName val="지수적용공사비내역서"/>
      <sheetName val="예산총괄표"/>
      <sheetName val="인사자료총집계"/>
      <sheetName val="기계단가"/>
      <sheetName val="7.5.3 BOX-A"/>
      <sheetName val="현장조사"/>
      <sheetName val="메서,변+증"/>
      <sheetName val="1.설계조건"/>
      <sheetName val="공구"/>
      <sheetName val="부총"/>
      <sheetName val="통로box전기"/>
      <sheetName val="단면가정"/>
      <sheetName val="토적"/>
      <sheetName val="공정집계_국별"/>
      <sheetName val="맨홀_공사비"/>
      <sheetName val="3.내역서"/>
      <sheetName val="공사예산하조서(O.K)"/>
      <sheetName val="설비2차"/>
      <sheetName val="1.설계기준"/>
      <sheetName val="2호맨홀공제수량"/>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ow r="5">
          <cell r="I5">
            <v>0</v>
          </cell>
        </row>
      </sheetData>
      <sheetData sheetId="490">
        <row r="5">
          <cell r="I5">
            <v>0</v>
          </cell>
        </row>
      </sheetData>
      <sheetData sheetId="491"/>
      <sheetData sheetId="492">
        <row r="5">
          <cell r="I5">
            <v>0</v>
          </cell>
        </row>
      </sheetData>
      <sheetData sheetId="493">
        <row r="7">
          <cell r="I7">
            <v>0</v>
          </cell>
        </row>
      </sheetData>
      <sheetData sheetId="494">
        <row r="5">
          <cell r="I5">
            <v>0</v>
          </cell>
        </row>
      </sheetData>
      <sheetData sheetId="495"/>
      <sheetData sheetId="496"/>
      <sheetData sheetId="497"/>
      <sheetData sheetId="498"/>
      <sheetData sheetId="499"/>
      <sheetData sheetId="500"/>
      <sheetData sheetId="501" refreshError="1"/>
      <sheetData sheetId="502"/>
      <sheetData sheetId="503"/>
      <sheetData sheetId="504"/>
      <sheetData sheetId="505"/>
      <sheetData sheetId="506"/>
      <sheetData sheetId="507"/>
      <sheetData sheetId="508"/>
      <sheetData sheetId="509"/>
      <sheetData sheetId="510"/>
      <sheetData sheetId="511"/>
      <sheetData sheetId="512"/>
      <sheetData sheetId="513" refreshError="1"/>
      <sheetData sheetId="514"/>
      <sheetData sheetId="515"/>
      <sheetData sheetId="516"/>
      <sheetData sheetId="517"/>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ow r="7">
          <cell r="I7"/>
        </row>
      </sheetData>
      <sheetData sheetId="552">
        <row r="7">
          <cell r="I7"/>
        </row>
      </sheetData>
      <sheetData sheetId="553">
        <row r="7">
          <cell r="I7"/>
        </row>
      </sheetData>
      <sheetData sheetId="554" refreshError="1"/>
      <sheetData sheetId="555" refreshError="1"/>
      <sheetData sheetId="556">
        <row r="5">
          <cell r="I5">
            <v>1</v>
          </cell>
        </row>
      </sheetData>
      <sheetData sheetId="557"/>
      <sheetData sheetId="558"/>
      <sheetData sheetId="559"/>
      <sheetData sheetId="560"/>
      <sheetData sheetId="561"/>
      <sheetData sheetId="562"/>
      <sheetData sheetId="563"/>
      <sheetData sheetId="564"/>
      <sheetData sheetId="565"/>
      <sheetData sheetId="566"/>
      <sheetData sheetId="567"/>
      <sheetData sheetId="568" refreshError="1"/>
      <sheetData sheetId="569" refreshError="1"/>
      <sheetData sheetId="570"/>
      <sheetData sheetId="571"/>
      <sheetData sheetId="572"/>
      <sheetData sheetId="573"/>
      <sheetData sheetId="574" refreshError="1"/>
      <sheetData sheetId="575" refreshError="1"/>
      <sheetData sheetId="576" refreshError="1"/>
      <sheetData sheetId="577" refreshError="1"/>
      <sheetData sheetId="578" refreshError="1"/>
      <sheetData sheetId="579"/>
      <sheetData sheetId="580" refreshError="1"/>
      <sheetData sheetId="581"/>
      <sheetData sheetId="582"/>
      <sheetData sheetId="583"/>
      <sheetData sheetId="584"/>
      <sheetData sheetId="585" refreshError="1"/>
      <sheetData sheetId="586" refreshError="1"/>
      <sheetData sheetId="587" refreshError="1"/>
      <sheetData sheetId="588"/>
      <sheetData sheetId="589"/>
      <sheetData sheetId="590"/>
      <sheetData sheetId="591"/>
      <sheetData sheetId="592"/>
      <sheetData sheetId="593"/>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
      <sheetName val="1.원가"/>
      <sheetName val="2.내역"/>
      <sheetName val="3.자가망"/>
      <sheetName val="3.1장비"/>
      <sheetName val="3.2케이블"/>
      <sheetName val="3.3접속"/>
      <sheetName val="3.4전주"/>
      <sheetName val="3.5관로"/>
      <sheetName val="4.가설"/>
      <sheetName val="5.총괄(요약)"/>
      <sheetName val="5.총괄"/>
      <sheetName val="5.1케이블"/>
      <sheetName val="5.2 38"/>
      <sheetName val="표지(단가)"/>
      <sheetName val="일목_장비"/>
      <sheetName val="일위_장비"/>
      <sheetName val="일목_선로"/>
      <sheetName val="일위_선로"/>
      <sheetName val="산기목록"/>
      <sheetName val="산기"/>
      <sheetName val="산기_기계"/>
      <sheetName val="산기_수공"/>
      <sheetName val="산기_관로"/>
      <sheetName val="산기_사각"/>
      <sheetName val="운반비"/>
      <sheetName val="자재"/>
      <sheetName val="노임"/>
    </sheetNames>
    <sheetDataSet>
      <sheetData sheetId="0"/>
      <sheetData sheetId="1" refreshError="1"/>
      <sheetData sheetId="2" refreshError="1"/>
      <sheetData sheetId="3">
        <row r="1">
          <cell r="A1">
            <v>0</v>
          </cell>
          <cell r="B1">
            <v>0</v>
          </cell>
          <cell r="C1" t="str">
            <v>3. 자가통신망 내역서</v>
          </cell>
          <cell r="E1">
            <v>0</v>
          </cell>
          <cell r="F1">
            <v>0</v>
          </cell>
        </row>
        <row r="2">
          <cell r="A2">
            <v>0</v>
          </cell>
          <cell r="B2">
            <v>0</v>
          </cell>
          <cell r="C2" t="str">
            <v>■ 총 괄</v>
          </cell>
          <cell r="E2">
            <v>0</v>
          </cell>
          <cell r="F2">
            <v>0</v>
          </cell>
        </row>
        <row r="3">
          <cell r="C3" t="str">
            <v>노선</v>
          </cell>
          <cell r="D3" t="str">
            <v>공정</v>
          </cell>
          <cell r="E3" t="str">
            <v>단위</v>
          </cell>
          <cell r="F3" t="str">
            <v>수량</v>
          </cell>
          <cell r="G3" t="str">
            <v>재료비</v>
          </cell>
          <cell r="H3">
            <v>0</v>
          </cell>
          <cell r="I3" t="str">
            <v>노무비</v>
          </cell>
          <cell r="J3">
            <v>0</v>
          </cell>
          <cell r="K3" t="str">
            <v>경   비</v>
          </cell>
          <cell r="L3">
            <v>0</v>
          </cell>
          <cell r="M3" t="str">
            <v>계</v>
          </cell>
          <cell r="N3" t="str">
            <v>비 고</v>
          </cell>
        </row>
        <row r="4">
          <cell r="C4">
            <v>0</v>
          </cell>
          <cell r="D4">
            <v>0</v>
          </cell>
          <cell r="E4">
            <v>0</v>
          </cell>
          <cell r="F4">
            <v>0</v>
          </cell>
          <cell r="G4" t="str">
            <v>단가</v>
          </cell>
          <cell r="H4" t="str">
            <v>금액</v>
          </cell>
          <cell r="I4" t="str">
            <v>단가</v>
          </cell>
          <cell r="J4" t="str">
            <v>금액</v>
          </cell>
          <cell r="K4" t="str">
            <v>단가</v>
          </cell>
          <cell r="L4" t="str">
            <v>금액</v>
          </cell>
          <cell r="M4">
            <v>0</v>
          </cell>
          <cell r="N4">
            <v>0</v>
          </cell>
        </row>
        <row r="5">
          <cell r="C5" t="str">
            <v>국도 38호선 자가통신망 설치(두문동재터널~단봉삼거리)</v>
          </cell>
          <cell r="D5">
            <v>0</v>
          </cell>
          <cell r="E5">
            <v>0</v>
          </cell>
          <cell r="F5">
            <v>0</v>
          </cell>
          <cell r="G5">
            <v>0</v>
          </cell>
          <cell r="H5">
            <v>0</v>
          </cell>
          <cell r="I5">
            <v>0</v>
          </cell>
          <cell r="J5">
            <v>0</v>
          </cell>
          <cell r="K5">
            <v>0</v>
          </cell>
          <cell r="L5">
            <v>0</v>
          </cell>
          <cell r="M5">
            <v>0</v>
          </cell>
          <cell r="N5">
            <v>0</v>
          </cell>
        </row>
        <row r="6">
          <cell r="B6" t="str">
            <v>국도38</v>
          </cell>
          <cell r="C6" t="str">
            <v>1. 통신장비</v>
          </cell>
          <cell r="D6">
            <v>0</v>
          </cell>
          <cell r="E6" t="str">
            <v>식</v>
          </cell>
          <cell r="F6">
            <v>1</v>
          </cell>
          <cell r="G6">
            <v>0</v>
          </cell>
          <cell r="H6">
            <v>18903000</v>
          </cell>
          <cell r="I6">
            <v>0</v>
          </cell>
          <cell r="J6">
            <v>3117248</v>
          </cell>
          <cell r="K6">
            <v>0</v>
          </cell>
          <cell r="L6">
            <v>0</v>
          </cell>
          <cell r="M6">
            <v>22020248</v>
          </cell>
          <cell r="N6">
            <v>0</v>
          </cell>
        </row>
        <row r="7">
          <cell r="B7" t="str">
            <v>국도38</v>
          </cell>
          <cell r="C7" t="str">
            <v>2. 광케이블 설치</v>
          </cell>
          <cell r="D7">
            <v>0</v>
          </cell>
          <cell r="E7" t="str">
            <v>식</v>
          </cell>
          <cell r="F7">
            <v>1</v>
          </cell>
          <cell r="G7">
            <v>0</v>
          </cell>
          <cell r="H7">
            <v>107953995</v>
          </cell>
          <cell r="I7">
            <v>0</v>
          </cell>
          <cell r="J7">
            <v>192210181</v>
          </cell>
          <cell r="K7">
            <v>0</v>
          </cell>
          <cell r="L7">
            <v>675651</v>
          </cell>
          <cell r="M7">
            <v>300839827</v>
          </cell>
          <cell r="N7">
            <v>0</v>
          </cell>
        </row>
        <row r="8">
          <cell r="B8" t="str">
            <v>국도38</v>
          </cell>
          <cell r="C8" t="str">
            <v>3. 광케이블 접속 및 시험</v>
          </cell>
          <cell r="D8">
            <v>0</v>
          </cell>
          <cell r="E8" t="str">
            <v>식</v>
          </cell>
          <cell r="F8">
            <v>1</v>
          </cell>
          <cell r="G8">
            <v>0</v>
          </cell>
          <cell r="H8">
            <v>5216419</v>
          </cell>
          <cell r="I8">
            <v>0</v>
          </cell>
          <cell r="J8">
            <v>35685415</v>
          </cell>
          <cell r="K8">
            <v>0</v>
          </cell>
          <cell r="L8">
            <v>0</v>
          </cell>
          <cell r="M8">
            <v>40901834</v>
          </cell>
          <cell r="N8">
            <v>0</v>
          </cell>
        </row>
        <row r="9">
          <cell r="B9" t="str">
            <v>국도38</v>
          </cell>
          <cell r="C9" t="str">
            <v>4. 전주건식 및 부대공사</v>
          </cell>
          <cell r="D9">
            <v>0</v>
          </cell>
          <cell r="E9" t="str">
            <v>식</v>
          </cell>
          <cell r="F9">
            <v>1</v>
          </cell>
          <cell r="G9">
            <v>0</v>
          </cell>
          <cell r="H9">
            <v>9132762</v>
          </cell>
          <cell r="I9">
            <v>0</v>
          </cell>
          <cell r="J9">
            <v>11866500</v>
          </cell>
          <cell r="K9">
            <v>0</v>
          </cell>
          <cell r="L9">
            <v>0</v>
          </cell>
          <cell r="M9">
            <v>20999262</v>
          </cell>
          <cell r="N9">
            <v>0</v>
          </cell>
        </row>
        <row r="10">
          <cell r="B10" t="str">
            <v>국도38</v>
          </cell>
          <cell r="C10" t="str">
            <v>5. 통신관로 공사</v>
          </cell>
          <cell r="D10">
            <v>0</v>
          </cell>
          <cell r="E10" t="str">
            <v>식</v>
          </cell>
          <cell r="F10">
            <v>1</v>
          </cell>
          <cell r="G10">
            <v>0</v>
          </cell>
          <cell r="H10">
            <v>116871763</v>
          </cell>
          <cell r="I10">
            <v>0</v>
          </cell>
          <cell r="J10">
            <v>194777413</v>
          </cell>
          <cell r="K10">
            <v>0</v>
          </cell>
          <cell r="L10">
            <v>5401028</v>
          </cell>
          <cell r="M10">
            <v>317050204</v>
          </cell>
          <cell r="N10">
            <v>0</v>
          </cell>
        </row>
        <row r="11">
          <cell r="C11">
            <v>0</v>
          </cell>
          <cell r="D11">
            <v>0</v>
          </cell>
          <cell r="E11">
            <v>0</v>
          </cell>
          <cell r="F11">
            <v>0</v>
          </cell>
          <cell r="G11">
            <v>0</v>
          </cell>
          <cell r="H11">
            <v>0</v>
          </cell>
          <cell r="I11">
            <v>0</v>
          </cell>
          <cell r="J11">
            <v>0</v>
          </cell>
          <cell r="K11">
            <v>0</v>
          </cell>
          <cell r="L11">
            <v>0</v>
          </cell>
          <cell r="M11">
            <v>0</v>
          </cell>
          <cell r="N11">
            <v>0</v>
          </cell>
        </row>
        <row r="12">
          <cell r="C12">
            <v>0</v>
          </cell>
          <cell r="D12">
            <v>0</v>
          </cell>
          <cell r="E12">
            <v>0</v>
          </cell>
          <cell r="F12">
            <v>0</v>
          </cell>
          <cell r="G12">
            <v>0</v>
          </cell>
          <cell r="H12">
            <v>0</v>
          </cell>
          <cell r="I12">
            <v>0</v>
          </cell>
          <cell r="J12">
            <v>0</v>
          </cell>
          <cell r="K12">
            <v>0</v>
          </cell>
          <cell r="L12">
            <v>0</v>
          </cell>
          <cell r="M12">
            <v>0</v>
          </cell>
          <cell r="N12">
            <v>0</v>
          </cell>
        </row>
        <row r="13">
          <cell r="C13">
            <v>0</v>
          </cell>
          <cell r="D13">
            <v>0</v>
          </cell>
          <cell r="E13">
            <v>0</v>
          </cell>
          <cell r="F13">
            <v>0</v>
          </cell>
          <cell r="G13">
            <v>0</v>
          </cell>
          <cell r="H13">
            <v>0</v>
          </cell>
          <cell r="I13">
            <v>0</v>
          </cell>
          <cell r="J13">
            <v>0</v>
          </cell>
          <cell r="K13">
            <v>0</v>
          </cell>
          <cell r="L13">
            <v>0</v>
          </cell>
          <cell r="M13">
            <v>0</v>
          </cell>
          <cell r="N13">
            <v>0</v>
          </cell>
        </row>
        <row r="14">
          <cell r="C14">
            <v>0</v>
          </cell>
          <cell r="D14">
            <v>0</v>
          </cell>
          <cell r="E14">
            <v>0</v>
          </cell>
          <cell r="F14">
            <v>0</v>
          </cell>
          <cell r="G14">
            <v>0</v>
          </cell>
          <cell r="H14">
            <v>0</v>
          </cell>
          <cell r="I14">
            <v>0</v>
          </cell>
          <cell r="J14">
            <v>0</v>
          </cell>
          <cell r="K14">
            <v>0</v>
          </cell>
          <cell r="L14">
            <v>0</v>
          </cell>
          <cell r="M14">
            <v>0</v>
          </cell>
          <cell r="N14">
            <v>0</v>
          </cell>
        </row>
        <row r="15">
          <cell r="C15">
            <v>0</v>
          </cell>
          <cell r="D15">
            <v>0</v>
          </cell>
          <cell r="E15">
            <v>0</v>
          </cell>
          <cell r="F15">
            <v>0</v>
          </cell>
          <cell r="G15">
            <v>0</v>
          </cell>
          <cell r="H15">
            <v>0</v>
          </cell>
          <cell r="I15">
            <v>0</v>
          </cell>
          <cell r="J15">
            <v>0</v>
          </cell>
          <cell r="K15">
            <v>0</v>
          </cell>
          <cell r="L15">
            <v>0</v>
          </cell>
          <cell r="M15">
            <v>0</v>
          </cell>
          <cell r="N15">
            <v>0</v>
          </cell>
        </row>
        <row r="16">
          <cell r="C16">
            <v>0</v>
          </cell>
          <cell r="D16">
            <v>0</v>
          </cell>
          <cell r="E16">
            <v>0</v>
          </cell>
          <cell r="F16">
            <v>0</v>
          </cell>
          <cell r="G16">
            <v>0</v>
          </cell>
          <cell r="H16">
            <v>0</v>
          </cell>
          <cell r="I16">
            <v>0</v>
          </cell>
          <cell r="J16">
            <v>0</v>
          </cell>
          <cell r="K16">
            <v>0</v>
          </cell>
          <cell r="L16">
            <v>0</v>
          </cell>
          <cell r="M16">
            <v>0</v>
          </cell>
          <cell r="N16">
            <v>0</v>
          </cell>
        </row>
        <row r="17">
          <cell r="C17">
            <v>0</v>
          </cell>
          <cell r="D17">
            <v>0</v>
          </cell>
          <cell r="E17">
            <v>0</v>
          </cell>
          <cell r="F17">
            <v>0</v>
          </cell>
          <cell r="G17">
            <v>0</v>
          </cell>
          <cell r="H17">
            <v>0</v>
          </cell>
          <cell r="I17">
            <v>0</v>
          </cell>
          <cell r="J17">
            <v>0</v>
          </cell>
          <cell r="K17">
            <v>0</v>
          </cell>
          <cell r="L17">
            <v>0</v>
          </cell>
          <cell r="M17">
            <v>0</v>
          </cell>
          <cell r="N17">
            <v>0</v>
          </cell>
        </row>
        <row r="18">
          <cell r="C18">
            <v>0</v>
          </cell>
          <cell r="D18">
            <v>0</v>
          </cell>
          <cell r="E18">
            <v>0</v>
          </cell>
          <cell r="F18">
            <v>0</v>
          </cell>
          <cell r="G18">
            <v>0</v>
          </cell>
          <cell r="H18">
            <v>0</v>
          </cell>
          <cell r="I18">
            <v>0</v>
          </cell>
          <cell r="J18">
            <v>0</v>
          </cell>
          <cell r="K18">
            <v>0</v>
          </cell>
          <cell r="L18">
            <v>0</v>
          </cell>
          <cell r="M18">
            <v>0</v>
          </cell>
          <cell r="N18">
            <v>0</v>
          </cell>
        </row>
        <row r="19">
          <cell r="C19">
            <v>0</v>
          </cell>
          <cell r="D19">
            <v>0</v>
          </cell>
          <cell r="E19">
            <v>0</v>
          </cell>
          <cell r="F19">
            <v>0</v>
          </cell>
          <cell r="G19">
            <v>0</v>
          </cell>
          <cell r="H19">
            <v>0</v>
          </cell>
          <cell r="I19">
            <v>0</v>
          </cell>
          <cell r="J19">
            <v>0</v>
          </cell>
          <cell r="K19">
            <v>0</v>
          </cell>
          <cell r="L19">
            <v>0</v>
          </cell>
          <cell r="M19">
            <v>0</v>
          </cell>
          <cell r="N19">
            <v>0</v>
          </cell>
        </row>
        <row r="20">
          <cell r="C20">
            <v>0</v>
          </cell>
          <cell r="D20">
            <v>0</v>
          </cell>
          <cell r="E20">
            <v>0</v>
          </cell>
          <cell r="F20">
            <v>0</v>
          </cell>
          <cell r="G20">
            <v>0</v>
          </cell>
          <cell r="H20">
            <v>0</v>
          </cell>
          <cell r="I20">
            <v>0</v>
          </cell>
          <cell r="J20">
            <v>0</v>
          </cell>
          <cell r="K20">
            <v>0</v>
          </cell>
          <cell r="L20">
            <v>0</v>
          </cell>
          <cell r="M20">
            <v>0</v>
          </cell>
          <cell r="N20">
            <v>0</v>
          </cell>
        </row>
        <row r="21">
          <cell r="C21">
            <v>0</v>
          </cell>
          <cell r="D21">
            <v>0</v>
          </cell>
          <cell r="E21">
            <v>0</v>
          </cell>
          <cell r="F21">
            <v>0</v>
          </cell>
          <cell r="G21">
            <v>0</v>
          </cell>
          <cell r="H21">
            <v>0</v>
          </cell>
          <cell r="I21">
            <v>0</v>
          </cell>
          <cell r="J21">
            <v>0</v>
          </cell>
          <cell r="K21">
            <v>0</v>
          </cell>
          <cell r="L21">
            <v>0</v>
          </cell>
          <cell r="M21">
            <v>0</v>
          </cell>
          <cell r="N21">
            <v>0</v>
          </cell>
        </row>
        <row r="22">
          <cell r="C22">
            <v>0</v>
          </cell>
          <cell r="D22">
            <v>0</v>
          </cell>
          <cell r="E22">
            <v>0</v>
          </cell>
          <cell r="F22">
            <v>0</v>
          </cell>
          <cell r="G22">
            <v>0</v>
          </cell>
          <cell r="H22">
            <v>0</v>
          </cell>
          <cell r="I22">
            <v>0</v>
          </cell>
          <cell r="J22">
            <v>0</v>
          </cell>
          <cell r="K22">
            <v>0</v>
          </cell>
          <cell r="L22">
            <v>0</v>
          </cell>
          <cell r="M22">
            <v>0</v>
          </cell>
          <cell r="N22">
            <v>0</v>
          </cell>
        </row>
        <row r="23">
          <cell r="C23">
            <v>0</v>
          </cell>
          <cell r="D23">
            <v>0</v>
          </cell>
          <cell r="E23">
            <v>0</v>
          </cell>
          <cell r="F23">
            <v>0</v>
          </cell>
          <cell r="G23">
            <v>0</v>
          </cell>
          <cell r="H23">
            <v>0</v>
          </cell>
          <cell r="I23">
            <v>0</v>
          </cell>
          <cell r="J23">
            <v>0</v>
          </cell>
          <cell r="K23">
            <v>0</v>
          </cell>
          <cell r="L23">
            <v>0</v>
          </cell>
          <cell r="M23">
            <v>0</v>
          </cell>
          <cell r="N23">
            <v>0</v>
          </cell>
        </row>
        <row r="24">
          <cell r="C24">
            <v>0</v>
          </cell>
          <cell r="D24">
            <v>0</v>
          </cell>
          <cell r="E24">
            <v>0</v>
          </cell>
          <cell r="F24">
            <v>0</v>
          </cell>
          <cell r="G24">
            <v>0</v>
          </cell>
          <cell r="H24">
            <v>0</v>
          </cell>
          <cell r="I24">
            <v>0</v>
          </cell>
          <cell r="J24">
            <v>0</v>
          </cell>
          <cell r="K24">
            <v>0</v>
          </cell>
          <cell r="L24">
            <v>0</v>
          </cell>
          <cell r="M24">
            <v>0</v>
          </cell>
          <cell r="N24">
            <v>0</v>
          </cell>
        </row>
        <row r="25">
          <cell r="C25">
            <v>0</v>
          </cell>
          <cell r="D25">
            <v>0</v>
          </cell>
          <cell r="E25">
            <v>0</v>
          </cell>
          <cell r="F25">
            <v>0</v>
          </cell>
          <cell r="G25">
            <v>0</v>
          </cell>
          <cell r="H25">
            <v>0</v>
          </cell>
          <cell r="I25">
            <v>0</v>
          </cell>
          <cell r="J25">
            <v>0</v>
          </cell>
          <cell r="K25">
            <v>0</v>
          </cell>
          <cell r="L25">
            <v>0</v>
          </cell>
          <cell r="M25">
            <v>0</v>
          </cell>
          <cell r="N25">
            <v>0</v>
          </cell>
        </row>
        <row r="26">
          <cell r="A26" t="str">
            <v>국도38</v>
          </cell>
          <cell r="B26" t="str">
            <v>국도38</v>
          </cell>
          <cell r="C26" t="str">
            <v>1. 통신장비 소계</v>
          </cell>
          <cell r="D26">
            <v>0</v>
          </cell>
          <cell r="E26">
            <v>0</v>
          </cell>
          <cell r="F26">
            <v>0</v>
          </cell>
          <cell r="G26">
            <v>0</v>
          </cell>
          <cell r="H26">
            <v>258077939</v>
          </cell>
          <cell r="I26">
            <v>0</v>
          </cell>
          <cell r="J26">
            <v>437656757</v>
          </cell>
          <cell r="K26">
            <v>0</v>
          </cell>
          <cell r="L26">
            <v>6076679</v>
          </cell>
          <cell r="M26">
            <v>701811375</v>
          </cell>
          <cell r="N26">
            <v>0</v>
          </cell>
        </row>
      </sheetData>
      <sheetData sheetId="4" refreshError="1"/>
      <sheetData sheetId="5" refreshError="1"/>
      <sheetData sheetId="6" refreshError="1"/>
      <sheetData sheetId="7" refreshError="1"/>
      <sheetData sheetId="8" refreshError="1"/>
      <sheetData sheetId="9" refreshError="1"/>
      <sheetData sheetId="10" refreshError="1"/>
      <sheetData sheetId="11">
        <row r="7">
          <cell r="A7" t="str">
            <v>국도38</v>
          </cell>
          <cell r="C7" t="str">
            <v>국도38</v>
          </cell>
          <cell r="D7">
            <v>0</v>
          </cell>
          <cell r="E7" t="str">
            <v>두문동재</v>
          </cell>
          <cell r="F7" t="str">
            <v>단봉</v>
          </cell>
          <cell r="G7">
            <v>36893</v>
          </cell>
          <cell r="H7">
            <v>0</v>
          </cell>
          <cell r="I7">
            <v>0</v>
          </cell>
          <cell r="J7">
            <v>0</v>
          </cell>
          <cell r="K7">
            <v>0</v>
          </cell>
          <cell r="L7">
            <v>0</v>
          </cell>
          <cell r="M7">
            <v>0</v>
          </cell>
          <cell r="N7">
            <v>0</v>
          </cell>
          <cell r="O7">
            <v>0</v>
          </cell>
          <cell r="P7">
            <v>0</v>
          </cell>
          <cell r="Q7">
            <v>0</v>
          </cell>
          <cell r="R7">
            <v>27117</v>
          </cell>
          <cell r="S7">
            <v>7594</v>
          </cell>
          <cell r="T7">
            <v>34711</v>
          </cell>
          <cell r="U7">
            <v>35631</v>
          </cell>
          <cell r="V7">
            <v>40</v>
          </cell>
          <cell r="W7">
            <v>490</v>
          </cell>
          <cell r="X7">
            <v>390</v>
          </cell>
          <cell r="Y7">
            <v>1404</v>
          </cell>
          <cell r="Z7">
            <v>0</v>
          </cell>
          <cell r="AA7">
            <v>1404</v>
          </cell>
          <cell r="AB7">
            <v>1424</v>
          </cell>
          <cell r="AC7">
            <v>0</v>
          </cell>
          <cell r="AD7">
            <v>20</v>
          </cell>
          <cell r="AE7">
            <v>0</v>
          </cell>
          <cell r="AF7">
            <v>728</v>
          </cell>
          <cell r="AG7">
            <v>50</v>
          </cell>
          <cell r="AH7">
            <v>778</v>
          </cell>
          <cell r="AI7">
            <v>1038</v>
          </cell>
          <cell r="AJ7">
            <v>160</v>
          </cell>
          <cell r="AK7">
            <v>100</v>
          </cell>
          <cell r="AL7">
            <v>8</v>
          </cell>
          <cell r="AM7">
            <v>25</v>
          </cell>
          <cell r="AN7">
            <v>0</v>
          </cell>
          <cell r="AO7">
            <v>19</v>
          </cell>
          <cell r="AP7">
            <v>24</v>
          </cell>
          <cell r="AQ7">
            <v>0</v>
          </cell>
          <cell r="AR7">
            <v>25</v>
          </cell>
          <cell r="AS7">
            <v>0</v>
          </cell>
          <cell r="AT7">
            <v>1</v>
          </cell>
          <cell r="AU7">
            <v>1</v>
          </cell>
          <cell r="AV7">
            <v>485</v>
          </cell>
          <cell r="AW7">
            <v>146</v>
          </cell>
          <cell r="AX7">
            <v>0</v>
          </cell>
          <cell r="AY7">
            <v>0</v>
          </cell>
          <cell r="AZ7">
            <v>24</v>
          </cell>
          <cell r="BA7">
            <v>31</v>
          </cell>
          <cell r="BB7">
            <v>3</v>
          </cell>
          <cell r="BC7">
            <v>6</v>
          </cell>
          <cell r="BD7">
            <v>751</v>
          </cell>
          <cell r="BE7">
            <v>241</v>
          </cell>
          <cell r="BF7">
            <v>7</v>
          </cell>
          <cell r="BG7">
            <v>13</v>
          </cell>
          <cell r="BH7">
            <v>29</v>
          </cell>
          <cell r="BI7">
            <v>0</v>
          </cell>
          <cell r="BJ7">
            <v>0</v>
          </cell>
          <cell r="BK7">
            <v>0</v>
          </cell>
          <cell r="BL7">
            <v>58</v>
          </cell>
          <cell r="BM7">
            <v>0</v>
          </cell>
          <cell r="BN7">
            <v>0</v>
          </cell>
          <cell r="BO7">
            <v>0</v>
          </cell>
          <cell r="BP7">
            <v>2991</v>
          </cell>
          <cell r="BQ7">
            <v>223</v>
          </cell>
          <cell r="BR7">
            <v>13</v>
          </cell>
          <cell r="BS7">
            <v>17</v>
          </cell>
          <cell r="BT7">
            <v>37</v>
          </cell>
          <cell r="BU7">
            <v>1989</v>
          </cell>
          <cell r="BV7">
            <v>110</v>
          </cell>
          <cell r="BW7">
            <v>63</v>
          </cell>
          <cell r="BX7">
            <v>7</v>
          </cell>
          <cell r="BY7">
            <v>14</v>
          </cell>
          <cell r="BZ7">
            <v>1363</v>
          </cell>
          <cell r="CA7">
            <v>1958</v>
          </cell>
          <cell r="CB7">
            <v>1363</v>
          </cell>
          <cell r="CC7">
            <v>6</v>
          </cell>
        </row>
      </sheetData>
      <sheetData sheetId="12">
        <row r="1">
          <cell r="A1">
            <v>1</v>
          </cell>
          <cell r="B1">
            <v>2</v>
          </cell>
          <cell r="C1">
            <v>3</v>
          </cell>
          <cell r="D1">
            <v>4</v>
          </cell>
          <cell r="E1">
            <v>5</v>
          </cell>
          <cell r="F1">
            <v>6</v>
          </cell>
          <cell r="G1">
            <v>7</v>
          </cell>
          <cell r="H1">
            <v>8</v>
          </cell>
          <cell r="I1">
            <v>9</v>
          </cell>
          <cell r="J1">
            <v>10</v>
          </cell>
          <cell r="K1">
            <v>11</v>
          </cell>
          <cell r="L1">
            <v>12</v>
          </cell>
          <cell r="M1">
            <v>13</v>
          </cell>
          <cell r="N1">
            <v>14</v>
          </cell>
          <cell r="O1">
            <v>15</v>
          </cell>
          <cell r="P1">
            <v>16</v>
          </cell>
          <cell r="Q1">
            <v>17</v>
          </cell>
          <cell r="R1">
            <v>18</v>
          </cell>
          <cell r="S1">
            <v>19</v>
          </cell>
          <cell r="T1">
            <v>20</v>
          </cell>
          <cell r="U1">
            <v>21</v>
          </cell>
          <cell r="V1">
            <v>22</v>
          </cell>
          <cell r="W1">
            <v>23</v>
          </cell>
          <cell r="X1">
            <v>24</v>
          </cell>
          <cell r="Y1">
            <v>25</v>
          </cell>
          <cell r="Z1">
            <v>26</v>
          </cell>
          <cell r="AA1">
            <v>27</v>
          </cell>
          <cell r="AB1">
            <v>28</v>
          </cell>
          <cell r="AC1">
            <v>29</v>
          </cell>
          <cell r="AD1">
            <v>30</v>
          </cell>
          <cell r="AE1">
            <v>31</v>
          </cell>
          <cell r="AF1">
            <v>32</v>
          </cell>
          <cell r="AG1">
            <v>33</v>
          </cell>
          <cell r="AH1">
            <v>34</v>
          </cell>
          <cell r="AI1">
            <v>35</v>
          </cell>
          <cell r="AJ1">
            <v>36</v>
          </cell>
          <cell r="AK1">
            <v>37</v>
          </cell>
          <cell r="AL1">
            <v>38</v>
          </cell>
          <cell r="AM1">
            <v>39</v>
          </cell>
          <cell r="AN1">
            <v>40</v>
          </cell>
          <cell r="AO1">
            <v>41</v>
          </cell>
          <cell r="AP1">
            <v>42</v>
          </cell>
          <cell r="AQ1">
            <v>43</v>
          </cell>
          <cell r="AR1">
            <v>44</v>
          </cell>
          <cell r="AS1">
            <v>45</v>
          </cell>
          <cell r="AT1">
            <v>46</v>
          </cell>
          <cell r="AU1">
            <v>47</v>
          </cell>
          <cell r="AV1">
            <v>48</v>
          </cell>
          <cell r="AW1">
            <v>49</v>
          </cell>
          <cell r="AX1">
            <v>50</v>
          </cell>
          <cell r="AY1">
            <v>51</v>
          </cell>
          <cell r="AZ1">
            <v>52</v>
          </cell>
          <cell r="BA1">
            <v>53</v>
          </cell>
          <cell r="BB1">
            <v>54</v>
          </cell>
          <cell r="BC1">
            <v>55</v>
          </cell>
          <cell r="BD1">
            <v>56</v>
          </cell>
          <cell r="BE1">
            <v>57</v>
          </cell>
          <cell r="BF1">
            <v>58</v>
          </cell>
          <cell r="BG1">
            <v>59</v>
          </cell>
          <cell r="BH1">
            <v>60</v>
          </cell>
          <cell r="BI1">
            <v>61</v>
          </cell>
          <cell r="BJ1">
            <v>62</v>
          </cell>
          <cell r="BK1">
            <v>63</v>
          </cell>
          <cell r="BL1">
            <v>64</v>
          </cell>
          <cell r="BM1">
            <v>65</v>
          </cell>
          <cell r="BN1">
            <v>66</v>
          </cell>
          <cell r="BO1">
            <v>67</v>
          </cell>
          <cell r="BP1">
            <v>68</v>
          </cell>
          <cell r="BQ1">
            <v>69</v>
          </cell>
          <cell r="BR1">
            <v>70</v>
          </cell>
          <cell r="BS1">
            <v>71</v>
          </cell>
          <cell r="BT1">
            <v>72</v>
          </cell>
          <cell r="BU1">
            <v>73</v>
          </cell>
          <cell r="BV1">
            <v>74</v>
          </cell>
          <cell r="BW1">
            <v>75</v>
          </cell>
          <cell r="BX1">
            <v>76</v>
          </cell>
          <cell r="BY1">
            <v>77</v>
          </cell>
          <cell r="BZ1">
            <v>78</v>
          </cell>
          <cell r="CA1">
            <v>79</v>
          </cell>
          <cell r="CB1">
            <v>80</v>
          </cell>
          <cell r="CC1">
            <v>81</v>
          </cell>
        </row>
        <row r="2">
          <cell r="C2" t="str">
            <v>5. 통신 수량 산출서</v>
          </cell>
        </row>
        <row r="3">
          <cell r="C3" t="str">
            <v>■ 총괄</v>
          </cell>
        </row>
        <row r="4">
          <cell r="C4" t="str">
            <v>관할</v>
          </cell>
          <cell r="D4" t="str">
            <v>구분</v>
          </cell>
          <cell r="E4" t="str">
            <v>구간</v>
          </cell>
          <cell r="F4">
            <v>0</v>
          </cell>
          <cell r="G4" t="str">
            <v>실거리
(m)</v>
          </cell>
          <cell r="H4" t="str">
            <v>CORE</v>
          </cell>
          <cell r="I4" t="str">
            <v>도면번호</v>
          </cell>
          <cell r="J4" t="str">
            <v>특이사항</v>
          </cell>
          <cell r="K4" t="str">
            <v>케이블포설(72core, m)</v>
          </cell>
          <cell r="L4">
            <v>0</v>
          </cell>
          <cell r="M4">
            <v>0</v>
          </cell>
          <cell r="N4">
            <v>0</v>
          </cell>
          <cell r="O4" t="str">
            <v>여장</v>
          </cell>
          <cell r="P4">
            <v>0</v>
          </cell>
          <cell r="Q4">
            <v>0</v>
          </cell>
          <cell r="R4" t="str">
            <v>케이블포설(48core, m)</v>
          </cell>
          <cell r="S4">
            <v>0</v>
          </cell>
          <cell r="T4">
            <v>0</v>
          </cell>
          <cell r="U4">
            <v>0</v>
          </cell>
          <cell r="V4" t="str">
            <v>여장</v>
          </cell>
          <cell r="W4">
            <v>0</v>
          </cell>
          <cell r="X4">
            <v>0</v>
          </cell>
          <cell r="Y4" t="str">
            <v>케이블포설(48core, m),난연</v>
          </cell>
          <cell r="Z4">
            <v>0</v>
          </cell>
          <cell r="AA4">
            <v>0</v>
          </cell>
          <cell r="AB4">
            <v>0</v>
          </cell>
          <cell r="AC4" t="str">
            <v>여장,난연</v>
          </cell>
          <cell r="AD4">
            <v>0</v>
          </cell>
          <cell r="AE4">
            <v>0</v>
          </cell>
          <cell r="AF4" t="str">
            <v>케이블포설(12core, m)</v>
          </cell>
          <cell r="AG4">
            <v>0</v>
          </cell>
          <cell r="AH4">
            <v>0</v>
          </cell>
          <cell r="AI4">
            <v>0</v>
          </cell>
          <cell r="AJ4" t="str">
            <v>여장</v>
          </cell>
          <cell r="AK4">
            <v>0</v>
          </cell>
          <cell r="AL4" t="str">
            <v>OFD설치</v>
          </cell>
          <cell r="AM4" t="str">
            <v>접속함체</v>
          </cell>
          <cell r="AN4">
            <v>0</v>
          </cell>
          <cell r="AO4" t="str">
            <v>국내성단</v>
          </cell>
          <cell r="AP4">
            <v>0</v>
          </cell>
          <cell r="AQ4">
            <v>0</v>
          </cell>
          <cell r="AR4" t="str">
            <v>외피접속(함체포함)</v>
          </cell>
          <cell r="AS4">
            <v>0</v>
          </cell>
          <cell r="AT4" t="str">
            <v>외피접속
함체제외</v>
          </cell>
          <cell r="AU4" t="str">
            <v>코어접속</v>
          </cell>
          <cell r="AV4">
            <v>0</v>
          </cell>
          <cell r="AW4">
            <v>0</v>
          </cell>
          <cell r="AX4">
            <v>0</v>
          </cell>
          <cell r="AY4">
            <v>0</v>
          </cell>
          <cell r="AZ4" t="str">
            <v>최종시험</v>
          </cell>
          <cell r="BA4" t="str">
            <v>전주건식</v>
          </cell>
          <cell r="BB4">
            <v>0</v>
          </cell>
          <cell r="BC4" t="str">
            <v>입상관
설치</v>
          </cell>
          <cell r="BD4" t="str">
            <v>조가선
설치</v>
          </cell>
          <cell r="BE4" t="str">
            <v>바인딩
철거
/행거설치</v>
          </cell>
          <cell r="BF4" t="str">
            <v>A장주</v>
          </cell>
          <cell r="BG4" t="str">
            <v>B장주</v>
          </cell>
          <cell r="BH4">
            <v>0</v>
          </cell>
          <cell r="BI4" t="str">
            <v>C장주</v>
          </cell>
          <cell r="BJ4">
            <v>0</v>
          </cell>
          <cell r="BK4" t="str">
            <v>가공</v>
          </cell>
          <cell r="BL4" t="str">
            <v>횡단</v>
          </cell>
          <cell r="BM4" t="str">
            <v>COD 100㎟</v>
          </cell>
          <cell r="BN4">
            <v>0</v>
          </cell>
          <cell r="BO4">
            <v>0</v>
          </cell>
          <cell r="BP4">
            <v>0</v>
          </cell>
          <cell r="BQ4" t="str">
            <v>PE 28㎜</v>
          </cell>
          <cell r="BR4" t="str">
            <v>수공1호
철개포함</v>
          </cell>
          <cell r="BS4" t="str">
            <v>BOX
600x600</v>
          </cell>
          <cell r="BT4" t="str">
            <v>P.BOX
300x300</v>
          </cell>
          <cell r="BU4" t="str">
            <v>강관
∅ 28X1</v>
          </cell>
          <cell r="BV4" t="str">
            <v>후렉시블
28 ㎜</v>
          </cell>
          <cell r="BW4" t="str">
            <v>벽체
구멍뚫기</v>
          </cell>
          <cell r="BX4" t="str">
            <v>RT</v>
          </cell>
          <cell r="BY4" t="str">
            <v>GBIC모듈
80 km</v>
          </cell>
          <cell r="BZ4" t="str">
            <v>트라프
여닫기</v>
          </cell>
          <cell r="CA4" t="str">
            <v>PE 28㎜</v>
          </cell>
          <cell r="CB4" t="str">
            <v>PE 28㎜</v>
          </cell>
          <cell r="CC4" t="str">
            <v>중계용 L2</v>
          </cell>
        </row>
        <row r="5">
          <cell r="C5">
            <v>0</v>
          </cell>
          <cell r="D5">
            <v>0</v>
          </cell>
          <cell r="E5">
            <v>0</v>
          </cell>
          <cell r="F5">
            <v>0</v>
          </cell>
          <cell r="G5">
            <v>0</v>
          </cell>
          <cell r="H5">
            <v>0</v>
          </cell>
          <cell r="I5">
            <v>0</v>
          </cell>
          <cell r="J5">
            <v>0</v>
          </cell>
          <cell r="K5" t="str">
            <v>가공</v>
          </cell>
          <cell r="L5" t="str">
            <v>지중</v>
          </cell>
          <cell r="M5" t="str">
            <v>합계</v>
          </cell>
          <cell r="N5" t="str">
            <v>여장포함</v>
          </cell>
          <cell r="O5" t="str">
            <v>장비(72)</v>
          </cell>
          <cell r="P5" t="str">
            <v>접속(72)</v>
          </cell>
          <cell r="Q5" t="str">
            <v>여장(72)</v>
          </cell>
          <cell r="R5" t="str">
            <v>가공</v>
          </cell>
          <cell r="S5" t="str">
            <v>지중</v>
          </cell>
          <cell r="T5" t="str">
            <v>합계</v>
          </cell>
          <cell r="U5" t="str">
            <v>여장포함</v>
          </cell>
          <cell r="V5" t="str">
            <v>장비(48)</v>
          </cell>
          <cell r="W5" t="str">
            <v>접속(48)</v>
          </cell>
          <cell r="X5" t="str">
            <v>여장(48)</v>
          </cell>
          <cell r="Y5" t="str">
            <v>가공</v>
          </cell>
          <cell r="Z5" t="str">
            <v>지중</v>
          </cell>
          <cell r="AA5" t="str">
            <v>합계</v>
          </cell>
          <cell r="AB5" t="str">
            <v>여장포함</v>
          </cell>
          <cell r="AC5" t="str">
            <v>장비(48)</v>
          </cell>
          <cell r="AD5" t="str">
            <v>접속(48)</v>
          </cell>
          <cell r="AE5" t="str">
            <v>여장(48)</v>
          </cell>
          <cell r="AF5" t="str">
            <v>가공</v>
          </cell>
          <cell r="AG5" t="str">
            <v>지중</v>
          </cell>
          <cell r="AH5" t="str">
            <v>합계</v>
          </cell>
          <cell r="AI5" t="str">
            <v>여장포함</v>
          </cell>
          <cell r="AJ5" t="str">
            <v>장비(12)</v>
          </cell>
          <cell r="AK5" t="str">
            <v>접속(12)</v>
          </cell>
          <cell r="AL5" t="str">
            <v>12영</v>
          </cell>
          <cell r="AM5" t="str">
            <v>48형</v>
          </cell>
          <cell r="AN5" t="str">
            <v>72형</v>
          </cell>
          <cell r="AO5" t="str">
            <v>~12C</v>
          </cell>
          <cell r="AP5" t="str">
            <v>13~71C</v>
          </cell>
          <cell r="AQ5" t="str">
            <v>72C~</v>
          </cell>
          <cell r="AR5" t="str">
            <v>48형</v>
          </cell>
          <cell r="AS5" t="str">
            <v>72형</v>
          </cell>
          <cell r="AT5">
            <v>0</v>
          </cell>
          <cell r="AU5" t="str">
            <v>12C이하</v>
          </cell>
          <cell r="AV5" t="str">
            <v>13~48
(가공)</v>
          </cell>
          <cell r="AW5" t="str">
            <v>13~48
(지중)</v>
          </cell>
          <cell r="AX5" t="str">
            <v>49~71
(가공)</v>
          </cell>
          <cell r="AY5" t="str">
            <v>49~71
(지중)</v>
          </cell>
          <cell r="AZ5" t="str">
            <v>CORE</v>
          </cell>
          <cell r="BA5" t="str">
            <v>7IP</v>
          </cell>
          <cell r="BB5" t="str">
            <v>10C</v>
          </cell>
          <cell r="BC5" t="str">
            <v>100x2400</v>
          </cell>
          <cell r="BD5" t="str">
            <v>행거포함</v>
          </cell>
          <cell r="BE5">
            <v>0</v>
          </cell>
          <cell r="BF5" t="str">
            <v>암밴드</v>
          </cell>
          <cell r="BG5" t="str">
            <v>지선밴드</v>
          </cell>
          <cell r="BH5" t="str">
            <v>지선클립</v>
          </cell>
          <cell r="BI5" t="str">
            <v>지선밴드</v>
          </cell>
          <cell r="BJ5" t="str">
            <v>지선클립</v>
          </cell>
          <cell r="BK5" t="str">
            <v>보안접지</v>
          </cell>
          <cell r="BL5" t="str">
            <v>지상고</v>
          </cell>
          <cell r="BM5" t="str">
            <v>ASP</v>
          </cell>
          <cell r="BN5" t="str">
            <v>CON</v>
          </cell>
          <cell r="BO5" t="str">
            <v>인력</v>
          </cell>
          <cell r="BP5" t="str">
            <v>사리도</v>
          </cell>
          <cell r="BQ5" t="str">
            <v>사리도</v>
          </cell>
          <cell r="BR5">
            <v>0</v>
          </cell>
          <cell r="BS5">
            <v>0</v>
          </cell>
          <cell r="BT5">
            <v>0</v>
          </cell>
          <cell r="BU5">
            <v>0</v>
          </cell>
          <cell r="BV5">
            <v>0</v>
          </cell>
          <cell r="BW5">
            <v>0</v>
          </cell>
          <cell r="BX5">
            <v>0</v>
          </cell>
          <cell r="BY5">
            <v>0</v>
          </cell>
          <cell r="BZ5">
            <v>0</v>
          </cell>
          <cell r="CA5" t="str">
            <v>내관</v>
          </cell>
          <cell r="CB5" t="str">
            <v>내관(난연)</v>
          </cell>
          <cell r="CC5">
            <v>0</v>
          </cell>
        </row>
        <row r="6">
          <cell r="C6" t="str">
            <v>합계</v>
          </cell>
          <cell r="D6">
            <v>0</v>
          </cell>
          <cell r="E6">
            <v>0</v>
          </cell>
          <cell r="F6">
            <v>0</v>
          </cell>
          <cell r="G6">
            <v>36893</v>
          </cell>
          <cell r="H6">
            <v>0</v>
          </cell>
          <cell r="I6">
            <v>0</v>
          </cell>
          <cell r="J6">
            <v>0</v>
          </cell>
          <cell r="K6">
            <v>0</v>
          </cell>
          <cell r="L6">
            <v>0</v>
          </cell>
          <cell r="M6">
            <v>0</v>
          </cell>
          <cell r="N6">
            <v>0</v>
          </cell>
          <cell r="O6">
            <v>0</v>
          </cell>
          <cell r="P6">
            <v>0</v>
          </cell>
          <cell r="Q6">
            <v>0</v>
          </cell>
          <cell r="R6">
            <v>27117</v>
          </cell>
          <cell r="S6">
            <v>7594</v>
          </cell>
          <cell r="T6">
            <v>34711</v>
          </cell>
          <cell r="U6">
            <v>35631</v>
          </cell>
          <cell r="V6">
            <v>40</v>
          </cell>
          <cell r="W6">
            <v>490</v>
          </cell>
          <cell r="X6">
            <v>390</v>
          </cell>
          <cell r="Y6">
            <v>1404</v>
          </cell>
          <cell r="Z6">
            <v>0</v>
          </cell>
          <cell r="AA6">
            <v>1404</v>
          </cell>
          <cell r="AB6">
            <v>1424</v>
          </cell>
          <cell r="AC6">
            <v>0</v>
          </cell>
          <cell r="AD6">
            <v>20</v>
          </cell>
          <cell r="AE6">
            <v>0</v>
          </cell>
          <cell r="AF6">
            <v>728</v>
          </cell>
          <cell r="AG6">
            <v>50</v>
          </cell>
          <cell r="AH6">
            <v>778</v>
          </cell>
          <cell r="AI6">
            <v>1038</v>
          </cell>
          <cell r="AJ6">
            <v>160</v>
          </cell>
          <cell r="AK6">
            <v>100</v>
          </cell>
          <cell r="AL6">
            <v>8</v>
          </cell>
          <cell r="AM6">
            <v>25</v>
          </cell>
          <cell r="AN6">
            <v>0</v>
          </cell>
          <cell r="AO6">
            <v>19</v>
          </cell>
          <cell r="AP6">
            <v>24</v>
          </cell>
          <cell r="AQ6">
            <v>0</v>
          </cell>
          <cell r="AR6">
            <v>25</v>
          </cell>
          <cell r="AS6">
            <v>0</v>
          </cell>
          <cell r="AT6">
            <v>1</v>
          </cell>
          <cell r="AU6">
            <v>1</v>
          </cell>
          <cell r="AV6">
            <v>485</v>
          </cell>
          <cell r="AW6">
            <v>146</v>
          </cell>
          <cell r="AX6">
            <v>0</v>
          </cell>
          <cell r="AY6">
            <v>0</v>
          </cell>
          <cell r="AZ6">
            <v>24</v>
          </cell>
          <cell r="BA6">
            <v>31</v>
          </cell>
          <cell r="BB6">
            <v>3</v>
          </cell>
          <cell r="BC6">
            <v>6</v>
          </cell>
          <cell r="BD6">
            <v>751</v>
          </cell>
          <cell r="BE6">
            <v>241</v>
          </cell>
          <cell r="BF6">
            <v>7</v>
          </cell>
          <cell r="BG6">
            <v>13</v>
          </cell>
          <cell r="BH6">
            <v>29</v>
          </cell>
          <cell r="BI6">
            <v>0</v>
          </cell>
          <cell r="BJ6">
            <v>0</v>
          </cell>
          <cell r="BK6">
            <v>0</v>
          </cell>
          <cell r="BL6">
            <v>58</v>
          </cell>
          <cell r="BM6">
            <v>0</v>
          </cell>
          <cell r="BN6">
            <v>0</v>
          </cell>
          <cell r="BO6">
            <v>0</v>
          </cell>
          <cell r="BP6">
            <v>2991</v>
          </cell>
          <cell r="BQ6">
            <v>223</v>
          </cell>
          <cell r="BR6">
            <v>13</v>
          </cell>
          <cell r="BS6">
            <v>17</v>
          </cell>
          <cell r="BT6">
            <v>37</v>
          </cell>
          <cell r="BU6">
            <v>1989</v>
          </cell>
          <cell r="BV6">
            <v>110</v>
          </cell>
          <cell r="BW6">
            <v>63</v>
          </cell>
          <cell r="BX6">
            <v>7</v>
          </cell>
          <cell r="BY6">
            <v>14</v>
          </cell>
          <cell r="BZ6">
            <v>1363</v>
          </cell>
          <cell r="CA6">
            <v>1958</v>
          </cell>
          <cell r="CB6">
            <v>1363</v>
          </cell>
          <cell r="CC6">
            <v>6</v>
          </cell>
        </row>
        <row r="7">
          <cell r="A7" t="str">
            <v>국도38(시)01</v>
          </cell>
          <cell r="B7">
            <v>0</v>
          </cell>
          <cell r="C7" t="str">
            <v>국도38</v>
          </cell>
          <cell r="D7" t="str">
            <v>01</v>
          </cell>
          <cell r="E7">
            <v>0</v>
          </cell>
          <cell r="F7">
            <v>0</v>
          </cell>
          <cell r="G7">
            <v>2991</v>
          </cell>
          <cell r="H7">
            <v>0</v>
          </cell>
          <cell r="I7">
            <v>0</v>
          </cell>
          <cell r="J7">
            <v>0</v>
          </cell>
          <cell r="K7">
            <v>0</v>
          </cell>
          <cell r="L7">
            <v>0</v>
          </cell>
          <cell r="M7">
            <v>0</v>
          </cell>
          <cell r="N7">
            <v>0</v>
          </cell>
          <cell r="O7">
            <v>0</v>
          </cell>
          <cell r="P7">
            <v>0</v>
          </cell>
          <cell r="Q7">
            <v>0</v>
          </cell>
          <cell r="R7">
            <v>1507</v>
          </cell>
          <cell r="S7">
            <v>0</v>
          </cell>
          <cell r="T7">
            <v>1507</v>
          </cell>
          <cell r="U7">
            <v>1573</v>
          </cell>
          <cell r="V7">
            <v>0</v>
          </cell>
          <cell r="W7">
            <v>50</v>
          </cell>
          <cell r="X7">
            <v>16</v>
          </cell>
          <cell r="Y7">
            <v>1404</v>
          </cell>
          <cell r="Z7">
            <v>0</v>
          </cell>
          <cell r="AA7">
            <v>1404</v>
          </cell>
          <cell r="AB7">
            <v>1424</v>
          </cell>
          <cell r="AC7">
            <v>0</v>
          </cell>
          <cell r="AD7">
            <v>20</v>
          </cell>
          <cell r="AE7">
            <v>0</v>
          </cell>
          <cell r="AF7">
            <v>30</v>
          </cell>
          <cell r="AG7">
            <v>50</v>
          </cell>
          <cell r="AH7">
            <v>80</v>
          </cell>
          <cell r="AI7">
            <v>120</v>
          </cell>
          <cell r="AJ7">
            <v>20</v>
          </cell>
          <cell r="AK7">
            <v>20</v>
          </cell>
          <cell r="AL7">
            <v>1</v>
          </cell>
          <cell r="AM7">
            <v>3</v>
          </cell>
          <cell r="AN7">
            <v>0</v>
          </cell>
          <cell r="AO7">
            <v>2</v>
          </cell>
          <cell r="AP7">
            <v>0</v>
          </cell>
          <cell r="AQ7">
            <v>0</v>
          </cell>
          <cell r="AR7">
            <v>3</v>
          </cell>
          <cell r="AS7">
            <v>0</v>
          </cell>
          <cell r="AT7">
            <v>1</v>
          </cell>
          <cell r="AU7">
            <v>0</v>
          </cell>
          <cell r="AV7">
            <v>47</v>
          </cell>
          <cell r="AW7">
            <v>48</v>
          </cell>
          <cell r="AX7">
            <v>0</v>
          </cell>
          <cell r="AY7">
            <v>0</v>
          </cell>
          <cell r="AZ7">
            <v>24</v>
          </cell>
          <cell r="BA7">
            <v>1</v>
          </cell>
          <cell r="BB7">
            <v>1</v>
          </cell>
          <cell r="BC7">
            <v>2</v>
          </cell>
          <cell r="BD7">
            <v>15</v>
          </cell>
          <cell r="BE7">
            <v>0</v>
          </cell>
          <cell r="BF7">
            <v>0</v>
          </cell>
          <cell r="BG7">
            <v>1</v>
          </cell>
          <cell r="BH7">
            <v>2</v>
          </cell>
          <cell r="BI7">
            <v>0</v>
          </cell>
          <cell r="BJ7">
            <v>0</v>
          </cell>
          <cell r="BK7">
            <v>0</v>
          </cell>
          <cell r="BL7">
            <v>0</v>
          </cell>
          <cell r="BM7">
            <v>0</v>
          </cell>
          <cell r="BN7">
            <v>0</v>
          </cell>
          <cell r="BO7">
            <v>0</v>
          </cell>
          <cell r="BP7">
            <v>75</v>
          </cell>
          <cell r="BQ7">
            <v>37</v>
          </cell>
          <cell r="BR7">
            <v>2</v>
          </cell>
          <cell r="BS7">
            <v>0</v>
          </cell>
          <cell r="BT7">
            <v>2</v>
          </cell>
          <cell r="BU7">
            <v>10</v>
          </cell>
          <cell r="BV7">
            <v>10</v>
          </cell>
          <cell r="BW7">
            <v>4</v>
          </cell>
          <cell r="BX7">
            <v>0</v>
          </cell>
          <cell r="BY7">
            <v>2</v>
          </cell>
          <cell r="BZ7">
            <v>1363</v>
          </cell>
          <cell r="CA7">
            <v>0</v>
          </cell>
          <cell r="CB7">
            <v>1363</v>
          </cell>
          <cell r="CC7">
            <v>1</v>
          </cell>
        </row>
        <row r="8">
          <cell r="A8" t="str">
            <v>국도38(시)02</v>
          </cell>
          <cell r="B8">
            <v>0</v>
          </cell>
          <cell r="C8" t="str">
            <v>국도38</v>
          </cell>
          <cell r="D8" t="str">
            <v>02</v>
          </cell>
          <cell r="E8">
            <v>0</v>
          </cell>
          <cell r="F8">
            <v>0</v>
          </cell>
          <cell r="G8">
            <v>2298</v>
          </cell>
          <cell r="H8">
            <v>0</v>
          </cell>
          <cell r="I8">
            <v>0</v>
          </cell>
          <cell r="J8">
            <v>0</v>
          </cell>
          <cell r="K8">
            <v>0</v>
          </cell>
          <cell r="L8">
            <v>0</v>
          </cell>
          <cell r="M8">
            <v>0</v>
          </cell>
          <cell r="N8">
            <v>0</v>
          </cell>
          <cell r="O8">
            <v>0</v>
          </cell>
          <cell r="P8">
            <v>0</v>
          </cell>
          <cell r="Q8">
            <v>0</v>
          </cell>
          <cell r="R8">
            <v>2089</v>
          </cell>
          <cell r="S8">
            <v>0</v>
          </cell>
          <cell r="T8">
            <v>2089</v>
          </cell>
          <cell r="U8">
            <v>2159</v>
          </cell>
          <cell r="V8">
            <v>0</v>
          </cell>
          <cell r="W8">
            <v>40</v>
          </cell>
          <cell r="X8">
            <v>30</v>
          </cell>
          <cell r="Y8">
            <v>0</v>
          </cell>
          <cell r="Z8">
            <v>0</v>
          </cell>
          <cell r="AA8">
            <v>0</v>
          </cell>
          <cell r="AB8">
            <v>0</v>
          </cell>
          <cell r="AC8">
            <v>0</v>
          </cell>
          <cell r="AD8">
            <v>0</v>
          </cell>
          <cell r="AE8">
            <v>0</v>
          </cell>
          <cell r="AF8">
            <v>209</v>
          </cell>
          <cell r="AG8">
            <v>0</v>
          </cell>
          <cell r="AH8">
            <v>209</v>
          </cell>
          <cell r="AI8">
            <v>239</v>
          </cell>
          <cell r="AJ8">
            <v>20</v>
          </cell>
          <cell r="AK8">
            <v>10</v>
          </cell>
          <cell r="AL8">
            <v>1</v>
          </cell>
          <cell r="AM8">
            <v>2</v>
          </cell>
          <cell r="AN8">
            <v>0</v>
          </cell>
          <cell r="AO8">
            <v>2</v>
          </cell>
          <cell r="AP8">
            <v>0</v>
          </cell>
          <cell r="AQ8">
            <v>0</v>
          </cell>
          <cell r="AR8">
            <v>2</v>
          </cell>
          <cell r="AS8">
            <v>0</v>
          </cell>
          <cell r="AT8">
            <v>0</v>
          </cell>
          <cell r="AU8">
            <v>0</v>
          </cell>
          <cell r="AV8">
            <v>49</v>
          </cell>
          <cell r="AW8">
            <v>0</v>
          </cell>
          <cell r="AX8">
            <v>0</v>
          </cell>
          <cell r="AY8">
            <v>0</v>
          </cell>
          <cell r="AZ8">
            <v>0</v>
          </cell>
          <cell r="BA8">
            <v>3</v>
          </cell>
          <cell r="BB8">
            <v>0</v>
          </cell>
          <cell r="BC8">
            <v>0</v>
          </cell>
          <cell r="BD8">
            <v>79</v>
          </cell>
          <cell r="BE8">
            <v>0</v>
          </cell>
          <cell r="BF8">
            <v>0</v>
          </cell>
          <cell r="BG8">
            <v>1</v>
          </cell>
          <cell r="BH8">
            <v>3</v>
          </cell>
          <cell r="BI8">
            <v>0</v>
          </cell>
          <cell r="BJ8">
            <v>0</v>
          </cell>
          <cell r="BK8">
            <v>0</v>
          </cell>
          <cell r="BL8">
            <v>1</v>
          </cell>
          <cell r="BM8">
            <v>0</v>
          </cell>
          <cell r="BN8">
            <v>0</v>
          </cell>
          <cell r="BO8">
            <v>0</v>
          </cell>
          <cell r="BP8">
            <v>0</v>
          </cell>
          <cell r="BQ8">
            <v>0</v>
          </cell>
          <cell r="BR8">
            <v>0</v>
          </cell>
          <cell r="BS8">
            <v>0</v>
          </cell>
          <cell r="BT8">
            <v>0</v>
          </cell>
          <cell r="BU8">
            <v>0</v>
          </cell>
          <cell r="BV8">
            <v>0</v>
          </cell>
          <cell r="BW8">
            <v>0</v>
          </cell>
          <cell r="BX8">
            <v>1</v>
          </cell>
          <cell r="BY8">
            <v>0</v>
          </cell>
          <cell r="BZ8">
            <v>0</v>
          </cell>
          <cell r="CA8">
            <v>0</v>
          </cell>
          <cell r="CB8">
            <v>0</v>
          </cell>
          <cell r="CC8">
            <v>0</v>
          </cell>
        </row>
        <row r="9">
          <cell r="A9" t="str">
            <v>국도38(시)03</v>
          </cell>
          <cell r="B9">
            <v>0</v>
          </cell>
          <cell r="C9" t="str">
            <v>국도38</v>
          </cell>
          <cell r="D9" t="str">
            <v>03</v>
          </cell>
          <cell r="E9">
            <v>0</v>
          </cell>
          <cell r="F9">
            <v>0</v>
          </cell>
          <cell r="G9">
            <v>1469</v>
          </cell>
          <cell r="H9">
            <v>0</v>
          </cell>
          <cell r="I9">
            <v>0</v>
          </cell>
          <cell r="J9">
            <v>0</v>
          </cell>
          <cell r="K9">
            <v>0</v>
          </cell>
          <cell r="L9">
            <v>0</v>
          </cell>
          <cell r="M9">
            <v>0</v>
          </cell>
          <cell r="N9">
            <v>0</v>
          </cell>
          <cell r="O9">
            <v>0</v>
          </cell>
          <cell r="P9">
            <v>0</v>
          </cell>
          <cell r="Q9">
            <v>0</v>
          </cell>
          <cell r="R9">
            <v>1080</v>
          </cell>
          <cell r="S9">
            <v>0</v>
          </cell>
          <cell r="T9">
            <v>1080</v>
          </cell>
          <cell r="U9">
            <v>1100</v>
          </cell>
          <cell r="V9">
            <v>0</v>
          </cell>
          <cell r="W9">
            <v>20</v>
          </cell>
          <cell r="X9">
            <v>0</v>
          </cell>
          <cell r="Y9">
            <v>0</v>
          </cell>
          <cell r="Z9">
            <v>0</v>
          </cell>
          <cell r="AA9">
            <v>0</v>
          </cell>
          <cell r="AB9">
            <v>0</v>
          </cell>
          <cell r="AC9">
            <v>0</v>
          </cell>
          <cell r="AD9">
            <v>0</v>
          </cell>
          <cell r="AE9">
            <v>0</v>
          </cell>
          <cell r="AF9">
            <v>389</v>
          </cell>
          <cell r="AG9">
            <v>0</v>
          </cell>
          <cell r="AH9">
            <v>389</v>
          </cell>
          <cell r="AI9">
            <v>429</v>
          </cell>
          <cell r="AJ9">
            <v>20</v>
          </cell>
          <cell r="AK9">
            <v>20</v>
          </cell>
          <cell r="AL9">
            <v>1</v>
          </cell>
          <cell r="AM9">
            <v>1</v>
          </cell>
          <cell r="AN9">
            <v>0</v>
          </cell>
          <cell r="AO9">
            <v>2</v>
          </cell>
          <cell r="AP9">
            <v>0</v>
          </cell>
          <cell r="AQ9">
            <v>0</v>
          </cell>
          <cell r="AR9">
            <v>1</v>
          </cell>
          <cell r="AS9">
            <v>0</v>
          </cell>
          <cell r="AT9">
            <v>0</v>
          </cell>
          <cell r="AU9">
            <v>0</v>
          </cell>
          <cell r="AV9">
            <v>25</v>
          </cell>
          <cell r="AW9">
            <v>0</v>
          </cell>
          <cell r="AX9">
            <v>0</v>
          </cell>
          <cell r="AY9">
            <v>0</v>
          </cell>
          <cell r="AZ9">
            <v>0</v>
          </cell>
          <cell r="BA9">
            <v>1</v>
          </cell>
          <cell r="BB9">
            <v>0</v>
          </cell>
          <cell r="BC9">
            <v>0</v>
          </cell>
          <cell r="BD9">
            <v>310</v>
          </cell>
          <cell r="BE9">
            <v>0</v>
          </cell>
          <cell r="BF9">
            <v>5</v>
          </cell>
          <cell r="BG9">
            <v>1</v>
          </cell>
          <cell r="BH9">
            <v>4</v>
          </cell>
          <cell r="BI9">
            <v>0</v>
          </cell>
          <cell r="BJ9">
            <v>0</v>
          </cell>
          <cell r="BK9">
            <v>0</v>
          </cell>
          <cell r="BL9">
            <v>3</v>
          </cell>
          <cell r="BM9">
            <v>0</v>
          </cell>
          <cell r="BN9">
            <v>0</v>
          </cell>
          <cell r="BO9">
            <v>0</v>
          </cell>
          <cell r="BP9">
            <v>0</v>
          </cell>
          <cell r="BQ9">
            <v>0</v>
          </cell>
          <cell r="BR9">
            <v>0</v>
          </cell>
          <cell r="BS9">
            <v>0</v>
          </cell>
          <cell r="BT9">
            <v>0</v>
          </cell>
          <cell r="BU9">
            <v>0</v>
          </cell>
          <cell r="BV9">
            <v>0</v>
          </cell>
          <cell r="BW9">
            <v>0</v>
          </cell>
          <cell r="BX9">
            <v>1</v>
          </cell>
          <cell r="BY9">
            <v>0</v>
          </cell>
          <cell r="BZ9">
            <v>0</v>
          </cell>
          <cell r="CA9">
            <v>0</v>
          </cell>
          <cell r="CB9">
            <v>0</v>
          </cell>
          <cell r="CC9">
            <v>0</v>
          </cell>
        </row>
        <row r="10">
          <cell r="A10" t="str">
            <v>국도38(시)04</v>
          </cell>
          <cell r="B10">
            <v>0</v>
          </cell>
          <cell r="C10" t="str">
            <v>국도38</v>
          </cell>
          <cell r="D10" t="str">
            <v>04</v>
          </cell>
          <cell r="E10">
            <v>0</v>
          </cell>
          <cell r="F10">
            <v>0</v>
          </cell>
          <cell r="G10">
            <v>2117</v>
          </cell>
          <cell r="H10">
            <v>0</v>
          </cell>
          <cell r="I10">
            <v>0</v>
          </cell>
          <cell r="J10">
            <v>0</v>
          </cell>
          <cell r="K10">
            <v>0</v>
          </cell>
          <cell r="L10">
            <v>0</v>
          </cell>
          <cell r="M10">
            <v>0</v>
          </cell>
          <cell r="N10">
            <v>0</v>
          </cell>
          <cell r="O10">
            <v>0</v>
          </cell>
          <cell r="P10">
            <v>0</v>
          </cell>
          <cell r="Q10">
            <v>0</v>
          </cell>
          <cell r="R10">
            <v>2117</v>
          </cell>
          <cell r="S10">
            <v>0</v>
          </cell>
          <cell r="T10">
            <v>2117</v>
          </cell>
          <cell r="U10">
            <v>2167</v>
          </cell>
          <cell r="V10">
            <v>0</v>
          </cell>
          <cell r="W10">
            <v>20</v>
          </cell>
          <cell r="X10">
            <v>30</v>
          </cell>
          <cell r="Y10">
            <v>0</v>
          </cell>
          <cell r="Z10">
            <v>0</v>
          </cell>
          <cell r="AA10">
            <v>0</v>
          </cell>
          <cell r="AB10">
            <v>0</v>
          </cell>
          <cell r="AC10">
            <v>0</v>
          </cell>
          <cell r="AD10">
            <v>0</v>
          </cell>
          <cell r="AE10">
            <v>0</v>
          </cell>
          <cell r="AF10">
            <v>0</v>
          </cell>
          <cell r="AG10">
            <v>0</v>
          </cell>
          <cell r="AH10">
            <v>0</v>
          </cell>
          <cell r="AI10">
            <v>0</v>
          </cell>
          <cell r="AJ10">
            <v>0</v>
          </cell>
          <cell r="AK10">
            <v>0</v>
          </cell>
          <cell r="AL10">
            <v>0</v>
          </cell>
          <cell r="AM10">
            <v>1</v>
          </cell>
          <cell r="AN10">
            <v>0</v>
          </cell>
          <cell r="AO10">
            <v>0</v>
          </cell>
          <cell r="AP10">
            <v>0</v>
          </cell>
          <cell r="AQ10">
            <v>0</v>
          </cell>
          <cell r="AR10">
            <v>1</v>
          </cell>
          <cell r="AS10">
            <v>0</v>
          </cell>
          <cell r="AT10">
            <v>0</v>
          </cell>
          <cell r="AU10">
            <v>0</v>
          </cell>
          <cell r="AV10">
            <v>24</v>
          </cell>
          <cell r="AW10">
            <v>0</v>
          </cell>
          <cell r="AX10">
            <v>0</v>
          </cell>
          <cell r="AY10">
            <v>0</v>
          </cell>
          <cell r="AZ10">
            <v>0</v>
          </cell>
          <cell r="BA10">
            <v>2</v>
          </cell>
          <cell r="BB10">
            <v>0</v>
          </cell>
          <cell r="BC10">
            <v>0</v>
          </cell>
          <cell r="BD10">
            <v>43</v>
          </cell>
          <cell r="BE10">
            <v>0</v>
          </cell>
          <cell r="BF10">
            <v>1</v>
          </cell>
          <cell r="BG10">
            <v>2</v>
          </cell>
          <cell r="BH10">
            <v>0</v>
          </cell>
          <cell r="BI10">
            <v>0</v>
          </cell>
          <cell r="BJ10">
            <v>0</v>
          </cell>
          <cell r="BK10">
            <v>0</v>
          </cell>
          <cell r="BL10">
            <v>0</v>
          </cell>
          <cell r="BM10">
            <v>0</v>
          </cell>
          <cell r="BN10">
            <v>0</v>
          </cell>
          <cell r="BO10">
            <v>0</v>
          </cell>
          <cell r="BP10">
            <v>0</v>
          </cell>
          <cell r="BQ10">
            <v>0</v>
          </cell>
          <cell r="BR10">
            <v>0</v>
          </cell>
          <cell r="BS10">
            <v>0</v>
          </cell>
          <cell r="BT10">
            <v>0</v>
          </cell>
          <cell r="BU10">
            <v>0</v>
          </cell>
          <cell r="BV10">
            <v>0</v>
          </cell>
          <cell r="BW10">
            <v>0</v>
          </cell>
          <cell r="BX10">
            <v>0</v>
          </cell>
          <cell r="BY10">
            <v>0</v>
          </cell>
          <cell r="BZ10">
            <v>0</v>
          </cell>
          <cell r="CA10">
            <v>0</v>
          </cell>
          <cell r="CB10">
            <v>0</v>
          </cell>
          <cell r="CC10">
            <v>0</v>
          </cell>
        </row>
        <row r="11">
          <cell r="A11" t="str">
            <v>국도38(시)05</v>
          </cell>
          <cell r="C11" t="str">
            <v>국도38</v>
          </cell>
          <cell r="D11" t="str">
            <v>05</v>
          </cell>
          <cell r="E11">
            <v>0</v>
          </cell>
          <cell r="F11">
            <v>0</v>
          </cell>
          <cell r="G11">
            <v>2122</v>
          </cell>
          <cell r="H11">
            <v>0</v>
          </cell>
          <cell r="I11">
            <v>0</v>
          </cell>
          <cell r="J11">
            <v>0</v>
          </cell>
          <cell r="K11">
            <v>0</v>
          </cell>
          <cell r="L11">
            <v>0</v>
          </cell>
          <cell r="M11">
            <v>0</v>
          </cell>
          <cell r="N11">
            <v>0</v>
          </cell>
          <cell r="O11">
            <v>0</v>
          </cell>
          <cell r="P11">
            <v>0</v>
          </cell>
          <cell r="Q11">
            <v>0</v>
          </cell>
          <cell r="R11">
            <v>2122</v>
          </cell>
          <cell r="S11">
            <v>0</v>
          </cell>
          <cell r="T11">
            <v>2122</v>
          </cell>
          <cell r="U11">
            <v>2172</v>
          </cell>
          <cell r="V11">
            <v>0</v>
          </cell>
          <cell r="W11">
            <v>20</v>
          </cell>
          <cell r="X11">
            <v>30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cell r="AM11">
            <v>1</v>
          </cell>
          <cell r="AN11">
            <v>0</v>
          </cell>
          <cell r="AO11">
            <v>0</v>
          </cell>
          <cell r="AP11">
            <v>0</v>
          </cell>
          <cell r="AQ11">
            <v>0</v>
          </cell>
          <cell r="AR11">
            <v>1</v>
          </cell>
          <cell r="AS11">
            <v>0</v>
          </cell>
          <cell r="AT11">
            <v>0</v>
          </cell>
          <cell r="AU11">
            <v>0</v>
          </cell>
          <cell r="AV11">
            <v>24</v>
          </cell>
          <cell r="AW11">
            <v>0</v>
          </cell>
          <cell r="AX11">
            <v>0</v>
          </cell>
          <cell r="AY11">
            <v>0</v>
          </cell>
          <cell r="AZ11">
            <v>0</v>
          </cell>
          <cell r="BA11">
            <v>2</v>
          </cell>
          <cell r="BB11">
            <v>0</v>
          </cell>
          <cell r="BC11">
            <v>0</v>
          </cell>
          <cell r="BD11">
            <v>0</v>
          </cell>
          <cell r="BE11">
            <v>0</v>
          </cell>
          <cell r="BF11">
            <v>0</v>
          </cell>
          <cell r="BG11">
            <v>0</v>
          </cell>
          <cell r="BH11">
            <v>0</v>
          </cell>
          <cell r="BI11">
            <v>0</v>
          </cell>
          <cell r="BJ11">
            <v>0</v>
          </cell>
          <cell r="BK11">
            <v>0</v>
          </cell>
          <cell r="BL11">
            <v>6</v>
          </cell>
          <cell r="BM11">
            <v>0</v>
          </cell>
          <cell r="BN11">
            <v>0</v>
          </cell>
          <cell r="BO11">
            <v>0</v>
          </cell>
          <cell r="BP11">
            <v>0</v>
          </cell>
          <cell r="BQ11">
            <v>0</v>
          </cell>
          <cell r="BR11">
            <v>0</v>
          </cell>
          <cell r="BS11">
            <v>0</v>
          </cell>
          <cell r="BT11">
            <v>0</v>
          </cell>
          <cell r="BU11">
            <v>0</v>
          </cell>
          <cell r="BV11">
            <v>0</v>
          </cell>
          <cell r="BW11">
            <v>0</v>
          </cell>
          <cell r="BX11">
            <v>0</v>
          </cell>
          <cell r="BY11">
            <v>0</v>
          </cell>
          <cell r="BZ11">
            <v>0</v>
          </cell>
          <cell r="CA11">
            <v>0</v>
          </cell>
          <cell r="CB11">
            <v>0</v>
          </cell>
          <cell r="CC11">
            <v>0</v>
          </cell>
        </row>
        <row r="12">
          <cell r="A12" t="str">
            <v>국도38(시)06</v>
          </cell>
          <cell r="C12" t="str">
            <v>국도38</v>
          </cell>
          <cell r="D12" t="str">
            <v>06</v>
          </cell>
          <cell r="E12">
            <v>0</v>
          </cell>
          <cell r="F12">
            <v>0</v>
          </cell>
          <cell r="G12">
            <v>1716</v>
          </cell>
          <cell r="H12">
            <v>0</v>
          </cell>
          <cell r="I12">
            <v>0</v>
          </cell>
          <cell r="J12">
            <v>0</v>
          </cell>
          <cell r="K12">
            <v>0</v>
          </cell>
          <cell r="L12">
            <v>0</v>
          </cell>
          <cell r="M12">
            <v>0</v>
          </cell>
          <cell r="N12">
            <v>0</v>
          </cell>
          <cell r="O12">
            <v>0</v>
          </cell>
          <cell r="P12">
            <v>0</v>
          </cell>
          <cell r="Q12">
            <v>0</v>
          </cell>
          <cell r="R12">
            <v>1716</v>
          </cell>
          <cell r="S12">
            <v>0</v>
          </cell>
          <cell r="T12">
            <v>1716</v>
          </cell>
          <cell r="U12">
            <v>1766</v>
          </cell>
          <cell r="V12">
            <v>0</v>
          </cell>
          <cell r="W12">
            <v>20</v>
          </cell>
          <cell r="X12">
            <v>30</v>
          </cell>
          <cell r="Y12">
            <v>0</v>
          </cell>
          <cell r="Z12">
            <v>0</v>
          </cell>
          <cell r="AA12">
            <v>0</v>
          </cell>
          <cell r="AB12">
            <v>0</v>
          </cell>
          <cell r="AC12">
            <v>0</v>
          </cell>
          <cell r="AD12">
            <v>0</v>
          </cell>
          <cell r="AE12">
            <v>0</v>
          </cell>
          <cell r="AF12">
            <v>0</v>
          </cell>
          <cell r="AG12">
            <v>0</v>
          </cell>
          <cell r="AH12">
            <v>0</v>
          </cell>
          <cell r="AI12">
            <v>0</v>
          </cell>
          <cell r="AJ12">
            <v>0</v>
          </cell>
          <cell r="AK12">
            <v>0</v>
          </cell>
          <cell r="AL12">
            <v>0</v>
          </cell>
          <cell r="AM12">
            <v>1</v>
          </cell>
          <cell r="AN12">
            <v>0</v>
          </cell>
          <cell r="AO12">
            <v>0</v>
          </cell>
          <cell r="AP12">
            <v>0</v>
          </cell>
          <cell r="AQ12">
            <v>0</v>
          </cell>
          <cell r="AR12">
            <v>1</v>
          </cell>
          <cell r="AS12">
            <v>0</v>
          </cell>
          <cell r="AT12">
            <v>0</v>
          </cell>
          <cell r="AU12">
            <v>0</v>
          </cell>
          <cell r="AV12">
            <v>24</v>
          </cell>
          <cell r="AW12">
            <v>0</v>
          </cell>
          <cell r="AX12">
            <v>0</v>
          </cell>
          <cell r="AY12">
            <v>0</v>
          </cell>
          <cell r="AZ12">
            <v>0</v>
          </cell>
          <cell r="BA12">
            <v>2</v>
          </cell>
          <cell r="BB12">
            <v>0</v>
          </cell>
          <cell r="BC12">
            <v>0</v>
          </cell>
          <cell r="BD12">
            <v>61</v>
          </cell>
          <cell r="BE12">
            <v>0</v>
          </cell>
          <cell r="BF12">
            <v>0</v>
          </cell>
          <cell r="BG12">
            <v>2</v>
          </cell>
          <cell r="BH12">
            <v>4</v>
          </cell>
          <cell r="BI12">
            <v>0</v>
          </cell>
          <cell r="BJ12">
            <v>0</v>
          </cell>
          <cell r="BK12">
            <v>0</v>
          </cell>
          <cell r="BL12">
            <v>2</v>
          </cell>
          <cell r="BM12">
            <v>0</v>
          </cell>
          <cell r="BN12">
            <v>0</v>
          </cell>
          <cell r="BO12">
            <v>0</v>
          </cell>
          <cell r="BP12">
            <v>0</v>
          </cell>
          <cell r="BQ12">
            <v>0</v>
          </cell>
          <cell r="BR12">
            <v>0</v>
          </cell>
          <cell r="BS12">
            <v>0</v>
          </cell>
          <cell r="BT12">
            <v>0</v>
          </cell>
          <cell r="BU12">
            <v>0</v>
          </cell>
          <cell r="BV12">
            <v>0</v>
          </cell>
          <cell r="BW12">
            <v>0</v>
          </cell>
          <cell r="BX12">
            <v>0</v>
          </cell>
          <cell r="BY12">
            <v>0</v>
          </cell>
          <cell r="BZ12">
            <v>0</v>
          </cell>
          <cell r="CA12">
            <v>0</v>
          </cell>
          <cell r="CB12">
            <v>0</v>
          </cell>
          <cell r="CC12">
            <v>0</v>
          </cell>
        </row>
        <row r="13">
          <cell r="A13" t="str">
            <v>국도38(시)07</v>
          </cell>
          <cell r="C13" t="str">
            <v>국도38</v>
          </cell>
          <cell r="D13" t="str">
            <v>07</v>
          </cell>
          <cell r="E13">
            <v>0</v>
          </cell>
          <cell r="F13">
            <v>0</v>
          </cell>
          <cell r="G13">
            <v>1907</v>
          </cell>
          <cell r="H13">
            <v>0</v>
          </cell>
          <cell r="I13">
            <v>0</v>
          </cell>
          <cell r="J13">
            <v>0</v>
          </cell>
          <cell r="K13">
            <v>0</v>
          </cell>
          <cell r="L13">
            <v>0</v>
          </cell>
          <cell r="M13">
            <v>0</v>
          </cell>
          <cell r="N13">
            <v>0</v>
          </cell>
          <cell r="O13">
            <v>0</v>
          </cell>
          <cell r="P13">
            <v>0</v>
          </cell>
          <cell r="Q13">
            <v>0</v>
          </cell>
          <cell r="R13">
            <v>1907</v>
          </cell>
          <cell r="S13">
            <v>0</v>
          </cell>
          <cell r="T13">
            <v>1907</v>
          </cell>
          <cell r="U13">
            <v>1957</v>
          </cell>
          <cell r="V13">
            <v>0</v>
          </cell>
          <cell r="W13">
            <v>20</v>
          </cell>
          <cell r="X13">
            <v>30</v>
          </cell>
          <cell r="Y13">
            <v>0</v>
          </cell>
          <cell r="Z13">
            <v>0</v>
          </cell>
          <cell r="AA13">
            <v>0</v>
          </cell>
          <cell r="AB13">
            <v>0</v>
          </cell>
          <cell r="AC13">
            <v>0</v>
          </cell>
          <cell r="AD13">
            <v>0</v>
          </cell>
          <cell r="AE13">
            <v>0</v>
          </cell>
          <cell r="AF13">
            <v>0</v>
          </cell>
          <cell r="AG13">
            <v>0</v>
          </cell>
          <cell r="AH13">
            <v>0</v>
          </cell>
          <cell r="AI13">
            <v>0</v>
          </cell>
          <cell r="AJ13">
            <v>0</v>
          </cell>
          <cell r="AK13">
            <v>0</v>
          </cell>
          <cell r="AL13">
            <v>0</v>
          </cell>
          <cell r="AM13">
            <v>1</v>
          </cell>
          <cell r="AN13">
            <v>0</v>
          </cell>
          <cell r="AO13">
            <v>0</v>
          </cell>
          <cell r="AP13">
            <v>0</v>
          </cell>
          <cell r="AQ13">
            <v>0</v>
          </cell>
          <cell r="AR13">
            <v>1</v>
          </cell>
          <cell r="AS13">
            <v>0</v>
          </cell>
          <cell r="AT13">
            <v>0</v>
          </cell>
          <cell r="AU13">
            <v>0</v>
          </cell>
          <cell r="AV13">
            <v>24</v>
          </cell>
          <cell r="AW13">
            <v>0</v>
          </cell>
          <cell r="AX13">
            <v>0</v>
          </cell>
          <cell r="AY13">
            <v>0</v>
          </cell>
          <cell r="AZ13">
            <v>0</v>
          </cell>
          <cell r="BA13">
            <v>2</v>
          </cell>
          <cell r="BB13">
            <v>0</v>
          </cell>
          <cell r="BC13">
            <v>0</v>
          </cell>
          <cell r="BD13">
            <v>33</v>
          </cell>
          <cell r="BE13">
            <v>0</v>
          </cell>
          <cell r="BF13">
            <v>0</v>
          </cell>
          <cell r="BG13">
            <v>0</v>
          </cell>
          <cell r="BH13">
            <v>2</v>
          </cell>
          <cell r="BI13">
            <v>0</v>
          </cell>
          <cell r="BJ13">
            <v>0</v>
          </cell>
          <cell r="BK13">
            <v>0</v>
          </cell>
          <cell r="BL13">
            <v>2</v>
          </cell>
          <cell r="BM13">
            <v>0</v>
          </cell>
          <cell r="BN13">
            <v>0</v>
          </cell>
          <cell r="BO13">
            <v>0</v>
          </cell>
          <cell r="BP13">
            <v>0</v>
          </cell>
          <cell r="BQ13">
            <v>0</v>
          </cell>
          <cell r="BR13">
            <v>0</v>
          </cell>
          <cell r="BS13">
            <v>0</v>
          </cell>
          <cell r="BT13">
            <v>0</v>
          </cell>
          <cell r="BU13">
            <v>0</v>
          </cell>
          <cell r="BV13">
            <v>0</v>
          </cell>
          <cell r="BW13">
            <v>0</v>
          </cell>
          <cell r="BX13">
            <v>0</v>
          </cell>
          <cell r="BY13">
            <v>0</v>
          </cell>
          <cell r="BZ13">
            <v>0</v>
          </cell>
          <cell r="CA13">
            <v>0</v>
          </cell>
          <cell r="CB13">
            <v>0</v>
          </cell>
          <cell r="CC13">
            <v>0</v>
          </cell>
          <cell r="CD13">
            <v>2</v>
          </cell>
        </row>
        <row r="14">
          <cell r="A14" t="str">
            <v>국도38(시)08</v>
          </cell>
          <cell r="C14" t="str">
            <v>국도38</v>
          </cell>
          <cell r="D14" t="str">
            <v>08</v>
          </cell>
          <cell r="E14">
            <v>0</v>
          </cell>
          <cell r="F14">
            <v>0</v>
          </cell>
          <cell r="G14">
            <v>1935</v>
          </cell>
          <cell r="H14">
            <v>0</v>
          </cell>
          <cell r="I14">
            <v>0</v>
          </cell>
          <cell r="J14">
            <v>0</v>
          </cell>
          <cell r="K14">
            <v>0</v>
          </cell>
          <cell r="L14">
            <v>0</v>
          </cell>
          <cell r="M14">
            <v>0</v>
          </cell>
          <cell r="N14">
            <v>0</v>
          </cell>
          <cell r="O14">
            <v>0</v>
          </cell>
          <cell r="P14">
            <v>0</v>
          </cell>
          <cell r="Q14">
            <v>0</v>
          </cell>
          <cell r="R14">
            <v>1935</v>
          </cell>
          <cell r="S14">
            <v>0</v>
          </cell>
          <cell r="T14">
            <v>1935</v>
          </cell>
          <cell r="U14">
            <v>1985</v>
          </cell>
          <cell r="V14">
            <v>0</v>
          </cell>
          <cell r="W14">
            <v>20</v>
          </cell>
          <cell r="X14">
            <v>30</v>
          </cell>
          <cell r="Y14">
            <v>0</v>
          </cell>
          <cell r="Z14">
            <v>0</v>
          </cell>
          <cell r="AA14">
            <v>0</v>
          </cell>
          <cell r="AB14">
            <v>0</v>
          </cell>
          <cell r="AC14">
            <v>0</v>
          </cell>
          <cell r="AD14">
            <v>0</v>
          </cell>
          <cell r="AE14">
            <v>0</v>
          </cell>
          <cell r="AF14">
            <v>0</v>
          </cell>
          <cell r="AG14">
            <v>0</v>
          </cell>
          <cell r="AH14">
            <v>0</v>
          </cell>
          <cell r="AI14">
            <v>0</v>
          </cell>
          <cell r="AJ14">
            <v>0</v>
          </cell>
          <cell r="AK14">
            <v>0</v>
          </cell>
          <cell r="AL14">
            <v>0</v>
          </cell>
          <cell r="AM14">
            <v>1</v>
          </cell>
          <cell r="AN14">
            <v>0</v>
          </cell>
          <cell r="AO14">
            <v>0</v>
          </cell>
          <cell r="AP14">
            <v>0</v>
          </cell>
          <cell r="AQ14">
            <v>0</v>
          </cell>
          <cell r="AR14">
            <v>1</v>
          </cell>
          <cell r="AS14">
            <v>0</v>
          </cell>
          <cell r="AT14">
            <v>0</v>
          </cell>
          <cell r="AU14">
            <v>0</v>
          </cell>
          <cell r="AV14">
            <v>24</v>
          </cell>
          <cell r="AW14">
            <v>0</v>
          </cell>
          <cell r="AX14">
            <v>0</v>
          </cell>
          <cell r="AY14">
            <v>0</v>
          </cell>
          <cell r="AZ14">
            <v>0</v>
          </cell>
          <cell r="BA14">
            <v>2</v>
          </cell>
          <cell r="BB14">
            <v>0</v>
          </cell>
          <cell r="BC14">
            <v>0</v>
          </cell>
          <cell r="BD14">
            <v>0</v>
          </cell>
          <cell r="BE14">
            <v>241</v>
          </cell>
          <cell r="BF14">
            <v>0</v>
          </cell>
          <cell r="BG14">
            <v>0</v>
          </cell>
          <cell r="BH14">
            <v>0</v>
          </cell>
          <cell r="BI14">
            <v>0</v>
          </cell>
          <cell r="BJ14">
            <v>0</v>
          </cell>
          <cell r="BK14">
            <v>0</v>
          </cell>
          <cell r="BL14">
            <v>0</v>
          </cell>
          <cell r="BM14">
            <v>0</v>
          </cell>
          <cell r="BN14">
            <v>0</v>
          </cell>
          <cell r="BO14">
            <v>0</v>
          </cell>
          <cell r="BP14">
            <v>0</v>
          </cell>
          <cell r="BQ14">
            <v>0</v>
          </cell>
          <cell r="BR14">
            <v>0</v>
          </cell>
          <cell r="BS14">
            <v>0</v>
          </cell>
          <cell r="BT14">
            <v>0</v>
          </cell>
          <cell r="BU14">
            <v>0</v>
          </cell>
          <cell r="BV14">
            <v>0</v>
          </cell>
          <cell r="BW14">
            <v>0</v>
          </cell>
          <cell r="BX14">
            <v>0</v>
          </cell>
          <cell r="BY14">
            <v>0</v>
          </cell>
          <cell r="BZ14">
            <v>0</v>
          </cell>
          <cell r="CA14">
            <v>0</v>
          </cell>
          <cell r="CB14">
            <v>0</v>
          </cell>
          <cell r="CC14">
            <v>0</v>
          </cell>
          <cell r="CD14">
            <v>1</v>
          </cell>
        </row>
        <row r="15">
          <cell r="A15" t="str">
            <v>국도38(시)09</v>
          </cell>
          <cell r="C15" t="str">
            <v>국도38</v>
          </cell>
          <cell r="D15" t="str">
            <v>09</v>
          </cell>
          <cell r="E15">
            <v>0</v>
          </cell>
          <cell r="F15">
            <v>0</v>
          </cell>
          <cell r="G15">
            <v>439</v>
          </cell>
          <cell r="H15">
            <v>0</v>
          </cell>
          <cell r="I15">
            <v>0</v>
          </cell>
          <cell r="J15">
            <v>0</v>
          </cell>
          <cell r="K15">
            <v>0</v>
          </cell>
          <cell r="L15">
            <v>0</v>
          </cell>
          <cell r="M15">
            <v>0</v>
          </cell>
          <cell r="N15">
            <v>0</v>
          </cell>
          <cell r="O15">
            <v>0</v>
          </cell>
          <cell r="P15">
            <v>0</v>
          </cell>
          <cell r="Q15">
            <v>0</v>
          </cell>
          <cell r="R15">
            <v>439</v>
          </cell>
          <cell r="S15">
            <v>0</v>
          </cell>
          <cell r="T15">
            <v>439</v>
          </cell>
          <cell r="U15">
            <v>459</v>
          </cell>
          <cell r="V15">
            <v>0</v>
          </cell>
          <cell r="W15">
            <v>20</v>
          </cell>
          <cell r="X15">
            <v>0</v>
          </cell>
          <cell r="Y15">
            <v>0</v>
          </cell>
          <cell r="Z15">
            <v>0</v>
          </cell>
          <cell r="AA15">
            <v>0</v>
          </cell>
          <cell r="AB15">
            <v>0</v>
          </cell>
          <cell r="AC15">
            <v>0</v>
          </cell>
          <cell r="AD15">
            <v>0</v>
          </cell>
          <cell r="AE15">
            <v>0</v>
          </cell>
          <cell r="AF15">
            <v>0</v>
          </cell>
          <cell r="AG15">
            <v>0</v>
          </cell>
          <cell r="AH15">
            <v>0</v>
          </cell>
          <cell r="AI15">
            <v>0</v>
          </cell>
          <cell r="AJ15">
            <v>0</v>
          </cell>
          <cell r="AK15">
            <v>0</v>
          </cell>
          <cell r="AL15">
            <v>0</v>
          </cell>
          <cell r="AM15">
            <v>1</v>
          </cell>
          <cell r="AN15">
            <v>0</v>
          </cell>
          <cell r="AO15">
            <v>0</v>
          </cell>
          <cell r="AP15">
            <v>0</v>
          </cell>
          <cell r="AQ15">
            <v>0</v>
          </cell>
          <cell r="AR15">
            <v>1</v>
          </cell>
          <cell r="AS15">
            <v>0</v>
          </cell>
          <cell r="AT15">
            <v>0</v>
          </cell>
          <cell r="AU15">
            <v>0</v>
          </cell>
          <cell r="AV15">
            <v>24</v>
          </cell>
          <cell r="AW15">
            <v>0</v>
          </cell>
          <cell r="AX15">
            <v>0</v>
          </cell>
          <cell r="AY15">
            <v>0</v>
          </cell>
          <cell r="AZ15">
            <v>0</v>
          </cell>
          <cell r="BA15">
            <v>1</v>
          </cell>
          <cell r="BB15">
            <v>0</v>
          </cell>
          <cell r="BC15">
            <v>0</v>
          </cell>
          <cell r="BD15">
            <v>0</v>
          </cell>
          <cell r="BE15">
            <v>0</v>
          </cell>
          <cell r="BF15">
            <v>0</v>
          </cell>
          <cell r="BG15">
            <v>0</v>
          </cell>
          <cell r="BH15">
            <v>0</v>
          </cell>
          <cell r="BI15">
            <v>0</v>
          </cell>
          <cell r="BJ15">
            <v>0</v>
          </cell>
          <cell r="BK15">
            <v>0</v>
          </cell>
          <cell r="BL15">
            <v>0</v>
          </cell>
          <cell r="BM15">
            <v>0</v>
          </cell>
          <cell r="BN15">
            <v>0</v>
          </cell>
          <cell r="BO15">
            <v>0</v>
          </cell>
          <cell r="BP15">
            <v>0</v>
          </cell>
          <cell r="BQ15">
            <v>0</v>
          </cell>
          <cell r="BR15">
            <v>0</v>
          </cell>
          <cell r="BS15">
            <v>0</v>
          </cell>
          <cell r="BT15">
            <v>0</v>
          </cell>
          <cell r="BU15">
            <v>0</v>
          </cell>
          <cell r="BV15">
            <v>0</v>
          </cell>
          <cell r="BW15">
            <v>0</v>
          </cell>
          <cell r="BX15">
            <v>0</v>
          </cell>
          <cell r="BY15">
            <v>0</v>
          </cell>
          <cell r="BZ15">
            <v>0</v>
          </cell>
          <cell r="CA15">
            <v>0</v>
          </cell>
          <cell r="CB15">
            <v>0</v>
          </cell>
          <cell r="CC15">
            <v>0</v>
          </cell>
          <cell r="CD15">
            <v>3</v>
          </cell>
        </row>
        <row r="16">
          <cell r="A16" t="str">
            <v>국도38(시)10</v>
          </cell>
          <cell r="C16" t="str">
            <v>국도38</v>
          </cell>
          <cell r="D16" t="str">
            <v>10</v>
          </cell>
          <cell r="E16">
            <v>0</v>
          </cell>
          <cell r="F16">
            <v>0</v>
          </cell>
          <cell r="G16">
            <v>1025</v>
          </cell>
          <cell r="H16">
            <v>0</v>
          </cell>
          <cell r="I16">
            <v>0</v>
          </cell>
          <cell r="J16">
            <v>0</v>
          </cell>
          <cell r="K16">
            <v>0</v>
          </cell>
          <cell r="L16">
            <v>0</v>
          </cell>
          <cell r="M16">
            <v>0</v>
          </cell>
          <cell r="N16">
            <v>0</v>
          </cell>
          <cell r="O16">
            <v>0</v>
          </cell>
          <cell r="P16">
            <v>0</v>
          </cell>
          <cell r="Q16">
            <v>0</v>
          </cell>
          <cell r="R16">
            <v>1025</v>
          </cell>
          <cell r="S16">
            <v>0</v>
          </cell>
          <cell r="T16">
            <v>1025</v>
          </cell>
          <cell r="U16">
            <v>1025</v>
          </cell>
          <cell r="V16">
            <v>0</v>
          </cell>
          <cell r="W16">
            <v>0</v>
          </cell>
          <cell r="X16">
            <v>0</v>
          </cell>
          <cell r="Y16">
            <v>0</v>
          </cell>
          <cell r="Z16">
            <v>0</v>
          </cell>
          <cell r="AA16">
            <v>0</v>
          </cell>
          <cell r="AB16">
            <v>0</v>
          </cell>
          <cell r="AC16">
            <v>0</v>
          </cell>
          <cell r="AD16">
            <v>0</v>
          </cell>
          <cell r="AE16">
            <v>0</v>
          </cell>
          <cell r="AF16">
            <v>0</v>
          </cell>
          <cell r="AG16">
            <v>0</v>
          </cell>
          <cell r="AH16">
            <v>0</v>
          </cell>
          <cell r="AI16">
            <v>0</v>
          </cell>
          <cell r="AJ16">
            <v>0</v>
          </cell>
          <cell r="AK16">
            <v>0</v>
          </cell>
          <cell r="AL16">
            <v>0</v>
          </cell>
          <cell r="AM16">
            <v>0</v>
          </cell>
          <cell r="AN16">
            <v>0</v>
          </cell>
          <cell r="AO16">
            <v>0</v>
          </cell>
          <cell r="AP16">
            <v>0</v>
          </cell>
          <cell r="AQ16">
            <v>0</v>
          </cell>
          <cell r="AR16">
            <v>0</v>
          </cell>
          <cell r="AS16">
            <v>0</v>
          </cell>
          <cell r="AT16">
            <v>0</v>
          </cell>
          <cell r="AU16">
            <v>0</v>
          </cell>
          <cell r="AV16">
            <v>0</v>
          </cell>
          <cell r="AW16">
            <v>0</v>
          </cell>
          <cell r="AX16">
            <v>0</v>
          </cell>
          <cell r="AY16">
            <v>0</v>
          </cell>
          <cell r="AZ16">
            <v>0</v>
          </cell>
          <cell r="BA16">
            <v>0</v>
          </cell>
          <cell r="BB16">
            <v>0</v>
          </cell>
          <cell r="BC16">
            <v>0</v>
          </cell>
          <cell r="BD16">
            <v>0</v>
          </cell>
          <cell r="BE16">
            <v>0</v>
          </cell>
          <cell r="BF16">
            <v>0</v>
          </cell>
          <cell r="BG16">
            <v>0</v>
          </cell>
          <cell r="BH16">
            <v>0</v>
          </cell>
          <cell r="BI16">
            <v>0</v>
          </cell>
          <cell r="BJ16">
            <v>0</v>
          </cell>
          <cell r="BK16">
            <v>0</v>
          </cell>
          <cell r="BL16">
            <v>6</v>
          </cell>
          <cell r="BM16">
            <v>0</v>
          </cell>
          <cell r="BN16">
            <v>0</v>
          </cell>
          <cell r="BO16">
            <v>0</v>
          </cell>
          <cell r="BP16">
            <v>0</v>
          </cell>
          <cell r="BQ16">
            <v>0</v>
          </cell>
          <cell r="BR16">
            <v>0</v>
          </cell>
          <cell r="BS16">
            <v>0</v>
          </cell>
          <cell r="BT16">
            <v>0</v>
          </cell>
          <cell r="BU16">
            <v>0</v>
          </cell>
          <cell r="BV16">
            <v>0</v>
          </cell>
          <cell r="BW16">
            <v>0</v>
          </cell>
          <cell r="BX16">
            <v>0</v>
          </cell>
          <cell r="BY16">
            <v>0</v>
          </cell>
          <cell r="BZ16">
            <v>0</v>
          </cell>
          <cell r="CA16">
            <v>0</v>
          </cell>
          <cell r="CB16">
            <v>0</v>
          </cell>
          <cell r="CC16">
            <v>0</v>
          </cell>
          <cell r="CD16">
            <v>1</v>
          </cell>
        </row>
        <row r="17">
          <cell r="A17" t="str">
            <v>국도38(시)11</v>
          </cell>
          <cell r="C17" t="str">
            <v>국도38</v>
          </cell>
          <cell r="D17" t="str">
            <v>11</v>
          </cell>
          <cell r="E17">
            <v>0</v>
          </cell>
          <cell r="F17">
            <v>0</v>
          </cell>
          <cell r="G17">
            <v>289</v>
          </cell>
          <cell r="H17">
            <v>0</v>
          </cell>
          <cell r="I17">
            <v>0</v>
          </cell>
          <cell r="J17">
            <v>0</v>
          </cell>
          <cell r="K17">
            <v>0</v>
          </cell>
          <cell r="L17">
            <v>0</v>
          </cell>
          <cell r="M17">
            <v>0</v>
          </cell>
          <cell r="N17">
            <v>0</v>
          </cell>
          <cell r="O17">
            <v>0</v>
          </cell>
          <cell r="P17">
            <v>0</v>
          </cell>
          <cell r="Q17">
            <v>0</v>
          </cell>
          <cell r="R17">
            <v>274</v>
          </cell>
          <cell r="S17">
            <v>0</v>
          </cell>
          <cell r="T17">
            <v>274</v>
          </cell>
          <cell r="U17">
            <v>294</v>
          </cell>
          <cell r="V17">
            <v>0</v>
          </cell>
          <cell r="W17">
            <v>20</v>
          </cell>
          <cell r="X17">
            <v>0</v>
          </cell>
          <cell r="Y17">
            <v>0</v>
          </cell>
          <cell r="Z17">
            <v>0</v>
          </cell>
          <cell r="AA17">
            <v>0</v>
          </cell>
          <cell r="AB17">
            <v>0</v>
          </cell>
          <cell r="AC17">
            <v>0</v>
          </cell>
          <cell r="AD17">
            <v>0</v>
          </cell>
          <cell r="AE17">
            <v>0</v>
          </cell>
          <cell r="AF17">
            <v>15</v>
          </cell>
          <cell r="AG17">
            <v>0</v>
          </cell>
          <cell r="AH17">
            <v>15</v>
          </cell>
          <cell r="AI17">
            <v>45</v>
          </cell>
          <cell r="AJ17">
            <v>20</v>
          </cell>
          <cell r="AK17">
            <v>10</v>
          </cell>
          <cell r="AL17">
            <v>1</v>
          </cell>
          <cell r="AM17">
            <v>1</v>
          </cell>
          <cell r="AN17">
            <v>0</v>
          </cell>
          <cell r="AO17">
            <v>2</v>
          </cell>
          <cell r="AP17">
            <v>0</v>
          </cell>
          <cell r="AQ17">
            <v>0</v>
          </cell>
          <cell r="AR17">
            <v>1</v>
          </cell>
          <cell r="AS17">
            <v>0</v>
          </cell>
          <cell r="AT17">
            <v>0</v>
          </cell>
          <cell r="AU17">
            <v>0</v>
          </cell>
          <cell r="AV17">
            <v>25</v>
          </cell>
          <cell r="AW17">
            <v>0</v>
          </cell>
          <cell r="AX17">
            <v>0</v>
          </cell>
          <cell r="AY17">
            <v>0</v>
          </cell>
          <cell r="AZ17">
            <v>0</v>
          </cell>
          <cell r="BA17">
            <v>1</v>
          </cell>
          <cell r="BB17">
            <v>0</v>
          </cell>
          <cell r="BC17">
            <v>0</v>
          </cell>
          <cell r="BD17">
            <v>15</v>
          </cell>
          <cell r="BE17">
            <v>0</v>
          </cell>
          <cell r="BF17">
            <v>0</v>
          </cell>
          <cell r="BG17">
            <v>1</v>
          </cell>
          <cell r="BH17">
            <v>2</v>
          </cell>
          <cell r="BI17">
            <v>0</v>
          </cell>
          <cell r="BJ17">
            <v>0</v>
          </cell>
          <cell r="BK17">
            <v>0</v>
          </cell>
          <cell r="BL17">
            <v>0</v>
          </cell>
          <cell r="BM17">
            <v>0</v>
          </cell>
          <cell r="BN17">
            <v>0</v>
          </cell>
          <cell r="BO17">
            <v>0</v>
          </cell>
          <cell r="BP17">
            <v>0</v>
          </cell>
          <cell r="BQ17">
            <v>0</v>
          </cell>
          <cell r="BR17">
            <v>0</v>
          </cell>
          <cell r="BS17">
            <v>0</v>
          </cell>
          <cell r="BT17">
            <v>0</v>
          </cell>
          <cell r="BU17">
            <v>0</v>
          </cell>
          <cell r="BV17">
            <v>0</v>
          </cell>
          <cell r="BW17">
            <v>0</v>
          </cell>
          <cell r="BX17">
            <v>1</v>
          </cell>
          <cell r="BY17">
            <v>0</v>
          </cell>
          <cell r="BZ17">
            <v>0</v>
          </cell>
          <cell r="CA17">
            <v>0</v>
          </cell>
          <cell r="CB17">
            <v>0</v>
          </cell>
          <cell r="CC17">
            <v>0</v>
          </cell>
          <cell r="CD17">
            <v>2</v>
          </cell>
        </row>
        <row r="18">
          <cell r="A18" t="str">
            <v>국도38(시)12</v>
          </cell>
          <cell r="C18" t="str">
            <v>국도38</v>
          </cell>
          <cell r="D18" t="str">
            <v>12</v>
          </cell>
          <cell r="E18">
            <v>0</v>
          </cell>
          <cell r="F18">
            <v>0</v>
          </cell>
          <cell r="G18">
            <v>1500</v>
          </cell>
          <cell r="H18">
            <v>0</v>
          </cell>
          <cell r="I18">
            <v>0</v>
          </cell>
          <cell r="J18">
            <v>0</v>
          </cell>
          <cell r="K18">
            <v>0</v>
          </cell>
          <cell r="L18">
            <v>0</v>
          </cell>
          <cell r="M18">
            <v>0</v>
          </cell>
          <cell r="N18">
            <v>0</v>
          </cell>
          <cell r="O18">
            <v>0</v>
          </cell>
          <cell r="P18">
            <v>0</v>
          </cell>
          <cell r="Q18">
            <v>0</v>
          </cell>
          <cell r="R18">
            <v>1478</v>
          </cell>
          <cell r="S18">
            <v>0</v>
          </cell>
          <cell r="T18">
            <v>1478</v>
          </cell>
          <cell r="U18">
            <v>1528</v>
          </cell>
          <cell r="V18">
            <v>0</v>
          </cell>
          <cell r="W18">
            <v>20</v>
          </cell>
          <cell r="X18">
            <v>30</v>
          </cell>
          <cell r="Y18">
            <v>0</v>
          </cell>
          <cell r="Z18">
            <v>0</v>
          </cell>
          <cell r="AA18">
            <v>0</v>
          </cell>
          <cell r="AB18">
            <v>0</v>
          </cell>
          <cell r="AC18">
            <v>0</v>
          </cell>
          <cell r="AD18">
            <v>0</v>
          </cell>
          <cell r="AE18">
            <v>0</v>
          </cell>
          <cell r="AF18">
            <v>22</v>
          </cell>
          <cell r="AG18">
            <v>0</v>
          </cell>
          <cell r="AH18">
            <v>22</v>
          </cell>
          <cell r="AI18">
            <v>52</v>
          </cell>
          <cell r="AJ18">
            <v>20</v>
          </cell>
          <cell r="AK18">
            <v>10</v>
          </cell>
          <cell r="AL18">
            <v>1</v>
          </cell>
          <cell r="AM18">
            <v>1</v>
          </cell>
          <cell r="AN18">
            <v>0</v>
          </cell>
          <cell r="AO18">
            <v>2</v>
          </cell>
          <cell r="AP18">
            <v>0</v>
          </cell>
          <cell r="AQ18">
            <v>0</v>
          </cell>
          <cell r="AR18">
            <v>1</v>
          </cell>
          <cell r="AS18">
            <v>0</v>
          </cell>
          <cell r="AT18">
            <v>0</v>
          </cell>
          <cell r="AU18">
            <v>0</v>
          </cell>
          <cell r="AV18">
            <v>25</v>
          </cell>
          <cell r="AW18">
            <v>0</v>
          </cell>
          <cell r="AX18">
            <v>0</v>
          </cell>
          <cell r="AY18">
            <v>0</v>
          </cell>
          <cell r="AZ18">
            <v>0</v>
          </cell>
          <cell r="BA18">
            <v>2</v>
          </cell>
          <cell r="BB18">
            <v>0</v>
          </cell>
          <cell r="BC18">
            <v>0</v>
          </cell>
          <cell r="BD18">
            <v>22</v>
          </cell>
          <cell r="BE18">
            <v>0</v>
          </cell>
          <cell r="BF18">
            <v>0</v>
          </cell>
          <cell r="BG18">
            <v>1</v>
          </cell>
          <cell r="BH18">
            <v>2</v>
          </cell>
          <cell r="BI18">
            <v>0</v>
          </cell>
          <cell r="BJ18">
            <v>0</v>
          </cell>
          <cell r="BK18">
            <v>0</v>
          </cell>
          <cell r="BL18">
            <v>9</v>
          </cell>
          <cell r="BM18">
            <v>0</v>
          </cell>
          <cell r="BN18">
            <v>0</v>
          </cell>
          <cell r="BO18">
            <v>0</v>
          </cell>
          <cell r="BP18">
            <v>0</v>
          </cell>
          <cell r="BQ18">
            <v>0</v>
          </cell>
          <cell r="BR18">
            <v>0</v>
          </cell>
          <cell r="BS18">
            <v>0</v>
          </cell>
          <cell r="BT18">
            <v>0</v>
          </cell>
          <cell r="BU18">
            <v>0</v>
          </cell>
          <cell r="BV18">
            <v>0</v>
          </cell>
          <cell r="BW18">
            <v>0</v>
          </cell>
          <cell r="BX18">
            <v>1</v>
          </cell>
          <cell r="BY18">
            <v>0</v>
          </cell>
          <cell r="BZ18">
            <v>0</v>
          </cell>
          <cell r="CA18">
            <v>0</v>
          </cell>
          <cell r="CB18">
            <v>0</v>
          </cell>
          <cell r="CC18">
            <v>0</v>
          </cell>
        </row>
        <row r="19">
          <cell r="A19" t="str">
            <v>국도38(시)13</v>
          </cell>
          <cell r="C19" t="str">
            <v>국도38</v>
          </cell>
          <cell r="D19" t="str">
            <v>13</v>
          </cell>
          <cell r="E19">
            <v>0</v>
          </cell>
          <cell r="F19">
            <v>0</v>
          </cell>
          <cell r="G19">
            <v>1538</v>
          </cell>
          <cell r="H19">
            <v>0</v>
          </cell>
          <cell r="I19">
            <v>0</v>
          </cell>
          <cell r="J19">
            <v>0</v>
          </cell>
          <cell r="K19">
            <v>0</v>
          </cell>
          <cell r="L19">
            <v>0</v>
          </cell>
          <cell r="M19">
            <v>0</v>
          </cell>
          <cell r="N19">
            <v>0</v>
          </cell>
          <cell r="O19">
            <v>0</v>
          </cell>
          <cell r="P19">
            <v>0</v>
          </cell>
          <cell r="Q19">
            <v>0</v>
          </cell>
          <cell r="R19">
            <v>1533</v>
          </cell>
          <cell r="S19">
            <v>0</v>
          </cell>
          <cell r="T19">
            <v>1533</v>
          </cell>
          <cell r="U19">
            <v>1583</v>
          </cell>
          <cell r="V19">
            <v>0</v>
          </cell>
          <cell r="W19">
            <v>20</v>
          </cell>
          <cell r="X19">
            <v>30</v>
          </cell>
          <cell r="Y19">
            <v>0</v>
          </cell>
          <cell r="Z19">
            <v>0</v>
          </cell>
          <cell r="AA19">
            <v>0</v>
          </cell>
          <cell r="AB19">
            <v>0</v>
          </cell>
          <cell r="AC19">
            <v>0</v>
          </cell>
          <cell r="AD19">
            <v>0</v>
          </cell>
          <cell r="AE19">
            <v>0</v>
          </cell>
          <cell r="AF19">
            <v>5</v>
          </cell>
          <cell r="AG19">
            <v>0</v>
          </cell>
          <cell r="AH19">
            <v>5</v>
          </cell>
          <cell r="AI19">
            <v>35</v>
          </cell>
          <cell r="AJ19">
            <v>20</v>
          </cell>
          <cell r="AK19">
            <v>10</v>
          </cell>
          <cell r="AL19">
            <v>1</v>
          </cell>
          <cell r="AM19">
            <v>1</v>
          </cell>
          <cell r="AN19">
            <v>0</v>
          </cell>
          <cell r="AO19">
            <v>2</v>
          </cell>
          <cell r="AP19">
            <v>0</v>
          </cell>
          <cell r="AQ19">
            <v>0</v>
          </cell>
          <cell r="AR19">
            <v>1</v>
          </cell>
          <cell r="AS19">
            <v>0</v>
          </cell>
          <cell r="AT19">
            <v>0</v>
          </cell>
          <cell r="AU19">
            <v>0</v>
          </cell>
          <cell r="AV19">
            <v>25</v>
          </cell>
          <cell r="AW19">
            <v>0</v>
          </cell>
          <cell r="AX19">
            <v>0</v>
          </cell>
          <cell r="AY19">
            <v>0</v>
          </cell>
          <cell r="AZ19">
            <v>0</v>
          </cell>
          <cell r="BA19">
            <v>2</v>
          </cell>
          <cell r="BB19">
            <v>0</v>
          </cell>
          <cell r="BC19">
            <v>0</v>
          </cell>
          <cell r="BD19">
            <v>5</v>
          </cell>
          <cell r="BE19">
            <v>0</v>
          </cell>
          <cell r="BF19">
            <v>0</v>
          </cell>
          <cell r="BG19">
            <v>1</v>
          </cell>
          <cell r="BH19">
            <v>2</v>
          </cell>
          <cell r="BI19">
            <v>0</v>
          </cell>
          <cell r="BJ19">
            <v>0</v>
          </cell>
          <cell r="BK19">
            <v>0</v>
          </cell>
          <cell r="BL19">
            <v>2</v>
          </cell>
          <cell r="BM19">
            <v>0</v>
          </cell>
          <cell r="BN19">
            <v>0</v>
          </cell>
          <cell r="BO19">
            <v>0</v>
          </cell>
          <cell r="BP19">
            <v>0</v>
          </cell>
          <cell r="BQ19">
            <v>0</v>
          </cell>
          <cell r="BR19">
            <v>0</v>
          </cell>
          <cell r="BS19">
            <v>0</v>
          </cell>
          <cell r="BT19">
            <v>0</v>
          </cell>
          <cell r="BU19">
            <v>0</v>
          </cell>
          <cell r="BV19">
            <v>0</v>
          </cell>
          <cell r="BW19">
            <v>0</v>
          </cell>
          <cell r="BX19">
            <v>1</v>
          </cell>
          <cell r="BY19">
            <v>0</v>
          </cell>
          <cell r="BZ19">
            <v>0</v>
          </cell>
          <cell r="CA19">
            <v>0</v>
          </cell>
          <cell r="CB19">
            <v>0</v>
          </cell>
          <cell r="CC19">
            <v>0</v>
          </cell>
        </row>
        <row r="20">
          <cell r="A20" t="str">
            <v>국도38(시)14</v>
          </cell>
          <cell r="C20" t="str">
            <v>국도38</v>
          </cell>
          <cell r="D20" t="str">
            <v>14</v>
          </cell>
          <cell r="E20">
            <v>0</v>
          </cell>
          <cell r="F20">
            <v>0</v>
          </cell>
          <cell r="G20">
            <v>878</v>
          </cell>
          <cell r="H20">
            <v>0</v>
          </cell>
          <cell r="I20">
            <v>0</v>
          </cell>
          <cell r="J20">
            <v>0</v>
          </cell>
          <cell r="K20">
            <v>0</v>
          </cell>
          <cell r="L20">
            <v>0</v>
          </cell>
          <cell r="M20">
            <v>0</v>
          </cell>
          <cell r="N20">
            <v>0</v>
          </cell>
          <cell r="O20">
            <v>0</v>
          </cell>
          <cell r="P20">
            <v>0</v>
          </cell>
          <cell r="Q20">
            <v>0</v>
          </cell>
          <cell r="R20">
            <v>872</v>
          </cell>
          <cell r="S20">
            <v>0</v>
          </cell>
          <cell r="T20">
            <v>872</v>
          </cell>
          <cell r="U20">
            <v>892</v>
          </cell>
          <cell r="V20">
            <v>0</v>
          </cell>
          <cell r="W20">
            <v>20</v>
          </cell>
          <cell r="X20">
            <v>0</v>
          </cell>
          <cell r="Y20">
            <v>0</v>
          </cell>
          <cell r="Z20">
            <v>0</v>
          </cell>
          <cell r="AA20">
            <v>0</v>
          </cell>
          <cell r="AB20">
            <v>0</v>
          </cell>
          <cell r="AC20">
            <v>0</v>
          </cell>
          <cell r="AD20">
            <v>0</v>
          </cell>
          <cell r="AE20">
            <v>0</v>
          </cell>
          <cell r="AF20">
            <v>6</v>
          </cell>
          <cell r="AG20">
            <v>0</v>
          </cell>
          <cell r="AH20">
            <v>6</v>
          </cell>
          <cell r="AI20">
            <v>36</v>
          </cell>
          <cell r="AJ20">
            <v>20</v>
          </cell>
          <cell r="AK20">
            <v>10</v>
          </cell>
          <cell r="AL20">
            <v>1</v>
          </cell>
          <cell r="AM20">
            <v>1</v>
          </cell>
          <cell r="AN20">
            <v>0</v>
          </cell>
          <cell r="AO20">
            <v>2</v>
          </cell>
          <cell r="AP20">
            <v>0</v>
          </cell>
          <cell r="AQ20">
            <v>0</v>
          </cell>
          <cell r="AR20">
            <v>1</v>
          </cell>
          <cell r="AS20">
            <v>0</v>
          </cell>
          <cell r="AT20">
            <v>0</v>
          </cell>
          <cell r="AU20">
            <v>0</v>
          </cell>
          <cell r="AV20">
            <v>25</v>
          </cell>
          <cell r="AW20">
            <v>0</v>
          </cell>
          <cell r="AX20">
            <v>0</v>
          </cell>
          <cell r="AY20">
            <v>0</v>
          </cell>
          <cell r="AZ20">
            <v>0</v>
          </cell>
          <cell r="BA20">
            <v>1</v>
          </cell>
          <cell r="BB20">
            <v>0</v>
          </cell>
          <cell r="BC20">
            <v>0</v>
          </cell>
          <cell r="BD20">
            <v>6</v>
          </cell>
          <cell r="BE20">
            <v>0</v>
          </cell>
          <cell r="BF20">
            <v>0</v>
          </cell>
          <cell r="BG20">
            <v>1</v>
          </cell>
          <cell r="BH20">
            <v>2</v>
          </cell>
          <cell r="BI20">
            <v>0</v>
          </cell>
          <cell r="BJ20">
            <v>0</v>
          </cell>
          <cell r="BK20">
            <v>0</v>
          </cell>
          <cell r="BL20">
            <v>6</v>
          </cell>
          <cell r="BM20">
            <v>0</v>
          </cell>
          <cell r="BN20">
            <v>0</v>
          </cell>
          <cell r="BO20">
            <v>0</v>
          </cell>
          <cell r="BP20">
            <v>0</v>
          </cell>
          <cell r="BQ20">
            <v>0</v>
          </cell>
          <cell r="BR20">
            <v>0</v>
          </cell>
          <cell r="BS20">
            <v>0</v>
          </cell>
          <cell r="BT20">
            <v>0</v>
          </cell>
          <cell r="BU20">
            <v>0</v>
          </cell>
          <cell r="BV20">
            <v>0</v>
          </cell>
          <cell r="BW20">
            <v>0</v>
          </cell>
          <cell r="BX20">
            <v>1</v>
          </cell>
          <cell r="BY20">
            <v>0</v>
          </cell>
          <cell r="BZ20">
            <v>0</v>
          </cell>
          <cell r="CA20">
            <v>0</v>
          </cell>
          <cell r="CB20">
            <v>0</v>
          </cell>
          <cell r="CC20">
            <v>0</v>
          </cell>
        </row>
        <row r="21">
          <cell r="A21" t="str">
            <v>국도38(시)15</v>
          </cell>
          <cell r="C21" t="str">
            <v>국도38</v>
          </cell>
          <cell r="D21" t="str">
            <v>15</v>
          </cell>
          <cell r="E21">
            <v>0</v>
          </cell>
          <cell r="F21">
            <v>0</v>
          </cell>
          <cell r="G21">
            <v>383</v>
          </cell>
          <cell r="H21">
            <v>0</v>
          </cell>
          <cell r="I21">
            <v>0</v>
          </cell>
          <cell r="J21">
            <v>0</v>
          </cell>
          <cell r="K21">
            <v>0</v>
          </cell>
          <cell r="L21">
            <v>0</v>
          </cell>
          <cell r="M21">
            <v>0</v>
          </cell>
          <cell r="N21">
            <v>0</v>
          </cell>
          <cell r="O21">
            <v>0</v>
          </cell>
          <cell r="P21">
            <v>0</v>
          </cell>
          <cell r="Q21">
            <v>0</v>
          </cell>
          <cell r="R21">
            <v>383</v>
          </cell>
          <cell r="S21">
            <v>0</v>
          </cell>
          <cell r="T21">
            <v>383</v>
          </cell>
          <cell r="U21">
            <v>383</v>
          </cell>
          <cell r="V21">
            <v>0</v>
          </cell>
          <cell r="W21">
            <v>0</v>
          </cell>
          <cell r="X21">
            <v>0</v>
          </cell>
          <cell r="Y21">
            <v>0</v>
          </cell>
          <cell r="Z21">
            <v>0</v>
          </cell>
          <cell r="AA21">
            <v>0</v>
          </cell>
          <cell r="AB21">
            <v>0</v>
          </cell>
          <cell r="AC21">
            <v>0</v>
          </cell>
          <cell r="AD21">
            <v>0</v>
          </cell>
          <cell r="AE21">
            <v>0</v>
          </cell>
          <cell r="AF21">
            <v>0</v>
          </cell>
          <cell r="AG21">
            <v>0</v>
          </cell>
          <cell r="AH21">
            <v>0</v>
          </cell>
          <cell r="AI21">
            <v>0</v>
          </cell>
          <cell r="AJ21">
            <v>0</v>
          </cell>
          <cell r="AK21">
            <v>0</v>
          </cell>
          <cell r="AL21">
            <v>0</v>
          </cell>
          <cell r="AM21">
            <v>0</v>
          </cell>
          <cell r="AN21">
            <v>0</v>
          </cell>
          <cell r="AO21">
            <v>0</v>
          </cell>
          <cell r="AP21">
            <v>0</v>
          </cell>
          <cell r="AQ21">
            <v>0</v>
          </cell>
          <cell r="AR21">
            <v>0</v>
          </cell>
          <cell r="AS21">
            <v>0</v>
          </cell>
          <cell r="AT21">
            <v>0</v>
          </cell>
          <cell r="AU21">
            <v>0</v>
          </cell>
          <cell r="AV21">
            <v>0</v>
          </cell>
          <cell r="AW21">
            <v>0</v>
          </cell>
          <cell r="AX21">
            <v>0</v>
          </cell>
          <cell r="AY21">
            <v>0</v>
          </cell>
          <cell r="AZ21">
            <v>0</v>
          </cell>
          <cell r="BA21">
            <v>0</v>
          </cell>
          <cell r="BB21">
            <v>0</v>
          </cell>
          <cell r="BC21">
            <v>0</v>
          </cell>
          <cell r="BD21">
            <v>0</v>
          </cell>
          <cell r="BE21">
            <v>0</v>
          </cell>
          <cell r="BF21">
            <v>0</v>
          </cell>
          <cell r="BG21">
            <v>0</v>
          </cell>
          <cell r="BH21">
            <v>0</v>
          </cell>
          <cell r="BI21">
            <v>0</v>
          </cell>
          <cell r="BJ21">
            <v>0</v>
          </cell>
          <cell r="BK21">
            <v>0</v>
          </cell>
          <cell r="BL21">
            <v>0</v>
          </cell>
          <cell r="BM21">
            <v>0</v>
          </cell>
          <cell r="BN21">
            <v>0</v>
          </cell>
          <cell r="BO21">
            <v>0</v>
          </cell>
          <cell r="BP21">
            <v>0</v>
          </cell>
          <cell r="BQ21">
            <v>0</v>
          </cell>
          <cell r="BR21">
            <v>0</v>
          </cell>
          <cell r="BS21">
            <v>0</v>
          </cell>
          <cell r="BT21">
            <v>0</v>
          </cell>
          <cell r="BU21">
            <v>0</v>
          </cell>
          <cell r="BV21">
            <v>0</v>
          </cell>
          <cell r="BW21">
            <v>0</v>
          </cell>
          <cell r="BX21">
            <v>0</v>
          </cell>
          <cell r="BY21">
            <v>0</v>
          </cell>
          <cell r="BZ21">
            <v>0</v>
          </cell>
          <cell r="CA21">
            <v>0</v>
          </cell>
          <cell r="CB21">
            <v>0</v>
          </cell>
          <cell r="CC21">
            <v>0</v>
          </cell>
        </row>
        <row r="22">
          <cell r="A22" t="str">
            <v>국도38(시)16</v>
          </cell>
          <cell r="C22" t="str">
            <v>국도38</v>
          </cell>
          <cell r="D22" t="str">
            <v>16</v>
          </cell>
          <cell r="E22">
            <v>0</v>
          </cell>
          <cell r="F22">
            <v>0</v>
          </cell>
          <cell r="G22">
            <v>2656</v>
          </cell>
          <cell r="H22">
            <v>0</v>
          </cell>
          <cell r="I22">
            <v>0</v>
          </cell>
          <cell r="J22">
            <v>0</v>
          </cell>
          <cell r="K22">
            <v>0</v>
          </cell>
          <cell r="L22">
            <v>0</v>
          </cell>
          <cell r="M22">
            <v>0</v>
          </cell>
          <cell r="N22">
            <v>0</v>
          </cell>
          <cell r="O22">
            <v>0</v>
          </cell>
          <cell r="P22">
            <v>0</v>
          </cell>
          <cell r="Q22">
            <v>0</v>
          </cell>
          <cell r="R22">
            <v>2259</v>
          </cell>
          <cell r="S22">
            <v>397</v>
          </cell>
          <cell r="T22">
            <v>2656</v>
          </cell>
          <cell r="U22">
            <v>2746</v>
          </cell>
          <cell r="V22">
            <v>20</v>
          </cell>
          <cell r="W22">
            <v>40</v>
          </cell>
          <cell r="X22">
            <v>30</v>
          </cell>
          <cell r="Y22">
            <v>0</v>
          </cell>
          <cell r="Z22">
            <v>0</v>
          </cell>
          <cell r="AA22">
            <v>0</v>
          </cell>
          <cell r="AB22">
            <v>0</v>
          </cell>
          <cell r="AC22">
            <v>0</v>
          </cell>
          <cell r="AD22">
            <v>0</v>
          </cell>
          <cell r="AE22">
            <v>0</v>
          </cell>
          <cell r="AF22">
            <v>0</v>
          </cell>
          <cell r="AG22">
            <v>0</v>
          </cell>
          <cell r="AH22">
            <v>0</v>
          </cell>
          <cell r="AI22">
            <v>0</v>
          </cell>
          <cell r="AJ22">
            <v>0</v>
          </cell>
          <cell r="AK22">
            <v>0</v>
          </cell>
          <cell r="AL22">
            <v>0</v>
          </cell>
          <cell r="AM22">
            <v>2</v>
          </cell>
          <cell r="AN22">
            <v>0</v>
          </cell>
          <cell r="AO22">
            <v>0</v>
          </cell>
          <cell r="AP22">
            <v>24</v>
          </cell>
          <cell r="AQ22">
            <v>0</v>
          </cell>
          <cell r="AR22">
            <v>2</v>
          </cell>
          <cell r="AS22">
            <v>0</v>
          </cell>
          <cell r="AT22">
            <v>0</v>
          </cell>
          <cell r="AU22">
            <v>0</v>
          </cell>
          <cell r="AV22">
            <v>48</v>
          </cell>
          <cell r="AW22">
            <v>0</v>
          </cell>
          <cell r="AX22">
            <v>0</v>
          </cell>
          <cell r="AY22">
            <v>0</v>
          </cell>
          <cell r="AZ22">
            <v>0</v>
          </cell>
          <cell r="BA22">
            <v>3</v>
          </cell>
          <cell r="BB22">
            <v>0</v>
          </cell>
          <cell r="BC22">
            <v>0</v>
          </cell>
          <cell r="BD22">
            <v>0</v>
          </cell>
          <cell r="BE22">
            <v>0</v>
          </cell>
          <cell r="BF22">
            <v>0</v>
          </cell>
          <cell r="BG22">
            <v>0</v>
          </cell>
          <cell r="BH22">
            <v>0</v>
          </cell>
          <cell r="BI22">
            <v>0</v>
          </cell>
          <cell r="BJ22">
            <v>0</v>
          </cell>
          <cell r="BK22">
            <v>0</v>
          </cell>
          <cell r="BL22">
            <v>8</v>
          </cell>
          <cell r="BM22">
            <v>0</v>
          </cell>
          <cell r="BN22">
            <v>0</v>
          </cell>
          <cell r="BO22">
            <v>0</v>
          </cell>
          <cell r="BP22">
            <v>0</v>
          </cell>
          <cell r="BQ22">
            <v>6</v>
          </cell>
          <cell r="BR22">
            <v>0</v>
          </cell>
          <cell r="BS22">
            <v>0</v>
          </cell>
          <cell r="BT22">
            <v>2</v>
          </cell>
          <cell r="BU22">
            <v>91</v>
          </cell>
          <cell r="BV22">
            <v>0</v>
          </cell>
          <cell r="BW22">
            <v>0</v>
          </cell>
          <cell r="BX22">
            <v>0</v>
          </cell>
          <cell r="BY22">
            <v>0</v>
          </cell>
          <cell r="BZ22">
            <v>0</v>
          </cell>
          <cell r="CA22">
            <v>0</v>
          </cell>
          <cell r="CB22">
            <v>0</v>
          </cell>
          <cell r="CC22">
            <v>0</v>
          </cell>
        </row>
        <row r="23">
          <cell r="A23" t="str">
            <v>도로확포장01</v>
          </cell>
          <cell r="C23" t="str">
            <v>국도38</v>
          </cell>
          <cell r="D23" t="str">
            <v>01</v>
          </cell>
          <cell r="E23">
            <v>0</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cell r="V23">
            <v>0</v>
          </cell>
          <cell r="W23">
            <v>0</v>
          </cell>
          <cell r="X23">
            <v>0</v>
          </cell>
          <cell r="Y23">
            <v>0</v>
          </cell>
          <cell r="Z23">
            <v>0</v>
          </cell>
          <cell r="AA23">
            <v>0</v>
          </cell>
          <cell r="AB23">
            <v>0</v>
          </cell>
          <cell r="AC23">
            <v>0</v>
          </cell>
          <cell r="AD23">
            <v>0</v>
          </cell>
          <cell r="AE23">
            <v>0</v>
          </cell>
          <cell r="AF23">
            <v>0</v>
          </cell>
          <cell r="AG23">
            <v>0</v>
          </cell>
          <cell r="AH23">
            <v>0</v>
          </cell>
          <cell r="AI23">
            <v>0</v>
          </cell>
          <cell r="AJ23">
            <v>0</v>
          </cell>
          <cell r="AK23">
            <v>0</v>
          </cell>
          <cell r="AL23">
            <v>0</v>
          </cell>
          <cell r="AM23">
            <v>0</v>
          </cell>
          <cell r="AN23">
            <v>0</v>
          </cell>
          <cell r="AO23">
            <v>0</v>
          </cell>
          <cell r="AP23">
            <v>0</v>
          </cell>
          <cell r="AQ23">
            <v>0</v>
          </cell>
          <cell r="AR23">
            <v>0</v>
          </cell>
          <cell r="AS23">
            <v>0</v>
          </cell>
          <cell r="AT23">
            <v>0</v>
          </cell>
          <cell r="AU23">
            <v>0</v>
          </cell>
          <cell r="AV23">
            <v>0</v>
          </cell>
          <cell r="AW23">
            <v>0</v>
          </cell>
          <cell r="AX23">
            <v>0</v>
          </cell>
          <cell r="AY23">
            <v>0</v>
          </cell>
          <cell r="AZ23">
            <v>0</v>
          </cell>
          <cell r="BA23">
            <v>0</v>
          </cell>
          <cell r="BB23">
            <v>0</v>
          </cell>
          <cell r="BC23">
            <v>0</v>
          </cell>
          <cell r="BD23">
            <v>0</v>
          </cell>
          <cell r="BE23">
            <v>0</v>
          </cell>
          <cell r="BF23">
            <v>0</v>
          </cell>
          <cell r="BG23">
            <v>0</v>
          </cell>
          <cell r="BH23">
            <v>0</v>
          </cell>
          <cell r="BI23">
            <v>0</v>
          </cell>
          <cell r="BJ23">
            <v>0</v>
          </cell>
          <cell r="BK23">
            <v>0</v>
          </cell>
          <cell r="BL23">
            <v>0</v>
          </cell>
          <cell r="BM23">
            <v>0</v>
          </cell>
          <cell r="BN23">
            <v>0</v>
          </cell>
          <cell r="BO23">
            <v>0</v>
          </cell>
          <cell r="BP23">
            <v>0</v>
          </cell>
          <cell r="BQ23">
            <v>0</v>
          </cell>
          <cell r="BR23">
            <v>0</v>
          </cell>
          <cell r="BS23">
            <v>0</v>
          </cell>
          <cell r="BT23">
            <v>0</v>
          </cell>
          <cell r="BU23">
            <v>0</v>
          </cell>
          <cell r="BV23">
            <v>0</v>
          </cell>
          <cell r="BW23">
            <v>0</v>
          </cell>
          <cell r="BX23">
            <v>0</v>
          </cell>
          <cell r="BY23">
            <v>1</v>
          </cell>
          <cell r="BZ23">
            <v>0</v>
          </cell>
          <cell r="CA23">
            <v>0</v>
          </cell>
          <cell r="CB23">
            <v>0</v>
          </cell>
          <cell r="CC23">
            <v>1</v>
          </cell>
        </row>
        <row r="24">
          <cell r="A24" t="str">
            <v>국도38(종)01</v>
          </cell>
          <cell r="B24">
            <v>0</v>
          </cell>
          <cell r="C24" t="str">
            <v>국도38</v>
          </cell>
          <cell r="D24" t="str">
            <v>01</v>
          </cell>
          <cell r="E24">
            <v>0</v>
          </cell>
          <cell r="F24">
            <v>0</v>
          </cell>
          <cell r="G24">
            <v>7512</v>
          </cell>
          <cell r="H24">
            <v>0</v>
          </cell>
          <cell r="I24">
            <v>0</v>
          </cell>
          <cell r="J24">
            <v>0</v>
          </cell>
          <cell r="K24">
            <v>0</v>
          </cell>
          <cell r="L24">
            <v>0</v>
          </cell>
          <cell r="M24">
            <v>0</v>
          </cell>
          <cell r="N24">
            <v>0</v>
          </cell>
          <cell r="O24">
            <v>0</v>
          </cell>
          <cell r="P24">
            <v>0</v>
          </cell>
          <cell r="Q24">
            <v>0</v>
          </cell>
          <cell r="R24">
            <v>263</v>
          </cell>
          <cell r="S24">
            <v>7197</v>
          </cell>
          <cell r="T24">
            <v>7460</v>
          </cell>
          <cell r="U24">
            <v>7604</v>
          </cell>
          <cell r="V24">
            <v>0</v>
          </cell>
          <cell r="W24">
            <v>100</v>
          </cell>
          <cell r="X24">
            <v>44</v>
          </cell>
          <cell r="Y24">
            <v>0</v>
          </cell>
          <cell r="Z24">
            <v>0</v>
          </cell>
          <cell r="AA24">
            <v>0</v>
          </cell>
          <cell r="AB24">
            <v>0</v>
          </cell>
          <cell r="AC24">
            <v>0</v>
          </cell>
          <cell r="AD24">
            <v>0</v>
          </cell>
          <cell r="AE24">
            <v>0</v>
          </cell>
          <cell r="AF24">
            <v>52</v>
          </cell>
          <cell r="AG24">
            <v>0</v>
          </cell>
          <cell r="AH24">
            <v>52</v>
          </cell>
          <cell r="AI24">
            <v>82</v>
          </cell>
          <cell r="AJ24">
            <v>20</v>
          </cell>
          <cell r="AK24">
            <v>10</v>
          </cell>
          <cell r="AL24">
            <v>1</v>
          </cell>
          <cell r="AM24">
            <v>5</v>
          </cell>
          <cell r="AN24">
            <v>0</v>
          </cell>
          <cell r="AO24">
            <v>2</v>
          </cell>
          <cell r="AP24">
            <v>0</v>
          </cell>
          <cell r="AQ24">
            <v>0</v>
          </cell>
          <cell r="AR24">
            <v>5</v>
          </cell>
          <cell r="AS24">
            <v>0</v>
          </cell>
          <cell r="AT24">
            <v>0</v>
          </cell>
          <cell r="AU24">
            <v>0</v>
          </cell>
          <cell r="AV24">
            <v>24</v>
          </cell>
          <cell r="AW24">
            <v>98</v>
          </cell>
          <cell r="AX24">
            <v>0</v>
          </cell>
          <cell r="AY24">
            <v>0</v>
          </cell>
          <cell r="AZ24">
            <v>0</v>
          </cell>
          <cell r="BA24">
            <v>2</v>
          </cell>
          <cell r="BB24">
            <v>2</v>
          </cell>
          <cell r="BC24">
            <v>4</v>
          </cell>
          <cell r="BD24">
            <v>82</v>
          </cell>
          <cell r="BE24">
            <v>0</v>
          </cell>
          <cell r="BF24">
            <v>0</v>
          </cell>
          <cell r="BG24">
            <v>2</v>
          </cell>
          <cell r="BH24">
            <v>4</v>
          </cell>
          <cell r="BI24">
            <v>0</v>
          </cell>
          <cell r="BJ24">
            <v>0</v>
          </cell>
          <cell r="BK24">
            <v>0</v>
          </cell>
          <cell r="BL24">
            <v>5</v>
          </cell>
          <cell r="BM24">
            <v>0</v>
          </cell>
          <cell r="BN24">
            <v>0</v>
          </cell>
          <cell r="BO24">
            <v>0</v>
          </cell>
          <cell r="BP24">
            <v>2916</v>
          </cell>
          <cell r="BQ24">
            <v>180</v>
          </cell>
          <cell r="BR24">
            <v>11</v>
          </cell>
          <cell r="BS24">
            <v>17</v>
          </cell>
          <cell r="BT24">
            <v>33</v>
          </cell>
          <cell r="BU24">
            <v>1888</v>
          </cell>
          <cell r="BV24">
            <v>100</v>
          </cell>
          <cell r="BW24">
            <v>59</v>
          </cell>
          <cell r="BX24">
            <v>1</v>
          </cell>
          <cell r="BY24">
            <v>0</v>
          </cell>
          <cell r="BZ24">
            <v>0</v>
          </cell>
          <cell r="CA24">
            <v>1958</v>
          </cell>
          <cell r="CB24">
            <v>0</v>
          </cell>
          <cell r="CC24">
            <v>0</v>
          </cell>
        </row>
        <row r="25">
          <cell r="A25" t="str">
            <v>국도38(종)02</v>
          </cell>
          <cell r="B25">
            <v>0</v>
          </cell>
          <cell r="C25" t="str">
            <v>국도38</v>
          </cell>
          <cell r="D25" t="str">
            <v>02</v>
          </cell>
          <cell r="E25">
            <v>0</v>
          </cell>
          <cell r="F25">
            <v>0</v>
          </cell>
          <cell r="G25">
            <v>1808</v>
          </cell>
          <cell r="H25">
            <v>0</v>
          </cell>
          <cell r="I25">
            <v>0</v>
          </cell>
          <cell r="J25">
            <v>0</v>
          </cell>
          <cell r="K25">
            <v>0</v>
          </cell>
          <cell r="L25">
            <v>0</v>
          </cell>
          <cell r="M25">
            <v>0</v>
          </cell>
          <cell r="N25">
            <v>0</v>
          </cell>
          <cell r="O25">
            <v>0</v>
          </cell>
          <cell r="P25">
            <v>0</v>
          </cell>
          <cell r="Q25">
            <v>0</v>
          </cell>
          <cell r="R25">
            <v>1808</v>
          </cell>
          <cell r="S25">
            <v>0</v>
          </cell>
          <cell r="T25">
            <v>1808</v>
          </cell>
          <cell r="U25">
            <v>1878</v>
          </cell>
          <cell r="V25">
            <v>0</v>
          </cell>
          <cell r="W25">
            <v>40</v>
          </cell>
          <cell r="X25">
            <v>30</v>
          </cell>
          <cell r="Y25">
            <v>0</v>
          </cell>
          <cell r="Z25">
            <v>0</v>
          </cell>
          <cell r="AA25">
            <v>0</v>
          </cell>
          <cell r="AB25">
            <v>0</v>
          </cell>
          <cell r="AC25">
            <v>0</v>
          </cell>
          <cell r="AD25">
            <v>0</v>
          </cell>
          <cell r="AE25">
            <v>0</v>
          </cell>
          <cell r="AF25">
            <v>0</v>
          </cell>
          <cell r="AG25">
            <v>0</v>
          </cell>
          <cell r="AH25">
            <v>0</v>
          </cell>
          <cell r="AI25">
            <v>0</v>
          </cell>
          <cell r="AJ25">
            <v>0</v>
          </cell>
          <cell r="AK25">
            <v>0</v>
          </cell>
          <cell r="AL25">
            <v>0</v>
          </cell>
          <cell r="AM25">
            <v>2</v>
          </cell>
          <cell r="AN25">
            <v>0</v>
          </cell>
          <cell r="AO25">
            <v>0</v>
          </cell>
          <cell r="AP25">
            <v>0</v>
          </cell>
          <cell r="AQ25">
            <v>0</v>
          </cell>
          <cell r="AR25">
            <v>2</v>
          </cell>
          <cell r="AS25">
            <v>0</v>
          </cell>
          <cell r="AT25">
            <v>0</v>
          </cell>
          <cell r="AU25">
            <v>0</v>
          </cell>
          <cell r="AV25">
            <v>48</v>
          </cell>
          <cell r="AW25">
            <v>0</v>
          </cell>
          <cell r="AX25">
            <v>0</v>
          </cell>
          <cell r="AY25">
            <v>0</v>
          </cell>
          <cell r="AZ25">
            <v>0</v>
          </cell>
          <cell r="BA25">
            <v>3</v>
          </cell>
          <cell r="BB25">
            <v>0</v>
          </cell>
          <cell r="BC25">
            <v>0</v>
          </cell>
          <cell r="BD25">
            <v>0</v>
          </cell>
          <cell r="BE25">
            <v>0</v>
          </cell>
          <cell r="BF25">
            <v>0</v>
          </cell>
          <cell r="BG25">
            <v>0</v>
          </cell>
          <cell r="BH25">
            <v>0</v>
          </cell>
          <cell r="BI25">
            <v>0</v>
          </cell>
          <cell r="BJ25">
            <v>0</v>
          </cell>
          <cell r="BK25">
            <v>0</v>
          </cell>
          <cell r="BL25">
            <v>0</v>
          </cell>
          <cell r="BM25">
            <v>0</v>
          </cell>
          <cell r="BN25">
            <v>0</v>
          </cell>
          <cell r="BO25">
            <v>0</v>
          </cell>
          <cell r="BP25">
            <v>0</v>
          </cell>
          <cell r="BQ25">
            <v>0</v>
          </cell>
          <cell r="BR25">
            <v>0</v>
          </cell>
          <cell r="BS25">
            <v>0</v>
          </cell>
          <cell r="BT25">
            <v>0</v>
          </cell>
          <cell r="BU25">
            <v>0</v>
          </cell>
          <cell r="BV25">
            <v>0</v>
          </cell>
          <cell r="BW25">
            <v>0</v>
          </cell>
          <cell r="BX25">
            <v>0</v>
          </cell>
          <cell r="BY25">
            <v>0</v>
          </cell>
          <cell r="BZ25">
            <v>0</v>
          </cell>
          <cell r="CA25">
            <v>0</v>
          </cell>
          <cell r="CB25">
            <v>0</v>
          </cell>
          <cell r="CC25">
            <v>0</v>
          </cell>
        </row>
        <row r="26">
          <cell r="A26" t="str">
            <v>국도38(종)03</v>
          </cell>
          <cell r="B26">
            <v>0</v>
          </cell>
          <cell r="C26" t="str">
            <v>국도38</v>
          </cell>
          <cell r="D26" t="str">
            <v>02</v>
          </cell>
          <cell r="E26">
            <v>0</v>
          </cell>
          <cell r="F26">
            <v>0</v>
          </cell>
          <cell r="G26">
            <v>2310</v>
          </cell>
          <cell r="H26">
            <v>0</v>
          </cell>
          <cell r="I26">
            <v>0</v>
          </cell>
          <cell r="J26">
            <v>0</v>
          </cell>
          <cell r="K26">
            <v>0</v>
          </cell>
          <cell r="L26">
            <v>0</v>
          </cell>
          <cell r="M26">
            <v>0</v>
          </cell>
          <cell r="N26">
            <v>0</v>
          </cell>
          <cell r="O26">
            <v>0</v>
          </cell>
          <cell r="P26">
            <v>0</v>
          </cell>
          <cell r="Q26">
            <v>0</v>
          </cell>
          <cell r="R26">
            <v>2310</v>
          </cell>
          <cell r="S26">
            <v>0</v>
          </cell>
          <cell r="T26">
            <v>2310</v>
          </cell>
          <cell r="U26">
            <v>2360</v>
          </cell>
          <cell r="V26">
            <v>20</v>
          </cell>
          <cell r="W26">
            <v>0</v>
          </cell>
          <cell r="X26">
            <v>30</v>
          </cell>
          <cell r="Y26">
            <v>0</v>
          </cell>
          <cell r="Z26">
            <v>0</v>
          </cell>
          <cell r="AA26">
            <v>0</v>
          </cell>
          <cell r="AB26">
            <v>0</v>
          </cell>
          <cell r="AC26">
            <v>0</v>
          </cell>
          <cell r="AD26">
            <v>0</v>
          </cell>
          <cell r="AE26">
            <v>0</v>
          </cell>
          <cell r="AF26">
            <v>0</v>
          </cell>
          <cell r="AG26">
            <v>0</v>
          </cell>
          <cell r="AH26">
            <v>0</v>
          </cell>
          <cell r="AI26">
            <v>0</v>
          </cell>
          <cell r="AJ26">
            <v>0</v>
          </cell>
          <cell r="AK26">
            <v>0</v>
          </cell>
          <cell r="AL26">
            <v>0</v>
          </cell>
          <cell r="AM26">
            <v>0</v>
          </cell>
          <cell r="AN26">
            <v>0</v>
          </cell>
          <cell r="AO26">
            <v>3</v>
          </cell>
          <cell r="AP26">
            <v>0</v>
          </cell>
          <cell r="AQ26">
            <v>0</v>
          </cell>
          <cell r="AR26">
            <v>0</v>
          </cell>
          <cell r="AS26">
            <v>0</v>
          </cell>
          <cell r="AT26">
            <v>0</v>
          </cell>
          <cell r="AU26">
            <v>1</v>
          </cell>
          <cell r="AV26">
            <v>0</v>
          </cell>
          <cell r="AW26">
            <v>0</v>
          </cell>
          <cell r="AX26">
            <v>0</v>
          </cell>
          <cell r="AY26">
            <v>0</v>
          </cell>
          <cell r="AZ26">
            <v>0</v>
          </cell>
          <cell r="BA26">
            <v>1</v>
          </cell>
          <cell r="BB26">
            <v>0</v>
          </cell>
          <cell r="BC26">
            <v>0</v>
          </cell>
          <cell r="BD26">
            <v>80</v>
          </cell>
          <cell r="BE26">
            <v>0</v>
          </cell>
          <cell r="BF26">
            <v>1</v>
          </cell>
          <cell r="BG26">
            <v>0</v>
          </cell>
          <cell r="BH26">
            <v>2</v>
          </cell>
          <cell r="BI26">
            <v>0</v>
          </cell>
          <cell r="BJ26">
            <v>0</v>
          </cell>
          <cell r="BK26">
            <v>0</v>
          </cell>
          <cell r="BL26">
            <v>8</v>
          </cell>
          <cell r="BM26">
            <v>0</v>
          </cell>
          <cell r="BN26">
            <v>0</v>
          </cell>
          <cell r="BO26">
            <v>0</v>
          </cell>
          <cell r="BP26">
            <v>0</v>
          </cell>
          <cell r="BQ26">
            <v>0</v>
          </cell>
          <cell r="BR26">
            <v>0</v>
          </cell>
          <cell r="BS26">
            <v>0</v>
          </cell>
          <cell r="BT26">
            <v>0</v>
          </cell>
          <cell r="BU26">
            <v>0</v>
          </cell>
          <cell r="BV26">
            <v>0</v>
          </cell>
          <cell r="BW26">
            <v>0</v>
          </cell>
          <cell r="BX26">
            <v>0</v>
          </cell>
          <cell r="BY26">
            <v>11</v>
          </cell>
          <cell r="BZ26">
            <v>0</v>
          </cell>
          <cell r="CA26">
            <v>0</v>
          </cell>
          <cell r="CB26">
            <v>0</v>
          </cell>
          <cell r="CC26">
            <v>4</v>
          </cell>
        </row>
        <row r="27">
          <cell r="A27" t="str">
            <v>국도38</v>
          </cell>
          <cell r="C27" t="str">
            <v>소계</v>
          </cell>
          <cell r="D27">
            <v>0</v>
          </cell>
          <cell r="E27">
            <v>0</v>
          </cell>
          <cell r="F27">
            <v>0</v>
          </cell>
          <cell r="G27">
            <v>36893</v>
          </cell>
          <cell r="H27">
            <v>0</v>
          </cell>
          <cell r="I27">
            <v>0</v>
          </cell>
          <cell r="J27">
            <v>0</v>
          </cell>
          <cell r="K27">
            <v>0</v>
          </cell>
          <cell r="L27">
            <v>0</v>
          </cell>
          <cell r="M27">
            <v>0</v>
          </cell>
          <cell r="N27">
            <v>0</v>
          </cell>
          <cell r="O27">
            <v>0</v>
          </cell>
          <cell r="P27">
            <v>0</v>
          </cell>
          <cell r="Q27">
            <v>0</v>
          </cell>
          <cell r="R27">
            <v>27117</v>
          </cell>
          <cell r="S27">
            <v>7594</v>
          </cell>
          <cell r="T27">
            <v>34711</v>
          </cell>
          <cell r="U27">
            <v>35631</v>
          </cell>
          <cell r="V27">
            <v>40</v>
          </cell>
          <cell r="W27">
            <v>490</v>
          </cell>
          <cell r="X27">
            <v>390</v>
          </cell>
          <cell r="Y27">
            <v>1404</v>
          </cell>
          <cell r="Z27">
            <v>0</v>
          </cell>
          <cell r="AA27">
            <v>1404</v>
          </cell>
          <cell r="AB27">
            <v>1424</v>
          </cell>
          <cell r="AC27">
            <v>0</v>
          </cell>
          <cell r="AD27">
            <v>20</v>
          </cell>
          <cell r="AE27">
            <v>0</v>
          </cell>
          <cell r="AF27">
            <v>728</v>
          </cell>
          <cell r="AG27">
            <v>50</v>
          </cell>
          <cell r="AH27">
            <v>778</v>
          </cell>
          <cell r="AI27">
            <v>1038</v>
          </cell>
          <cell r="AJ27">
            <v>160</v>
          </cell>
          <cell r="AK27">
            <v>100</v>
          </cell>
          <cell r="AL27">
            <v>8</v>
          </cell>
          <cell r="AM27">
            <v>25</v>
          </cell>
          <cell r="AN27">
            <v>0</v>
          </cell>
          <cell r="AO27">
            <v>19</v>
          </cell>
          <cell r="AP27">
            <v>24</v>
          </cell>
          <cell r="AQ27">
            <v>0</v>
          </cell>
          <cell r="AR27">
            <v>25</v>
          </cell>
          <cell r="AS27">
            <v>0</v>
          </cell>
          <cell r="AT27">
            <v>1</v>
          </cell>
          <cell r="AU27">
            <v>1</v>
          </cell>
          <cell r="AV27">
            <v>485</v>
          </cell>
          <cell r="AW27">
            <v>146</v>
          </cell>
          <cell r="AX27">
            <v>0</v>
          </cell>
          <cell r="AY27">
            <v>0</v>
          </cell>
          <cell r="AZ27">
            <v>24</v>
          </cell>
          <cell r="BA27">
            <v>31</v>
          </cell>
          <cell r="BB27">
            <v>3</v>
          </cell>
          <cell r="BC27">
            <v>6</v>
          </cell>
          <cell r="BD27">
            <v>751</v>
          </cell>
          <cell r="BE27">
            <v>241</v>
          </cell>
          <cell r="BF27">
            <v>7</v>
          </cell>
          <cell r="BG27">
            <v>13</v>
          </cell>
          <cell r="BH27">
            <v>29</v>
          </cell>
          <cell r="BI27">
            <v>0</v>
          </cell>
          <cell r="BJ27">
            <v>0</v>
          </cell>
          <cell r="BK27">
            <v>0</v>
          </cell>
          <cell r="BL27">
            <v>58</v>
          </cell>
          <cell r="BM27">
            <v>0</v>
          </cell>
          <cell r="BN27">
            <v>0</v>
          </cell>
          <cell r="BO27">
            <v>0</v>
          </cell>
          <cell r="BP27">
            <v>2991</v>
          </cell>
          <cell r="BQ27">
            <v>223</v>
          </cell>
          <cell r="BR27">
            <v>13</v>
          </cell>
          <cell r="BS27">
            <v>17</v>
          </cell>
          <cell r="BT27">
            <v>37</v>
          </cell>
          <cell r="BU27">
            <v>1989</v>
          </cell>
          <cell r="BV27">
            <v>110</v>
          </cell>
          <cell r="BW27">
            <v>63</v>
          </cell>
          <cell r="BX27">
            <v>7</v>
          </cell>
          <cell r="BY27">
            <v>14</v>
          </cell>
          <cell r="BZ27">
            <v>1363</v>
          </cell>
          <cell r="CA27">
            <v>1958</v>
          </cell>
          <cell r="CB27">
            <v>1363</v>
          </cell>
          <cell r="CC27">
            <v>6</v>
          </cell>
        </row>
      </sheetData>
      <sheetData sheetId="13">
        <row r="1">
          <cell r="A1">
            <v>1</v>
          </cell>
          <cell r="B1">
            <v>2</v>
          </cell>
          <cell r="C1">
            <v>3</v>
          </cell>
          <cell r="D1">
            <v>4</v>
          </cell>
          <cell r="E1">
            <v>5</v>
          </cell>
          <cell r="F1">
            <v>6</v>
          </cell>
          <cell r="G1">
            <v>7</v>
          </cell>
          <cell r="H1">
            <v>8</v>
          </cell>
          <cell r="I1">
            <v>9</v>
          </cell>
          <cell r="J1">
            <v>10</v>
          </cell>
          <cell r="K1">
            <v>11</v>
          </cell>
          <cell r="L1">
            <v>12</v>
          </cell>
          <cell r="M1">
            <v>13</v>
          </cell>
          <cell r="N1">
            <v>14</v>
          </cell>
          <cell r="O1">
            <v>15</v>
          </cell>
          <cell r="P1">
            <v>16</v>
          </cell>
          <cell r="Q1">
            <v>17</v>
          </cell>
          <cell r="R1">
            <v>18</v>
          </cell>
          <cell r="S1">
            <v>19</v>
          </cell>
          <cell r="T1">
            <v>20</v>
          </cell>
          <cell r="U1">
            <v>21</v>
          </cell>
          <cell r="V1">
            <v>22</v>
          </cell>
          <cell r="W1">
            <v>23</v>
          </cell>
          <cell r="X1">
            <v>24</v>
          </cell>
          <cell r="Y1">
            <v>25</v>
          </cell>
          <cell r="Z1">
            <v>26</v>
          </cell>
          <cell r="AA1">
            <v>27</v>
          </cell>
          <cell r="AB1">
            <v>28</v>
          </cell>
          <cell r="AC1">
            <v>29</v>
          </cell>
          <cell r="AD1">
            <v>30</v>
          </cell>
          <cell r="AE1">
            <v>31</v>
          </cell>
          <cell r="AF1">
            <v>32</v>
          </cell>
          <cell r="AG1">
            <v>33</v>
          </cell>
          <cell r="AH1">
            <v>34</v>
          </cell>
          <cell r="AI1">
            <v>35</v>
          </cell>
          <cell r="AJ1">
            <v>36</v>
          </cell>
          <cell r="AK1">
            <v>37</v>
          </cell>
          <cell r="AL1">
            <v>38</v>
          </cell>
          <cell r="AM1">
            <v>39</v>
          </cell>
          <cell r="AN1">
            <v>40</v>
          </cell>
          <cell r="AO1">
            <v>41</v>
          </cell>
          <cell r="AP1">
            <v>42</v>
          </cell>
          <cell r="AQ1">
            <v>43</v>
          </cell>
          <cell r="AR1">
            <v>44</v>
          </cell>
          <cell r="AS1">
            <v>45</v>
          </cell>
          <cell r="AT1">
            <v>46</v>
          </cell>
          <cell r="AU1">
            <v>47</v>
          </cell>
          <cell r="AV1">
            <v>48</v>
          </cell>
          <cell r="AW1">
            <v>49</v>
          </cell>
          <cell r="AX1">
            <v>50</v>
          </cell>
          <cell r="AY1">
            <v>51</v>
          </cell>
          <cell r="AZ1">
            <v>52</v>
          </cell>
          <cell r="BA1">
            <v>53</v>
          </cell>
          <cell r="BB1">
            <v>54</v>
          </cell>
          <cell r="BC1">
            <v>55</v>
          </cell>
          <cell r="BD1">
            <v>56</v>
          </cell>
          <cell r="BE1">
            <v>57</v>
          </cell>
          <cell r="BF1">
            <v>58</v>
          </cell>
          <cell r="BG1">
            <v>59</v>
          </cell>
          <cell r="BH1">
            <v>60</v>
          </cell>
          <cell r="BI1">
            <v>61</v>
          </cell>
          <cell r="BJ1">
            <v>62</v>
          </cell>
          <cell r="BK1">
            <v>63</v>
          </cell>
          <cell r="BL1">
            <v>64</v>
          </cell>
          <cell r="BM1">
            <v>65</v>
          </cell>
          <cell r="BN1">
            <v>66</v>
          </cell>
          <cell r="BO1">
            <v>67</v>
          </cell>
          <cell r="BP1">
            <v>68</v>
          </cell>
          <cell r="BQ1">
            <v>69</v>
          </cell>
          <cell r="BR1">
            <v>70</v>
          </cell>
          <cell r="BS1">
            <v>71</v>
          </cell>
          <cell r="BT1">
            <v>72</v>
          </cell>
          <cell r="BU1">
            <v>73</v>
          </cell>
          <cell r="BV1">
            <v>74</v>
          </cell>
          <cell r="BW1">
            <v>75</v>
          </cell>
          <cell r="BX1">
            <v>76</v>
          </cell>
          <cell r="BY1">
            <v>77</v>
          </cell>
          <cell r="BZ1">
            <v>78</v>
          </cell>
          <cell r="CA1">
            <v>79</v>
          </cell>
          <cell r="CB1">
            <v>80</v>
          </cell>
          <cell r="CC1">
            <v>81</v>
          </cell>
        </row>
        <row r="2">
          <cell r="C2" t="str">
            <v>5. 통신 수량 산출서</v>
          </cell>
          <cell r="E2">
            <v>0</v>
          </cell>
          <cell r="F2">
            <v>0</v>
          </cell>
          <cell r="AZ2">
            <v>0</v>
          </cell>
          <cell r="BK2">
            <v>0</v>
          </cell>
          <cell r="BP2">
            <v>0</v>
          </cell>
          <cell r="BQ2">
            <v>0</v>
          </cell>
          <cell r="BR2">
            <v>0</v>
          </cell>
          <cell r="BS2">
            <v>0</v>
          </cell>
          <cell r="BT2">
            <v>0</v>
          </cell>
        </row>
        <row r="3">
          <cell r="B3">
            <v>0</v>
          </cell>
          <cell r="C3" t="str">
            <v>5.1 국도 38호선</v>
          </cell>
          <cell r="D3">
            <v>0</v>
          </cell>
          <cell r="E3">
            <v>0</v>
          </cell>
          <cell r="F3">
            <v>0</v>
          </cell>
          <cell r="G3">
            <v>0</v>
          </cell>
          <cell r="H3">
            <v>0</v>
          </cell>
          <cell r="I3">
            <v>0</v>
          </cell>
          <cell r="J3">
            <v>0</v>
          </cell>
          <cell r="K3">
            <v>0</v>
          </cell>
          <cell r="L3">
            <v>0</v>
          </cell>
          <cell r="M3">
            <v>0</v>
          </cell>
          <cell r="N3">
            <v>0</v>
          </cell>
          <cell r="O3">
            <v>0</v>
          </cell>
          <cell r="P3">
            <v>0</v>
          </cell>
          <cell r="Q3">
            <v>0</v>
          </cell>
          <cell r="R3">
            <v>0</v>
          </cell>
          <cell r="S3">
            <v>0</v>
          </cell>
          <cell r="T3">
            <v>0</v>
          </cell>
          <cell r="U3">
            <v>0</v>
          </cell>
          <cell r="V3">
            <v>0</v>
          </cell>
          <cell r="W3">
            <v>0</v>
          </cell>
          <cell r="X3">
            <v>0</v>
          </cell>
          <cell r="Y3">
            <v>0</v>
          </cell>
          <cell r="Z3">
            <v>0</v>
          </cell>
          <cell r="AA3">
            <v>0</v>
          </cell>
          <cell r="AB3">
            <v>0</v>
          </cell>
          <cell r="AC3">
            <v>0</v>
          </cell>
          <cell r="AD3">
            <v>0</v>
          </cell>
          <cell r="AE3">
            <v>0</v>
          </cell>
          <cell r="AH3">
            <v>0</v>
          </cell>
          <cell r="AI3">
            <v>0</v>
          </cell>
          <cell r="AJ3">
            <v>0</v>
          </cell>
          <cell r="AK3">
            <v>0</v>
          </cell>
          <cell r="AL3">
            <v>0</v>
          </cell>
          <cell r="AM3">
            <v>0</v>
          </cell>
          <cell r="AN3">
            <v>0</v>
          </cell>
          <cell r="AO3">
            <v>0</v>
          </cell>
          <cell r="AP3">
            <v>0</v>
          </cell>
          <cell r="AQ3">
            <v>0</v>
          </cell>
          <cell r="AR3">
            <v>0</v>
          </cell>
          <cell r="AS3">
            <v>0</v>
          </cell>
          <cell r="AT3">
            <v>0</v>
          </cell>
          <cell r="AU3">
            <v>0</v>
          </cell>
          <cell r="AW3">
            <v>0</v>
          </cell>
          <cell r="AX3">
            <v>0</v>
          </cell>
          <cell r="AY3">
            <v>0</v>
          </cell>
          <cell r="BA3">
            <v>0</v>
          </cell>
          <cell r="BB3">
            <v>0</v>
          </cell>
          <cell r="BC3">
            <v>0</v>
          </cell>
          <cell r="BD3">
            <v>0</v>
          </cell>
          <cell r="BE3">
            <v>0</v>
          </cell>
          <cell r="BF3">
            <v>0</v>
          </cell>
          <cell r="BG3">
            <v>0</v>
          </cell>
          <cell r="BH3">
            <v>0</v>
          </cell>
          <cell r="BJ3">
            <v>0</v>
          </cell>
          <cell r="BL3">
            <v>0</v>
          </cell>
          <cell r="BM3">
            <v>0</v>
          </cell>
          <cell r="BN3">
            <v>0</v>
          </cell>
          <cell r="BO3">
            <v>0</v>
          </cell>
          <cell r="BZ3">
            <v>0</v>
          </cell>
          <cell r="CA3">
            <v>0</v>
          </cell>
          <cell r="CB3">
            <v>0</v>
          </cell>
          <cell r="CC3">
            <v>0</v>
          </cell>
        </row>
        <row r="4">
          <cell r="C4" t="str">
            <v>관할</v>
          </cell>
          <cell r="D4" t="str">
            <v>구분</v>
          </cell>
          <cell r="E4" t="str">
            <v>구간</v>
          </cell>
          <cell r="F4">
            <v>0</v>
          </cell>
          <cell r="G4" t="str">
            <v>실거리
(m)</v>
          </cell>
          <cell r="H4" t="str">
            <v>CORE</v>
          </cell>
          <cell r="I4" t="str">
            <v>도면번호</v>
          </cell>
          <cell r="J4" t="str">
            <v>특이사항</v>
          </cell>
          <cell r="K4" t="str">
            <v>케이블포설(72core, m)</v>
          </cell>
          <cell r="L4">
            <v>0</v>
          </cell>
          <cell r="M4">
            <v>0</v>
          </cell>
          <cell r="N4">
            <v>0</v>
          </cell>
          <cell r="O4" t="str">
            <v>여장</v>
          </cell>
          <cell r="P4">
            <v>0</v>
          </cell>
          <cell r="Q4">
            <v>0</v>
          </cell>
          <cell r="R4" t="str">
            <v>케이블포설(48core, m)</v>
          </cell>
          <cell r="S4">
            <v>0</v>
          </cell>
          <cell r="T4">
            <v>0</v>
          </cell>
          <cell r="U4">
            <v>0</v>
          </cell>
          <cell r="V4" t="str">
            <v>여장</v>
          </cell>
          <cell r="W4">
            <v>0</v>
          </cell>
          <cell r="X4">
            <v>0</v>
          </cell>
          <cell r="Y4" t="str">
            <v>케이블포설(48core, m), 난연</v>
          </cell>
          <cell r="Z4">
            <v>0</v>
          </cell>
          <cell r="AA4">
            <v>0</v>
          </cell>
          <cell r="AB4">
            <v>0</v>
          </cell>
          <cell r="AC4" t="str">
            <v>여장,난녕</v>
          </cell>
          <cell r="AD4">
            <v>0</v>
          </cell>
          <cell r="AE4">
            <v>0</v>
          </cell>
          <cell r="AF4" t="str">
            <v>케이블포설(12core, m)</v>
          </cell>
          <cell r="AG4">
            <v>0</v>
          </cell>
          <cell r="AH4">
            <v>0</v>
          </cell>
          <cell r="AI4">
            <v>0</v>
          </cell>
          <cell r="AJ4" t="str">
            <v>여장</v>
          </cell>
          <cell r="AK4">
            <v>0</v>
          </cell>
          <cell r="AL4" t="str">
            <v>OFD설치</v>
          </cell>
          <cell r="AM4" t="str">
            <v>접속함체</v>
          </cell>
          <cell r="AN4">
            <v>0</v>
          </cell>
          <cell r="AO4" t="str">
            <v>국내성단</v>
          </cell>
          <cell r="AP4">
            <v>0</v>
          </cell>
          <cell r="AQ4">
            <v>0</v>
          </cell>
          <cell r="AR4" t="str">
            <v>외피접속(함체포함)</v>
          </cell>
          <cell r="AS4">
            <v>0</v>
          </cell>
          <cell r="AT4" t="str">
            <v>외피접속
함체제외</v>
          </cell>
          <cell r="AU4" t="str">
            <v>코어접속</v>
          </cell>
          <cell r="AV4">
            <v>0</v>
          </cell>
          <cell r="AW4">
            <v>0</v>
          </cell>
          <cell r="AX4">
            <v>0</v>
          </cell>
          <cell r="AY4">
            <v>0</v>
          </cell>
          <cell r="AZ4" t="str">
            <v>최종시험</v>
          </cell>
          <cell r="BA4" t="str">
            <v>전주건식</v>
          </cell>
          <cell r="BB4">
            <v>0</v>
          </cell>
          <cell r="BC4" t="str">
            <v>입상관
설치</v>
          </cell>
          <cell r="BD4" t="str">
            <v>조가선
설치</v>
          </cell>
          <cell r="BE4" t="str">
            <v>바인딩
철거
/행거설치</v>
          </cell>
          <cell r="BF4" t="str">
            <v>A장주</v>
          </cell>
          <cell r="BG4" t="str">
            <v>B장주</v>
          </cell>
          <cell r="BH4">
            <v>0</v>
          </cell>
          <cell r="BI4" t="str">
            <v>C장주</v>
          </cell>
          <cell r="BJ4">
            <v>0</v>
          </cell>
          <cell r="BK4" t="str">
            <v>가공</v>
          </cell>
          <cell r="BL4" t="str">
            <v>횡단</v>
          </cell>
          <cell r="BM4" t="str">
            <v>COD 100㎟</v>
          </cell>
          <cell r="BN4">
            <v>0</v>
          </cell>
          <cell r="BO4">
            <v>0</v>
          </cell>
          <cell r="BP4">
            <v>0</v>
          </cell>
          <cell r="BQ4" t="str">
            <v>PE 28㎜</v>
          </cell>
          <cell r="BR4" t="str">
            <v>수공1호
철개포함</v>
          </cell>
          <cell r="BS4" t="str">
            <v>BOX
600x600</v>
          </cell>
          <cell r="BT4" t="str">
            <v>P.BOX
300x300</v>
          </cell>
          <cell r="BU4" t="str">
            <v>강관
∅ 28X1</v>
          </cell>
          <cell r="BV4" t="str">
            <v>후렉시블
28 ㎜</v>
          </cell>
          <cell r="BW4" t="str">
            <v>벽체
구멍뚫기</v>
          </cell>
          <cell r="BX4" t="str">
            <v>RT</v>
          </cell>
          <cell r="BY4" t="str">
            <v>GBIC모듈</v>
          </cell>
          <cell r="BZ4" t="str">
            <v>트라프
여닫기</v>
          </cell>
          <cell r="CA4" t="str">
            <v>PE 28㎜</v>
          </cell>
          <cell r="CB4" t="str">
            <v>PE 28㎜</v>
          </cell>
          <cell r="CC4" t="str">
            <v>중계용 L2</v>
          </cell>
        </row>
        <row r="5">
          <cell r="C5">
            <v>0</v>
          </cell>
          <cell r="D5">
            <v>0</v>
          </cell>
          <cell r="E5">
            <v>0</v>
          </cell>
          <cell r="F5">
            <v>0</v>
          </cell>
          <cell r="G5">
            <v>0</v>
          </cell>
          <cell r="H5">
            <v>0</v>
          </cell>
          <cell r="I5">
            <v>0</v>
          </cell>
          <cell r="J5">
            <v>0</v>
          </cell>
          <cell r="K5" t="str">
            <v>가공</v>
          </cell>
          <cell r="L5" t="str">
            <v>지중</v>
          </cell>
          <cell r="M5" t="str">
            <v>합계</v>
          </cell>
          <cell r="N5" t="str">
            <v>여장포함</v>
          </cell>
          <cell r="O5" t="str">
            <v>장비(72)</v>
          </cell>
          <cell r="P5" t="str">
            <v>접속(72)</v>
          </cell>
          <cell r="Q5" t="str">
            <v>여장(72)</v>
          </cell>
          <cell r="R5" t="str">
            <v>가공</v>
          </cell>
          <cell r="S5" t="str">
            <v>지중</v>
          </cell>
          <cell r="T5" t="str">
            <v>합계</v>
          </cell>
          <cell r="U5" t="str">
            <v>여장포함</v>
          </cell>
          <cell r="V5" t="str">
            <v>장비(48)</v>
          </cell>
          <cell r="W5" t="str">
            <v>접속(48)</v>
          </cell>
          <cell r="X5" t="str">
            <v>여장(48)</v>
          </cell>
          <cell r="Y5" t="str">
            <v>가공</v>
          </cell>
          <cell r="Z5" t="str">
            <v>지중</v>
          </cell>
          <cell r="AA5" t="str">
            <v>합계</v>
          </cell>
          <cell r="AB5" t="str">
            <v>여장포함</v>
          </cell>
          <cell r="AC5" t="str">
            <v>장비(48)</v>
          </cell>
          <cell r="AD5" t="str">
            <v>접속(48)</v>
          </cell>
          <cell r="AE5" t="str">
            <v>여장(48)</v>
          </cell>
          <cell r="AF5" t="str">
            <v>가공</v>
          </cell>
          <cell r="AG5" t="str">
            <v>지중</v>
          </cell>
          <cell r="AH5" t="str">
            <v>합계</v>
          </cell>
          <cell r="AI5" t="str">
            <v>여장포함</v>
          </cell>
          <cell r="AJ5" t="str">
            <v>장비(12)</v>
          </cell>
          <cell r="AK5" t="str">
            <v>접속(12)</v>
          </cell>
          <cell r="AL5" t="str">
            <v>12형</v>
          </cell>
          <cell r="AM5" t="str">
            <v>48형</v>
          </cell>
          <cell r="AN5" t="str">
            <v>72형</v>
          </cell>
          <cell r="AO5" t="str">
            <v>~12C</v>
          </cell>
          <cell r="AP5" t="str">
            <v>13~71C</v>
          </cell>
          <cell r="AQ5" t="str">
            <v>72C~</v>
          </cell>
          <cell r="AR5" t="str">
            <v>48형</v>
          </cell>
          <cell r="AS5" t="str">
            <v>72형</v>
          </cell>
          <cell r="AT5">
            <v>0</v>
          </cell>
          <cell r="AU5" t="str">
            <v>12C이하</v>
          </cell>
          <cell r="AV5" t="str">
            <v>13~48
(가공)</v>
          </cell>
          <cell r="AW5" t="str">
            <v>13~48
(지중)</v>
          </cell>
          <cell r="AX5" t="str">
            <v>49~71
(가공)</v>
          </cell>
          <cell r="AY5" t="str">
            <v>49~71
(지중)</v>
          </cell>
          <cell r="AZ5" t="str">
            <v>CORE</v>
          </cell>
          <cell r="BA5" t="str">
            <v>7IP</v>
          </cell>
          <cell r="BB5" t="str">
            <v>10C</v>
          </cell>
          <cell r="BC5" t="str">
            <v>100x2400</v>
          </cell>
          <cell r="BD5" t="str">
            <v>행거포함</v>
          </cell>
          <cell r="BE5">
            <v>0</v>
          </cell>
          <cell r="BF5" t="str">
            <v>암밴드</v>
          </cell>
          <cell r="BG5" t="str">
            <v>지선밴드</v>
          </cell>
          <cell r="BH5" t="str">
            <v>지선클립</v>
          </cell>
          <cell r="BI5" t="str">
            <v>지선밴드</v>
          </cell>
          <cell r="BJ5" t="str">
            <v>지선클립</v>
          </cell>
          <cell r="BK5" t="str">
            <v>보안접지</v>
          </cell>
          <cell r="BL5" t="str">
            <v>지상고</v>
          </cell>
          <cell r="BM5" t="str">
            <v>ASP</v>
          </cell>
          <cell r="BN5" t="str">
            <v>CON</v>
          </cell>
          <cell r="BO5" t="str">
            <v>인력</v>
          </cell>
          <cell r="BP5" t="str">
            <v>사리도</v>
          </cell>
          <cell r="BQ5" t="str">
            <v>사리도</v>
          </cell>
          <cell r="BR5">
            <v>0</v>
          </cell>
          <cell r="BS5">
            <v>0</v>
          </cell>
          <cell r="BT5">
            <v>0</v>
          </cell>
          <cell r="BU5">
            <v>0</v>
          </cell>
          <cell r="BV5">
            <v>0</v>
          </cell>
          <cell r="BW5">
            <v>0</v>
          </cell>
          <cell r="BX5">
            <v>0</v>
          </cell>
          <cell r="BY5">
            <v>0</v>
          </cell>
          <cell r="BZ5">
            <v>0</v>
          </cell>
          <cell r="CA5" t="str">
            <v>내관</v>
          </cell>
          <cell r="CB5" t="str">
            <v>내관(난연)</v>
          </cell>
          <cell r="CC5">
            <v>0</v>
          </cell>
        </row>
        <row r="6">
          <cell r="C6" t="str">
            <v>합계</v>
          </cell>
          <cell r="D6">
            <v>0</v>
          </cell>
          <cell r="E6">
            <v>0</v>
          </cell>
          <cell r="F6">
            <v>0</v>
          </cell>
          <cell r="G6">
            <v>36893</v>
          </cell>
          <cell r="H6">
            <v>0</v>
          </cell>
          <cell r="I6">
            <v>0</v>
          </cell>
          <cell r="J6">
            <v>0</v>
          </cell>
          <cell r="K6">
            <v>0</v>
          </cell>
          <cell r="L6">
            <v>0</v>
          </cell>
          <cell r="M6">
            <v>0</v>
          </cell>
          <cell r="N6">
            <v>0</v>
          </cell>
          <cell r="O6">
            <v>0</v>
          </cell>
          <cell r="P6">
            <v>0</v>
          </cell>
          <cell r="Q6">
            <v>0</v>
          </cell>
          <cell r="R6">
            <v>27117</v>
          </cell>
          <cell r="S6">
            <v>7594</v>
          </cell>
          <cell r="T6">
            <v>34711</v>
          </cell>
          <cell r="U6">
            <v>35631</v>
          </cell>
          <cell r="V6">
            <v>40</v>
          </cell>
          <cell r="W6">
            <v>490</v>
          </cell>
          <cell r="X6">
            <v>390</v>
          </cell>
          <cell r="Y6">
            <v>1404</v>
          </cell>
          <cell r="Z6">
            <v>0</v>
          </cell>
          <cell r="AA6">
            <v>1404</v>
          </cell>
          <cell r="AB6">
            <v>1424</v>
          </cell>
          <cell r="AC6">
            <v>0</v>
          </cell>
          <cell r="AD6">
            <v>20</v>
          </cell>
          <cell r="AE6">
            <v>0</v>
          </cell>
          <cell r="AF6">
            <v>728</v>
          </cell>
          <cell r="AG6">
            <v>50</v>
          </cell>
          <cell r="AH6">
            <v>778</v>
          </cell>
          <cell r="AI6">
            <v>1038</v>
          </cell>
          <cell r="AJ6">
            <v>160</v>
          </cell>
          <cell r="AK6">
            <v>100</v>
          </cell>
          <cell r="AL6">
            <v>8</v>
          </cell>
          <cell r="AM6">
            <v>25</v>
          </cell>
          <cell r="AN6">
            <v>0</v>
          </cell>
          <cell r="AO6">
            <v>19</v>
          </cell>
          <cell r="AP6">
            <v>24</v>
          </cell>
          <cell r="AQ6">
            <v>0</v>
          </cell>
          <cell r="AR6">
            <v>25</v>
          </cell>
          <cell r="AS6">
            <v>0</v>
          </cell>
          <cell r="AT6">
            <v>1</v>
          </cell>
          <cell r="AU6">
            <v>1</v>
          </cell>
          <cell r="AV6">
            <v>485</v>
          </cell>
          <cell r="AW6">
            <v>146</v>
          </cell>
          <cell r="AX6">
            <v>0</v>
          </cell>
          <cell r="AY6">
            <v>0</v>
          </cell>
          <cell r="AZ6">
            <v>24</v>
          </cell>
          <cell r="BA6">
            <v>31</v>
          </cell>
          <cell r="BB6">
            <v>3</v>
          </cell>
          <cell r="BC6">
            <v>6</v>
          </cell>
          <cell r="BD6">
            <v>751</v>
          </cell>
          <cell r="BE6">
            <v>241</v>
          </cell>
          <cell r="BF6">
            <v>7</v>
          </cell>
          <cell r="BG6">
            <v>13</v>
          </cell>
          <cell r="BH6">
            <v>29</v>
          </cell>
          <cell r="BI6">
            <v>0</v>
          </cell>
          <cell r="BJ6">
            <v>0</v>
          </cell>
          <cell r="BK6">
            <v>0</v>
          </cell>
          <cell r="BL6">
            <v>58</v>
          </cell>
          <cell r="BM6">
            <v>0</v>
          </cell>
          <cell r="BN6">
            <v>0</v>
          </cell>
          <cell r="BO6">
            <v>0</v>
          </cell>
          <cell r="BP6">
            <v>2991</v>
          </cell>
          <cell r="BQ6">
            <v>223</v>
          </cell>
          <cell r="BR6">
            <v>13</v>
          </cell>
          <cell r="BS6">
            <v>17</v>
          </cell>
          <cell r="BT6">
            <v>37</v>
          </cell>
          <cell r="BU6">
            <v>1989</v>
          </cell>
          <cell r="BV6">
            <v>110</v>
          </cell>
          <cell r="BW6">
            <v>63</v>
          </cell>
          <cell r="BX6">
            <v>7</v>
          </cell>
          <cell r="BY6">
            <v>14</v>
          </cell>
          <cell r="BZ6">
            <v>1363</v>
          </cell>
          <cell r="CA6">
            <v>1958</v>
          </cell>
          <cell r="CB6">
            <v>1363</v>
          </cell>
          <cell r="CC6">
            <v>6</v>
          </cell>
        </row>
        <row r="7">
          <cell r="B7" t="str">
            <v>국도38(시)01</v>
          </cell>
          <cell r="C7" t="str">
            <v>국도38(시)</v>
          </cell>
          <cell r="D7" t="str">
            <v>01</v>
          </cell>
          <cell r="E7">
            <v>0</v>
          </cell>
          <cell r="F7" t="str">
            <v>CCTV기설</v>
          </cell>
          <cell r="G7">
            <v>0</v>
          </cell>
          <cell r="H7">
            <v>0</v>
          </cell>
          <cell r="I7">
            <v>0</v>
          </cell>
          <cell r="J7">
            <v>0</v>
          </cell>
          <cell r="K7">
            <v>0</v>
          </cell>
          <cell r="L7">
            <v>0</v>
          </cell>
          <cell r="M7">
            <v>0</v>
          </cell>
          <cell r="N7">
            <v>0</v>
          </cell>
          <cell r="O7">
            <v>0</v>
          </cell>
          <cell r="P7">
            <v>0</v>
          </cell>
          <cell r="Q7">
            <v>0</v>
          </cell>
          <cell r="R7">
            <v>0</v>
          </cell>
          <cell r="S7">
            <v>0</v>
          </cell>
          <cell r="T7">
            <v>0</v>
          </cell>
          <cell r="U7">
            <v>0</v>
          </cell>
          <cell r="V7">
            <v>0</v>
          </cell>
          <cell r="W7">
            <v>0</v>
          </cell>
          <cell r="X7">
            <v>0</v>
          </cell>
          <cell r="Y7">
            <v>0</v>
          </cell>
          <cell r="Z7">
            <v>0</v>
          </cell>
          <cell r="AA7">
            <v>0</v>
          </cell>
          <cell r="AB7">
            <v>0</v>
          </cell>
          <cell r="AC7">
            <v>0</v>
          </cell>
          <cell r="AD7">
            <v>0</v>
          </cell>
          <cell r="AE7">
            <v>0</v>
          </cell>
          <cell r="AF7">
            <v>0</v>
          </cell>
          <cell r="AG7">
            <v>0</v>
          </cell>
          <cell r="AH7">
            <v>0</v>
          </cell>
          <cell r="AI7">
            <v>0</v>
          </cell>
          <cell r="AJ7">
            <v>0</v>
          </cell>
          <cell r="AK7">
            <v>0</v>
          </cell>
          <cell r="AL7">
            <v>0</v>
          </cell>
          <cell r="AM7">
            <v>0</v>
          </cell>
          <cell r="AN7">
            <v>0</v>
          </cell>
          <cell r="AO7">
            <v>1</v>
          </cell>
          <cell r="AP7">
            <v>0</v>
          </cell>
          <cell r="AQ7">
            <v>0</v>
          </cell>
          <cell r="AR7">
            <v>0</v>
          </cell>
          <cell r="AS7">
            <v>0</v>
          </cell>
          <cell r="AT7">
            <v>0</v>
          </cell>
          <cell r="AU7">
            <v>0</v>
          </cell>
          <cell r="AV7">
            <v>0</v>
          </cell>
          <cell r="AW7">
            <v>0</v>
          </cell>
          <cell r="AX7">
            <v>0</v>
          </cell>
          <cell r="AY7">
            <v>0</v>
          </cell>
          <cell r="AZ7">
            <v>24</v>
          </cell>
          <cell r="BA7">
            <v>0</v>
          </cell>
          <cell r="BB7">
            <v>0</v>
          </cell>
          <cell r="BC7">
            <v>0</v>
          </cell>
          <cell r="BD7">
            <v>0</v>
          </cell>
          <cell r="BE7">
            <v>0</v>
          </cell>
          <cell r="BF7">
            <v>0</v>
          </cell>
          <cell r="BG7">
            <v>0</v>
          </cell>
          <cell r="BH7">
            <v>0</v>
          </cell>
          <cell r="BI7">
            <v>0</v>
          </cell>
          <cell r="BJ7">
            <v>0</v>
          </cell>
          <cell r="BK7">
            <v>0</v>
          </cell>
          <cell r="BL7">
            <v>0</v>
          </cell>
          <cell r="BM7">
            <v>0</v>
          </cell>
          <cell r="BN7">
            <v>0</v>
          </cell>
          <cell r="BO7">
            <v>0</v>
          </cell>
          <cell r="BP7">
            <v>0</v>
          </cell>
          <cell r="BQ7">
            <v>0</v>
          </cell>
          <cell r="BR7">
            <v>0</v>
          </cell>
          <cell r="BS7">
            <v>0</v>
          </cell>
          <cell r="BT7">
            <v>0</v>
          </cell>
          <cell r="BU7">
            <v>0</v>
          </cell>
          <cell r="BV7">
            <v>0</v>
          </cell>
          <cell r="BW7">
            <v>0</v>
          </cell>
          <cell r="BX7">
            <v>0</v>
          </cell>
          <cell r="BY7">
            <v>1</v>
          </cell>
          <cell r="BZ7">
            <v>0</v>
          </cell>
          <cell r="CA7">
            <v>0</v>
          </cell>
          <cell r="CB7">
            <v>0</v>
          </cell>
          <cell r="CC7">
            <v>0</v>
          </cell>
        </row>
        <row r="8">
          <cell r="B8" t="str">
            <v>국도38(시)01</v>
          </cell>
          <cell r="C8" t="str">
            <v>국도38(시)</v>
          </cell>
          <cell r="D8" t="str">
            <v>01</v>
          </cell>
          <cell r="E8" t="str">
            <v>9506X_632</v>
          </cell>
          <cell r="F8" t="str">
            <v>9506X_732</v>
          </cell>
          <cell r="G8">
            <v>36</v>
          </cell>
          <cell r="H8">
            <v>48</v>
          </cell>
          <cell r="I8">
            <v>0</v>
          </cell>
          <cell r="J8" t="str">
            <v>기설접속점</v>
          </cell>
          <cell r="K8">
            <v>0</v>
          </cell>
          <cell r="L8">
            <v>0</v>
          </cell>
          <cell r="M8">
            <v>0</v>
          </cell>
          <cell r="N8">
            <v>0</v>
          </cell>
          <cell r="O8">
            <v>0</v>
          </cell>
          <cell r="P8">
            <v>0</v>
          </cell>
          <cell r="Q8">
            <v>0</v>
          </cell>
          <cell r="R8">
            <v>36</v>
          </cell>
          <cell r="S8">
            <v>0</v>
          </cell>
          <cell r="T8">
            <v>36</v>
          </cell>
          <cell r="U8">
            <v>46</v>
          </cell>
          <cell r="V8">
            <v>0</v>
          </cell>
          <cell r="W8">
            <v>10</v>
          </cell>
          <cell r="X8">
            <v>0</v>
          </cell>
          <cell r="Y8">
            <v>0</v>
          </cell>
          <cell r="Z8">
            <v>0</v>
          </cell>
          <cell r="AA8">
            <v>0</v>
          </cell>
          <cell r="AB8">
            <v>0</v>
          </cell>
          <cell r="AC8">
            <v>0</v>
          </cell>
          <cell r="AD8">
            <v>0</v>
          </cell>
          <cell r="AE8">
            <v>0</v>
          </cell>
          <cell r="AF8">
            <v>0</v>
          </cell>
          <cell r="AG8">
            <v>0</v>
          </cell>
          <cell r="AH8">
            <v>0</v>
          </cell>
          <cell r="AI8">
            <v>0</v>
          </cell>
          <cell r="AJ8">
            <v>0</v>
          </cell>
          <cell r="AK8">
            <v>0</v>
          </cell>
          <cell r="AL8">
            <v>0</v>
          </cell>
          <cell r="AM8">
            <v>0</v>
          </cell>
          <cell r="AN8">
            <v>0</v>
          </cell>
          <cell r="AO8">
            <v>0</v>
          </cell>
          <cell r="AP8">
            <v>0</v>
          </cell>
          <cell r="AQ8">
            <v>0</v>
          </cell>
          <cell r="AR8">
            <v>0</v>
          </cell>
          <cell r="AS8">
            <v>0</v>
          </cell>
          <cell r="AT8">
            <v>1</v>
          </cell>
          <cell r="AU8">
            <v>0</v>
          </cell>
          <cell r="AV8">
            <v>22</v>
          </cell>
          <cell r="AW8">
            <v>0</v>
          </cell>
          <cell r="AX8">
            <v>0</v>
          </cell>
          <cell r="AY8">
            <v>0</v>
          </cell>
          <cell r="AZ8">
            <v>0</v>
          </cell>
          <cell r="BA8">
            <v>0</v>
          </cell>
          <cell r="BB8">
            <v>0</v>
          </cell>
          <cell r="BC8">
            <v>0</v>
          </cell>
          <cell r="BD8">
            <v>0</v>
          </cell>
          <cell r="BE8">
            <v>0</v>
          </cell>
          <cell r="BF8">
            <v>0</v>
          </cell>
          <cell r="BG8">
            <v>0</v>
          </cell>
          <cell r="BH8">
            <v>0</v>
          </cell>
          <cell r="BI8">
            <v>0</v>
          </cell>
          <cell r="BJ8">
            <v>0</v>
          </cell>
          <cell r="BK8">
            <v>0</v>
          </cell>
          <cell r="BL8">
            <v>0</v>
          </cell>
          <cell r="BM8">
            <v>0</v>
          </cell>
          <cell r="BN8">
            <v>0</v>
          </cell>
          <cell r="BO8">
            <v>0</v>
          </cell>
          <cell r="BP8">
            <v>0</v>
          </cell>
          <cell r="BQ8">
            <v>0</v>
          </cell>
          <cell r="BR8">
            <v>0</v>
          </cell>
          <cell r="BS8">
            <v>0</v>
          </cell>
          <cell r="BT8">
            <v>0</v>
          </cell>
          <cell r="BU8">
            <v>0</v>
          </cell>
          <cell r="BV8">
            <v>0</v>
          </cell>
          <cell r="BW8">
            <v>0</v>
          </cell>
          <cell r="BX8">
            <v>0</v>
          </cell>
          <cell r="BY8">
            <v>0</v>
          </cell>
          <cell r="BZ8">
            <v>0</v>
          </cell>
          <cell r="CA8">
            <v>0</v>
          </cell>
          <cell r="CB8">
            <v>0</v>
          </cell>
          <cell r="CC8">
            <v>0</v>
          </cell>
        </row>
        <row r="9">
          <cell r="B9" t="str">
            <v>국도38(시)01</v>
          </cell>
          <cell r="C9" t="str">
            <v>국도38(시)</v>
          </cell>
          <cell r="D9" t="str">
            <v>01</v>
          </cell>
          <cell r="E9" t="str">
            <v>9506X_732</v>
          </cell>
          <cell r="F9" t="str">
            <v>95064_963</v>
          </cell>
          <cell r="G9">
            <v>86</v>
          </cell>
          <cell r="H9">
            <v>48</v>
          </cell>
          <cell r="I9">
            <v>0</v>
          </cell>
          <cell r="J9">
            <v>0</v>
          </cell>
          <cell r="K9">
            <v>0</v>
          </cell>
          <cell r="L9">
            <v>0</v>
          </cell>
          <cell r="M9">
            <v>0</v>
          </cell>
          <cell r="N9">
            <v>0</v>
          </cell>
          <cell r="O9">
            <v>0</v>
          </cell>
          <cell r="P9">
            <v>0</v>
          </cell>
          <cell r="Q9">
            <v>0</v>
          </cell>
          <cell r="R9">
            <v>86</v>
          </cell>
          <cell r="S9">
            <v>0</v>
          </cell>
          <cell r="T9">
            <v>86</v>
          </cell>
          <cell r="U9">
            <v>86</v>
          </cell>
          <cell r="V9">
            <v>0</v>
          </cell>
          <cell r="W9">
            <v>0</v>
          </cell>
          <cell r="X9">
            <v>0</v>
          </cell>
          <cell r="Y9">
            <v>0</v>
          </cell>
          <cell r="Z9">
            <v>0</v>
          </cell>
          <cell r="AA9">
            <v>0</v>
          </cell>
          <cell r="AB9">
            <v>0</v>
          </cell>
          <cell r="AC9">
            <v>0</v>
          </cell>
          <cell r="AD9">
            <v>0</v>
          </cell>
          <cell r="AE9">
            <v>0</v>
          </cell>
          <cell r="AF9">
            <v>0</v>
          </cell>
          <cell r="AG9">
            <v>0</v>
          </cell>
          <cell r="AH9">
            <v>0</v>
          </cell>
          <cell r="AI9">
            <v>0</v>
          </cell>
          <cell r="AJ9">
            <v>0</v>
          </cell>
          <cell r="AK9">
            <v>0</v>
          </cell>
          <cell r="AL9">
            <v>0</v>
          </cell>
          <cell r="AM9">
            <v>0</v>
          </cell>
          <cell r="AN9">
            <v>0</v>
          </cell>
          <cell r="AO9">
            <v>0</v>
          </cell>
          <cell r="AP9">
            <v>0</v>
          </cell>
          <cell r="AQ9">
            <v>0</v>
          </cell>
          <cell r="AR9">
            <v>0</v>
          </cell>
          <cell r="AS9">
            <v>0</v>
          </cell>
          <cell r="AT9">
            <v>0</v>
          </cell>
          <cell r="AU9">
            <v>0</v>
          </cell>
          <cell r="AV9">
            <v>0</v>
          </cell>
          <cell r="AW9">
            <v>0</v>
          </cell>
          <cell r="AX9">
            <v>0</v>
          </cell>
          <cell r="AY9">
            <v>0</v>
          </cell>
          <cell r="AZ9">
            <v>0</v>
          </cell>
          <cell r="BA9">
            <v>0</v>
          </cell>
          <cell r="BB9">
            <v>0</v>
          </cell>
          <cell r="BC9">
            <v>0</v>
          </cell>
          <cell r="BD9">
            <v>0</v>
          </cell>
          <cell r="BE9">
            <v>0</v>
          </cell>
          <cell r="BF9">
            <v>0</v>
          </cell>
          <cell r="BG9">
            <v>0</v>
          </cell>
          <cell r="BH9">
            <v>0</v>
          </cell>
          <cell r="BI9">
            <v>0</v>
          </cell>
          <cell r="BJ9">
            <v>0</v>
          </cell>
          <cell r="BK9">
            <v>0</v>
          </cell>
          <cell r="BL9">
            <v>0</v>
          </cell>
          <cell r="BM9">
            <v>0</v>
          </cell>
          <cell r="BN9">
            <v>0</v>
          </cell>
          <cell r="BO9">
            <v>0</v>
          </cell>
          <cell r="BP9">
            <v>0</v>
          </cell>
          <cell r="BQ9">
            <v>0</v>
          </cell>
          <cell r="BR9">
            <v>0</v>
          </cell>
          <cell r="BS9">
            <v>0</v>
          </cell>
          <cell r="BT9">
            <v>0</v>
          </cell>
          <cell r="BU9">
            <v>0</v>
          </cell>
          <cell r="BV9">
            <v>0</v>
          </cell>
          <cell r="BW9">
            <v>0</v>
          </cell>
          <cell r="BX9">
            <v>0</v>
          </cell>
          <cell r="BY9">
            <v>0</v>
          </cell>
          <cell r="BZ9">
            <v>0</v>
          </cell>
          <cell r="CA9">
            <v>0</v>
          </cell>
          <cell r="CB9">
            <v>0</v>
          </cell>
          <cell r="CC9">
            <v>0</v>
          </cell>
        </row>
        <row r="10">
          <cell r="B10" t="str">
            <v>국도38(시)01</v>
          </cell>
          <cell r="C10" t="str">
            <v>국도38(시)</v>
          </cell>
          <cell r="D10" t="str">
            <v>01</v>
          </cell>
          <cell r="E10" t="str">
            <v>95064_963</v>
          </cell>
          <cell r="F10" t="str">
            <v>95064_964</v>
          </cell>
          <cell r="G10">
            <v>41</v>
          </cell>
          <cell r="H10">
            <v>48</v>
          </cell>
          <cell r="I10">
            <v>0</v>
          </cell>
          <cell r="J10" t="str">
            <v>F1</v>
          </cell>
          <cell r="K10">
            <v>0</v>
          </cell>
          <cell r="L10">
            <v>0</v>
          </cell>
          <cell r="M10">
            <v>0</v>
          </cell>
          <cell r="N10">
            <v>0</v>
          </cell>
          <cell r="O10">
            <v>0</v>
          </cell>
          <cell r="P10">
            <v>0</v>
          </cell>
          <cell r="Q10">
            <v>0</v>
          </cell>
          <cell r="R10">
            <v>41</v>
          </cell>
          <cell r="S10">
            <v>0</v>
          </cell>
          <cell r="T10">
            <v>41</v>
          </cell>
          <cell r="U10">
            <v>61</v>
          </cell>
          <cell r="V10">
            <v>0</v>
          </cell>
          <cell r="W10">
            <v>20</v>
          </cell>
          <cell r="X10">
            <v>0</v>
          </cell>
          <cell r="Y10">
            <v>0</v>
          </cell>
          <cell r="Z10">
            <v>0</v>
          </cell>
          <cell r="AA10">
            <v>0</v>
          </cell>
          <cell r="AB10">
            <v>0</v>
          </cell>
          <cell r="AC10">
            <v>0</v>
          </cell>
          <cell r="AD10">
            <v>0</v>
          </cell>
          <cell r="AE10">
            <v>0</v>
          </cell>
          <cell r="AF10">
            <v>0</v>
          </cell>
          <cell r="AG10">
            <v>0</v>
          </cell>
          <cell r="AH10">
            <v>0</v>
          </cell>
          <cell r="AI10">
            <v>0</v>
          </cell>
          <cell r="AJ10">
            <v>0</v>
          </cell>
          <cell r="AK10">
            <v>0</v>
          </cell>
          <cell r="AL10">
            <v>0</v>
          </cell>
          <cell r="AM10">
            <v>1</v>
          </cell>
          <cell r="AN10">
            <v>0</v>
          </cell>
          <cell r="AO10">
            <v>0</v>
          </cell>
          <cell r="AP10">
            <v>0</v>
          </cell>
          <cell r="AQ10">
            <v>0</v>
          </cell>
          <cell r="AR10">
            <v>1</v>
          </cell>
          <cell r="AS10">
            <v>0</v>
          </cell>
          <cell r="AT10">
            <v>0</v>
          </cell>
          <cell r="AU10">
            <v>0</v>
          </cell>
          <cell r="AV10">
            <v>25</v>
          </cell>
          <cell r="AW10">
            <v>0</v>
          </cell>
          <cell r="AX10">
            <v>0</v>
          </cell>
          <cell r="AY10">
            <v>0</v>
          </cell>
          <cell r="AZ10">
            <v>0</v>
          </cell>
          <cell r="BA10">
            <v>1</v>
          </cell>
          <cell r="BB10">
            <v>0</v>
          </cell>
          <cell r="BC10">
            <v>0</v>
          </cell>
          <cell r="BD10">
            <v>0</v>
          </cell>
          <cell r="BE10">
            <v>0</v>
          </cell>
          <cell r="BF10">
            <v>0</v>
          </cell>
          <cell r="BG10">
            <v>0</v>
          </cell>
          <cell r="BH10">
            <v>0</v>
          </cell>
          <cell r="BI10">
            <v>0</v>
          </cell>
          <cell r="BJ10">
            <v>0</v>
          </cell>
          <cell r="BK10">
            <v>0</v>
          </cell>
          <cell r="BL10">
            <v>0</v>
          </cell>
          <cell r="BM10">
            <v>0</v>
          </cell>
          <cell r="BN10">
            <v>0</v>
          </cell>
          <cell r="BO10">
            <v>0</v>
          </cell>
          <cell r="BP10">
            <v>0</v>
          </cell>
          <cell r="BQ10">
            <v>0</v>
          </cell>
          <cell r="BR10">
            <v>0</v>
          </cell>
          <cell r="BS10">
            <v>0</v>
          </cell>
          <cell r="BT10">
            <v>0</v>
          </cell>
          <cell r="BU10">
            <v>0</v>
          </cell>
          <cell r="BV10">
            <v>0</v>
          </cell>
          <cell r="BW10">
            <v>0</v>
          </cell>
          <cell r="BX10">
            <v>0</v>
          </cell>
          <cell r="BY10">
            <v>0</v>
          </cell>
          <cell r="BZ10">
            <v>0</v>
          </cell>
          <cell r="CA10">
            <v>0</v>
          </cell>
          <cell r="CB10">
            <v>0</v>
          </cell>
          <cell r="CC10">
            <v>0</v>
          </cell>
        </row>
        <row r="11">
          <cell r="B11" t="str">
            <v>국도38(시)01</v>
          </cell>
          <cell r="C11" t="str">
            <v>국도38(시)</v>
          </cell>
          <cell r="D11" t="str">
            <v>01</v>
          </cell>
          <cell r="E11" t="str">
            <v>95064_964</v>
          </cell>
          <cell r="F11" t="str">
            <v>9506P_033</v>
          </cell>
          <cell r="G11">
            <v>30</v>
          </cell>
          <cell r="H11">
            <v>12</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30</v>
          </cell>
          <cell r="AG11">
            <v>0</v>
          </cell>
          <cell r="AH11">
            <v>30</v>
          </cell>
          <cell r="AI11">
            <v>40</v>
          </cell>
          <cell r="AJ11">
            <v>0</v>
          </cell>
          <cell r="AK11">
            <v>10</v>
          </cell>
          <cell r="AL11">
            <v>0</v>
          </cell>
          <cell r="AM11">
            <v>0</v>
          </cell>
          <cell r="AN11">
            <v>0</v>
          </cell>
          <cell r="AO11">
            <v>0</v>
          </cell>
          <cell r="AP11">
            <v>0</v>
          </cell>
          <cell r="AQ11">
            <v>0</v>
          </cell>
          <cell r="AR11">
            <v>0</v>
          </cell>
          <cell r="AS11">
            <v>0</v>
          </cell>
          <cell r="AT11">
            <v>0</v>
          </cell>
          <cell r="AU11">
            <v>0</v>
          </cell>
          <cell r="AV11">
            <v>0</v>
          </cell>
          <cell r="AW11">
            <v>0</v>
          </cell>
          <cell r="AX11">
            <v>0</v>
          </cell>
          <cell r="AY11">
            <v>0</v>
          </cell>
          <cell r="AZ11">
            <v>0</v>
          </cell>
          <cell r="BA11">
            <v>0</v>
          </cell>
          <cell r="BB11">
            <v>0</v>
          </cell>
          <cell r="BC11">
            <v>0</v>
          </cell>
          <cell r="BD11">
            <v>0</v>
          </cell>
          <cell r="BE11">
            <v>0</v>
          </cell>
          <cell r="BF11">
            <v>0</v>
          </cell>
          <cell r="BG11">
            <v>0</v>
          </cell>
          <cell r="BH11">
            <v>0</v>
          </cell>
          <cell r="BI11">
            <v>0</v>
          </cell>
          <cell r="BJ11">
            <v>0</v>
          </cell>
          <cell r="BK11">
            <v>0</v>
          </cell>
          <cell r="BL11">
            <v>0</v>
          </cell>
          <cell r="BM11">
            <v>0</v>
          </cell>
          <cell r="BN11">
            <v>0</v>
          </cell>
          <cell r="BO11">
            <v>0</v>
          </cell>
          <cell r="BP11">
            <v>0</v>
          </cell>
          <cell r="BQ11">
            <v>0</v>
          </cell>
          <cell r="BR11">
            <v>0</v>
          </cell>
          <cell r="BS11">
            <v>0</v>
          </cell>
          <cell r="BT11">
            <v>0</v>
          </cell>
          <cell r="BU11">
            <v>0</v>
          </cell>
          <cell r="BV11">
            <v>0</v>
          </cell>
          <cell r="BW11">
            <v>0</v>
          </cell>
          <cell r="BX11">
            <v>0</v>
          </cell>
          <cell r="BY11">
            <v>0</v>
          </cell>
          <cell r="BZ11">
            <v>0</v>
          </cell>
          <cell r="CA11">
            <v>0</v>
          </cell>
          <cell r="CB11">
            <v>0</v>
          </cell>
          <cell r="CC11">
            <v>0</v>
          </cell>
        </row>
        <row r="12">
          <cell r="B12" t="str">
            <v>국도38(시)01</v>
          </cell>
          <cell r="C12" t="str">
            <v>국도38(시)</v>
          </cell>
          <cell r="D12" t="str">
            <v>01</v>
          </cell>
          <cell r="E12" t="str">
            <v>9506P_033</v>
          </cell>
          <cell r="F12" t="str">
            <v>두문동터널</v>
          </cell>
          <cell r="G12">
            <v>50</v>
          </cell>
          <cell r="H12">
            <v>12</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v>0</v>
          </cell>
          <cell r="AG12">
            <v>50</v>
          </cell>
          <cell r="AH12">
            <v>50</v>
          </cell>
          <cell r="AI12">
            <v>80</v>
          </cell>
          <cell r="AJ12">
            <v>20</v>
          </cell>
          <cell r="AK12">
            <v>10</v>
          </cell>
          <cell r="AL12">
            <v>1</v>
          </cell>
          <cell r="AM12">
            <v>0</v>
          </cell>
          <cell r="AN12">
            <v>0</v>
          </cell>
          <cell r="AO12">
            <v>1</v>
          </cell>
          <cell r="AP12">
            <v>0</v>
          </cell>
          <cell r="AQ12">
            <v>0</v>
          </cell>
          <cell r="AR12">
            <v>0</v>
          </cell>
          <cell r="AS12">
            <v>0</v>
          </cell>
          <cell r="AT12">
            <v>0</v>
          </cell>
          <cell r="AU12">
            <v>0</v>
          </cell>
          <cell r="AV12">
            <v>0</v>
          </cell>
          <cell r="AW12">
            <v>0</v>
          </cell>
          <cell r="AX12">
            <v>0</v>
          </cell>
          <cell r="AY12">
            <v>0</v>
          </cell>
          <cell r="AZ12">
            <v>0</v>
          </cell>
          <cell r="BA12">
            <v>0</v>
          </cell>
          <cell r="BB12">
            <v>0</v>
          </cell>
          <cell r="BC12">
            <v>0</v>
          </cell>
          <cell r="BD12">
            <v>0</v>
          </cell>
          <cell r="BE12">
            <v>0</v>
          </cell>
          <cell r="BF12">
            <v>0</v>
          </cell>
          <cell r="BG12">
            <v>0</v>
          </cell>
          <cell r="BH12">
            <v>0</v>
          </cell>
          <cell r="BI12">
            <v>0</v>
          </cell>
          <cell r="BJ12">
            <v>0</v>
          </cell>
          <cell r="BK12">
            <v>0</v>
          </cell>
          <cell r="BL12">
            <v>0</v>
          </cell>
          <cell r="BM12">
            <v>0</v>
          </cell>
          <cell r="BN12">
            <v>0</v>
          </cell>
          <cell r="BO12">
            <v>0</v>
          </cell>
          <cell r="BP12">
            <v>0</v>
          </cell>
          <cell r="BQ12">
            <v>0</v>
          </cell>
          <cell r="BR12">
            <v>0</v>
          </cell>
          <cell r="BS12">
            <v>0</v>
          </cell>
          <cell r="BT12">
            <v>0</v>
          </cell>
          <cell r="BU12">
            <v>0</v>
          </cell>
          <cell r="BV12">
            <v>0</v>
          </cell>
          <cell r="BW12">
            <v>0</v>
          </cell>
          <cell r="BX12">
            <v>0</v>
          </cell>
          <cell r="BY12">
            <v>1</v>
          </cell>
          <cell r="BZ12">
            <v>0</v>
          </cell>
          <cell r="CA12">
            <v>0</v>
          </cell>
          <cell r="CB12">
            <v>0</v>
          </cell>
          <cell r="CC12">
            <v>1</v>
          </cell>
        </row>
        <row r="13">
          <cell r="B13" t="str">
            <v>국도38(시)01</v>
          </cell>
          <cell r="C13" t="str">
            <v>국도38(시)</v>
          </cell>
          <cell r="D13" t="str">
            <v>01</v>
          </cell>
          <cell r="E13" t="str">
            <v>95064_964</v>
          </cell>
          <cell r="F13" t="str">
            <v>95064_962</v>
          </cell>
          <cell r="G13">
            <v>29</v>
          </cell>
          <cell r="H13">
            <v>48</v>
          </cell>
          <cell r="I13">
            <v>0</v>
          </cell>
          <cell r="J13">
            <v>0</v>
          </cell>
          <cell r="K13">
            <v>0</v>
          </cell>
          <cell r="L13">
            <v>0</v>
          </cell>
          <cell r="M13">
            <v>0</v>
          </cell>
          <cell r="N13">
            <v>0</v>
          </cell>
          <cell r="O13">
            <v>0</v>
          </cell>
          <cell r="P13">
            <v>0</v>
          </cell>
          <cell r="Q13">
            <v>0</v>
          </cell>
          <cell r="R13">
            <v>29</v>
          </cell>
          <cell r="S13">
            <v>0</v>
          </cell>
          <cell r="T13">
            <v>29</v>
          </cell>
          <cell r="U13">
            <v>29</v>
          </cell>
          <cell r="V13">
            <v>0</v>
          </cell>
          <cell r="W13">
            <v>0</v>
          </cell>
          <cell r="X13">
            <v>0</v>
          </cell>
          <cell r="Y13">
            <v>0</v>
          </cell>
          <cell r="Z13">
            <v>0</v>
          </cell>
          <cell r="AA13">
            <v>0</v>
          </cell>
          <cell r="AB13">
            <v>0</v>
          </cell>
          <cell r="AC13">
            <v>0</v>
          </cell>
          <cell r="AD13">
            <v>0</v>
          </cell>
          <cell r="AE13">
            <v>0</v>
          </cell>
          <cell r="AF13">
            <v>0</v>
          </cell>
          <cell r="AG13">
            <v>0</v>
          </cell>
          <cell r="AH13">
            <v>0</v>
          </cell>
          <cell r="AI13">
            <v>0</v>
          </cell>
          <cell r="AJ13">
            <v>0</v>
          </cell>
          <cell r="AK13">
            <v>0</v>
          </cell>
          <cell r="AL13">
            <v>0</v>
          </cell>
          <cell r="AM13">
            <v>0</v>
          </cell>
          <cell r="AN13">
            <v>0</v>
          </cell>
          <cell r="AO13">
            <v>0</v>
          </cell>
          <cell r="AP13">
            <v>0</v>
          </cell>
          <cell r="AQ13">
            <v>0</v>
          </cell>
          <cell r="AR13">
            <v>0</v>
          </cell>
          <cell r="AS13">
            <v>0</v>
          </cell>
          <cell r="AT13">
            <v>0</v>
          </cell>
          <cell r="AU13">
            <v>0</v>
          </cell>
          <cell r="AV13">
            <v>0</v>
          </cell>
          <cell r="AW13">
            <v>0</v>
          </cell>
          <cell r="AX13">
            <v>0</v>
          </cell>
          <cell r="AY13">
            <v>0</v>
          </cell>
          <cell r="AZ13">
            <v>0</v>
          </cell>
          <cell r="BA13">
            <v>0</v>
          </cell>
          <cell r="BB13">
            <v>0</v>
          </cell>
          <cell r="BC13">
            <v>0</v>
          </cell>
          <cell r="BD13">
            <v>0</v>
          </cell>
          <cell r="BE13">
            <v>0</v>
          </cell>
          <cell r="BF13">
            <v>0</v>
          </cell>
          <cell r="BG13">
            <v>0</v>
          </cell>
          <cell r="BH13">
            <v>0</v>
          </cell>
          <cell r="BI13">
            <v>0</v>
          </cell>
          <cell r="BJ13">
            <v>0</v>
          </cell>
          <cell r="BK13">
            <v>0</v>
          </cell>
          <cell r="BL13">
            <v>0</v>
          </cell>
          <cell r="BM13">
            <v>0</v>
          </cell>
          <cell r="BN13">
            <v>0</v>
          </cell>
          <cell r="BO13">
            <v>0</v>
          </cell>
          <cell r="BP13">
            <v>0</v>
          </cell>
          <cell r="BQ13">
            <v>0</v>
          </cell>
          <cell r="BR13">
            <v>0</v>
          </cell>
          <cell r="BS13">
            <v>0</v>
          </cell>
          <cell r="BT13">
            <v>0</v>
          </cell>
          <cell r="BU13">
            <v>0</v>
          </cell>
          <cell r="BV13">
            <v>0</v>
          </cell>
          <cell r="BW13">
            <v>0</v>
          </cell>
          <cell r="BX13">
            <v>0</v>
          </cell>
          <cell r="BY13">
            <v>0</v>
          </cell>
          <cell r="BZ13">
            <v>0</v>
          </cell>
          <cell r="CA13">
            <v>0</v>
          </cell>
          <cell r="CB13">
            <v>0</v>
          </cell>
          <cell r="CC13">
            <v>0</v>
          </cell>
        </row>
        <row r="14">
          <cell r="B14" t="str">
            <v>국도38(시)01</v>
          </cell>
          <cell r="C14" t="str">
            <v>국도38(시)</v>
          </cell>
          <cell r="D14" t="str">
            <v>01</v>
          </cell>
          <cell r="E14" t="str">
            <v>95064_962</v>
          </cell>
          <cell r="F14" t="str">
            <v>96063_061</v>
          </cell>
          <cell r="G14">
            <v>40</v>
          </cell>
          <cell r="H14">
            <v>48</v>
          </cell>
          <cell r="I14">
            <v>0</v>
          </cell>
          <cell r="J14">
            <v>0</v>
          </cell>
          <cell r="K14">
            <v>0</v>
          </cell>
          <cell r="L14">
            <v>0</v>
          </cell>
          <cell r="M14">
            <v>0</v>
          </cell>
          <cell r="N14">
            <v>0</v>
          </cell>
          <cell r="O14">
            <v>0</v>
          </cell>
          <cell r="P14">
            <v>0</v>
          </cell>
          <cell r="Q14">
            <v>0</v>
          </cell>
          <cell r="R14">
            <v>40</v>
          </cell>
          <cell r="S14">
            <v>0</v>
          </cell>
          <cell r="T14">
            <v>40</v>
          </cell>
          <cell r="U14">
            <v>40</v>
          </cell>
          <cell r="V14">
            <v>0</v>
          </cell>
          <cell r="W14">
            <v>0</v>
          </cell>
          <cell r="X14">
            <v>0</v>
          </cell>
          <cell r="Y14">
            <v>0</v>
          </cell>
          <cell r="Z14">
            <v>0</v>
          </cell>
          <cell r="AA14">
            <v>0</v>
          </cell>
          <cell r="AB14">
            <v>0</v>
          </cell>
          <cell r="AC14">
            <v>0</v>
          </cell>
          <cell r="AD14">
            <v>0</v>
          </cell>
          <cell r="AE14">
            <v>0</v>
          </cell>
          <cell r="AF14">
            <v>0</v>
          </cell>
          <cell r="AG14">
            <v>0</v>
          </cell>
          <cell r="AH14">
            <v>0</v>
          </cell>
          <cell r="AI14">
            <v>0</v>
          </cell>
          <cell r="AJ14">
            <v>0</v>
          </cell>
          <cell r="AK14">
            <v>0</v>
          </cell>
          <cell r="AL14">
            <v>0</v>
          </cell>
          <cell r="AM14">
            <v>0</v>
          </cell>
          <cell r="AN14">
            <v>0</v>
          </cell>
          <cell r="AO14">
            <v>0</v>
          </cell>
          <cell r="AP14">
            <v>0</v>
          </cell>
          <cell r="AQ14">
            <v>0</v>
          </cell>
          <cell r="AR14">
            <v>0</v>
          </cell>
          <cell r="AS14">
            <v>0</v>
          </cell>
          <cell r="AT14">
            <v>0</v>
          </cell>
          <cell r="AU14">
            <v>0</v>
          </cell>
          <cell r="AV14">
            <v>0</v>
          </cell>
          <cell r="AW14">
            <v>0</v>
          </cell>
          <cell r="AX14">
            <v>0</v>
          </cell>
          <cell r="AY14">
            <v>0</v>
          </cell>
          <cell r="AZ14">
            <v>0</v>
          </cell>
          <cell r="BA14">
            <v>0</v>
          </cell>
          <cell r="BB14">
            <v>0</v>
          </cell>
          <cell r="BC14">
            <v>0</v>
          </cell>
          <cell r="BD14">
            <v>0</v>
          </cell>
          <cell r="BE14">
            <v>0</v>
          </cell>
          <cell r="BF14">
            <v>0</v>
          </cell>
          <cell r="BG14">
            <v>0</v>
          </cell>
          <cell r="BH14">
            <v>0</v>
          </cell>
          <cell r="BI14">
            <v>0</v>
          </cell>
          <cell r="BJ14">
            <v>0</v>
          </cell>
          <cell r="BK14">
            <v>0</v>
          </cell>
          <cell r="BL14">
            <v>0</v>
          </cell>
          <cell r="BM14">
            <v>0</v>
          </cell>
          <cell r="BN14">
            <v>0</v>
          </cell>
          <cell r="BO14">
            <v>0</v>
          </cell>
          <cell r="BP14">
            <v>0</v>
          </cell>
          <cell r="BQ14">
            <v>0</v>
          </cell>
          <cell r="BR14">
            <v>0</v>
          </cell>
          <cell r="BS14">
            <v>0</v>
          </cell>
          <cell r="BT14">
            <v>0</v>
          </cell>
          <cell r="BU14">
            <v>0</v>
          </cell>
          <cell r="BV14">
            <v>0</v>
          </cell>
          <cell r="BW14">
            <v>0</v>
          </cell>
          <cell r="BX14">
            <v>0</v>
          </cell>
          <cell r="BY14">
            <v>0</v>
          </cell>
          <cell r="BZ14">
            <v>0</v>
          </cell>
          <cell r="CA14">
            <v>0</v>
          </cell>
          <cell r="CB14">
            <v>0</v>
          </cell>
          <cell r="CC14">
            <v>0</v>
          </cell>
        </row>
        <row r="15">
          <cell r="B15" t="str">
            <v>국도38(시)01</v>
          </cell>
          <cell r="C15" t="str">
            <v>국도38(시)</v>
          </cell>
          <cell r="D15" t="str">
            <v>01</v>
          </cell>
          <cell r="E15" t="str">
            <v>96063_061</v>
          </cell>
          <cell r="F15" t="str">
            <v>96063_062</v>
          </cell>
          <cell r="G15">
            <v>50</v>
          </cell>
          <cell r="H15">
            <v>48</v>
          </cell>
          <cell r="I15">
            <v>0</v>
          </cell>
          <cell r="J15">
            <v>0</v>
          </cell>
          <cell r="K15">
            <v>0</v>
          </cell>
          <cell r="L15">
            <v>0</v>
          </cell>
          <cell r="M15">
            <v>0</v>
          </cell>
          <cell r="N15">
            <v>0</v>
          </cell>
          <cell r="O15">
            <v>0</v>
          </cell>
          <cell r="P15">
            <v>0</v>
          </cell>
          <cell r="Q15">
            <v>0</v>
          </cell>
          <cell r="R15">
            <v>50</v>
          </cell>
          <cell r="S15">
            <v>0</v>
          </cell>
          <cell r="T15">
            <v>50</v>
          </cell>
          <cell r="U15">
            <v>50</v>
          </cell>
          <cell r="V15">
            <v>0</v>
          </cell>
          <cell r="W15">
            <v>0</v>
          </cell>
          <cell r="X15">
            <v>0</v>
          </cell>
          <cell r="Y15">
            <v>0</v>
          </cell>
          <cell r="Z15">
            <v>0</v>
          </cell>
          <cell r="AA15">
            <v>0</v>
          </cell>
          <cell r="AB15">
            <v>0</v>
          </cell>
          <cell r="AC15">
            <v>0</v>
          </cell>
          <cell r="AD15">
            <v>0</v>
          </cell>
          <cell r="AE15">
            <v>0</v>
          </cell>
          <cell r="AF15">
            <v>0</v>
          </cell>
          <cell r="AG15">
            <v>0</v>
          </cell>
          <cell r="AH15">
            <v>0</v>
          </cell>
          <cell r="AI15">
            <v>0</v>
          </cell>
          <cell r="AJ15">
            <v>0</v>
          </cell>
          <cell r="AK15">
            <v>0</v>
          </cell>
          <cell r="AL15">
            <v>0</v>
          </cell>
          <cell r="AM15">
            <v>0</v>
          </cell>
          <cell r="AN15">
            <v>0</v>
          </cell>
          <cell r="AO15">
            <v>0</v>
          </cell>
          <cell r="AP15">
            <v>0</v>
          </cell>
          <cell r="AQ15">
            <v>0</v>
          </cell>
          <cell r="AR15">
            <v>0</v>
          </cell>
          <cell r="AS15">
            <v>0</v>
          </cell>
          <cell r="AT15">
            <v>0</v>
          </cell>
          <cell r="AU15">
            <v>0</v>
          </cell>
          <cell r="AV15">
            <v>0</v>
          </cell>
          <cell r="AW15">
            <v>0</v>
          </cell>
          <cell r="AX15">
            <v>0</v>
          </cell>
          <cell r="AY15">
            <v>0</v>
          </cell>
          <cell r="AZ15">
            <v>0</v>
          </cell>
          <cell r="BA15">
            <v>0</v>
          </cell>
          <cell r="BB15">
            <v>0</v>
          </cell>
          <cell r="BC15">
            <v>0</v>
          </cell>
          <cell r="BD15">
            <v>0</v>
          </cell>
          <cell r="BE15">
            <v>0</v>
          </cell>
          <cell r="BF15">
            <v>0</v>
          </cell>
          <cell r="BG15">
            <v>0</v>
          </cell>
          <cell r="BH15">
            <v>0</v>
          </cell>
          <cell r="BI15">
            <v>0</v>
          </cell>
          <cell r="BJ15">
            <v>0</v>
          </cell>
          <cell r="BK15">
            <v>0</v>
          </cell>
          <cell r="BL15">
            <v>0</v>
          </cell>
          <cell r="BM15">
            <v>0</v>
          </cell>
          <cell r="BN15">
            <v>0</v>
          </cell>
          <cell r="BO15">
            <v>0</v>
          </cell>
          <cell r="BP15">
            <v>0</v>
          </cell>
          <cell r="BQ15">
            <v>0</v>
          </cell>
          <cell r="BR15">
            <v>0</v>
          </cell>
          <cell r="BS15">
            <v>0</v>
          </cell>
          <cell r="BT15">
            <v>0</v>
          </cell>
          <cell r="BU15">
            <v>0</v>
          </cell>
          <cell r="BV15">
            <v>0</v>
          </cell>
          <cell r="BW15">
            <v>0</v>
          </cell>
          <cell r="BX15">
            <v>0</v>
          </cell>
          <cell r="BY15">
            <v>0</v>
          </cell>
          <cell r="BZ15">
            <v>0</v>
          </cell>
          <cell r="CA15">
            <v>0</v>
          </cell>
          <cell r="CB15">
            <v>0</v>
          </cell>
          <cell r="CC15">
            <v>0</v>
          </cell>
        </row>
        <row r="16">
          <cell r="B16" t="str">
            <v>국도38(시)01</v>
          </cell>
          <cell r="C16" t="str">
            <v>국도38(시)</v>
          </cell>
          <cell r="D16" t="str">
            <v>01</v>
          </cell>
          <cell r="E16" t="str">
            <v>96063_062</v>
          </cell>
          <cell r="F16" t="str">
            <v>9606P_222</v>
          </cell>
          <cell r="G16">
            <v>34</v>
          </cell>
          <cell r="H16">
            <v>48</v>
          </cell>
          <cell r="I16">
            <v>0</v>
          </cell>
          <cell r="J16">
            <v>0</v>
          </cell>
          <cell r="K16">
            <v>0</v>
          </cell>
          <cell r="L16">
            <v>0</v>
          </cell>
          <cell r="M16">
            <v>0</v>
          </cell>
          <cell r="N16">
            <v>0</v>
          </cell>
          <cell r="O16">
            <v>0</v>
          </cell>
          <cell r="P16">
            <v>0</v>
          </cell>
          <cell r="Q16">
            <v>0</v>
          </cell>
          <cell r="R16">
            <v>34</v>
          </cell>
          <cell r="S16">
            <v>0</v>
          </cell>
          <cell r="T16">
            <v>34</v>
          </cell>
          <cell r="U16">
            <v>34</v>
          </cell>
          <cell r="V16">
            <v>0</v>
          </cell>
          <cell r="W16">
            <v>0</v>
          </cell>
          <cell r="X16">
            <v>0</v>
          </cell>
          <cell r="Y16">
            <v>0</v>
          </cell>
          <cell r="Z16">
            <v>0</v>
          </cell>
          <cell r="AA16">
            <v>0</v>
          </cell>
          <cell r="AB16">
            <v>0</v>
          </cell>
          <cell r="AC16">
            <v>0</v>
          </cell>
          <cell r="AD16">
            <v>0</v>
          </cell>
          <cell r="AE16">
            <v>0</v>
          </cell>
          <cell r="AF16">
            <v>0</v>
          </cell>
          <cell r="AG16">
            <v>0</v>
          </cell>
          <cell r="AH16">
            <v>0</v>
          </cell>
          <cell r="AI16">
            <v>0</v>
          </cell>
          <cell r="AJ16">
            <v>0</v>
          </cell>
          <cell r="AK16">
            <v>0</v>
          </cell>
          <cell r="AL16">
            <v>0</v>
          </cell>
          <cell r="AM16">
            <v>0</v>
          </cell>
          <cell r="AN16">
            <v>0</v>
          </cell>
          <cell r="AO16">
            <v>0</v>
          </cell>
          <cell r="AP16">
            <v>0</v>
          </cell>
          <cell r="AQ16">
            <v>0</v>
          </cell>
          <cell r="AR16">
            <v>0</v>
          </cell>
          <cell r="AS16">
            <v>0</v>
          </cell>
          <cell r="AT16">
            <v>0</v>
          </cell>
          <cell r="AU16">
            <v>0</v>
          </cell>
          <cell r="AV16">
            <v>0</v>
          </cell>
          <cell r="AW16">
            <v>0</v>
          </cell>
          <cell r="AX16">
            <v>0</v>
          </cell>
          <cell r="AY16">
            <v>0</v>
          </cell>
          <cell r="AZ16">
            <v>0</v>
          </cell>
          <cell r="BA16">
            <v>0</v>
          </cell>
          <cell r="BB16">
            <v>0</v>
          </cell>
          <cell r="BC16">
            <v>0</v>
          </cell>
          <cell r="BD16">
            <v>0</v>
          </cell>
          <cell r="BE16">
            <v>0</v>
          </cell>
          <cell r="BF16">
            <v>0</v>
          </cell>
          <cell r="BG16">
            <v>0</v>
          </cell>
          <cell r="BH16">
            <v>0</v>
          </cell>
          <cell r="BI16">
            <v>0</v>
          </cell>
          <cell r="BJ16">
            <v>0</v>
          </cell>
          <cell r="BK16">
            <v>0</v>
          </cell>
          <cell r="BL16">
            <v>0</v>
          </cell>
          <cell r="BM16">
            <v>0</v>
          </cell>
          <cell r="BN16">
            <v>0</v>
          </cell>
          <cell r="BO16">
            <v>0</v>
          </cell>
          <cell r="BP16">
            <v>0</v>
          </cell>
          <cell r="BQ16">
            <v>0</v>
          </cell>
          <cell r="BR16">
            <v>0</v>
          </cell>
          <cell r="BS16">
            <v>0</v>
          </cell>
          <cell r="BT16">
            <v>0</v>
          </cell>
          <cell r="BU16">
            <v>0</v>
          </cell>
          <cell r="BV16">
            <v>0</v>
          </cell>
          <cell r="BW16">
            <v>0</v>
          </cell>
          <cell r="BX16">
            <v>0</v>
          </cell>
          <cell r="BY16">
            <v>0</v>
          </cell>
          <cell r="BZ16">
            <v>0</v>
          </cell>
          <cell r="CA16">
            <v>0</v>
          </cell>
          <cell r="CB16">
            <v>0</v>
          </cell>
          <cell r="CC16">
            <v>0</v>
          </cell>
        </row>
        <row r="17">
          <cell r="B17" t="str">
            <v>국도38(시)01</v>
          </cell>
          <cell r="C17" t="str">
            <v>국도38(시)</v>
          </cell>
          <cell r="D17" t="str">
            <v>01</v>
          </cell>
          <cell r="E17" t="str">
            <v>9606P_222</v>
          </cell>
          <cell r="F17" t="str">
            <v>9606P_221</v>
          </cell>
          <cell r="G17">
            <v>28</v>
          </cell>
          <cell r="H17">
            <v>48</v>
          </cell>
          <cell r="I17">
            <v>0</v>
          </cell>
          <cell r="J17">
            <v>0</v>
          </cell>
          <cell r="K17">
            <v>0</v>
          </cell>
          <cell r="L17">
            <v>0</v>
          </cell>
          <cell r="M17">
            <v>0</v>
          </cell>
          <cell r="N17">
            <v>0</v>
          </cell>
          <cell r="O17">
            <v>0</v>
          </cell>
          <cell r="P17">
            <v>0</v>
          </cell>
          <cell r="Q17">
            <v>0</v>
          </cell>
          <cell r="R17">
            <v>28</v>
          </cell>
          <cell r="S17">
            <v>0</v>
          </cell>
          <cell r="T17">
            <v>28</v>
          </cell>
          <cell r="U17">
            <v>28</v>
          </cell>
          <cell r="V17">
            <v>0</v>
          </cell>
          <cell r="W17">
            <v>0</v>
          </cell>
          <cell r="X17">
            <v>0</v>
          </cell>
          <cell r="Y17">
            <v>0</v>
          </cell>
          <cell r="Z17">
            <v>0</v>
          </cell>
          <cell r="AA17">
            <v>0</v>
          </cell>
          <cell r="AB17">
            <v>0</v>
          </cell>
          <cell r="AC17">
            <v>0</v>
          </cell>
          <cell r="AD17">
            <v>0</v>
          </cell>
          <cell r="AE17">
            <v>0</v>
          </cell>
          <cell r="AF17">
            <v>0</v>
          </cell>
          <cell r="AG17">
            <v>0</v>
          </cell>
          <cell r="AH17">
            <v>0</v>
          </cell>
          <cell r="AI17">
            <v>0</v>
          </cell>
          <cell r="AJ17">
            <v>0</v>
          </cell>
          <cell r="AK17">
            <v>0</v>
          </cell>
          <cell r="AL17">
            <v>0</v>
          </cell>
          <cell r="AM17">
            <v>0</v>
          </cell>
          <cell r="AN17">
            <v>0</v>
          </cell>
          <cell r="AO17">
            <v>0</v>
          </cell>
          <cell r="AP17">
            <v>0</v>
          </cell>
          <cell r="AQ17">
            <v>0</v>
          </cell>
          <cell r="AR17">
            <v>0</v>
          </cell>
          <cell r="AS17">
            <v>0</v>
          </cell>
          <cell r="AT17">
            <v>0</v>
          </cell>
          <cell r="AU17">
            <v>0</v>
          </cell>
          <cell r="AV17">
            <v>0</v>
          </cell>
          <cell r="AW17">
            <v>0</v>
          </cell>
          <cell r="AX17">
            <v>0</v>
          </cell>
          <cell r="AY17">
            <v>0</v>
          </cell>
          <cell r="AZ17">
            <v>0</v>
          </cell>
          <cell r="BA17">
            <v>0</v>
          </cell>
          <cell r="BB17">
            <v>0</v>
          </cell>
          <cell r="BC17">
            <v>0</v>
          </cell>
          <cell r="BD17">
            <v>0</v>
          </cell>
          <cell r="BE17">
            <v>0</v>
          </cell>
          <cell r="BF17">
            <v>0</v>
          </cell>
          <cell r="BG17">
            <v>0</v>
          </cell>
          <cell r="BH17">
            <v>0</v>
          </cell>
          <cell r="BI17">
            <v>0</v>
          </cell>
          <cell r="BJ17">
            <v>0</v>
          </cell>
          <cell r="BK17">
            <v>0</v>
          </cell>
          <cell r="BL17">
            <v>0</v>
          </cell>
          <cell r="BM17">
            <v>0</v>
          </cell>
          <cell r="BN17">
            <v>0</v>
          </cell>
          <cell r="BO17">
            <v>0</v>
          </cell>
          <cell r="BP17">
            <v>0</v>
          </cell>
          <cell r="BQ17">
            <v>0</v>
          </cell>
          <cell r="BR17">
            <v>0</v>
          </cell>
          <cell r="BS17">
            <v>0</v>
          </cell>
          <cell r="BT17">
            <v>0</v>
          </cell>
          <cell r="BU17">
            <v>0</v>
          </cell>
          <cell r="BV17">
            <v>0</v>
          </cell>
          <cell r="BW17">
            <v>0</v>
          </cell>
          <cell r="BX17">
            <v>0</v>
          </cell>
          <cell r="BY17">
            <v>0</v>
          </cell>
          <cell r="BZ17">
            <v>0</v>
          </cell>
          <cell r="CA17">
            <v>0</v>
          </cell>
          <cell r="CB17">
            <v>0</v>
          </cell>
          <cell r="CC17">
            <v>0</v>
          </cell>
        </row>
        <row r="18">
          <cell r="B18" t="str">
            <v>국도38(시)01</v>
          </cell>
          <cell r="C18" t="str">
            <v>국도38(시)</v>
          </cell>
          <cell r="D18" t="str">
            <v>01</v>
          </cell>
          <cell r="E18" t="str">
            <v>9606P_221</v>
          </cell>
          <cell r="F18" t="str">
            <v>9606P_321</v>
          </cell>
          <cell r="G18">
            <v>36</v>
          </cell>
          <cell r="H18">
            <v>48</v>
          </cell>
          <cell r="I18">
            <v>0</v>
          </cell>
          <cell r="J18">
            <v>0</v>
          </cell>
          <cell r="K18">
            <v>0</v>
          </cell>
          <cell r="L18">
            <v>0</v>
          </cell>
          <cell r="M18">
            <v>0</v>
          </cell>
          <cell r="N18">
            <v>0</v>
          </cell>
          <cell r="O18">
            <v>0</v>
          </cell>
          <cell r="P18">
            <v>0</v>
          </cell>
          <cell r="Q18">
            <v>0</v>
          </cell>
          <cell r="R18">
            <v>36</v>
          </cell>
          <cell r="S18">
            <v>0</v>
          </cell>
          <cell r="T18">
            <v>36</v>
          </cell>
          <cell r="U18">
            <v>36</v>
          </cell>
          <cell r="V18">
            <v>0</v>
          </cell>
          <cell r="W18">
            <v>0</v>
          </cell>
          <cell r="X18">
            <v>0</v>
          </cell>
          <cell r="Y18">
            <v>0</v>
          </cell>
          <cell r="Z18">
            <v>0</v>
          </cell>
          <cell r="AA18">
            <v>0</v>
          </cell>
          <cell r="AB18">
            <v>0</v>
          </cell>
          <cell r="AC18">
            <v>0</v>
          </cell>
          <cell r="AD18">
            <v>0</v>
          </cell>
          <cell r="AE18">
            <v>0</v>
          </cell>
          <cell r="AF18">
            <v>0</v>
          </cell>
          <cell r="AG18">
            <v>0</v>
          </cell>
          <cell r="AH18">
            <v>0</v>
          </cell>
          <cell r="AI18">
            <v>0</v>
          </cell>
          <cell r="AJ18">
            <v>0</v>
          </cell>
          <cell r="AK18">
            <v>0</v>
          </cell>
          <cell r="AL18">
            <v>0</v>
          </cell>
          <cell r="AM18">
            <v>0</v>
          </cell>
          <cell r="AN18">
            <v>0</v>
          </cell>
          <cell r="AO18">
            <v>0</v>
          </cell>
          <cell r="AP18">
            <v>0</v>
          </cell>
          <cell r="AQ18">
            <v>0</v>
          </cell>
          <cell r="AR18">
            <v>0</v>
          </cell>
          <cell r="AS18">
            <v>0</v>
          </cell>
          <cell r="AT18">
            <v>0</v>
          </cell>
          <cell r="AU18">
            <v>0</v>
          </cell>
          <cell r="AV18">
            <v>0</v>
          </cell>
          <cell r="AW18">
            <v>0</v>
          </cell>
          <cell r="AX18">
            <v>0</v>
          </cell>
          <cell r="AY18">
            <v>0</v>
          </cell>
          <cell r="AZ18">
            <v>0</v>
          </cell>
          <cell r="BA18">
            <v>0</v>
          </cell>
          <cell r="BB18">
            <v>0</v>
          </cell>
          <cell r="BC18">
            <v>0</v>
          </cell>
          <cell r="BD18">
            <v>0</v>
          </cell>
          <cell r="BE18">
            <v>0</v>
          </cell>
          <cell r="BF18">
            <v>0</v>
          </cell>
          <cell r="BG18">
            <v>0</v>
          </cell>
          <cell r="BH18">
            <v>0</v>
          </cell>
          <cell r="BI18">
            <v>0</v>
          </cell>
          <cell r="BJ18">
            <v>0</v>
          </cell>
          <cell r="BK18">
            <v>0</v>
          </cell>
          <cell r="BL18">
            <v>0</v>
          </cell>
          <cell r="BM18">
            <v>0</v>
          </cell>
          <cell r="BN18">
            <v>0</v>
          </cell>
          <cell r="BO18">
            <v>0</v>
          </cell>
          <cell r="BP18">
            <v>0</v>
          </cell>
          <cell r="BQ18">
            <v>0</v>
          </cell>
          <cell r="BR18">
            <v>0</v>
          </cell>
          <cell r="BS18">
            <v>0</v>
          </cell>
          <cell r="BT18">
            <v>0</v>
          </cell>
          <cell r="BU18">
            <v>0</v>
          </cell>
          <cell r="BV18">
            <v>0</v>
          </cell>
          <cell r="BW18">
            <v>0</v>
          </cell>
          <cell r="BX18">
            <v>0</v>
          </cell>
          <cell r="BY18">
            <v>0</v>
          </cell>
          <cell r="BZ18">
            <v>0</v>
          </cell>
          <cell r="CA18">
            <v>0</v>
          </cell>
          <cell r="CB18">
            <v>0</v>
          </cell>
          <cell r="CC18">
            <v>0</v>
          </cell>
        </row>
        <row r="19">
          <cell r="B19" t="str">
            <v>국도38(시)01</v>
          </cell>
          <cell r="C19" t="str">
            <v>국도38(시)</v>
          </cell>
          <cell r="D19" t="str">
            <v>01</v>
          </cell>
          <cell r="E19" t="str">
            <v>9606P_321</v>
          </cell>
          <cell r="F19" t="str">
            <v>9606P_422</v>
          </cell>
          <cell r="G19">
            <v>30</v>
          </cell>
          <cell r="H19">
            <v>48</v>
          </cell>
          <cell r="I19">
            <v>0</v>
          </cell>
          <cell r="J19">
            <v>0</v>
          </cell>
          <cell r="K19">
            <v>0</v>
          </cell>
          <cell r="L19">
            <v>0</v>
          </cell>
          <cell r="M19">
            <v>0</v>
          </cell>
          <cell r="N19">
            <v>0</v>
          </cell>
          <cell r="O19">
            <v>0</v>
          </cell>
          <cell r="P19">
            <v>0</v>
          </cell>
          <cell r="Q19">
            <v>0</v>
          </cell>
          <cell r="R19">
            <v>30</v>
          </cell>
          <cell r="S19">
            <v>0</v>
          </cell>
          <cell r="T19">
            <v>30</v>
          </cell>
          <cell r="U19">
            <v>30</v>
          </cell>
          <cell r="V19">
            <v>0</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0</v>
          </cell>
          <cell r="AM19">
            <v>0</v>
          </cell>
          <cell r="AN19">
            <v>0</v>
          </cell>
          <cell r="AO19">
            <v>0</v>
          </cell>
          <cell r="AP19">
            <v>0</v>
          </cell>
          <cell r="AQ19">
            <v>0</v>
          </cell>
          <cell r="AR19">
            <v>0</v>
          </cell>
          <cell r="AS19">
            <v>0</v>
          </cell>
          <cell r="AT19">
            <v>0</v>
          </cell>
          <cell r="AU19">
            <v>0</v>
          </cell>
          <cell r="AV19">
            <v>0</v>
          </cell>
          <cell r="AW19">
            <v>0</v>
          </cell>
          <cell r="AX19">
            <v>0</v>
          </cell>
          <cell r="AY19">
            <v>0</v>
          </cell>
          <cell r="AZ19">
            <v>0</v>
          </cell>
          <cell r="BA19">
            <v>0</v>
          </cell>
          <cell r="BB19">
            <v>0</v>
          </cell>
          <cell r="BC19">
            <v>0</v>
          </cell>
          <cell r="BD19">
            <v>0</v>
          </cell>
          <cell r="BE19">
            <v>0</v>
          </cell>
          <cell r="BF19">
            <v>0</v>
          </cell>
          <cell r="BG19">
            <v>0</v>
          </cell>
          <cell r="BH19">
            <v>0</v>
          </cell>
          <cell r="BI19">
            <v>0</v>
          </cell>
          <cell r="BJ19">
            <v>0</v>
          </cell>
          <cell r="BK19">
            <v>0</v>
          </cell>
          <cell r="BL19">
            <v>0</v>
          </cell>
          <cell r="BM19">
            <v>0</v>
          </cell>
          <cell r="BN19">
            <v>0</v>
          </cell>
          <cell r="BO19">
            <v>0</v>
          </cell>
          <cell r="BP19">
            <v>0</v>
          </cell>
          <cell r="BQ19">
            <v>0</v>
          </cell>
          <cell r="BR19">
            <v>0</v>
          </cell>
          <cell r="BS19">
            <v>0</v>
          </cell>
          <cell r="BT19">
            <v>0</v>
          </cell>
          <cell r="BU19">
            <v>0</v>
          </cell>
          <cell r="BV19">
            <v>0</v>
          </cell>
          <cell r="BW19">
            <v>0</v>
          </cell>
          <cell r="BX19">
            <v>0</v>
          </cell>
          <cell r="BY19">
            <v>0</v>
          </cell>
          <cell r="BZ19">
            <v>0</v>
          </cell>
          <cell r="CA19">
            <v>0</v>
          </cell>
          <cell r="CB19">
            <v>0</v>
          </cell>
          <cell r="CC19">
            <v>0</v>
          </cell>
        </row>
        <row r="20">
          <cell r="B20" t="str">
            <v>국도38(시)01</v>
          </cell>
          <cell r="C20" t="str">
            <v>국도38(시)</v>
          </cell>
          <cell r="D20" t="str">
            <v>01</v>
          </cell>
          <cell r="E20" t="str">
            <v>9606P_422</v>
          </cell>
          <cell r="F20" t="str">
            <v>9606P_421</v>
          </cell>
          <cell r="G20">
            <v>31</v>
          </cell>
          <cell r="H20">
            <v>48</v>
          </cell>
          <cell r="I20">
            <v>0</v>
          </cell>
          <cell r="J20">
            <v>0</v>
          </cell>
          <cell r="K20">
            <v>0</v>
          </cell>
          <cell r="L20">
            <v>0</v>
          </cell>
          <cell r="M20">
            <v>0</v>
          </cell>
          <cell r="N20">
            <v>0</v>
          </cell>
          <cell r="O20">
            <v>0</v>
          </cell>
          <cell r="P20">
            <v>0</v>
          </cell>
          <cell r="Q20">
            <v>0</v>
          </cell>
          <cell r="R20">
            <v>31</v>
          </cell>
          <cell r="S20">
            <v>0</v>
          </cell>
          <cell r="T20">
            <v>31</v>
          </cell>
          <cell r="U20">
            <v>31</v>
          </cell>
          <cell r="V20">
            <v>0</v>
          </cell>
          <cell r="W20">
            <v>0</v>
          </cell>
          <cell r="X20">
            <v>0</v>
          </cell>
          <cell r="Y20">
            <v>0</v>
          </cell>
          <cell r="Z20">
            <v>0</v>
          </cell>
          <cell r="AA20">
            <v>0</v>
          </cell>
          <cell r="AB20">
            <v>0</v>
          </cell>
          <cell r="AC20">
            <v>0</v>
          </cell>
          <cell r="AD20">
            <v>0</v>
          </cell>
          <cell r="AE20">
            <v>0</v>
          </cell>
          <cell r="AF20">
            <v>0</v>
          </cell>
          <cell r="AG20">
            <v>0</v>
          </cell>
          <cell r="AH20">
            <v>0</v>
          </cell>
          <cell r="AI20">
            <v>0</v>
          </cell>
          <cell r="AJ20">
            <v>0</v>
          </cell>
          <cell r="AK20">
            <v>0</v>
          </cell>
          <cell r="AL20">
            <v>0</v>
          </cell>
          <cell r="AM20">
            <v>0</v>
          </cell>
          <cell r="AN20">
            <v>0</v>
          </cell>
          <cell r="AO20">
            <v>0</v>
          </cell>
          <cell r="AP20">
            <v>0</v>
          </cell>
          <cell r="AQ20">
            <v>0</v>
          </cell>
          <cell r="AR20">
            <v>0</v>
          </cell>
          <cell r="AS20">
            <v>0</v>
          </cell>
          <cell r="AT20">
            <v>0</v>
          </cell>
          <cell r="AU20">
            <v>0</v>
          </cell>
          <cell r="AV20">
            <v>0</v>
          </cell>
          <cell r="AW20">
            <v>0</v>
          </cell>
          <cell r="AX20">
            <v>0</v>
          </cell>
          <cell r="AY20">
            <v>0</v>
          </cell>
          <cell r="AZ20">
            <v>0</v>
          </cell>
          <cell r="BA20">
            <v>0</v>
          </cell>
          <cell r="BB20">
            <v>0</v>
          </cell>
          <cell r="BC20">
            <v>0</v>
          </cell>
          <cell r="BD20">
            <v>0</v>
          </cell>
          <cell r="BE20">
            <v>0</v>
          </cell>
          <cell r="BF20">
            <v>0</v>
          </cell>
          <cell r="BG20">
            <v>0</v>
          </cell>
          <cell r="BH20">
            <v>0</v>
          </cell>
          <cell r="BI20">
            <v>0</v>
          </cell>
          <cell r="BJ20">
            <v>0</v>
          </cell>
          <cell r="BK20">
            <v>0</v>
          </cell>
          <cell r="BL20">
            <v>0</v>
          </cell>
          <cell r="BM20">
            <v>0</v>
          </cell>
          <cell r="BN20">
            <v>0</v>
          </cell>
          <cell r="BO20">
            <v>0</v>
          </cell>
          <cell r="BP20">
            <v>0</v>
          </cell>
          <cell r="BQ20">
            <v>0</v>
          </cell>
          <cell r="BR20">
            <v>0</v>
          </cell>
          <cell r="BS20">
            <v>0</v>
          </cell>
          <cell r="BT20">
            <v>0</v>
          </cell>
          <cell r="BU20">
            <v>0</v>
          </cell>
          <cell r="BV20">
            <v>0</v>
          </cell>
          <cell r="BW20">
            <v>0</v>
          </cell>
          <cell r="BX20">
            <v>0</v>
          </cell>
          <cell r="BY20">
            <v>0</v>
          </cell>
          <cell r="BZ20">
            <v>0</v>
          </cell>
          <cell r="CA20">
            <v>0</v>
          </cell>
          <cell r="CB20">
            <v>0</v>
          </cell>
          <cell r="CC20">
            <v>0</v>
          </cell>
        </row>
        <row r="21">
          <cell r="B21" t="str">
            <v>국도38(시)01</v>
          </cell>
          <cell r="C21" t="str">
            <v>국도38(시)</v>
          </cell>
          <cell r="D21" t="str">
            <v>01</v>
          </cell>
          <cell r="E21" t="str">
            <v>9606P_421</v>
          </cell>
          <cell r="F21" t="str">
            <v>96063_361</v>
          </cell>
          <cell r="G21">
            <v>55</v>
          </cell>
          <cell r="H21">
            <v>48</v>
          </cell>
          <cell r="I21">
            <v>0</v>
          </cell>
          <cell r="J21">
            <v>0</v>
          </cell>
          <cell r="K21">
            <v>0</v>
          </cell>
          <cell r="L21">
            <v>0</v>
          </cell>
          <cell r="M21">
            <v>0</v>
          </cell>
          <cell r="N21">
            <v>0</v>
          </cell>
          <cell r="O21">
            <v>0</v>
          </cell>
          <cell r="P21">
            <v>0</v>
          </cell>
          <cell r="Q21">
            <v>0</v>
          </cell>
          <cell r="R21">
            <v>55</v>
          </cell>
          <cell r="S21">
            <v>0</v>
          </cell>
          <cell r="T21">
            <v>55</v>
          </cell>
          <cell r="U21">
            <v>55</v>
          </cell>
          <cell r="V21">
            <v>0</v>
          </cell>
          <cell r="W21">
            <v>0</v>
          </cell>
          <cell r="X21">
            <v>0</v>
          </cell>
          <cell r="Y21">
            <v>0</v>
          </cell>
          <cell r="Z21">
            <v>0</v>
          </cell>
          <cell r="AA21">
            <v>0</v>
          </cell>
          <cell r="AB21">
            <v>0</v>
          </cell>
          <cell r="AC21">
            <v>0</v>
          </cell>
          <cell r="AD21">
            <v>0</v>
          </cell>
          <cell r="AE21">
            <v>0</v>
          </cell>
          <cell r="AF21">
            <v>0</v>
          </cell>
          <cell r="AG21">
            <v>0</v>
          </cell>
          <cell r="AH21">
            <v>0</v>
          </cell>
          <cell r="AI21">
            <v>0</v>
          </cell>
          <cell r="AJ21">
            <v>0</v>
          </cell>
          <cell r="AK21">
            <v>0</v>
          </cell>
          <cell r="AL21">
            <v>0</v>
          </cell>
          <cell r="AM21">
            <v>0</v>
          </cell>
          <cell r="AN21">
            <v>0</v>
          </cell>
          <cell r="AO21">
            <v>0</v>
          </cell>
          <cell r="AP21">
            <v>0</v>
          </cell>
          <cell r="AQ21">
            <v>0</v>
          </cell>
          <cell r="AR21">
            <v>0</v>
          </cell>
          <cell r="AS21">
            <v>0</v>
          </cell>
          <cell r="AT21">
            <v>0</v>
          </cell>
          <cell r="AU21">
            <v>0</v>
          </cell>
          <cell r="AV21">
            <v>0</v>
          </cell>
          <cell r="AW21">
            <v>0</v>
          </cell>
          <cell r="AX21">
            <v>0</v>
          </cell>
          <cell r="AY21">
            <v>0</v>
          </cell>
          <cell r="AZ21">
            <v>0</v>
          </cell>
          <cell r="BA21">
            <v>0</v>
          </cell>
          <cell r="BB21">
            <v>0</v>
          </cell>
          <cell r="BC21">
            <v>0</v>
          </cell>
          <cell r="BD21">
            <v>0</v>
          </cell>
          <cell r="BE21">
            <v>0</v>
          </cell>
          <cell r="BF21">
            <v>0</v>
          </cell>
          <cell r="BG21">
            <v>0</v>
          </cell>
          <cell r="BH21">
            <v>0</v>
          </cell>
          <cell r="BI21">
            <v>0</v>
          </cell>
          <cell r="BJ21">
            <v>0</v>
          </cell>
          <cell r="BK21">
            <v>0</v>
          </cell>
          <cell r="BL21">
            <v>0</v>
          </cell>
          <cell r="BM21">
            <v>0</v>
          </cell>
          <cell r="BN21">
            <v>0</v>
          </cell>
          <cell r="BO21">
            <v>0</v>
          </cell>
          <cell r="BP21">
            <v>0</v>
          </cell>
          <cell r="BQ21">
            <v>0</v>
          </cell>
          <cell r="BR21">
            <v>0</v>
          </cell>
          <cell r="BS21">
            <v>0</v>
          </cell>
          <cell r="BT21">
            <v>0</v>
          </cell>
          <cell r="BU21">
            <v>0</v>
          </cell>
          <cell r="BV21">
            <v>0</v>
          </cell>
          <cell r="BW21">
            <v>0</v>
          </cell>
          <cell r="BX21">
            <v>0</v>
          </cell>
          <cell r="BY21">
            <v>0</v>
          </cell>
          <cell r="BZ21">
            <v>0</v>
          </cell>
          <cell r="CA21">
            <v>0</v>
          </cell>
          <cell r="CB21">
            <v>0</v>
          </cell>
          <cell r="CC21">
            <v>0</v>
          </cell>
        </row>
        <row r="22">
          <cell r="B22" t="str">
            <v>국도38(시)01</v>
          </cell>
          <cell r="C22" t="str">
            <v>국도38(시)</v>
          </cell>
          <cell r="D22" t="str">
            <v>01</v>
          </cell>
          <cell r="E22" t="str">
            <v>96063_361</v>
          </cell>
          <cell r="F22" t="str">
            <v>96063_362</v>
          </cell>
          <cell r="G22">
            <v>57</v>
          </cell>
          <cell r="H22">
            <v>48</v>
          </cell>
          <cell r="I22">
            <v>0</v>
          </cell>
          <cell r="J22">
            <v>0</v>
          </cell>
          <cell r="K22">
            <v>0</v>
          </cell>
          <cell r="L22">
            <v>0</v>
          </cell>
          <cell r="M22">
            <v>0</v>
          </cell>
          <cell r="N22">
            <v>0</v>
          </cell>
          <cell r="O22">
            <v>0</v>
          </cell>
          <cell r="P22">
            <v>0</v>
          </cell>
          <cell r="Q22">
            <v>0</v>
          </cell>
          <cell r="R22">
            <v>57</v>
          </cell>
          <cell r="S22">
            <v>0</v>
          </cell>
          <cell r="T22">
            <v>57</v>
          </cell>
          <cell r="U22">
            <v>57</v>
          </cell>
          <cell r="V22">
            <v>0</v>
          </cell>
          <cell r="W22">
            <v>0</v>
          </cell>
          <cell r="X22">
            <v>0</v>
          </cell>
          <cell r="Y22">
            <v>0</v>
          </cell>
          <cell r="Z22">
            <v>0</v>
          </cell>
          <cell r="AA22">
            <v>0</v>
          </cell>
          <cell r="AB22">
            <v>0</v>
          </cell>
          <cell r="AC22">
            <v>0</v>
          </cell>
          <cell r="AD22">
            <v>0</v>
          </cell>
          <cell r="AE22">
            <v>0</v>
          </cell>
          <cell r="AF22">
            <v>0</v>
          </cell>
          <cell r="AG22">
            <v>0</v>
          </cell>
          <cell r="AH22">
            <v>0</v>
          </cell>
          <cell r="AI22">
            <v>0</v>
          </cell>
          <cell r="AJ22">
            <v>0</v>
          </cell>
          <cell r="AK22">
            <v>0</v>
          </cell>
          <cell r="AL22">
            <v>0</v>
          </cell>
          <cell r="AM22">
            <v>0</v>
          </cell>
          <cell r="AN22">
            <v>0</v>
          </cell>
          <cell r="AO22">
            <v>0</v>
          </cell>
          <cell r="AP22">
            <v>0</v>
          </cell>
          <cell r="AQ22">
            <v>0</v>
          </cell>
          <cell r="AR22">
            <v>0</v>
          </cell>
          <cell r="AS22">
            <v>0</v>
          </cell>
          <cell r="AT22">
            <v>0</v>
          </cell>
          <cell r="AU22">
            <v>0</v>
          </cell>
          <cell r="AV22">
            <v>0</v>
          </cell>
          <cell r="AW22">
            <v>0</v>
          </cell>
          <cell r="AX22">
            <v>0</v>
          </cell>
          <cell r="AY22">
            <v>0</v>
          </cell>
          <cell r="AZ22">
            <v>0</v>
          </cell>
          <cell r="BA22">
            <v>0</v>
          </cell>
          <cell r="BB22">
            <v>0</v>
          </cell>
          <cell r="BC22">
            <v>0</v>
          </cell>
          <cell r="BD22">
            <v>0</v>
          </cell>
          <cell r="BE22">
            <v>0</v>
          </cell>
          <cell r="BF22">
            <v>0</v>
          </cell>
          <cell r="BG22">
            <v>0</v>
          </cell>
          <cell r="BH22">
            <v>0</v>
          </cell>
          <cell r="BI22">
            <v>0</v>
          </cell>
          <cell r="BJ22">
            <v>0</v>
          </cell>
          <cell r="BK22">
            <v>0</v>
          </cell>
          <cell r="BL22">
            <v>0</v>
          </cell>
          <cell r="BM22">
            <v>0</v>
          </cell>
          <cell r="BN22">
            <v>0</v>
          </cell>
          <cell r="BO22">
            <v>0</v>
          </cell>
          <cell r="BP22">
            <v>0</v>
          </cell>
          <cell r="BQ22">
            <v>0</v>
          </cell>
          <cell r="BR22">
            <v>0</v>
          </cell>
          <cell r="BS22">
            <v>0</v>
          </cell>
          <cell r="BT22">
            <v>0</v>
          </cell>
          <cell r="BU22">
            <v>0</v>
          </cell>
          <cell r="BV22">
            <v>0</v>
          </cell>
          <cell r="BW22">
            <v>0</v>
          </cell>
          <cell r="BX22">
            <v>0</v>
          </cell>
          <cell r="BY22">
            <v>0</v>
          </cell>
          <cell r="BZ22">
            <v>0</v>
          </cell>
          <cell r="CA22">
            <v>0</v>
          </cell>
          <cell r="CB22">
            <v>0</v>
          </cell>
          <cell r="CC22">
            <v>0</v>
          </cell>
        </row>
        <row r="23">
          <cell r="B23" t="str">
            <v>국도38(시)01</v>
          </cell>
          <cell r="C23" t="str">
            <v>국도38(시)</v>
          </cell>
          <cell r="D23" t="str">
            <v>01</v>
          </cell>
          <cell r="E23" t="str">
            <v>96063_362</v>
          </cell>
          <cell r="F23" t="str">
            <v>9606P_721</v>
          </cell>
          <cell r="G23">
            <v>41</v>
          </cell>
          <cell r="H23">
            <v>48</v>
          </cell>
          <cell r="I23">
            <v>0</v>
          </cell>
          <cell r="J23">
            <v>0</v>
          </cell>
          <cell r="K23">
            <v>0</v>
          </cell>
          <cell r="L23">
            <v>0</v>
          </cell>
          <cell r="M23">
            <v>0</v>
          </cell>
          <cell r="N23">
            <v>0</v>
          </cell>
          <cell r="O23">
            <v>0</v>
          </cell>
          <cell r="P23">
            <v>0</v>
          </cell>
          <cell r="Q23">
            <v>0</v>
          </cell>
          <cell r="R23">
            <v>41</v>
          </cell>
          <cell r="S23">
            <v>0</v>
          </cell>
          <cell r="T23">
            <v>41</v>
          </cell>
          <cell r="U23">
            <v>41</v>
          </cell>
          <cell r="V23">
            <v>0</v>
          </cell>
          <cell r="W23">
            <v>0</v>
          </cell>
          <cell r="X23">
            <v>0</v>
          </cell>
          <cell r="Y23">
            <v>0</v>
          </cell>
          <cell r="Z23">
            <v>0</v>
          </cell>
          <cell r="AA23">
            <v>0</v>
          </cell>
          <cell r="AB23">
            <v>0</v>
          </cell>
          <cell r="AC23">
            <v>0</v>
          </cell>
          <cell r="AD23">
            <v>0</v>
          </cell>
          <cell r="AE23">
            <v>0</v>
          </cell>
          <cell r="AF23">
            <v>0</v>
          </cell>
          <cell r="AG23">
            <v>0</v>
          </cell>
          <cell r="AH23">
            <v>0</v>
          </cell>
          <cell r="AI23">
            <v>0</v>
          </cell>
          <cell r="AJ23">
            <v>0</v>
          </cell>
          <cell r="AK23">
            <v>0</v>
          </cell>
          <cell r="AL23">
            <v>0</v>
          </cell>
          <cell r="AM23">
            <v>0</v>
          </cell>
          <cell r="AN23">
            <v>0</v>
          </cell>
          <cell r="AO23">
            <v>0</v>
          </cell>
          <cell r="AP23">
            <v>0</v>
          </cell>
          <cell r="AQ23">
            <v>0</v>
          </cell>
          <cell r="AR23">
            <v>0</v>
          </cell>
          <cell r="AS23">
            <v>0</v>
          </cell>
          <cell r="AT23">
            <v>0</v>
          </cell>
          <cell r="AU23">
            <v>0</v>
          </cell>
          <cell r="AV23">
            <v>0</v>
          </cell>
          <cell r="AW23">
            <v>0</v>
          </cell>
          <cell r="AX23">
            <v>0</v>
          </cell>
          <cell r="AY23">
            <v>0</v>
          </cell>
          <cell r="AZ23">
            <v>0</v>
          </cell>
          <cell r="BA23">
            <v>0</v>
          </cell>
          <cell r="BB23">
            <v>0</v>
          </cell>
          <cell r="BC23">
            <v>0</v>
          </cell>
          <cell r="BD23">
            <v>0</v>
          </cell>
          <cell r="BE23">
            <v>0</v>
          </cell>
          <cell r="BF23">
            <v>0</v>
          </cell>
          <cell r="BG23">
            <v>0</v>
          </cell>
          <cell r="BH23">
            <v>0</v>
          </cell>
          <cell r="BI23">
            <v>0</v>
          </cell>
          <cell r="BJ23">
            <v>0</v>
          </cell>
          <cell r="BK23">
            <v>0</v>
          </cell>
          <cell r="BL23">
            <v>0</v>
          </cell>
          <cell r="BM23">
            <v>0</v>
          </cell>
          <cell r="BN23">
            <v>0</v>
          </cell>
          <cell r="BO23">
            <v>0</v>
          </cell>
          <cell r="BP23">
            <v>0</v>
          </cell>
          <cell r="BQ23">
            <v>0</v>
          </cell>
          <cell r="BR23">
            <v>0</v>
          </cell>
          <cell r="BS23">
            <v>0</v>
          </cell>
          <cell r="BT23">
            <v>0</v>
          </cell>
          <cell r="BU23">
            <v>0</v>
          </cell>
          <cell r="BV23">
            <v>0</v>
          </cell>
          <cell r="BW23">
            <v>0</v>
          </cell>
          <cell r="BX23">
            <v>0</v>
          </cell>
          <cell r="BY23">
            <v>0</v>
          </cell>
          <cell r="BZ23">
            <v>0</v>
          </cell>
          <cell r="CA23">
            <v>0</v>
          </cell>
          <cell r="CB23">
            <v>0</v>
          </cell>
          <cell r="CC23">
            <v>0</v>
          </cell>
        </row>
        <row r="24">
          <cell r="B24" t="str">
            <v>국도38(시)01</v>
          </cell>
          <cell r="C24" t="str">
            <v>국도38(시)</v>
          </cell>
          <cell r="D24" t="str">
            <v>01</v>
          </cell>
          <cell r="E24" t="str">
            <v>9606P_721</v>
          </cell>
          <cell r="F24" t="str">
            <v>9606P_821</v>
          </cell>
          <cell r="G24">
            <v>36</v>
          </cell>
          <cell r="H24">
            <v>48</v>
          </cell>
          <cell r="I24">
            <v>0</v>
          </cell>
          <cell r="J24">
            <v>0</v>
          </cell>
          <cell r="K24">
            <v>0</v>
          </cell>
          <cell r="L24">
            <v>0</v>
          </cell>
          <cell r="M24">
            <v>0</v>
          </cell>
          <cell r="N24">
            <v>0</v>
          </cell>
          <cell r="O24">
            <v>0</v>
          </cell>
          <cell r="P24">
            <v>0</v>
          </cell>
          <cell r="Q24">
            <v>0</v>
          </cell>
          <cell r="R24">
            <v>36</v>
          </cell>
          <cell r="S24">
            <v>0</v>
          </cell>
          <cell r="T24">
            <v>36</v>
          </cell>
          <cell r="U24">
            <v>36</v>
          </cell>
          <cell r="V24">
            <v>0</v>
          </cell>
          <cell r="W24">
            <v>0</v>
          </cell>
          <cell r="X24">
            <v>0</v>
          </cell>
          <cell r="Y24">
            <v>0</v>
          </cell>
          <cell r="Z24">
            <v>0</v>
          </cell>
          <cell r="AA24">
            <v>0</v>
          </cell>
          <cell r="AB24">
            <v>0</v>
          </cell>
          <cell r="AC24">
            <v>0</v>
          </cell>
          <cell r="AD24">
            <v>0</v>
          </cell>
          <cell r="AE24">
            <v>0</v>
          </cell>
          <cell r="AF24">
            <v>0</v>
          </cell>
          <cell r="AG24">
            <v>0</v>
          </cell>
          <cell r="AH24">
            <v>0</v>
          </cell>
          <cell r="AI24">
            <v>0</v>
          </cell>
          <cell r="AJ24">
            <v>0</v>
          </cell>
          <cell r="AK24">
            <v>0</v>
          </cell>
          <cell r="AL24">
            <v>0</v>
          </cell>
          <cell r="AM24">
            <v>0</v>
          </cell>
          <cell r="AN24">
            <v>0</v>
          </cell>
          <cell r="AO24">
            <v>0</v>
          </cell>
          <cell r="AP24">
            <v>0</v>
          </cell>
          <cell r="AQ24">
            <v>0</v>
          </cell>
          <cell r="AR24">
            <v>0</v>
          </cell>
          <cell r="AS24">
            <v>0</v>
          </cell>
          <cell r="AT24">
            <v>0</v>
          </cell>
          <cell r="AU24">
            <v>0</v>
          </cell>
          <cell r="AV24">
            <v>0</v>
          </cell>
          <cell r="AW24">
            <v>0</v>
          </cell>
          <cell r="AX24">
            <v>0</v>
          </cell>
          <cell r="AY24">
            <v>0</v>
          </cell>
          <cell r="AZ24">
            <v>0</v>
          </cell>
          <cell r="BA24">
            <v>0</v>
          </cell>
          <cell r="BB24">
            <v>0</v>
          </cell>
          <cell r="BC24">
            <v>0</v>
          </cell>
          <cell r="BD24">
            <v>0</v>
          </cell>
          <cell r="BE24">
            <v>0</v>
          </cell>
          <cell r="BF24">
            <v>0</v>
          </cell>
          <cell r="BG24">
            <v>0</v>
          </cell>
          <cell r="BH24">
            <v>0</v>
          </cell>
          <cell r="BI24">
            <v>0</v>
          </cell>
          <cell r="BJ24">
            <v>0</v>
          </cell>
          <cell r="BK24">
            <v>0</v>
          </cell>
          <cell r="BL24">
            <v>0</v>
          </cell>
          <cell r="BM24">
            <v>0</v>
          </cell>
          <cell r="BN24">
            <v>0</v>
          </cell>
          <cell r="BO24">
            <v>0</v>
          </cell>
          <cell r="BP24">
            <v>0</v>
          </cell>
          <cell r="BQ24">
            <v>0</v>
          </cell>
          <cell r="BR24">
            <v>0</v>
          </cell>
          <cell r="BS24">
            <v>0</v>
          </cell>
          <cell r="BT24">
            <v>0</v>
          </cell>
          <cell r="BU24">
            <v>0</v>
          </cell>
          <cell r="BV24">
            <v>0</v>
          </cell>
          <cell r="BW24">
            <v>0</v>
          </cell>
          <cell r="BX24">
            <v>0</v>
          </cell>
          <cell r="BY24">
            <v>0</v>
          </cell>
          <cell r="BZ24">
            <v>0</v>
          </cell>
          <cell r="CA24">
            <v>0</v>
          </cell>
          <cell r="CB24">
            <v>0</v>
          </cell>
          <cell r="CC24">
            <v>0</v>
          </cell>
        </row>
        <row r="25">
          <cell r="B25" t="str">
            <v>국도38(시)01</v>
          </cell>
          <cell r="C25" t="str">
            <v>국도38(시)</v>
          </cell>
          <cell r="D25" t="str">
            <v>01</v>
          </cell>
          <cell r="E25" t="str">
            <v>9606P_821</v>
          </cell>
          <cell r="F25" t="str">
            <v>96063_462</v>
          </cell>
          <cell r="G25">
            <v>33</v>
          </cell>
          <cell r="H25">
            <v>48</v>
          </cell>
          <cell r="I25">
            <v>0</v>
          </cell>
          <cell r="J25">
            <v>0</v>
          </cell>
          <cell r="K25">
            <v>0</v>
          </cell>
          <cell r="L25">
            <v>0</v>
          </cell>
          <cell r="M25">
            <v>0</v>
          </cell>
          <cell r="N25">
            <v>0</v>
          </cell>
          <cell r="O25">
            <v>0</v>
          </cell>
          <cell r="P25">
            <v>0</v>
          </cell>
          <cell r="Q25">
            <v>0</v>
          </cell>
          <cell r="R25">
            <v>33</v>
          </cell>
          <cell r="S25">
            <v>0</v>
          </cell>
          <cell r="T25">
            <v>33</v>
          </cell>
          <cell r="U25">
            <v>33</v>
          </cell>
          <cell r="V25">
            <v>0</v>
          </cell>
          <cell r="W25">
            <v>0</v>
          </cell>
          <cell r="X25">
            <v>0</v>
          </cell>
          <cell r="Y25">
            <v>0</v>
          </cell>
          <cell r="Z25">
            <v>0</v>
          </cell>
          <cell r="AA25">
            <v>0</v>
          </cell>
          <cell r="AB25">
            <v>0</v>
          </cell>
          <cell r="AC25">
            <v>0</v>
          </cell>
          <cell r="AD25">
            <v>0</v>
          </cell>
          <cell r="AE25">
            <v>0</v>
          </cell>
          <cell r="AF25">
            <v>0</v>
          </cell>
          <cell r="AG25">
            <v>0</v>
          </cell>
          <cell r="AH25">
            <v>0</v>
          </cell>
          <cell r="AI25">
            <v>0</v>
          </cell>
          <cell r="AJ25">
            <v>0</v>
          </cell>
          <cell r="AK25">
            <v>0</v>
          </cell>
          <cell r="AL25">
            <v>0</v>
          </cell>
          <cell r="AM25">
            <v>0</v>
          </cell>
          <cell r="AN25">
            <v>0</v>
          </cell>
          <cell r="AO25">
            <v>0</v>
          </cell>
          <cell r="AP25">
            <v>0</v>
          </cell>
          <cell r="AQ25">
            <v>0</v>
          </cell>
          <cell r="AR25">
            <v>0</v>
          </cell>
          <cell r="AS25">
            <v>0</v>
          </cell>
          <cell r="AT25">
            <v>0</v>
          </cell>
          <cell r="AU25">
            <v>0</v>
          </cell>
          <cell r="AV25">
            <v>0</v>
          </cell>
          <cell r="AW25">
            <v>0</v>
          </cell>
          <cell r="AX25">
            <v>0</v>
          </cell>
          <cell r="AY25">
            <v>0</v>
          </cell>
          <cell r="AZ25">
            <v>0</v>
          </cell>
          <cell r="BA25">
            <v>0</v>
          </cell>
          <cell r="BB25">
            <v>0</v>
          </cell>
          <cell r="BC25">
            <v>0</v>
          </cell>
          <cell r="BD25">
            <v>0</v>
          </cell>
          <cell r="BE25">
            <v>0</v>
          </cell>
          <cell r="BF25">
            <v>0</v>
          </cell>
          <cell r="BG25">
            <v>0</v>
          </cell>
          <cell r="BH25">
            <v>0</v>
          </cell>
          <cell r="BI25">
            <v>0</v>
          </cell>
          <cell r="BJ25">
            <v>0</v>
          </cell>
          <cell r="BK25">
            <v>0</v>
          </cell>
          <cell r="BL25">
            <v>0</v>
          </cell>
          <cell r="BM25">
            <v>0</v>
          </cell>
          <cell r="BN25">
            <v>0</v>
          </cell>
          <cell r="BO25">
            <v>0</v>
          </cell>
          <cell r="BP25">
            <v>0</v>
          </cell>
          <cell r="BQ25">
            <v>0</v>
          </cell>
          <cell r="BR25">
            <v>0</v>
          </cell>
          <cell r="BS25">
            <v>0</v>
          </cell>
          <cell r="BT25">
            <v>0</v>
          </cell>
          <cell r="BU25">
            <v>0</v>
          </cell>
          <cell r="BV25">
            <v>0</v>
          </cell>
          <cell r="BW25">
            <v>0</v>
          </cell>
          <cell r="BX25">
            <v>0</v>
          </cell>
          <cell r="BY25">
            <v>0</v>
          </cell>
          <cell r="BZ25">
            <v>0</v>
          </cell>
          <cell r="CA25">
            <v>0</v>
          </cell>
          <cell r="CB25">
            <v>0</v>
          </cell>
          <cell r="CC25">
            <v>0</v>
          </cell>
        </row>
        <row r="26">
          <cell r="B26" t="str">
            <v>국도38(시)01</v>
          </cell>
          <cell r="C26" t="str">
            <v>국도38(시)</v>
          </cell>
          <cell r="D26" t="str">
            <v>01</v>
          </cell>
          <cell r="E26" t="str">
            <v>96063_462</v>
          </cell>
          <cell r="F26" t="str">
            <v>96063_465</v>
          </cell>
          <cell r="G26">
            <v>42</v>
          </cell>
          <cell r="H26">
            <v>48</v>
          </cell>
          <cell r="I26">
            <v>0</v>
          </cell>
          <cell r="J26">
            <v>0</v>
          </cell>
          <cell r="K26">
            <v>0</v>
          </cell>
          <cell r="L26">
            <v>0</v>
          </cell>
          <cell r="M26">
            <v>0</v>
          </cell>
          <cell r="N26">
            <v>0</v>
          </cell>
          <cell r="O26">
            <v>0</v>
          </cell>
          <cell r="P26">
            <v>0</v>
          </cell>
          <cell r="Q26">
            <v>0</v>
          </cell>
          <cell r="R26">
            <v>42</v>
          </cell>
          <cell r="S26">
            <v>0</v>
          </cell>
          <cell r="T26">
            <v>42</v>
          </cell>
          <cell r="U26">
            <v>42</v>
          </cell>
          <cell r="V26">
            <v>0</v>
          </cell>
          <cell r="W26">
            <v>0</v>
          </cell>
          <cell r="X26">
            <v>0</v>
          </cell>
          <cell r="Y26">
            <v>0</v>
          </cell>
          <cell r="Z26">
            <v>0</v>
          </cell>
          <cell r="AA26">
            <v>0</v>
          </cell>
          <cell r="AB26">
            <v>0</v>
          </cell>
          <cell r="AC26">
            <v>0</v>
          </cell>
          <cell r="AD26">
            <v>0</v>
          </cell>
          <cell r="AE26">
            <v>0</v>
          </cell>
          <cell r="AF26">
            <v>0</v>
          </cell>
          <cell r="AG26">
            <v>0</v>
          </cell>
          <cell r="AH26">
            <v>0</v>
          </cell>
          <cell r="AI26">
            <v>0</v>
          </cell>
          <cell r="AJ26">
            <v>0</v>
          </cell>
          <cell r="AK26">
            <v>0</v>
          </cell>
          <cell r="AL26">
            <v>0</v>
          </cell>
          <cell r="AM26">
            <v>0</v>
          </cell>
          <cell r="AN26">
            <v>0</v>
          </cell>
          <cell r="AO26">
            <v>0</v>
          </cell>
          <cell r="AP26">
            <v>0</v>
          </cell>
          <cell r="AQ26">
            <v>0</v>
          </cell>
          <cell r="AR26">
            <v>0</v>
          </cell>
          <cell r="AS26">
            <v>0</v>
          </cell>
          <cell r="AT26">
            <v>0</v>
          </cell>
          <cell r="AU26">
            <v>0</v>
          </cell>
          <cell r="AV26">
            <v>0</v>
          </cell>
          <cell r="AW26">
            <v>0</v>
          </cell>
          <cell r="AX26">
            <v>0</v>
          </cell>
          <cell r="AY26">
            <v>0</v>
          </cell>
          <cell r="AZ26">
            <v>0</v>
          </cell>
          <cell r="BA26">
            <v>0</v>
          </cell>
          <cell r="BB26">
            <v>0</v>
          </cell>
          <cell r="BC26">
            <v>0</v>
          </cell>
          <cell r="BD26">
            <v>0</v>
          </cell>
          <cell r="BE26">
            <v>0</v>
          </cell>
          <cell r="BF26">
            <v>0</v>
          </cell>
          <cell r="BG26">
            <v>0</v>
          </cell>
          <cell r="BH26">
            <v>0</v>
          </cell>
          <cell r="BI26">
            <v>0</v>
          </cell>
          <cell r="BJ26">
            <v>0</v>
          </cell>
          <cell r="BK26">
            <v>0</v>
          </cell>
          <cell r="BL26">
            <v>0</v>
          </cell>
          <cell r="BM26">
            <v>0</v>
          </cell>
          <cell r="BN26">
            <v>0</v>
          </cell>
          <cell r="BO26">
            <v>0</v>
          </cell>
          <cell r="BP26">
            <v>0</v>
          </cell>
          <cell r="BQ26">
            <v>0</v>
          </cell>
          <cell r="BR26">
            <v>0</v>
          </cell>
          <cell r="BS26">
            <v>0</v>
          </cell>
          <cell r="BT26">
            <v>0</v>
          </cell>
          <cell r="BU26">
            <v>0</v>
          </cell>
          <cell r="BV26">
            <v>0</v>
          </cell>
          <cell r="BW26">
            <v>0</v>
          </cell>
          <cell r="BX26">
            <v>0</v>
          </cell>
          <cell r="BY26">
            <v>0</v>
          </cell>
          <cell r="BZ26">
            <v>0</v>
          </cell>
          <cell r="CA26">
            <v>0</v>
          </cell>
          <cell r="CB26">
            <v>0</v>
          </cell>
          <cell r="CC26">
            <v>0</v>
          </cell>
        </row>
        <row r="27">
          <cell r="B27" t="str">
            <v>국도38(시)01</v>
          </cell>
          <cell r="C27" t="str">
            <v>국도38(시)</v>
          </cell>
          <cell r="D27" t="str">
            <v>01</v>
          </cell>
          <cell r="E27" t="str">
            <v>96063_465</v>
          </cell>
          <cell r="F27" t="str">
            <v>9606Q_021</v>
          </cell>
          <cell r="G27">
            <v>33</v>
          </cell>
          <cell r="H27">
            <v>48</v>
          </cell>
          <cell r="I27">
            <v>0</v>
          </cell>
          <cell r="J27">
            <v>0</v>
          </cell>
          <cell r="K27">
            <v>0</v>
          </cell>
          <cell r="L27">
            <v>0</v>
          </cell>
          <cell r="M27">
            <v>0</v>
          </cell>
          <cell r="N27">
            <v>0</v>
          </cell>
          <cell r="O27">
            <v>0</v>
          </cell>
          <cell r="P27">
            <v>0</v>
          </cell>
          <cell r="Q27">
            <v>0</v>
          </cell>
          <cell r="R27">
            <v>33</v>
          </cell>
          <cell r="S27">
            <v>0</v>
          </cell>
          <cell r="T27">
            <v>33</v>
          </cell>
          <cell r="U27">
            <v>33</v>
          </cell>
          <cell r="V27">
            <v>0</v>
          </cell>
          <cell r="W27">
            <v>0</v>
          </cell>
          <cell r="X27">
            <v>0</v>
          </cell>
          <cell r="Y27">
            <v>0</v>
          </cell>
          <cell r="Z27">
            <v>0</v>
          </cell>
          <cell r="AA27">
            <v>0</v>
          </cell>
          <cell r="AB27">
            <v>0</v>
          </cell>
          <cell r="AC27">
            <v>0</v>
          </cell>
          <cell r="AD27">
            <v>0</v>
          </cell>
          <cell r="AE27">
            <v>0</v>
          </cell>
          <cell r="AF27">
            <v>0</v>
          </cell>
          <cell r="AG27">
            <v>0</v>
          </cell>
          <cell r="AH27">
            <v>0</v>
          </cell>
          <cell r="AI27">
            <v>0</v>
          </cell>
          <cell r="AJ27">
            <v>0</v>
          </cell>
          <cell r="AK27">
            <v>0</v>
          </cell>
          <cell r="AL27">
            <v>0</v>
          </cell>
          <cell r="AM27">
            <v>0</v>
          </cell>
          <cell r="AN27">
            <v>0</v>
          </cell>
          <cell r="AO27">
            <v>0</v>
          </cell>
          <cell r="AP27">
            <v>0</v>
          </cell>
          <cell r="AQ27">
            <v>0</v>
          </cell>
          <cell r="AR27">
            <v>0</v>
          </cell>
          <cell r="AS27">
            <v>0</v>
          </cell>
          <cell r="AT27">
            <v>0</v>
          </cell>
          <cell r="AU27">
            <v>0</v>
          </cell>
          <cell r="AV27">
            <v>0</v>
          </cell>
          <cell r="AW27">
            <v>0</v>
          </cell>
          <cell r="AX27">
            <v>0</v>
          </cell>
          <cell r="AY27">
            <v>0</v>
          </cell>
          <cell r="AZ27">
            <v>0</v>
          </cell>
          <cell r="BA27">
            <v>0</v>
          </cell>
          <cell r="BB27">
            <v>0</v>
          </cell>
          <cell r="BC27">
            <v>0</v>
          </cell>
          <cell r="BD27">
            <v>0</v>
          </cell>
          <cell r="BE27">
            <v>0</v>
          </cell>
          <cell r="BF27">
            <v>0</v>
          </cell>
          <cell r="BG27">
            <v>0</v>
          </cell>
          <cell r="BH27">
            <v>0</v>
          </cell>
          <cell r="BI27">
            <v>0</v>
          </cell>
          <cell r="BJ27">
            <v>0</v>
          </cell>
          <cell r="BK27">
            <v>0</v>
          </cell>
          <cell r="BL27">
            <v>0</v>
          </cell>
          <cell r="BM27">
            <v>0</v>
          </cell>
          <cell r="BN27">
            <v>0</v>
          </cell>
          <cell r="BO27">
            <v>0</v>
          </cell>
          <cell r="BP27">
            <v>0</v>
          </cell>
          <cell r="BQ27">
            <v>0</v>
          </cell>
          <cell r="BR27">
            <v>0</v>
          </cell>
          <cell r="BS27">
            <v>0</v>
          </cell>
          <cell r="BT27">
            <v>0</v>
          </cell>
          <cell r="BU27">
            <v>0</v>
          </cell>
          <cell r="BV27">
            <v>0</v>
          </cell>
          <cell r="BW27">
            <v>0</v>
          </cell>
          <cell r="BX27">
            <v>0</v>
          </cell>
          <cell r="BY27">
            <v>0</v>
          </cell>
          <cell r="BZ27">
            <v>0</v>
          </cell>
          <cell r="CA27">
            <v>0</v>
          </cell>
          <cell r="CB27">
            <v>0</v>
          </cell>
          <cell r="CC27">
            <v>0</v>
          </cell>
        </row>
        <row r="28">
          <cell r="B28" t="str">
            <v>국도38(시)01</v>
          </cell>
          <cell r="C28" t="str">
            <v>국도38(시)</v>
          </cell>
          <cell r="D28" t="str">
            <v>01</v>
          </cell>
          <cell r="E28" t="str">
            <v>9606Q_021</v>
          </cell>
          <cell r="F28" t="str">
            <v>9606Q_111</v>
          </cell>
          <cell r="G28">
            <v>32</v>
          </cell>
          <cell r="H28">
            <v>48</v>
          </cell>
          <cell r="I28">
            <v>0</v>
          </cell>
          <cell r="J28">
            <v>0</v>
          </cell>
          <cell r="K28">
            <v>0</v>
          </cell>
          <cell r="L28">
            <v>0</v>
          </cell>
          <cell r="M28">
            <v>0</v>
          </cell>
          <cell r="N28">
            <v>0</v>
          </cell>
          <cell r="O28">
            <v>0</v>
          </cell>
          <cell r="P28">
            <v>0</v>
          </cell>
          <cell r="Q28">
            <v>0</v>
          </cell>
          <cell r="R28">
            <v>32</v>
          </cell>
          <cell r="S28">
            <v>0</v>
          </cell>
          <cell r="T28">
            <v>32</v>
          </cell>
          <cell r="U28">
            <v>32</v>
          </cell>
          <cell r="V28">
            <v>0</v>
          </cell>
          <cell r="W28">
            <v>0</v>
          </cell>
          <cell r="X28">
            <v>0</v>
          </cell>
          <cell r="Y28">
            <v>0</v>
          </cell>
          <cell r="Z28">
            <v>0</v>
          </cell>
          <cell r="AA28">
            <v>0</v>
          </cell>
          <cell r="AB28">
            <v>0</v>
          </cell>
          <cell r="AC28">
            <v>0</v>
          </cell>
          <cell r="AD28">
            <v>0</v>
          </cell>
          <cell r="AE28">
            <v>0</v>
          </cell>
          <cell r="AF28">
            <v>0</v>
          </cell>
          <cell r="AG28">
            <v>0</v>
          </cell>
          <cell r="AH28">
            <v>0</v>
          </cell>
          <cell r="AI28">
            <v>0</v>
          </cell>
          <cell r="AJ28">
            <v>0</v>
          </cell>
          <cell r="AK28">
            <v>0</v>
          </cell>
          <cell r="AL28">
            <v>0</v>
          </cell>
          <cell r="AM28">
            <v>0</v>
          </cell>
          <cell r="AN28">
            <v>0</v>
          </cell>
          <cell r="AO28">
            <v>0</v>
          </cell>
          <cell r="AP28">
            <v>0</v>
          </cell>
          <cell r="AQ28">
            <v>0</v>
          </cell>
          <cell r="AR28">
            <v>0</v>
          </cell>
          <cell r="AS28">
            <v>0</v>
          </cell>
          <cell r="AT28">
            <v>0</v>
          </cell>
          <cell r="AU28">
            <v>0</v>
          </cell>
          <cell r="AV28">
            <v>0</v>
          </cell>
          <cell r="AW28">
            <v>0</v>
          </cell>
          <cell r="AX28">
            <v>0</v>
          </cell>
          <cell r="AY28">
            <v>0</v>
          </cell>
          <cell r="AZ28">
            <v>0</v>
          </cell>
          <cell r="BA28">
            <v>0</v>
          </cell>
          <cell r="BB28">
            <v>0</v>
          </cell>
          <cell r="BC28">
            <v>0</v>
          </cell>
          <cell r="BD28">
            <v>0</v>
          </cell>
          <cell r="BE28">
            <v>0</v>
          </cell>
          <cell r="BF28">
            <v>0</v>
          </cell>
          <cell r="BG28">
            <v>0</v>
          </cell>
          <cell r="BH28">
            <v>0</v>
          </cell>
          <cell r="BI28">
            <v>0</v>
          </cell>
          <cell r="BJ28">
            <v>0</v>
          </cell>
          <cell r="BK28">
            <v>0</v>
          </cell>
          <cell r="BL28">
            <v>0</v>
          </cell>
          <cell r="BM28">
            <v>0</v>
          </cell>
          <cell r="BN28">
            <v>0</v>
          </cell>
          <cell r="BO28">
            <v>0</v>
          </cell>
          <cell r="BP28">
            <v>0</v>
          </cell>
          <cell r="BQ28">
            <v>0</v>
          </cell>
          <cell r="BR28">
            <v>0</v>
          </cell>
          <cell r="BS28">
            <v>0</v>
          </cell>
          <cell r="BT28">
            <v>0</v>
          </cell>
          <cell r="BU28">
            <v>0</v>
          </cell>
          <cell r="BV28">
            <v>0</v>
          </cell>
          <cell r="BW28">
            <v>0</v>
          </cell>
          <cell r="BX28">
            <v>0</v>
          </cell>
          <cell r="BY28">
            <v>0</v>
          </cell>
          <cell r="BZ28">
            <v>0</v>
          </cell>
          <cell r="CA28">
            <v>0</v>
          </cell>
          <cell r="CB28">
            <v>0</v>
          </cell>
          <cell r="CC28">
            <v>0</v>
          </cell>
        </row>
        <row r="29">
          <cell r="B29" t="str">
            <v>국도38(시)01</v>
          </cell>
          <cell r="C29" t="str">
            <v>국도38(시)</v>
          </cell>
          <cell r="D29" t="str">
            <v>01</v>
          </cell>
          <cell r="E29" t="str">
            <v>9606Q_111</v>
          </cell>
          <cell r="F29" t="str">
            <v>9606Q_121</v>
          </cell>
          <cell r="G29">
            <v>37</v>
          </cell>
          <cell r="H29">
            <v>48</v>
          </cell>
          <cell r="I29">
            <v>0</v>
          </cell>
          <cell r="J29">
            <v>0</v>
          </cell>
          <cell r="K29">
            <v>0</v>
          </cell>
          <cell r="L29">
            <v>0</v>
          </cell>
          <cell r="M29">
            <v>0</v>
          </cell>
          <cell r="N29">
            <v>0</v>
          </cell>
          <cell r="O29">
            <v>0</v>
          </cell>
          <cell r="P29">
            <v>0</v>
          </cell>
          <cell r="Q29">
            <v>0</v>
          </cell>
          <cell r="R29">
            <v>37</v>
          </cell>
          <cell r="S29">
            <v>0</v>
          </cell>
          <cell r="T29">
            <v>37</v>
          </cell>
          <cell r="U29">
            <v>37</v>
          </cell>
          <cell r="V29">
            <v>0</v>
          </cell>
          <cell r="W29">
            <v>0</v>
          </cell>
          <cell r="X29">
            <v>0</v>
          </cell>
          <cell r="Y29">
            <v>0</v>
          </cell>
          <cell r="Z29">
            <v>0</v>
          </cell>
          <cell r="AA29">
            <v>0</v>
          </cell>
          <cell r="AB29">
            <v>0</v>
          </cell>
          <cell r="AC29">
            <v>0</v>
          </cell>
          <cell r="AD29">
            <v>0</v>
          </cell>
          <cell r="AE29">
            <v>0</v>
          </cell>
          <cell r="AF29">
            <v>0</v>
          </cell>
          <cell r="AG29">
            <v>0</v>
          </cell>
          <cell r="AH29">
            <v>0</v>
          </cell>
          <cell r="AI29">
            <v>0</v>
          </cell>
          <cell r="AJ29">
            <v>0</v>
          </cell>
          <cell r="AK29">
            <v>0</v>
          </cell>
          <cell r="AL29">
            <v>0</v>
          </cell>
          <cell r="AM29">
            <v>0</v>
          </cell>
          <cell r="AN29">
            <v>0</v>
          </cell>
          <cell r="AO29">
            <v>0</v>
          </cell>
          <cell r="AP29">
            <v>0</v>
          </cell>
          <cell r="AQ29">
            <v>0</v>
          </cell>
          <cell r="AR29">
            <v>0</v>
          </cell>
          <cell r="AS29">
            <v>0</v>
          </cell>
          <cell r="AT29">
            <v>0</v>
          </cell>
          <cell r="AU29">
            <v>0</v>
          </cell>
          <cell r="AV29">
            <v>0</v>
          </cell>
          <cell r="AW29">
            <v>0</v>
          </cell>
          <cell r="AX29">
            <v>0</v>
          </cell>
          <cell r="AY29">
            <v>0</v>
          </cell>
          <cell r="AZ29">
            <v>0</v>
          </cell>
          <cell r="BA29">
            <v>0</v>
          </cell>
          <cell r="BB29">
            <v>0</v>
          </cell>
          <cell r="BC29">
            <v>0</v>
          </cell>
          <cell r="BD29">
            <v>0</v>
          </cell>
          <cell r="BE29">
            <v>0</v>
          </cell>
          <cell r="BF29">
            <v>0</v>
          </cell>
          <cell r="BG29">
            <v>0</v>
          </cell>
          <cell r="BH29">
            <v>0</v>
          </cell>
          <cell r="BI29">
            <v>0</v>
          </cell>
          <cell r="BJ29">
            <v>0</v>
          </cell>
          <cell r="BK29">
            <v>0</v>
          </cell>
          <cell r="BL29">
            <v>0</v>
          </cell>
          <cell r="BM29">
            <v>0</v>
          </cell>
          <cell r="BN29">
            <v>0</v>
          </cell>
          <cell r="BO29">
            <v>0</v>
          </cell>
          <cell r="BP29">
            <v>0</v>
          </cell>
          <cell r="BQ29">
            <v>0</v>
          </cell>
          <cell r="BR29">
            <v>0</v>
          </cell>
          <cell r="BS29">
            <v>0</v>
          </cell>
          <cell r="BT29">
            <v>0</v>
          </cell>
          <cell r="BU29">
            <v>0</v>
          </cell>
          <cell r="BV29">
            <v>0</v>
          </cell>
          <cell r="BW29">
            <v>0</v>
          </cell>
          <cell r="BX29">
            <v>0</v>
          </cell>
          <cell r="BY29">
            <v>0</v>
          </cell>
          <cell r="BZ29">
            <v>0</v>
          </cell>
          <cell r="CA29">
            <v>0</v>
          </cell>
          <cell r="CB29">
            <v>0</v>
          </cell>
          <cell r="CC29">
            <v>0</v>
          </cell>
        </row>
        <row r="30">
          <cell r="B30" t="str">
            <v>국도38(시)01</v>
          </cell>
          <cell r="C30" t="str">
            <v>국도38(시)</v>
          </cell>
          <cell r="D30" t="str">
            <v>01</v>
          </cell>
          <cell r="E30" t="str">
            <v>9606Q_121</v>
          </cell>
          <cell r="F30" t="str">
            <v>9606Q564</v>
          </cell>
          <cell r="G30">
            <v>32</v>
          </cell>
          <cell r="H30">
            <v>48</v>
          </cell>
          <cell r="I30">
            <v>0</v>
          </cell>
          <cell r="J30">
            <v>0</v>
          </cell>
          <cell r="K30">
            <v>0</v>
          </cell>
          <cell r="L30">
            <v>0</v>
          </cell>
          <cell r="M30">
            <v>0</v>
          </cell>
          <cell r="N30">
            <v>0</v>
          </cell>
          <cell r="O30">
            <v>0</v>
          </cell>
          <cell r="P30">
            <v>0</v>
          </cell>
          <cell r="Q30">
            <v>0</v>
          </cell>
          <cell r="R30">
            <v>32</v>
          </cell>
          <cell r="S30">
            <v>0</v>
          </cell>
          <cell r="T30">
            <v>32</v>
          </cell>
          <cell r="U30">
            <v>32</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cell r="AM30">
            <v>0</v>
          </cell>
          <cell r="AN30">
            <v>0</v>
          </cell>
          <cell r="AO30">
            <v>0</v>
          </cell>
          <cell r="AP30">
            <v>0</v>
          </cell>
          <cell r="AQ30">
            <v>0</v>
          </cell>
          <cell r="AR30">
            <v>0</v>
          </cell>
          <cell r="AS30">
            <v>0</v>
          </cell>
          <cell r="AT30">
            <v>0</v>
          </cell>
          <cell r="AU30">
            <v>0</v>
          </cell>
          <cell r="AV30">
            <v>0</v>
          </cell>
          <cell r="AW30">
            <v>0</v>
          </cell>
          <cell r="AX30">
            <v>0</v>
          </cell>
          <cell r="AY30">
            <v>0</v>
          </cell>
          <cell r="AZ30">
            <v>0</v>
          </cell>
          <cell r="BA30">
            <v>0</v>
          </cell>
          <cell r="BB30">
            <v>0</v>
          </cell>
          <cell r="BC30">
            <v>0</v>
          </cell>
          <cell r="BD30">
            <v>0</v>
          </cell>
          <cell r="BE30">
            <v>0</v>
          </cell>
          <cell r="BF30">
            <v>0</v>
          </cell>
          <cell r="BG30">
            <v>0</v>
          </cell>
          <cell r="BH30">
            <v>0</v>
          </cell>
          <cell r="BI30">
            <v>0</v>
          </cell>
          <cell r="BJ30">
            <v>0</v>
          </cell>
          <cell r="BK30">
            <v>0</v>
          </cell>
          <cell r="BL30">
            <v>0</v>
          </cell>
          <cell r="BM30">
            <v>0</v>
          </cell>
          <cell r="BN30">
            <v>0</v>
          </cell>
          <cell r="BO30">
            <v>0</v>
          </cell>
          <cell r="BP30">
            <v>0</v>
          </cell>
          <cell r="BQ30">
            <v>0</v>
          </cell>
          <cell r="BR30">
            <v>0</v>
          </cell>
          <cell r="BS30">
            <v>0</v>
          </cell>
          <cell r="BT30">
            <v>0</v>
          </cell>
          <cell r="BU30">
            <v>0</v>
          </cell>
          <cell r="BV30">
            <v>0</v>
          </cell>
          <cell r="BW30">
            <v>0</v>
          </cell>
          <cell r="BX30">
            <v>0</v>
          </cell>
          <cell r="BY30">
            <v>0</v>
          </cell>
          <cell r="BZ30">
            <v>0</v>
          </cell>
          <cell r="CA30">
            <v>0</v>
          </cell>
          <cell r="CB30">
            <v>0</v>
          </cell>
          <cell r="CC30">
            <v>0</v>
          </cell>
        </row>
        <row r="31">
          <cell r="B31" t="str">
            <v>국도38(시)01</v>
          </cell>
          <cell r="C31" t="str">
            <v>국도38(시)</v>
          </cell>
          <cell r="D31" t="str">
            <v>01</v>
          </cell>
          <cell r="E31" t="str">
            <v>9606Q564</v>
          </cell>
          <cell r="F31" t="str">
            <v>9606Q563</v>
          </cell>
          <cell r="G31">
            <v>22</v>
          </cell>
          <cell r="H31">
            <v>48</v>
          </cell>
          <cell r="I31">
            <v>0</v>
          </cell>
          <cell r="J31">
            <v>0</v>
          </cell>
          <cell r="K31">
            <v>0</v>
          </cell>
          <cell r="L31">
            <v>0</v>
          </cell>
          <cell r="M31">
            <v>0</v>
          </cell>
          <cell r="N31">
            <v>0</v>
          </cell>
          <cell r="O31">
            <v>0</v>
          </cell>
          <cell r="P31">
            <v>0</v>
          </cell>
          <cell r="Q31">
            <v>0</v>
          </cell>
          <cell r="R31">
            <v>22</v>
          </cell>
          <cell r="S31">
            <v>0</v>
          </cell>
          <cell r="T31">
            <v>22</v>
          </cell>
          <cell r="U31">
            <v>22</v>
          </cell>
          <cell r="V31">
            <v>0</v>
          </cell>
          <cell r="W31">
            <v>0</v>
          </cell>
          <cell r="X31">
            <v>0</v>
          </cell>
          <cell r="Y31">
            <v>0</v>
          </cell>
          <cell r="Z31">
            <v>0</v>
          </cell>
          <cell r="AA31">
            <v>0</v>
          </cell>
          <cell r="AB31">
            <v>0</v>
          </cell>
          <cell r="AC31">
            <v>0</v>
          </cell>
          <cell r="AD31">
            <v>0</v>
          </cell>
          <cell r="AE31">
            <v>0</v>
          </cell>
          <cell r="AF31">
            <v>0</v>
          </cell>
          <cell r="AG31">
            <v>0</v>
          </cell>
          <cell r="AH31">
            <v>0</v>
          </cell>
          <cell r="AI31">
            <v>0</v>
          </cell>
          <cell r="AJ31">
            <v>0</v>
          </cell>
          <cell r="AK31">
            <v>0</v>
          </cell>
          <cell r="AL31">
            <v>0</v>
          </cell>
          <cell r="AM31">
            <v>0</v>
          </cell>
          <cell r="AN31">
            <v>0</v>
          </cell>
          <cell r="AO31">
            <v>0</v>
          </cell>
          <cell r="AP31">
            <v>0</v>
          </cell>
          <cell r="AQ31">
            <v>0</v>
          </cell>
          <cell r="AR31">
            <v>0</v>
          </cell>
          <cell r="AS31">
            <v>0</v>
          </cell>
          <cell r="AT31">
            <v>0</v>
          </cell>
          <cell r="AU31">
            <v>0</v>
          </cell>
          <cell r="AV31">
            <v>0</v>
          </cell>
          <cell r="AW31">
            <v>0</v>
          </cell>
          <cell r="AX31">
            <v>0</v>
          </cell>
          <cell r="AY31">
            <v>0</v>
          </cell>
          <cell r="AZ31">
            <v>0</v>
          </cell>
          <cell r="BA31">
            <v>0</v>
          </cell>
          <cell r="BB31">
            <v>0</v>
          </cell>
          <cell r="BC31">
            <v>0</v>
          </cell>
          <cell r="BD31">
            <v>0</v>
          </cell>
          <cell r="BE31">
            <v>0</v>
          </cell>
          <cell r="BF31">
            <v>0</v>
          </cell>
          <cell r="BG31">
            <v>0</v>
          </cell>
          <cell r="BH31">
            <v>0</v>
          </cell>
          <cell r="BI31">
            <v>0</v>
          </cell>
          <cell r="BJ31">
            <v>0</v>
          </cell>
          <cell r="BK31">
            <v>0</v>
          </cell>
          <cell r="BL31">
            <v>0</v>
          </cell>
          <cell r="BM31">
            <v>0</v>
          </cell>
          <cell r="BN31">
            <v>0</v>
          </cell>
          <cell r="BO31">
            <v>0</v>
          </cell>
          <cell r="BP31">
            <v>0</v>
          </cell>
          <cell r="BQ31">
            <v>0</v>
          </cell>
          <cell r="BR31">
            <v>0</v>
          </cell>
          <cell r="BS31">
            <v>0</v>
          </cell>
          <cell r="BT31">
            <v>0</v>
          </cell>
          <cell r="BU31">
            <v>0</v>
          </cell>
          <cell r="BV31">
            <v>0</v>
          </cell>
          <cell r="BW31">
            <v>0</v>
          </cell>
          <cell r="BX31">
            <v>0</v>
          </cell>
          <cell r="BY31">
            <v>0</v>
          </cell>
          <cell r="BZ31">
            <v>0</v>
          </cell>
          <cell r="CA31">
            <v>0</v>
          </cell>
          <cell r="CB31">
            <v>0</v>
          </cell>
          <cell r="CC31">
            <v>0</v>
          </cell>
        </row>
        <row r="32">
          <cell r="B32" t="str">
            <v>국도38(시)01</v>
          </cell>
          <cell r="C32" t="str">
            <v>국도38(시)</v>
          </cell>
          <cell r="D32" t="str">
            <v>01</v>
          </cell>
          <cell r="E32" t="str">
            <v>9606Q563</v>
          </cell>
          <cell r="F32" t="str">
            <v>9606Q567</v>
          </cell>
          <cell r="G32">
            <v>29</v>
          </cell>
          <cell r="H32">
            <v>48</v>
          </cell>
          <cell r="I32">
            <v>0</v>
          </cell>
          <cell r="J32">
            <v>0</v>
          </cell>
          <cell r="K32">
            <v>0</v>
          </cell>
          <cell r="L32">
            <v>0</v>
          </cell>
          <cell r="M32">
            <v>0</v>
          </cell>
          <cell r="N32">
            <v>0</v>
          </cell>
          <cell r="O32">
            <v>0</v>
          </cell>
          <cell r="P32">
            <v>0</v>
          </cell>
          <cell r="Q32">
            <v>0</v>
          </cell>
          <cell r="R32">
            <v>29</v>
          </cell>
          <cell r="S32">
            <v>0</v>
          </cell>
          <cell r="T32">
            <v>29</v>
          </cell>
          <cell r="U32">
            <v>29</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0</v>
          </cell>
          <cell r="AL32">
            <v>0</v>
          </cell>
          <cell r="AM32">
            <v>0</v>
          </cell>
          <cell r="AN32">
            <v>0</v>
          </cell>
          <cell r="AO32">
            <v>0</v>
          </cell>
          <cell r="AP32">
            <v>0</v>
          </cell>
          <cell r="AQ32">
            <v>0</v>
          </cell>
          <cell r="AR32">
            <v>0</v>
          </cell>
          <cell r="AS32">
            <v>0</v>
          </cell>
          <cell r="AT32">
            <v>0</v>
          </cell>
          <cell r="AU32">
            <v>0</v>
          </cell>
          <cell r="AV32">
            <v>0</v>
          </cell>
          <cell r="AW32">
            <v>0</v>
          </cell>
          <cell r="AX32">
            <v>0</v>
          </cell>
          <cell r="AY32">
            <v>0</v>
          </cell>
          <cell r="AZ32">
            <v>0</v>
          </cell>
          <cell r="BA32">
            <v>0</v>
          </cell>
          <cell r="BB32">
            <v>0</v>
          </cell>
          <cell r="BC32">
            <v>0</v>
          </cell>
          <cell r="BD32">
            <v>0</v>
          </cell>
          <cell r="BE32">
            <v>0</v>
          </cell>
          <cell r="BF32">
            <v>0</v>
          </cell>
          <cell r="BG32">
            <v>0</v>
          </cell>
          <cell r="BH32">
            <v>0</v>
          </cell>
          <cell r="BI32">
            <v>0</v>
          </cell>
          <cell r="BJ32">
            <v>0</v>
          </cell>
          <cell r="BK32">
            <v>0</v>
          </cell>
          <cell r="BL32">
            <v>0</v>
          </cell>
          <cell r="BM32">
            <v>0</v>
          </cell>
          <cell r="BN32">
            <v>0</v>
          </cell>
          <cell r="BO32">
            <v>0</v>
          </cell>
          <cell r="BP32">
            <v>0</v>
          </cell>
          <cell r="BQ32">
            <v>0</v>
          </cell>
          <cell r="BR32">
            <v>0</v>
          </cell>
          <cell r="BS32">
            <v>0</v>
          </cell>
          <cell r="BT32">
            <v>0</v>
          </cell>
          <cell r="BU32">
            <v>0</v>
          </cell>
          <cell r="BV32">
            <v>0</v>
          </cell>
          <cell r="BW32">
            <v>0</v>
          </cell>
          <cell r="BX32">
            <v>0</v>
          </cell>
          <cell r="BY32">
            <v>0</v>
          </cell>
          <cell r="BZ32">
            <v>0</v>
          </cell>
          <cell r="CA32">
            <v>0</v>
          </cell>
          <cell r="CB32">
            <v>0</v>
          </cell>
          <cell r="CC32">
            <v>0</v>
          </cell>
        </row>
        <row r="33">
          <cell r="B33" t="str">
            <v>국도38(시)01</v>
          </cell>
          <cell r="C33" t="str">
            <v>국도38(시)</v>
          </cell>
          <cell r="D33" t="str">
            <v>01</v>
          </cell>
          <cell r="E33" t="str">
            <v>9606Q567</v>
          </cell>
          <cell r="F33" t="str">
            <v>10C1</v>
          </cell>
          <cell r="G33">
            <v>15</v>
          </cell>
          <cell r="H33">
            <v>48</v>
          </cell>
          <cell r="I33">
            <v>0</v>
          </cell>
          <cell r="J33">
            <v>0</v>
          </cell>
          <cell r="K33">
            <v>0</v>
          </cell>
          <cell r="L33">
            <v>0</v>
          </cell>
          <cell r="M33">
            <v>0</v>
          </cell>
          <cell r="N33">
            <v>0</v>
          </cell>
          <cell r="O33">
            <v>0</v>
          </cell>
          <cell r="P33">
            <v>0</v>
          </cell>
          <cell r="Q33">
            <v>0</v>
          </cell>
          <cell r="R33">
            <v>15</v>
          </cell>
          <cell r="S33">
            <v>0</v>
          </cell>
          <cell r="T33">
            <v>15</v>
          </cell>
          <cell r="U33">
            <v>15</v>
          </cell>
          <cell r="V33">
            <v>0</v>
          </cell>
          <cell r="W33">
            <v>0</v>
          </cell>
          <cell r="X33">
            <v>0</v>
          </cell>
          <cell r="Y33">
            <v>0</v>
          </cell>
          <cell r="Z33">
            <v>0</v>
          </cell>
          <cell r="AA33">
            <v>0</v>
          </cell>
          <cell r="AB33">
            <v>0</v>
          </cell>
          <cell r="AC33">
            <v>0</v>
          </cell>
          <cell r="AD33">
            <v>0</v>
          </cell>
          <cell r="AE33">
            <v>0</v>
          </cell>
          <cell r="AF33">
            <v>0</v>
          </cell>
          <cell r="AG33">
            <v>0</v>
          </cell>
          <cell r="AH33">
            <v>0</v>
          </cell>
          <cell r="AI33">
            <v>0</v>
          </cell>
          <cell r="AJ33">
            <v>0</v>
          </cell>
          <cell r="AK33">
            <v>0</v>
          </cell>
          <cell r="AL33">
            <v>0</v>
          </cell>
          <cell r="AM33">
            <v>0</v>
          </cell>
          <cell r="AN33">
            <v>0</v>
          </cell>
          <cell r="AO33">
            <v>0</v>
          </cell>
          <cell r="AP33">
            <v>0</v>
          </cell>
          <cell r="AQ33">
            <v>0</v>
          </cell>
          <cell r="AR33">
            <v>0</v>
          </cell>
          <cell r="AS33">
            <v>0</v>
          </cell>
          <cell r="AT33">
            <v>0</v>
          </cell>
          <cell r="AU33">
            <v>0</v>
          </cell>
          <cell r="AV33">
            <v>0</v>
          </cell>
          <cell r="AW33">
            <v>0</v>
          </cell>
          <cell r="AX33">
            <v>0</v>
          </cell>
          <cell r="AY33">
            <v>0</v>
          </cell>
          <cell r="AZ33">
            <v>0</v>
          </cell>
          <cell r="BA33">
            <v>0</v>
          </cell>
          <cell r="BB33">
            <v>1</v>
          </cell>
          <cell r="BC33">
            <v>1</v>
          </cell>
          <cell r="BD33">
            <v>15</v>
          </cell>
          <cell r="BE33">
            <v>0</v>
          </cell>
          <cell r="BF33">
            <v>0</v>
          </cell>
          <cell r="BG33">
            <v>1</v>
          </cell>
          <cell r="BH33">
            <v>2</v>
          </cell>
          <cell r="BI33">
            <v>0</v>
          </cell>
          <cell r="BJ33">
            <v>0</v>
          </cell>
          <cell r="BK33">
            <v>0</v>
          </cell>
          <cell r="BL33">
            <v>0</v>
          </cell>
          <cell r="BM33">
            <v>0</v>
          </cell>
          <cell r="BN33">
            <v>0</v>
          </cell>
          <cell r="BO33">
            <v>0</v>
          </cell>
          <cell r="BP33">
            <v>0</v>
          </cell>
          <cell r="BQ33">
            <v>0</v>
          </cell>
          <cell r="BR33">
            <v>0</v>
          </cell>
          <cell r="BS33">
            <v>0</v>
          </cell>
          <cell r="BT33">
            <v>0</v>
          </cell>
          <cell r="BU33">
            <v>0</v>
          </cell>
          <cell r="BV33">
            <v>0</v>
          </cell>
          <cell r="BW33">
            <v>0</v>
          </cell>
          <cell r="BX33">
            <v>0</v>
          </cell>
          <cell r="BY33">
            <v>0</v>
          </cell>
          <cell r="BZ33">
            <v>0</v>
          </cell>
          <cell r="CA33">
            <v>0</v>
          </cell>
          <cell r="CB33">
            <v>0</v>
          </cell>
          <cell r="CC33">
            <v>0</v>
          </cell>
        </row>
        <row r="34">
          <cell r="B34" t="str">
            <v>국도38(시)01</v>
          </cell>
          <cell r="C34" t="str">
            <v>국도38(시)</v>
          </cell>
          <cell r="D34" t="str">
            <v>01</v>
          </cell>
          <cell r="E34" t="str">
            <v>10C1</v>
          </cell>
          <cell r="F34" t="str">
            <v>1M</v>
          </cell>
          <cell r="G34">
            <v>16</v>
          </cell>
          <cell r="H34">
            <v>48</v>
          </cell>
          <cell r="I34">
            <v>0</v>
          </cell>
          <cell r="J34" t="str">
            <v>F2</v>
          </cell>
          <cell r="K34">
            <v>0</v>
          </cell>
          <cell r="L34">
            <v>0</v>
          </cell>
          <cell r="M34">
            <v>0</v>
          </cell>
          <cell r="N34">
            <v>0</v>
          </cell>
          <cell r="O34">
            <v>0</v>
          </cell>
          <cell r="P34">
            <v>0</v>
          </cell>
          <cell r="Q34">
            <v>0</v>
          </cell>
          <cell r="R34">
            <v>16</v>
          </cell>
          <cell r="S34">
            <v>0</v>
          </cell>
          <cell r="T34">
            <v>16</v>
          </cell>
          <cell r="U34">
            <v>44</v>
          </cell>
          <cell r="V34">
            <v>0</v>
          </cell>
          <cell r="W34">
            <v>20</v>
          </cell>
          <cell r="X34">
            <v>8</v>
          </cell>
          <cell r="Y34">
            <v>0</v>
          </cell>
          <cell r="Z34">
            <v>0</v>
          </cell>
          <cell r="AA34">
            <v>0</v>
          </cell>
          <cell r="AB34">
            <v>0</v>
          </cell>
          <cell r="AC34">
            <v>0</v>
          </cell>
          <cell r="AD34">
            <v>0</v>
          </cell>
          <cell r="AE34">
            <v>0</v>
          </cell>
          <cell r="AF34">
            <v>0</v>
          </cell>
          <cell r="AG34">
            <v>0</v>
          </cell>
          <cell r="AH34">
            <v>0</v>
          </cell>
          <cell r="AI34">
            <v>0</v>
          </cell>
          <cell r="AJ34">
            <v>0</v>
          </cell>
          <cell r="AK34">
            <v>0</v>
          </cell>
          <cell r="AL34">
            <v>0</v>
          </cell>
          <cell r="AM34">
            <v>1</v>
          </cell>
          <cell r="AN34">
            <v>0</v>
          </cell>
          <cell r="AO34">
            <v>0</v>
          </cell>
          <cell r="AP34">
            <v>0</v>
          </cell>
          <cell r="AQ34">
            <v>0</v>
          </cell>
          <cell r="AR34">
            <v>1</v>
          </cell>
          <cell r="AS34">
            <v>0</v>
          </cell>
          <cell r="AT34">
            <v>0</v>
          </cell>
          <cell r="AU34">
            <v>0</v>
          </cell>
          <cell r="AV34">
            <v>0</v>
          </cell>
          <cell r="AW34">
            <v>24</v>
          </cell>
          <cell r="AX34">
            <v>0</v>
          </cell>
          <cell r="AY34">
            <v>0</v>
          </cell>
          <cell r="AZ34">
            <v>0</v>
          </cell>
          <cell r="BA34">
            <v>0</v>
          </cell>
          <cell r="BB34">
            <v>0</v>
          </cell>
          <cell r="BC34">
            <v>0</v>
          </cell>
          <cell r="BD34">
            <v>0</v>
          </cell>
          <cell r="BE34">
            <v>0</v>
          </cell>
          <cell r="BF34">
            <v>0</v>
          </cell>
          <cell r="BG34">
            <v>0</v>
          </cell>
          <cell r="BH34">
            <v>0</v>
          </cell>
          <cell r="BI34">
            <v>0</v>
          </cell>
          <cell r="BJ34">
            <v>0</v>
          </cell>
          <cell r="BK34">
            <v>0</v>
          </cell>
          <cell r="BL34">
            <v>0</v>
          </cell>
          <cell r="BM34">
            <v>0</v>
          </cell>
          <cell r="BN34">
            <v>0</v>
          </cell>
          <cell r="BO34">
            <v>0</v>
          </cell>
          <cell r="BP34">
            <v>0</v>
          </cell>
          <cell r="BQ34">
            <v>16</v>
          </cell>
          <cell r="BR34">
            <v>1</v>
          </cell>
          <cell r="BS34">
            <v>0</v>
          </cell>
          <cell r="BT34">
            <v>0</v>
          </cell>
          <cell r="BU34">
            <v>0</v>
          </cell>
          <cell r="BV34">
            <v>0</v>
          </cell>
          <cell r="BW34">
            <v>2</v>
          </cell>
          <cell r="BX34">
            <v>0</v>
          </cell>
          <cell r="BY34">
            <v>0</v>
          </cell>
          <cell r="BZ34">
            <v>0</v>
          </cell>
          <cell r="CA34">
            <v>0</v>
          </cell>
          <cell r="CB34">
            <v>0</v>
          </cell>
          <cell r="CC34">
            <v>0</v>
          </cell>
        </row>
        <row r="35">
          <cell r="B35" t="str">
            <v>국도38(시)01</v>
          </cell>
          <cell r="C35" t="str">
            <v>국도38(시)</v>
          </cell>
          <cell r="D35" t="str">
            <v>01</v>
          </cell>
          <cell r="E35" t="str">
            <v>1M</v>
          </cell>
          <cell r="F35" t="str">
            <v>PBOX01</v>
          </cell>
          <cell r="G35">
            <v>20</v>
          </cell>
          <cell r="H35">
            <v>48</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20</v>
          </cell>
          <cell r="Z35">
            <v>0</v>
          </cell>
          <cell r="AA35">
            <v>20</v>
          </cell>
          <cell r="AB35">
            <v>20</v>
          </cell>
          <cell r="AC35">
            <v>0</v>
          </cell>
          <cell r="AD35">
            <v>0</v>
          </cell>
          <cell r="AE35">
            <v>0</v>
          </cell>
          <cell r="AF35">
            <v>0</v>
          </cell>
          <cell r="AG35">
            <v>0</v>
          </cell>
          <cell r="AH35">
            <v>0</v>
          </cell>
          <cell r="AI35">
            <v>0</v>
          </cell>
          <cell r="AJ35">
            <v>0</v>
          </cell>
          <cell r="AK35">
            <v>0</v>
          </cell>
          <cell r="AL35">
            <v>0</v>
          </cell>
          <cell r="AM35">
            <v>0</v>
          </cell>
          <cell r="AN35">
            <v>0</v>
          </cell>
          <cell r="AO35">
            <v>0</v>
          </cell>
          <cell r="AP35">
            <v>0</v>
          </cell>
          <cell r="AQ35">
            <v>0</v>
          </cell>
          <cell r="AR35">
            <v>0</v>
          </cell>
          <cell r="AS35">
            <v>0</v>
          </cell>
          <cell r="AT35">
            <v>0</v>
          </cell>
          <cell r="AU35">
            <v>0</v>
          </cell>
          <cell r="AV35">
            <v>0</v>
          </cell>
          <cell r="AW35">
            <v>0</v>
          </cell>
          <cell r="AX35">
            <v>0</v>
          </cell>
          <cell r="AY35">
            <v>0</v>
          </cell>
          <cell r="AZ35">
            <v>0</v>
          </cell>
          <cell r="BA35">
            <v>0</v>
          </cell>
          <cell r="BB35">
            <v>0</v>
          </cell>
          <cell r="BC35">
            <v>0</v>
          </cell>
          <cell r="BD35">
            <v>0</v>
          </cell>
          <cell r="BE35">
            <v>0</v>
          </cell>
          <cell r="BF35">
            <v>0</v>
          </cell>
          <cell r="BG35">
            <v>0</v>
          </cell>
          <cell r="BH35">
            <v>0</v>
          </cell>
          <cell r="BI35">
            <v>0</v>
          </cell>
          <cell r="BJ35">
            <v>0</v>
          </cell>
          <cell r="BK35">
            <v>0</v>
          </cell>
          <cell r="BL35">
            <v>0</v>
          </cell>
          <cell r="BM35">
            <v>0</v>
          </cell>
          <cell r="BN35">
            <v>0</v>
          </cell>
          <cell r="BO35">
            <v>0</v>
          </cell>
          <cell r="BP35">
            <v>0</v>
          </cell>
          <cell r="BQ35">
            <v>0</v>
          </cell>
          <cell r="BR35">
            <v>0</v>
          </cell>
          <cell r="BS35">
            <v>0</v>
          </cell>
          <cell r="BT35">
            <v>1</v>
          </cell>
          <cell r="BU35">
            <v>10</v>
          </cell>
          <cell r="BV35">
            <v>10</v>
          </cell>
          <cell r="BW35">
            <v>0</v>
          </cell>
          <cell r="BX35">
            <v>0</v>
          </cell>
          <cell r="BY35">
            <v>0</v>
          </cell>
          <cell r="BZ35">
            <v>0</v>
          </cell>
          <cell r="CA35">
            <v>0</v>
          </cell>
          <cell r="CB35">
            <v>0</v>
          </cell>
          <cell r="CC35">
            <v>0</v>
          </cell>
        </row>
        <row r="36">
          <cell r="B36" t="str">
            <v>국도38(시)01</v>
          </cell>
          <cell r="C36" t="str">
            <v>국도38(시)</v>
          </cell>
          <cell r="D36" t="str">
            <v>01</v>
          </cell>
          <cell r="E36" t="str">
            <v>PBOX01</v>
          </cell>
          <cell r="F36" t="str">
            <v>PBOX02</v>
          </cell>
          <cell r="G36">
            <v>1363</v>
          </cell>
          <cell r="H36">
            <v>48</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1363</v>
          </cell>
          <cell r="Z36">
            <v>0</v>
          </cell>
          <cell r="AA36">
            <v>1363</v>
          </cell>
          <cell r="AB36">
            <v>1363</v>
          </cell>
          <cell r="AC36">
            <v>0</v>
          </cell>
          <cell r="AD36">
            <v>0</v>
          </cell>
          <cell r="AE36">
            <v>0</v>
          </cell>
          <cell r="AF36">
            <v>0</v>
          </cell>
          <cell r="AG36">
            <v>0</v>
          </cell>
          <cell r="AH36">
            <v>0</v>
          </cell>
          <cell r="AI36">
            <v>0</v>
          </cell>
          <cell r="AJ36">
            <v>0</v>
          </cell>
          <cell r="AK36">
            <v>0</v>
          </cell>
          <cell r="AL36">
            <v>0</v>
          </cell>
          <cell r="AM36">
            <v>0</v>
          </cell>
          <cell r="AN36">
            <v>0</v>
          </cell>
          <cell r="AO36">
            <v>0</v>
          </cell>
          <cell r="AP36">
            <v>0</v>
          </cell>
          <cell r="AQ36">
            <v>0</v>
          </cell>
          <cell r="AR36">
            <v>0</v>
          </cell>
          <cell r="AS36">
            <v>0</v>
          </cell>
          <cell r="AT36">
            <v>0</v>
          </cell>
          <cell r="AU36">
            <v>0</v>
          </cell>
          <cell r="AV36">
            <v>0</v>
          </cell>
          <cell r="AW36">
            <v>0</v>
          </cell>
          <cell r="AX36">
            <v>0</v>
          </cell>
          <cell r="AY36">
            <v>0</v>
          </cell>
          <cell r="AZ36">
            <v>0</v>
          </cell>
          <cell r="BA36">
            <v>0</v>
          </cell>
          <cell r="BB36">
            <v>0</v>
          </cell>
          <cell r="BC36">
            <v>0</v>
          </cell>
          <cell r="BD36">
            <v>0</v>
          </cell>
          <cell r="BE36">
            <v>0</v>
          </cell>
          <cell r="BF36">
            <v>0</v>
          </cell>
          <cell r="BG36">
            <v>0</v>
          </cell>
          <cell r="BH36">
            <v>0</v>
          </cell>
          <cell r="BI36">
            <v>0</v>
          </cell>
          <cell r="BJ36">
            <v>0</v>
          </cell>
          <cell r="BK36">
            <v>0</v>
          </cell>
          <cell r="BL36">
            <v>0</v>
          </cell>
          <cell r="BM36">
            <v>0</v>
          </cell>
          <cell r="BN36">
            <v>0</v>
          </cell>
          <cell r="BO36">
            <v>0</v>
          </cell>
          <cell r="BP36">
            <v>0</v>
          </cell>
          <cell r="BQ36">
            <v>0</v>
          </cell>
          <cell r="BR36">
            <v>0</v>
          </cell>
          <cell r="BS36">
            <v>0</v>
          </cell>
          <cell r="BT36">
            <v>1</v>
          </cell>
          <cell r="BU36">
            <v>0</v>
          </cell>
          <cell r="BV36">
            <v>0</v>
          </cell>
          <cell r="BW36">
            <v>0</v>
          </cell>
          <cell r="BX36">
            <v>0</v>
          </cell>
          <cell r="BY36">
            <v>0</v>
          </cell>
          <cell r="BZ36">
            <v>1363</v>
          </cell>
          <cell r="CA36">
            <v>0</v>
          </cell>
          <cell r="CB36">
            <v>1363</v>
          </cell>
          <cell r="CC36">
            <v>0</v>
          </cell>
        </row>
        <row r="37">
          <cell r="B37" t="str">
            <v>국도38(시)01</v>
          </cell>
          <cell r="C37" t="str">
            <v>국도38(시)</v>
          </cell>
          <cell r="D37" t="str">
            <v>01</v>
          </cell>
          <cell r="E37" t="str">
            <v>PBOX02</v>
          </cell>
          <cell r="F37" t="str">
            <v>2M</v>
          </cell>
          <cell r="G37">
            <v>21</v>
          </cell>
          <cell r="H37">
            <v>48</v>
          </cell>
          <cell r="I37">
            <v>0</v>
          </cell>
          <cell r="J37" t="str">
            <v>F3</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21</v>
          </cell>
          <cell r="Z37">
            <v>0</v>
          </cell>
          <cell r="AA37">
            <v>21</v>
          </cell>
          <cell r="AB37">
            <v>41</v>
          </cell>
          <cell r="AC37">
            <v>0</v>
          </cell>
          <cell r="AD37">
            <v>20</v>
          </cell>
          <cell r="AE37">
            <v>0</v>
          </cell>
          <cell r="AF37">
            <v>0</v>
          </cell>
          <cell r="AG37">
            <v>0</v>
          </cell>
          <cell r="AH37">
            <v>0</v>
          </cell>
          <cell r="AI37">
            <v>0</v>
          </cell>
          <cell r="AJ37">
            <v>0</v>
          </cell>
          <cell r="AK37">
            <v>0</v>
          </cell>
          <cell r="AL37">
            <v>0</v>
          </cell>
          <cell r="AM37">
            <v>1</v>
          </cell>
          <cell r="AN37">
            <v>0</v>
          </cell>
          <cell r="AO37">
            <v>0</v>
          </cell>
          <cell r="AP37">
            <v>0</v>
          </cell>
          <cell r="AQ37">
            <v>0</v>
          </cell>
          <cell r="AR37">
            <v>1</v>
          </cell>
          <cell r="AS37">
            <v>0</v>
          </cell>
          <cell r="AT37">
            <v>0</v>
          </cell>
          <cell r="AU37">
            <v>0</v>
          </cell>
          <cell r="AV37">
            <v>0</v>
          </cell>
          <cell r="AW37">
            <v>24</v>
          </cell>
          <cell r="AX37">
            <v>0</v>
          </cell>
          <cell r="AY37">
            <v>0</v>
          </cell>
          <cell r="AZ37">
            <v>0</v>
          </cell>
          <cell r="BA37">
            <v>0</v>
          </cell>
          <cell r="BB37">
            <v>0</v>
          </cell>
          <cell r="BC37">
            <v>0</v>
          </cell>
          <cell r="BD37">
            <v>0</v>
          </cell>
          <cell r="BE37">
            <v>0</v>
          </cell>
          <cell r="BF37">
            <v>0</v>
          </cell>
          <cell r="BG37">
            <v>0</v>
          </cell>
          <cell r="BH37">
            <v>0</v>
          </cell>
          <cell r="BI37">
            <v>0</v>
          </cell>
          <cell r="BJ37">
            <v>0</v>
          </cell>
          <cell r="BK37">
            <v>0</v>
          </cell>
          <cell r="BL37">
            <v>0</v>
          </cell>
          <cell r="BM37">
            <v>0</v>
          </cell>
          <cell r="BN37">
            <v>0</v>
          </cell>
          <cell r="BO37">
            <v>0</v>
          </cell>
          <cell r="BP37">
            <v>0</v>
          </cell>
          <cell r="BQ37">
            <v>21</v>
          </cell>
          <cell r="BR37">
            <v>1</v>
          </cell>
          <cell r="BS37">
            <v>0</v>
          </cell>
          <cell r="BT37">
            <v>0</v>
          </cell>
          <cell r="BU37">
            <v>0</v>
          </cell>
          <cell r="BV37">
            <v>0</v>
          </cell>
          <cell r="BW37">
            <v>2</v>
          </cell>
          <cell r="BX37">
            <v>0</v>
          </cell>
          <cell r="BY37">
            <v>0</v>
          </cell>
          <cell r="BZ37">
            <v>0</v>
          </cell>
          <cell r="CA37">
            <v>0</v>
          </cell>
          <cell r="CB37">
            <v>0</v>
          </cell>
          <cell r="CC37">
            <v>0</v>
          </cell>
        </row>
        <row r="38">
          <cell r="B38" t="str">
            <v>국도38(시)01</v>
          </cell>
          <cell r="C38" t="str">
            <v>국도38(시)</v>
          </cell>
          <cell r="D38" t="str">
            <v>01</v>
          </cell>
          <cell r="E38" t="str">
            <v>2M</v>
          </cell>
          <cell r="F38" t="str">
            <v>96064_912</v>
          </cell>
          <cell r="G38">
            <v>75</v>
          </cell>
          <cell r="H38">
            <v>48</v>
          </cell>
          <cell r="I38">
            <v>0</v>
          </cell>
          <cell r="J38">
            <v>0</v>
          </cell>
          <cell r="K38">
            <v>0</v>
          </cell>
          <cell r="L38">
            <v>0</v>
          </cell>
          <cell r="M38">
            <v>0</v>
          </cell>
          <cell r="N38">
            <v>0</v>
          </cell>
          <cell r="O38">
            <v>0</v>
          </cell>
          <cell r="P38">
            <v>0</v>
          </cell>
          <cell r="Q38">
            <v>0</v>
          </cell>
          <cell r="R38">
            <v>75</v>
          </cell>
          <cell r="S38">
            <v>0</v>
          </cell>
          <cell r="T38">
            <v>75</v>
          </cell>
          <cell r="U38">
            <v>83</v>
          </cell>
          <cell r="V38">
            <v>0</v>
          </cell>
          <cell r="W38">
            <v>0</v>
          </cell>
          <cell r="X38">
            <v>8</v>
          </cell>
          <cell r="Y38">
            <v>0</v>
          </cell>
          <cell r="Z38">
            <v>0</v>
          </cell>
          <cell r="AA38">
            <v>0</v>
          </cell>
          <cell r="AB38">
            <v>0</v>
          </cell>
          <cell r="AC38">
            <v>0</v>
          </cell>
          <cell r="AD38">
            <v>0</v>
          </cell>
          <cell r="AE38">
            <v>0</v>
          </cell>
          <cell r="AF38">
            <v>0</v>
          </cell>
          <cell r="AG38">
            <v>0</v>
          </cell>
          <cell r="AH38">
            <v>0</v>
          </cell>
          <cell r="AI38">
            <v>0</v>
          </cell>
          <cell r="AJ38">
            <v>0</v>
          </cell>
          <cell r="AK38">
            <v>0</v>
          </cell>
          <cell r="AL38">
            <v>0</v>
          </cell>
          <cell r="AM38">
            <v>0</v>
          </cell>
          <cell r="AN38">
            <v>0</v>
          </cell>
          <cell r="AO38">
            <v>0</v>
          </cell>
          <cell r="AP38">
            <v>0</v>
          </cell>
          <cell r="AQ38">
            <v>0</v>
          </cell>
          <cell r="AR38">
            <v>0</v>
          </cell>
          <cell r="AS38">
            <v>0</v>
          </cell>
          <cell r="AT38">
            <v>0</v>
          </cell>
          <cell r="AU38">
            <v>0</v>
          </cell>
          <cell r="AV38">
            <v>0</v>
          </cell>
          <cell r="AW38">
            <v>0</v>
          </cell>
          <cell r="AX38">
            <v>0</v>
          </cell>
          <cell r="AY38">
            <v>0</v>
          </cell>
          <cell r="AZ38">
            <v>0</v>
          </cell>
          <cell r="BA38">
            <v>0</v>
          </cell>
          <cell r="BB38">
            <v>0</v>
          </cell>
          <cell r="BC38">
            <v>1</v>
          </cell>
          <cell r="BD38">
            <v>0</v>
          </cell>
          <cell r="BE38">
            <v>0</v>
          </cell>
          <cell r="BF38">
            <v>0</v>
          </cell>
          <cell r="BG38">
            <v>0</v>
          </cell>
          <cell r="BH38">
            <v>0</v>
          </cell>
          <cell r="BI38">
            <v>0</v>
          </cell>
          <cell r="BJ38">
            <v>0</v>
          </cell>
          <cell r="BK38">
            <v>0</v>
          </cell>
          <cell r="BL38">
            <v>0</v>
          </cell>
          <cell r="BM38">
            <v>0</v>
          </cell>
          <cell r="BN38">
            <v>0</v>
          </cell>
          <cell r="BO38">
            <v>0</v>
          </cell>
          <cell r="BP38">
            <v>75</v>
          </cell>
          <cell r="BQ38">
            <v>0</v>
          </cell>
          <cell r="BR38">
            <v>0</v>
          </cell>
          <cell r="BS38">
            <v>0</v>
          </cell>
          <cell r="BT38">
            <v>0</v>
          </cell>
          <cell r="BU38">
            <v>0</v>
          </cell>
          <cell r="BV38">
            <v>0</v>
          </cell>
          <cell r="BW38">
            <v>0</v>
          </cell>
          <cell r="BX38">
            <v>0</v>
          </cell>
          <cell r="BY38">
            <v>0</v>
          </cell>
          <cell r="BZ38">
            <v>0</v>
          </cell>
          <cell r="CA38">
            <v>0</v>
          </cell>
          <cell r="CB38">
            <v>0</v>
          </cell>
          <cell r="CC38">
            <v>0</v>
          </cell>
        </row>
        <row r="39">
          <cell r="B39" t="str">
            <v>국도38(시)01</v>
          </cell>
          <cell r="C39" t="str">
            <v>국도38(시)</v>
          </cell>
          <cell r="D39" t="str">
            <v>01</v>
          </cell>
          <cell r="E39" t="str">
            <v>96064_912</v>
          </cell>
          <cell r="F39" t="str">
            <v>96064_911</v>
          </cell>
          <cell r="G39">
            <v>52</v>
          </cell>
          <cell r="H39">
            <v>48</v>
          </cell>
          <cell r="I39">
            <v>0</v>
          </cell>
          <cell r="J39">
            <v>0</v>
          </cell>
          <cell r="K39">
            <v>0</v>
          </cell>
          <cell r="L39">
            <v>0</v>
          </cell>
          <cell r="M39">
            <v>0</v>
          </cell>
          <cell r="N39">
            <v>0</v>
          </cell>
          <cell r="O39">
            <v>0</v>
          </cell>
          <cell r="P39">
            <v>0</v>
          </cell>
          <cell r="Q39">
            <v>0</v>
          </cell>
          <cell r="R39">
            <v>52</v>
          </cell>
          <cell r="S39">
            <v>0</v>
          </cell>
          <cell r="T39">
            <v>52</v>
          </cell>
          <cell r="U39">
            <v>52</v>
          </cell>
          <cell r="V39">
            <v>0</v>
          </cell>
          <cell r="W39">
            <v>0</v>
          </cell>
          <cell r="X39">
            <v>0</v>
          </cell>
          <cell r="Y39">
            <v>0</v>
          </cell>
          <cell r="Z39">
            <v>0</v>
          </cell>
          <cell r="AA39">
            <v>0</v>
          </cell>
          <cell r="AB39">
            <v>0</v>
          </cell>
          <cell r="AC39">
            <v>0</v>
          </cell>
          <cell r="AD39">
            <v>0</v>
          </cell>
          <cell r="AE39">
            <v>0</v>
          </cell>
          <cell r="AF39">
            <v>0</v>
          </cell>
          <cell r="AG39">
            <v>0</v>
          </cell>
          <cell r="AH39">
            <v>0</v>
          </cell>
          <cell r="AI39">
            <v>0</v>
          </cell>
          <cell r="AJ39">
            <v>0</v>
          </cell>
          <cell r="AK39">
            <v>0</v>
          </cell>
          <cell r="AL39">
            <v>0</v>
          </cell>
          <cell r="AM39">
            <v>0</v>
          </cell>
          <cell r="AN39">
            <v>0</v>
          </cell>
          <cell r="AO39">
            <v>0</v>
          </cell>
          <cell r="AP39">
            <v>0</v>
          </cell>
          <cell r="AQ39">
            <v>0</v>
          </cell>
          <cell r="AR39">
            <v>0</v>
          </cell>
          <cell r="AS39">
            <v>0</v>
          </cell>
          <cell r="AT39">
            <v>0</v>
          </cell>
          <cell r="AU39">
            <v>0</v>
          </cell>
          <cell r="AV39">
            <v>0</v>
          </cell>
          <cell r="AW39">
            <v>0</v>
          </cell>
          <cell r="AX39">
            <v>0</v>
          </cell>
          <cell r="AY39">
            <v>0</v>
          </cell>
          <cell r="AZ39">
            <v>0</v>
          </cell>
          <cell r="BA39">
            <v>0</v>
          </cell>
          <cell r="BB39">
            <v>0</v>
          </cell>
          <cell r="BC39">
            <v>0</v>
          </cell>
          <cell r="BD39">
            <v>0</v>
          </cell>
          <cell r="BE39">
            <v>0</v>
          </cell>
          <cell r="BF39">
            <v>0</v>
          </cell>
          <cell r="BG39">
            <v>0</v>
          </cell>
          <cell r="BH39">
            <v>0</v>
          </cell>
          <cell r="BI39">
            <v>0</v>
          </cell>
          <cell r="BJ39">
            <v>0</v>
          </cell>
          <cell r="BK39">
            <v>0</v>
          </cell>
          <cell r="BL39">
            <v>0</v>
          </cell>
          <cell r="BM39">
            <v>0</v>
          </cell>
          <cell r="BN39">
            <v>0</v>
          </cell>
          <cell r="BO39">
            <v>0</v>
          </cell>
          <cell r="BP39">
            <v>0</v>
          </cell>
          <cell r="BQ39">
            <v>0</v>
          </cell>
          <cell r="BR39">
            <v>0</v>
          </cell>
          <cell r="BS39">
            <v>0</v>
          </cell>
          <cell r="BT39">
            <v>0</v>
          </cell>
          <cell r="BU39">
            <v>0</v>
          </cell>
          <cell r="BV39">
            <v>0</v>
          </cell>
          <cell r="BW39">
            <v>0</v>
          </cell>
          <cell r="BX39">
            <v>0</v>
          </cell>
          <cell r="BY39">
            <v>0</v>
          </cell>
          <cell r="BZ39">
            <v>0</v>
          </cell>
          <cell r="CA39">
            <v>0</v>
          </cell>
          <cell r="CB39">
            <v>0</v>
          </cell>
          <cell r="CC39">
            <v>0</v>
          </cell>
        </row>
        <row r="40">
          <cell r="B40" t="str">
            <v>국도38(시)01</v>
          </cell>
          <cell r="C40" t="str">
            <v>국도38(시)</v>
          </cell>
          <cell r="D40" t="str">
            <v>01</v>
          </cell>
          <cell r="E40" t="str">
            <v>96064_911</v>
          </cell>
          <cell r="F40" t="str">
            <v>9606Z901</v>
          </cell>
          <cell r="G40">
            <v>74</v>
          </cell>
          <cell r="H40">
            <v>48</v>
          </cell>
          <cell r="I40">
            <v>0</v>
          </cell>
          <cell r="J40">
            <v>0</v>
          </cell>
          <cell r="K40">
            <v>0</v>
          </cell>
          <cell r="L40">
            <v>0</v>
          </cell>
          <cell r="M40">
            <v>0</v>
          </cell>
          <cell r="N40">
            <v>0</v>
          </cell>
          <cell r="O40">
            <v>0</v>
          </cell>
          <cell r="P40">
            <v>0</v>
          </cell>
          <cell r="Q40">
            <v>0</v>
          </cell>
          <cell r="R40">
            <v>74</v>
          </cell>
          <cell r="S40">
            <v>0</v>
          </cell>
          <cell r="T40">
            <v>74</v>
          </cell>
          <cell r="U40">
            <v>74</v>
          </cell>
          <cell r="V40">
            <v>0</v>
          </cell>
          <cell r="W40">
            <v>0</v>
          </cell>
          <cell r="X40">
            <v>0</v>
          </cell>
          <cell r="Y40">
            <v>0</v>
          </cell>
          <cell r="Z40">
            <v>0</v>
          </cell>
          <cell r="AA40">
            <v>0</v>
          </cell>
          <cell r="AB40">
            <v>0</v>
          </cell>
          <cell r="AC40">
            <v>0</v>
          </cell>
          <cell r="AD40">
            <v>0</v>
          </cell>
          <cell r="AE40">
            <v>0</v>
          </cell>
          <cell r="AF40">
            <v>0</v>
          </cell>
          <cell r="AG40">
            <v>0</v>
          </cell>
          <cell r="AH40">
            <v>0</v>
          </cell>
          <cell r="AI40">
            <v>0</v>
          </cell>
          <cell r="AJ40">
            <v>0</v>
          </cell>
          <cell r="AK40">
            <v>0</v>
          </cell>
          <cell r="AL40">
            <v>0</v>
          </cell>
          <cell r="AM40">
            <v>0</v>
          </cell>
          <cell r="AN40">
            <v>0</v>
          </cell>
          <cell r="AO40">
            <v>0</v>
          </cell>
          <cell r="AP40">
            <v>0</v>
          </cell>
          <cell r="AQ40">
            <v>0</v>
          </cell>
          <cell r="AR40">
            <v>0</v>
          </cell>
          <cell r="AS40">
            <v>0</v>
          </cell>
          <cell r="AT40">
            <v>0</v>
          </cell>
          <cell r="AU40">
            <v>0</v>
          </cell>
          <cell r="AV40">
            <v>0</v>
          </cell>
          <cell r="AW40">
            <v>0</v>
          </cell>
          <cell r="AX40">
            <v>0</v>
          </cell>
          <cell r="AY40">
            <v>0</v>
          </cell>
          <cell r="AZ40">
            <v>0</v>
          </cell>
          <cell r="BA40">
            <v>0</v>
          </cell>
          <cell r="BB40">
            <v>0</v>
          </cell>
          <cell r="BC40">
            <v>0</v>
          </cell>
          <cell r="BD40">
            <v>0</v>
          </cell>
          <cell r="BE40">
            <v>0</v>
          </cell>
          <cell r="BF40">
            <v>0</v>
          </cell>
          <cell r="BG40">
            <v>0</v>
          </cell>
          <cell r="BH40">
            <v>0</v>
          </cell>
          <cell r="BI40">
            <v>0</v>
          </cell>
          <cell r="BJ40">
            <v>0</v>
          </cell>
          <cell r="BK40">
            <v>0</v>
          </cell>
          <cell r="BL40">
            <v>0</v>
          </cell>
          <cell r="BM40">
            <v>0</v>
          </cell>
          <cell r="BN40">
            <v>0</v>
          </cell>
          <cell r="BO40">
            <v>0</v>
          </cell>
          <cell r="BP40">
            <v>0</v>
          </cell>
          <cell r="BQ40">
            <v>0</v>
          </cell>
          <cell r="BR40">
            <v>0</v>
          </cell>
          <cell r="BS40">
            <v>0</v>
          </cell>
          <cell r="BT40">
            <v>0</v>
          </cell>
          <cell r="BU40">
            <v>0</v>
          </cell>
          <cell r="BV40">
            <v>0</v>
          </cell>
          <cell r="BW40">
            <v>0</v>
          </cell>
          <cell r="BX40">
            <v>0</v>
          </cell>
          <cell r="BY40">
            <v>0</v>
          </cell>
          <cell r="BZ40">
            <v>0</v>
          </cell>
          <cell r="CA40">
            <v>0</v>
          </cell>
          <cell r="CB40">
            <v>0</v>
          </cell>
          <cell r="CC40">
            <v>0</v>
          </cell>
        </row>
        <row r="41">
          <cell r="B41" t="str">
            <v>국도38(시)01</v>
          </cell>
          <cell r="C41" t="str">
            <v>국도38(시)</v>
          </cell>
          <cell r="D41" t="str">
            <v>01</v>
          </cell>
          <cell r="E41" t="str">
            <v>9606Z_901</v>
          </cell>
          <cell r="F41" t="str">
            <v>9706R_001</v>
          </cell>
          <cell r="G41">
            <v>40</v>
          </cell>
          <cell r="H41">
            <v>48</v>
          </cell>
          <cell r="I41">
            <v>0</v>
          </cell>
          <cell r="J41">
            <v>0</v>
          </cell>
          <cell r="K41">
            <v>0</v>
          </cell>
          <cell r="L41">
            <v>0</v>
          </cell>
          <cell r="M41">
            <v>0</v>
          </cell>
          <cell r="N41">
            <v>0</v>
          </cell>
          <cell r="O41">
            <v>0</v>
          </cell>
          <cell r="P41">
            <v>0</v>
          </cell>
          <cell r="Q41">
            <v>0</v>
          </cell>
          <cell r="R41">
            <v>40</v>
          </cell>
          <cell r="S41">
            <v>0</v>
          </cell>
          <cell r="T41">
            <v>40</v>
          </cell>
          <cell r="U41">
            <v>40</v>
          </cell>
          <cell r="V41">
            <v>0</v>
          </cell>
          <cell r="W41">
            <v>0</v>
          </cell>
          <cell r="X41">
            <v>0</v>
          </cell>
          <cell r="Y41">
            <v>0</v>
          </cell>
          <cell r="Z41">
            <v>0</v>
          </cell>
          <cell r="AA41">
            <v>0</v>
          </cell>
          <cell r="AB41">
            <v>0</v>
          </cell>
          <cell r="AC41">
            <v>0</v>
          </cell>
          <cell r="AD41">
            <v>0</v>
          </cell>
          <cell r="AE41">
            <v>0</v>
          </cell>
          <cell r="AF41">
            <v>0</v>
          </cell>
          <cell r="AG41">
            <v>0</v>
          </cell>
          <cell r="AH41">
            <v>0</v>
          </cell>
          <cell r="AI41">
            <v>0</v>
          </cell>
          <cell r="AJ41">
            <v>0</v>
          </cell>
          <cell r="AK41">
            <v>0</v>
          </cell>
          <cell r="AL41">
            <v>0</v>
          </cell>
          <cell r="AM41">
            <v>0</v>
          </cell>
          <cell r="AN41">
            <v>0</v>
          </cell>
          <cell r="AO41">
            <v>0</v>
          </cell>
          <cell r="AP41">
            <v>0</v>
          </cell>
          <cell r="AQ41">
            <v>0</v>
          </cell>
          <cell r="AR41">
            <v>0</v>
          </cell>
          <cell r="AS41">
            <v>0</v>
          </cell>
          <cell r="AT41">
            <v>0</v>
          </cell>
          <cell r="AU41">
            <v>0</v>
          </cell>
          <cell r="AV41">
            <v>0</v>
          </cell>
          <cell r="AW41">
            <v>0</v>
          </cell>
          <cell r="AX41">
            <v>0</v>
          </cell>
          <cell r="AY41">
            <v>0</v>
          </cell>
          <cell r="AZ41">
            <v>0</v>
          </cell>
          <cell r="BA41">
            <v>0</v>
          </cell>
          <cell r="BB41">
            <v>0</v>
          </cell>
          <cell r="BC41">
            <v>0</v>
          </cell>
          <cell r="BD41">
            <v>0</v>
          </cell>
          <cell r="BE41">
            <v>0</v>
          </cell>
          <cell r="BF41">
            <v>0</v>
          </cell>
          <cell r="BG41">
            <v>0</v>
          </cell>
          <cell r="BH41">
            <v>0</v>
          </cell>
          <cell r="BI41">
            <v>0</v>
          </cell>
          <cell r="BJ41">
            <v>0</v>
          </cell>
          <cell r="BK41">
            <v>0</v>
          </cell>
          <cell r="BL41">
            <v>0</v>
          </cell>
          <cell r="BM41">
            <v>0</v>
          </cell>
          <cell r="BN41">
            <v>0</v>
          </cell>
          <cell r="BO41">
            <v>0</v>
          </cell>
          <cell r="BP41">
            <v>0</v>
          </cell>
          <cell r="BQ41">
            <v>0</v>
          </cell>
          <cell r="BR41">
            <v>0</v>
          </cell>
          <cell r="BS41">
            <v>0</v>
          </cell>
          <cell r="BT41">
            <v>0</v>
          </cell>
          <cell r="BU41">
            <v>0</v>
          </cell>
          <cell r="BV41">
            <v>0</v>
          </cell>
          <cell r="BW41">
            <v>0</v>
          </cell>
          <cell r="BX41">
            <v>0</v>
          </cell>
          <cell r="BY41">
            <v>0</v>
          </cell>
          <cell r="BZ41">
            <v>0</v>
          </cell>
          <cell r="CA41">
            <v>0</v>
          </cell>
          <cell r="CB41">
            <v>0</v>
          </cell>
          <cell r="CC41">
            <v>0</v>
          </cell>
        </row>
        <row r="42">
          <cell r="B42" t="str">
            <v>국도38(시)01</v>
          </cell>
          <cell r="C42" t="str">
            <v>국도38(시)</v>
          </cell>
          <cell r="D42" t="str">
            <v>01</v>
          </cell>
          <cell r="E42" t="str">
            <v>9706R_001</v>
          </cell>
          <cell r="F42" t="str">
            <v>9706R_101</v>
          </cell>
          <cell r="G42">
            <v>37</v>
          </cell>
          <cell r="H42">
            <v>48</v>
          </cell>
          <cell r="I42">
            <v>0</v>
          </cell>
          <cell r="J42">
            <v>0</v>
          </cell>
          <cell r="K42">
            <v>0</v>
          </cell>
          <cell r="L42">
            <v>0</v>
          </cell>
          <cell r="M42">
            <v>0</v>
          </cell>
          <cell r="N42">
            <v>0</v>
          </cell>
          <cell r="O42">
            <v>0</v>
          </cell>
          <cell r="P42">
            <v>0</v>
          </cell>
          <cell r="Q42">
            <v>0</v>
          </cell>
          <cell r="R42">
            <v>37</v>
          </cell>
          <cell r="S42">
            <v>0</v>
          </cell>
          <cell r="T42">
            <v>37</v>
          </cell>
          <cell r="U42">
            <v>37</v>
          </cell>
          <cell r="V42">
            <v>0</v>
          </cell>
          <cell r="W42">
            <v>0</v>
          </cell>
          <cell r="X42">
            <v>0</v>
          </cell>
          <cell r="Y42">
            <v>0</v>
          </cell>
          <cell r="Z42">
            <v>0</v>
          </cell>
          <cell r="AA42">
            <v>0</v>
          </cell>
          <cell r="AB42">
            <v>0</v>
          </cell>
          <cell r="AC42">
            <v>0</v>
          </cell>
          <cell r="AD42">
            <v>0</v>
          </cell>
          <cell r="AE42">
            <v>0</v>
          </cell>
          <cell r="AF42">
            <v>0</v>
          </cell>
          <cell r="AG42">
            <v>0</v>
          </cell>
          <cell r="AH42">
            <v>0</v>
          </cell>
          <cell r="AI42">
            <v>0</v>
          </cell>
          <cell r="AJ42">
            <v>0</v>
          </cell>
          <cell r="AK42">
            <v>0</v>
          </cell>
          <cell r="AL42">
            <v>0</v>
          </cell>
          <cell r="AM42">
            <v>0</v>
          </cell>
          <cell r="AN42">
            <v>0</v>
          </cell>
          <cell r="AO42">
            <v>0</v>
          </cell>
          <cell r="AP42">
            <v>0</v>
          </cell>
          <cell r="AQ42">
            <v>0</v>
          </cell>
          <cell r="AR42">
            <v>0</v>
          </cell>
          <cell r="AS42">
            <v>0</v>
          </cell>
          <cell r="AT42">
            <v>0</v>
          </cell>
          <cell r="AU42">
            <v>0</v>
          </cell>
          <cell r="AV42">
            <v>0</v>
          </cell>
          <cell r="AW42">
            <v>0</v>
          </cell>
          <cell r="AX42">
            <v>0</v>
          </cell>
          <cell r="AY42">
            <v>0</v>
          </cell>
          <cell r="AZ42">
            <v>0</v>
          </cell>
          <cell r="BA42">
            <v>0</v>
          </cell>
          <cell r="BB42">
            <v>0</v>
          </cell>
          <cell r="BC42">
            <v>0</v>
          </cell>
          <cell r="BD42">
            <v>0</v>
          </cell>
          <cell r="BE42">
            <v>0</v>
          </cell>
          <cell r="BF42">
            <v>0</v>
          </cell>
          <cell r="BG42">
            <v>0</v>
          </cell>
          <cell r="BH42">
            <v>0</v>
          </cell>
          <cell r="BI42">
            <v>0</v>
          </cell>
          <cell r="BJ42">
            <v>0</v>
          </cell>
          <cell r="BK42">
            <v>0</v>
          </cell>
          <cell r="BL42">
            <v>0</v>
          </cell>
          <cell r="BM42">
            <v>0</v>
          </cell>
          <cell r="BN42">
            <v>0</v>
          </cell>
          <cell r="BO42">
            <v>0</v>
          </cell>
          <cell r="BP42">
            <v>0</v>
          </cell>
          <cell r="BQ42">
            <v>0</v>
          </cell>
          <cell r="BR42">
            <v>0</v>
          </cell>
          <cell r="BS42">
            <v>0</v>
          </cell>
          <cell r="BT42">
            <v>0</v>
          </cell>
          <cell r="BU42">
            <v>0</v>
          </cell>
          <cell r="BV42">
            <v>0</v>
          </cell>
          <cell r="BW42">
            <v>0</v>
          </cell>
          <cell r="BX42">
            <v>0</v>
          </cell>
          <cell r="BY42">
            <v>0</v>
          </cell>
          <cell r="BZ42">
            <v>0</v>
          </cell>
          <cell r="CA42">
            <v>0</v>
          </cell>
          <cell r="CB42">
            <v>0</v>
          </cell>
          <cell r="CC42">
            <v>0</v>
          </cell>
        </row>
        <row r="43">
          <cell r="B43" t="str">
            <v>국도38(시)01</v>
          </cell>
          <cell r="C43" t="str">
            <v>국도38(시)</v>
          </cell>
          <cell r="D43" t="str">
            <v>01</v>
          </cell>
          <cell r="E43" t="str">
            <v>9706R_101</v>
          </cell>
          <cell r="F43" t="str">
            <v>9706R_201</v>
          </cell>
          <cell r="G43">
            <v>45</v>
          </cell>
          <cell r="H43">
            <v>48</v>
          </cell>
          <cell r="I43">
            <v>0</v>
          </cell>
          <cell r="J43">
            <v>0</v>
          </cell>
          <cell r="K43">
            <v>0</v>
          </cell>
          <cell r="L43">
            <v>0</v>
          </cell>
          <cell r="M43">
            <v>0</v>
          </cell>
          <cell r="N43">
            <v>0</v>
          </cell>
          <cell r="O43">
            <v>0</v>
          </cell>
          <cell r="P43">
            <v>0</v>
          </cell>
          <cell r="Q43">
            <v>0</v>
          </cell>
          <cell r="R43">
            <v>45</v>
          </cell>
          <cell r="S43">
            <v>0</v>
          </cell>
          <cell r="T43">
            <v>45</v>
          </cell>
          <cell r="U43">
            <v>45</v>
          </cell>
          <cell r="V43">
            <v>0</v>
          </cell>
          <cell r="W43">
            <v>0</v>
          </cell>
          <cell r="X43">
            <v>0</v>
          </cell>
          <cell r="Y43">
            <v>0</v>
          </cell>
          <cell r="Z43">
            <v>0</v>
          </cell>
          <cell r="AA43">
            <v>0</v>
          </cell>
          <cell r="AB43">
            <v>0</v>
          </cell>
          <cell r="AC43">
            <v>0</v>
          </cell>
          <cell r="AD43">
            <v>0</v>
          </cell>
          <cell r="AE43">
            <v>0</v>
          </cell>
          <cell r="AF43">
            <v>0</v>
          </cell>
          <cell r="AG43">
            <v>0</v>
          </cell>
          <cell r="AH43">
            <v>0</v>
          </cell>
          <cell r="AI43">
            <v>0</v>
          </cell>
          <cell r="AJ43">
            <v>0</v>
          </cell>
          <cell r="AK43">
            <v>0</v>
          </cell>
          <cell r="AL43">
            <v>0</v>
          </cell>
          <cell r="AM43">
            <v>0</v>
          </cell>
          <cell r="AN43">
            <v>0</v>
          </cell>
          <cell r="AO43">
            <v>0</v>
          </cell>
          <cell r="AP43">
            <v>0</v>
          </cell>
          <cell r="AQ43">
            <v>0</v>
          </cell>
          <cell r="AR43">
            <v>0</v>
          </cell>
          <cell r="AS43">
            <v>0</v>
          </cell>
          <cell r="AT43">
            <v>0</v>
          </cell>
          <cell r="AU43">
            <v>0</v>
          </cell>
          <cell r="AV43">
            <v>0</v>
          </cell>
          <cell r="AW43">
            <v>0</v>
          </cell>
          <cell r="AX43">
            <v>0</v>
          </cell>
          <cell r="AY43">
            <v>0</v>
          </cell>
          <cell r="AZ43">
            <v>0</v>
          </cell>
          <cell r="BA43">
            <v>0</v>
          </cell>
          <cell r="BB43">
            <v>0</v>
          </cell>
          <cell r="BC43">
            <v>0</v>
          </cell>
          <cell r="BD43">
            <v>0</v>
          </cell>
          <cell r="BE43">
            <v>0</v>
          </cell>
          <cell r="BF43">
            <v>0</v>
          </cell>
          <cell r="BG43">
            <v>0</v>
          </cell>
          <cell r="BH43">
            <v>0</v>
          </cell>
          <cell r="BI43">
            <v>0</v>
          </cell>
          <cell r="BJ43">
            <v>0</v>
          </cell>
          <cell r="BK43">
            <v>0</v>
          </cell>
          <cell r="BL43">
            <v>0</v>
          </cell>
          <cell r="BM43">
            <v>0</v>
          </cell>
          <cell r="BN43">
            <v>0</v>
          </cell>
          <cell r="BO43">
            <v>0</v>
          </cell>
          <cell r="BP43">
            <v>0</v>
          </cell>
          <cell r="BQ43">
            <v>0</v>
          </cell>
          <cell r="BR43">
            <v>0</v>
          </cell>
          <cell r="BS43">
            <v>0</v>
          </cell>
          <cell r="BT43">
            <v>0</v>
          </cell>
          <cell r="BU43">
            <v>0</v>
          </cell>
          <cell r="BV43">
            <v>0</v>
          </cell>
          <cell r="BW43">
            <v>0</v>
          </cell>
          <cell r="BX43">
            <v>0</v>
          </cell>
          <cell r="BY43">
            <v>0</v>
          </cell>
          <cell r="BZ43">
            <v>0</v>
          </cell>
          <cell r="CA43">
            <v>0</v>
          </cell>
          <cell r="CB43">
            <v>0</v>
          </cell>
          <cell r="CC43">
            <v>0</v>
          </cell>
        </row>
        <row r="44">
          <cell r="B44" t="str">
            <v>국도38(시)01</v>
          </cell>
          <cell r="C44" t="str">
            <v>국도38(시)</v>
          </cell>
          <cell r="D44" t="str">
            <v>01</v>
          </cell>
          <cell r="E44" t="str">
            <v>9706R_201</v>
          </cell>
          <cell r="F44" t="str">
            <v>9706R_202</v>
          </cell>
          <cell r="G44">
            <v>41</v>
          </cell>
          <cell r="H44">
            <v>48</v>
          </cell>
          <cell r="I44">
            <v>0</v>
          </cell>
          <cell r="J44">
            <v>0</v>
          </cell>
          <cell r="K44">
            <v>0</v>
          </cell>
          <cell r="L44">
            <v>0</v>
          </cell>
          <cell r="M44">
            <v>0</v>
          </cell>
          <cell r="N44">
            <v>0</v>
          </cell>
          <cell r="O44">
            <v>0</v>
          </cell>
          <cell r="P44">
            <v>0</v>
          </cell>
          <cell r="Q44">
            <v>0</v>
          </cell>
          <cell r="R44">
            <v>41</v>
          </cell>
          <cell r="S44">
            <v>0</v>
          </cell>
          <cell r="T44">
            <v>41</v>
          </cell>
          <cell r="U44">
            <v>41</v>
          </cell>
          <cell r="V44">
            <v>0</v>
          </cell>
          <cell r="W44">
            <v>0</v>
          </cell>
          <cell r="X44">
            <v>0</v>
          </cell>
          <cell r="Y44">
            <v>0</v>
          </cell>
          <cell r="Z44">
            <v>0</v>
          </cell>
          <cell r="AA44">
            <v>0</v>
          </cell>
          <cell r="AB44">
            <v>0</v>
          </cell>
          <cell r="AC44">
            <v>0</v>
          </cell>
          <cell r="AD44">
            <v>0</v>
          </cell>
          <cell r="AE44">
            <v>0</v>
          </cell>
          <cell r="AF44">
            <v>0</v>
          </cell>
          <cell r="AG44">
            <v>0</v>
          </cell>
          <cell r="AH44">
            <v>0</v>
          </cell>
          <cell r="AI44">
            <v>0</v>
          </cell>
          <cell r="AJ44">
            <v>0</v>
          </cell>
          <cell r="AK44">
            <v>0</v>
          </cell>
          <cell r="AL44">
            <v>0</v>
          </cell>
          <cell r="AM44">
            <v>0</v>
          </cell>
          <cell r="AN44">
            <v>0</v>
          </cell>
          <cell r="AO44">
            <v>0</v>
          </cell>
          <cell r="AP44">
            <v>0</v>
          </cell>
          <cell r="AQ44">
            <v>0</v>
          </cell>
          <cell r="AR44">
            <v>0</v>
          </cell>
          <cell r="AS44">
            <v>0</v>
          </cell>
          <cell r="AT44">
            <v>0</v>
          </cell>
          <cell r="AU44">
            <v>0</v>
          </cell>
          <cell r="AV44">
            <v>0</v>
          </cell>
          <cell r="AW44">
            <v>0</v>
          </cell>
          <cell r="AX44">
            <v>0</v>
          </cell>
          <cell r="AY44">
            <v>0</v>
          </cell>
          <cell r="AZ44">
            <v>0</v>
          </cell>
          <cell r="BA44">
            <v>0</v>
          </cell>
          <cell r="BB44">
            <v>0</v>
          </cell>
          <cell r="BC44">
            <v>0</v>
          </cell>
          <cell r="BD44">
            <v>0</v>
          </cell>
          <cell r="BE44">
            <v>0</v>
          </cell>
          <cell r="BF44">
            <v>0</v>
          </cell>
          <cell r="BG44">
            <v>0</v>
          </cell>
          <cell r="BH44">
            <v>0</v>
          </cell>
          <cell r="BI44">
            <v>0</v>
          </cell>
          <cell r="BJ44">
            <v>0</v>
          </cell>
          <cell r="BK44">
            <v>0</v>
          </cell>
          <cell r="BL44">
            <v>0</v>
          </cell>
          <cell r="BM44">
            <v>0</v>
          </cell>
          <cell r="BN44">
            <v>0</v>
          </cell>
          <cell r="BO44">
            <v>0</v>
          </cell>
          <cell r="BP44">
            <v>0</v>
          </cell>
          <cell r="BQ44">
            <v>0</v>
          </cell>
          <cell r="BR44">
            <v>0</v>
          </cell>
          <cell r="BS44">
            <v>0</v>
          </cell>
          <cell r="BT44">
            <v>0</v>
          </cell>
          <cell r="BU44">
            <v>0</v>
          </cell>
          <cell r="BV44">
            <v>0</v>
          </cell>
          <cell r="BW44">
            <v>0</v>
          </cell>
          <cell r="BX44">
            <v>0</v>
          </cell>
          <cell r="BY44">
            <v>0</v>
          </cell>
          <cell r="BZ44">
            <v>0</v>
          </cell>
          <cell r="CA44">
            <v>0</v>
          </cell>
          <cell r="CB44">
            <v>0</v>
          </cell>
          <cell r="CC44">
            <v>0</v>
          </cell>
        </row>
        <row r="45">
          <cell r="B45" t="str">
            <v>국도38(시)01</v>
          </cell>
          <cell r="C45" t="str">
            <v>국도38(시)</v>
          </cell>
          <cell r="D45" t="str">
            <v>01</v>
          </cell>
          <cell r="E45" t="str">
            <v>9706R_202</v>
          </cell>
          <cell r="F45" t="str">
            <v>9706R_311</v>
          </cell>
          <cell r="G45">
            <v>37</v>
          </cell>
          <cell r="H45">
            <v>48</v>
          </cell>
          <cell r="I45">
            <v>0</v>
          </cell>
          <cell r="J45">
            <v>0</v>
          </cell>
          <cell r="K45">
            <v>0</v>
          </cell>
          <cell r="L45">
            <v>0</v>
          </cell>
          <cell r="M45">
            <v>0</v>
          </cell>
          <cell r="N45">
            <v>0</v>
          </cell>
          <cell r="O45">
            <v>0</v>
          </cell>
          <cell r="P45">
            <v>0</v>
          </cell>
          <cell r="Q45">
            <v>0</v>
          </cell>
          <cell r="R45">
            <v>37</v>
          </cell>
          <cell r="S45">
            <v>0</v>
          </cell>
          <cell r="T45">
            <v>37</v>
          </cell>
          <cell r="U45">
            <v>37</v>
          </cell>
          <cell r="V45">
            <v>0</v>
          </cell>
          <cell r="W45">
            <v>0</v>
          </cell>
          <cell r="X45">
            <v>0</v>
          </cell>
          <cell r="Y45">
            <v>0</v>
          </cell>
          <cell r="Z45">
            <v>0</v>
          </cell>
          <cell r="AA45">
            <v>0</v>
          </cell>
          <cell r="AB45">
            <v>0</v>
          </cell>
          <cell r="AC45">
            <v>0</v>
          </cell>
          <cell r="AD45">
            <v>0</v>
          </cell>
          <cell r="AE45">
            <v>0</v>
          </cell>
          <cell r="AF45">
            <v>0</v>
          </cell>
          <cell r="AG45">
            <v>0</v>
          </cell>
          <cell r="AH45">
            <v>0</v>
          </cell>
          <cell r="AI45">
            <v>0</v>
          </cell>
          <cell r="AJ45">
            <v>0</v>
          </cell>
          <cell r="AK45">
            <v>0</v>
          </cell>
          <cell r="AL45">
            <v>0</v>
          </cell>
          <cell r="AM45">
            <v>0</v>
          </cell>
          <cell r="AN45">
            <v>0</v>
          </cell>
          <cell r="AO45">
            <v>0</v>
          </cell>
          <cell r="AP45">
            <v>0</v>
          </cell>
          <cell r="AQ45">
            <v>0</v>
          </cell>
          <cell r="AR45">
            <v>0</v>
          </cell>
          <cell r="AS45">
            <v>0</v>
          </cell>
          <cell r="AT45">
            <v>0</v>
          </cell>
          <cell r="AU45">
            <v>0</v>
          </cell>
          <cell r="AV45">
            <v>0</v>
          </cell>
          <cell r="AW45">
            <v>0</v>
          </cell>
          <cell r="AX45">
            <v>0</v>
          </cell>
          <cell r="AY45">
            <v>0</v>
          </cell>
          <cell r="AZ45">
            <v>0</v>
          </cell>
          <cell r="BA45">
            <v>0</v>
          </cell>
          <cell r="BB45">
            <v>0</v>
          </cell>
          <cell r="BC45">
            <v>0</v>
          </cell>
          <cell r="BD45">
            <v>0</v>
          </cell>
          <cell r="BE45">
            <v>0</v>
          </cell>
          <cell r="BF45">
            <v>0</v>
          </cell>
          <cell r="BG45">
            <v>0</v>
          </cell>
          <cell r="BH45">
            <v>0</v>
          </cell>
          <cell r="BI45">
            <v>0</v>
          </cell>
          <cell r="BJ45">
            <v>0</v>
          </cell>
          <cell r="BK45">
            <v>0</v>
          </cell>
          <cell r="BL45">
            <v>0</v>
          </cell>
          <cell r="BM45">
            <v>0</v>
          </cell>
          <cell r="BN45">
            <v>0</v>
          </cell>
          <cell r="BO45">
            <v>0</v>
          </cell>
          <cell r="BP45">
            <v>0</v>
          </cell>
          <cell r="BQ45">
            <v>0</v>
          </cell>
          <cell r="BR45">
            <v>0</v>
          </cell>
          <cell r="BS45">
            <v>0</v>
          </cell>
          <cell r="BT45">
            <v>0</v>
          </cell>
          <cell r="BU45">
            <v>0</v>
          </cell>
          <cell r="BV45">
            <v>0</v>
          </cell>
          <cell r="BW45">
            <v>0</v>
          </cell>
          <cell r="BX45">
            <v>0</v>
          </cell>
          <cell r="BY45">
            <v>0</v>
          </cell>
          <cell r="BZ45">
            <v>0</v>
          </cell>
          <cell r="CA45">
            <v>0</v>
          </cell>
          <cell r="CB45">
            <v>0</v>
          </cell>
          <cell r="CC45">
            <v>0</v>
          </cell>
        </row>
        <row r="46">
          <cell r="B46" t="str">
            <v>국도38(시)01</v>
          </cell>
          <cell r="C46" t="str">
            <v>국도38(시)</v>
          </cell>
          <cell r="D46" t="str">
            <v>01</v>
          </cell>
          <cell r="E46" t="str">
            <v>9706R_311</v>
          </cell>
          <cell r="F46" t="str">
            <v>9706R_411</v>
          </cell>
          <cell r="G46">
            <v>41</v>
          </cell>
          <cell r="H46">
            <v>48</v>
          </cell>
          <cell r="I46">
            <v>0</v>
          </cell>
          <cell r="J46">
            <v>0</v>
          </cell>
          <cell r="K46">
            <v>0</v>
          </cell>
          <cell r="L46">
            <v>0</v>
          </cell>
          <cell r="M46">
            <v>0</v>
          </cell>
          <cell r="N46">
            <v>0</v>
          </cell>
          <cell r="O46">
            <v>0</v>
          </cell>
          <cell r="P46">
            <v>0</v>
          </cell>
          <cell r="Q46">
            <v>0</v>
          </cell>
          <cell r="R46">
            <v>41</v>
          </cell>
          <cell r="S46">
            <v>0</v>
          </cell>
          <cell r="T46">
            <v>41</v>
          </cell>
          <cell r="U46">
            <v>41</v>
          </cell>
          <cell r="V46">
            <v>0</v>
          </cell>
          <cell r="W46">
            <v>0</v>
          </cell>
          <cell r="X46">
            <v>0</v>
          </cell>
          <cell r="Y46">
            <v>0</v>
          </cell>
          <cell r="Z46">
            <v>0</v>
          </cell>
          <cell r="AA46">
            <v>0</v>
          </cell>
          <cell r="AB46">
            <v>0</v>
          </cell>
          <cell r="AC46">
            <v>0</v>
          </cell>
          <cell r="AD46">
            <v>0</v>
          </cell>
          <cell r="AE46">
            <v>0</v>
          </cell>
          <cell r="AF46">
            <v>0</v>
          </cell>
          <cell r="AG46">
            <v>0</v>
          </cell>
          <cell r="AH46">
            <v>0</v>
          </cell>
          <cell r="AI46">
            <v>0</v>
          </cell>
          <cell r="AJ46">
            <v>0</v>
          </cell>
          <cell r="AK46">
            <v>0</v>
          </cell>
          <cell r="AL46">
            <v>0</v>
          </cell>
          <cell r="AM46">
            <v>0</v>
          </cell>
          <cell r="AN46">
            <v>0</v>
          </cell>
          <cell r="AO46">
            <v>0</v>
          </cell>
          <cell r="AP46">
            <v>0</v>
          </cell>
          <cell r="AQ46">
            <v>0</v>
          </cell>
          <cell r="AR46">
            <v>0</v>
          </cell>
          <cell r="AS46">
            <v>0</v>
          </cell>
          <cell r="AT46">
            <v>0</v>
          </cell>
          <cell r="AU46">
            <v>0</v>
          </cell>
          <cell r="AV46">
            <v>0</v>
          </cell>
          <cell r="AW46">
            <v>0</v>
          </cell>
          <cell r="AX46">
            <v>0</v>
          </cell>
          <cell r="AY46">
            <v>0</v>
          </cell>
          <cell r="AZ46">
            <v>0</v>
          </cell>
          <cell r="BA46">
            <v>0</v>
          </cell>
          <cell r="BB46">
            <v>0</v>
          </cell>
          <cell r="BC46">
            <v>0</v>
          </cell>
          <cell r="BD46">
            <v>0</v>
          </cell>
          <cell r="BE46">
            <v>0</v>
          </cell>
          <cell r="BF46">
            <v>0</v>
          </cell>
          <cell r="BG46">
            <v>0</v>
          </cell>
          <cell r="BH46">
            <v>0</v>
          </cell>
          <cell r="BI46">
            <v>0</v>
          </cell>
          <cell r="BJ46">
            <v>0</v>
          </cell>
          <cell r="BK46">
            <v>0</v>
          </cell>
          <cell r="BL46">
            <v>0</v>
          </cell>
          <cell r="BM46">
            <v>0</v>
          </cell>
          <cell r="BN46">
            <v>0</v>
          </cell>
          <cell r="BO46">
            <v>0</v>
          </cell>
          <cell r="BP46">
            <v>0</v>
          </cell>
          <cell r="BQ46">
            <v>0</v>
          </cell>
          <cell r="BR46">
            <v>0</v>
          </cell>
          <cell r="BS46">
            <v>0</v>
          </cell>
          <cell r="BT46">
            <v>0</v>
          </cell>
          <cell r="BU46">
            <v>0</v>
          </cell>
          <cell r="BV46">
            <v>0</v>
          </cell>
          <cell r="BW46">
            <v>0</v>
          </cell>
          <cell r="BX46">
            <v>0</v>
          </cell>
          <cell r="BY46">
            <v>0</v>
          </cell>
          <cell r="BZ46">
            <v>0</v>
          </cell>
          <cell r="CA46">
            <v>0</v>
          </cell>
          <cell r="CB46">
            <v>0</v>
          </cell>
          <cell r="CC46">
            <v>0</v>
          </cell>
        </row>
        <row r="47">
          <cell r="B47" t="str">
            <v>국도38(시)01</v>
          </cell>
          <cell r="C47" t="str">
            <v>국도38(시)</v>
          </cell>
          <cell r="D47" t="str">
            <v>01</v>
          </cell>
          <cell r="E47" t="str">
            <v>9706R_411</v>
          </cell>
          <cell r="F47" t="str">
            <v>9706R_412</v>
          </cell>
          <cell r="G47">
            <v>39</v>
          </cell>
          <cell r="H47">
            <v>48</v>
          </cell>
          <cell r="I47">
            <v>0</v>
          </cell>
          <cell r="J47">
            <v>0</v>
          </cell>
          <cell r="K47">
            <v>0</v>
          </cell>
          <cell r="L47">
            <v>0</v>
          </cell>
          <cell r="M47">
            <v>0</v>
          </cell>
          <cell r="N47">
            <v>0</v>
          </cell>
          <cell r="O47">
            <v>0</v>
          </cell>
          <cell r="P47">
            <v>0</v>
          </cell>
          <cell r="Q47">
            <v>0</v>
          </cell>
          <cell r="R47">
            <v>39</v>
          </cell>
          <cell r="S47">
            <v>0</v>
          </cell>
          <cell r="T47">
            <v>39</v>
          </cell>
          <cell r="U47">
            <v>39</v>
          </cell>
          <cell r="V47">
            <v>0</v>
          </cell>
          <cell r="W47">
            <v>0</v>
          </cell>
          <cell r="X47">
            <v>0</v>
          </cell>
          <cell r="Y47">
            <v>0</v>
          </cell>
          <cell r="Z47">
            <v>0</v>
          </cell>
          <cell r="AA47">
            <v>0</v>
          </cell>
          <cell r="AB47">
            <v>0</v>
          </cell>
          <cell r="AC47">
            <v>0</v>
          </cell>
          <cell r="AD47">
            <v>0</v>
          </cell>
          <cell r="AE47">
            <v>0</v>
          </cell>
          <cell r="AF47">
            <v>0</v>
          </cell>
          <cell r="AG47">
            <v>0</v>
          </cell>
          <cell r="AH47">
            <v>0</v>
          </cell>
          <cell r="AI47">
            <v>0</v>
          </cell>
          <cell r="AJ47">
            <v>0</v>
          </cell>
          <cell r="AK47">
            <v>0</v>
          </cell>
          <cell r="AL47">
            <v>0</v>
          </cell>
          <cell r="AM47">
            <v>0</v>
          </cell>
          <cell r="AN47">
            <v>0</v>
          </cell>
          <cell r="AO47">
            <v>0</v>
          </cell>
          <cell r="AP47">
            <v>0</v>
          </cell>
          <cell r="AQ47">
            <v>0</v>
          </cell>
          <cell r="AR47">
            <v>0</v>
          </cell>
          <cell r="AS47">
            <v>0</v>
          </cell>
          <cell r="AT47">
            <v>0</v>
          </cell>
          <cell r="AU47">
            <v>0</v>
          </cell>
          <cell r="AV47">
            <v>0</v>
          </cell>
          <cell r="AW47">
            <v>0</v>
          </cell>
          <cell r="AX47">
            <v>0</v>
          </cell>
          <cell r="AY47">
            <v>0</v>
          </cell>
          <cell r="AZ47">
            <v>0</v>
          </cell>
          <cell r="BA47">
            <v>0</v>
          </cell>
          <cell r="BB47">
            <v>0</v>
          </cell>
          <cell r="BC47">
            <v>0</v>
          </cell>
          <cell r="BD47">
            <v>0</v>
          </cell>
          <cell r="BE47">
            <v>0</v>
          </cell>
          <cell r="BF47">
            <v>0</v>
          </cell>
          <cell r="BG47">
            <v>0</v>
          </cell>
          <cell r="BH47">
            <v>0</v>
          </cell>
          <cell r="BI47">
            <v>0</v>
          </cell>
          <cell r="BJ47">
            <v>0</v>
          </cell>
          <cell r="BK47">
            <v>0</v>
          </cell>
          <cell r="BL47">
            <v>0</v>
          </cell>
          <cell r="BM47">
            <v>0</v>
          </cell>
          <cell r="BN47">
            <v>0</v>
          </cell>
          <cell r="BO47">
            <v>0</v>
          </cell>
          <cell r="BP47">
            <v>0</v>
          </cell>
          <cell r="BQ47">
            <v>0</v>
          </cell>
          <cell r="BR47">
            <v>0</v>
          </cell>
          <cell r="BS47">
            <v>0</v>
          </cell>
          <cell r="BT47">
            <v>0</v>
          </cell>
          <cell r="BU47">
            <v>0</v>
          </cell>
          <cell r="BV47">
            <v>0</v>
          </cell>
          <cell r="BW47">
            <v>0</v>
          </cell>
          <cell r="BX47">
            <v>0</v>
          </cell>
          <cell r="BY47">
            <v>0</v>
          </cell>
          <cell r="BZ47">
            <v>0</v>
          </cell>
          <cell r="CA47">
            <v>0</v>
          </cell>
          <cell r="CB47">
            <v>0</v>
          </cell>
          <cell r="CC47">
            <v>0</v>
          </cell>
        </row>
        <row r="48">
          <cell r="B48" t="str">
            <v>국도38(시)01</v>
          </cell>
          <cell r="C48" t="str">
            <v>국도38(시)</v>
          </cell>
          <cell r="D48" t="str">
            <v>01</v>
          </cell>
          <cell r="E48" t="str">
            <v>9706R_412</v>
          </cell>
          <cell r="F48" t="str">
            <v>9706R_511</v>
          </cell>
          <cell r="G48">
            <v>35</v>
          </cell>
          <cell r="H48">
            <v>48</v>
          </cell>
          <cell r="I48">
            <v>0</v>
          </cell>
          <cell r="J48">
            <v>0</v>
          </cell>
          <cell r="K48">
            <v>0</v>
          </cell>
          <cell r="L48">
            <v>0</v>
          </cell>
          <cell r="M48">
            <v>0</v>
          </cell>
          <cell r="N48">
            <v>0</v>
          </cell>
          <cell r="O48">
            <v>0</v>
          </cell>
          <cell r="P48">
            <v>0</v>
          </cell>
          <cell r="Q48">
            <v>0</v>
          </cell>
          <cell r="R48">
            <v>35</v>
          </cell>
          <cell r="S48">
            <v>0</v>
          </cell>
          <cell r="T48">
            <v>35</v>
          </cell>
          <cell r="U48">
            <v>35</v>
          </cell>
          <cell r="V48">
            <v>0</v>
          </cell>
          <cell r="W48">
            <v>0</v>
          </cell>
          <cell r="X48">
            <v>0</v>
          </cell>
          <cell r="Y48">
            <v>0</v>
          </cell>
          <cell r="Z48">
            <v>0</v>
          </cell>
          <cell r="AA48">
            <v>0</v>
          </cell>
          <cell r="AB48">
            <v>0</v>
          </cell>
          <cell r="AC48">
            <v>0</v>
          </cell>
          <cell r="AD48">
            <v>0</v>
          </cell>
          <cell r="AE48">
            <v>0</v>
          </cell>
          <cell r="AF48">
            <v>0</v>
          </cell>
          <cell r="AG48">
            <v>0</v>
          </cell>
          <cell r="AH48">
            <v>0</v>
          </cell>
          <cell r="AI48">
            <v>0</v>
          </cell>
          <cell r="AJ48">
            <v>0</v>
          </cell>
          <cell r="AK48">
            <v>0</v>
          </cell>
          <cell r="AL48">
            <v>0</v>
          </cell>
          <cell r="AM48">
            <v>0</v>
          </cell>
          <cell r="AN48">
            <v>0</v>
          </cell>
          <cell r="AO48">
            <v>0</v>
          </cell>
          <cell r="AP48">
            <v>0</v>
          </cell>
          <cell r="AQ48">
            <v>0</v>
          </cell>
          <cell r="AR48">
            <v>0</v>
          </cell>
          <cell r="AS48">
            <v>0</v>
          </cell>
          <cell r="AT48">
            <v>0</v>
          </cell>
          <cell r="AU48">
            <v>0</v>
          </cell>
          <cell r="AV48">
            <v>0</v>
          </cell>
          <cell r="AW48">
            <v>0</v>
          </cell>
          <cell r="AX48">
            <v>0</v>
          </cell>
          <cell r="AY48">
            <v>0</v>
          </cell>
          <cell r="AZ48">
            <v>0</v>
          </cell>
          <cell r="BA48">
            <v>0</v>
          </cell>
          <cell r="BB48">
            <v>0</v>
          </cell>
          <cell r="BC48">
            <v>0</v>
          </cell>
          <cell r="BD48">
            <v>0</v>
          </cell>
          <cell r="BE48">
            <v>0</v>
          </cell>
          <cell r="BF48">
            <v>0</v>
          </cell>
          <cell r="BG48">
            <v>0</v>
          </cell>
          <cell r="BH48">
            <v>0</v>
          </cell>
          <cell r="BI48">
            <v>0</v>
          </cell>
          <cell r="BJ48">
            <v>0</v>
          </cell>
          <cell r="BK48">
            <v>0</v>
          </cell>
          <cell r="BL48">
            <v>0</v>
          </cell>
          <cell r="BM48">
            <v>0</v>
          </cell>
          <cell r="BN48">
            <v>0</v>
          </cell>
          <cell r="BO48">
            <v>0</v>
          </cell>
          <cell r="BP48">
            <v>0</v>
          </cell>
          <cell r="BQ48">
            <v>0</v>
          </cell>
          <cell r="BR48">
            <v>0</v>
          </cell>
          <cell r="BS48">
            <v>0</v>
          </cell>
          <cell r="BT48">
            <v>0</v>
          </cell>
          <cell r="BU48">
            <v>0</v>
          </cell>
          <cell r="BV48">
            <v>0</v>
          </cell>
          <cell r="BW48">
            <v>0</v>
          </cell>
          <cell r="BX48">
            <v>0</v>
          </cell>
          <cell r="BY48">
            <v>0</v>
          </cell>
          <cell r="BZ48">
            <v>0</v>
          </cell>
          <cell r="CA48">
            <v>0</v>
          </cell>
          <cell r="CB48">
            <v>0</v>
          </cell>
          <cell r="CC48">
            <v>0</v>
          </cell>
        </row>
        <row r="49">
          <cell r="B49" t="str">
            <v>국도38(시)01</v>
          </cell>
          <cell r="C49" t="str">
            <v>국도38(시)</v>
          </cell>
          <cell r="D49" t="str">
            <v>01</v>
          </cell>
          <cell r="E49" t="str">
            <v>9706R_511</v>
          </cell>
          <cell r="F49" t="str">
            <v>9706R_611</v>
          </cell>
          <cell r="G49">
            <v>37</v>
          </cell>
          <cell r="H49">
            <v>48</v>
          </cell>
          <cell r="I49">
            <v>0</v>
          </cell>
          <cell r="J49">
            <v>0</v>
          </cell>
          <cell r="K49">
            <v>0</v>
          </cell>
          <cell r="L49">
            <v>0</v>
          </cell>
          <cell r="M49">
            <v>0</v>
          </cell>
          <cell r="N49">
            <v>0</v>
          </cell>
          <cell r="O49">
            <v>0</v>
          </cell>
          <cell r="P49">
            <v>0</v>
          </cell>
          <cell r="Q49">
            <v>0</v>
          </cell>
          <cell r="R49">
            <v>37</v>
          </cell>
          <cell r="S49">
            <v>0</v>
          </cell>
          <cell r="T49">
            <v>37</v>
          </cell>
          <cell r="U49">
            <v>37</v>
          </cell>
          <cell r="V49">
            <v>0</v>
          </cell>
          <cell r="W49">
            <v>0</v>
          </cell>
          <cell r="X49">
            <v>0</v>
          </cell>
          <cell r="Y49">
            <v>0</v>
          </cell>
          <cell r="Z49">
            <v>0</v>
          </cell>
          <cell r="AA49">
            <v>0</v>
          </cell>
          <cell r="AB49">
            <v>0</v>
          </cell>
          <cell r="AC49">
            <v>0</v>
          </cell>
          <cell r="AD49">
            <v>0</v>
          </cell>
          <cell r="AE49">
            <v>0</v>
          </cell>
          <cell r="AF49">
            <v>0</v>
          </cell>
          <cell r="AG49">
            <v>0</v>
          </cell>
          <cell r="AH49">
            <v>0</v>
          </cell>
          <cell r="AI49">
            <v>0</v>
          </cell>
          <cell r="AJ49">
            <v>0</v>
          </cell>
          <cell r="AK49">
            <v>0</v>
          </cell>
          <cell r="AL49">
            <v>0</v>
          </cell>
          <cell r="AM49">
            <v>0</v>
          </cell>
          <cell r="AN49">
            <v>0</v>
          </cell>
          <cell r="AO49">
            <v>0</v>
          </cell>
          <cell r="AP49">
            <v>0</v>
          </cell>
          <cell r="AQ49">
            <v>0</v>
          </cell>
          <cell r="AR49">
            <v>0</v>
          </cell>
          <cell r="AS49">
            <v>0</v>
          </cell>
          <cell r="AT49">
            <v>0</v>
          </cell>
          <cell r="AU49">
            <v>0</v>
          </cell>
          <cell r="AV49">
            <v>0</v>
          </cell>
          <cell r="AW49">
            <v>0</v>
          </cell>
          <cell r="AX49">
            <v>0</v>
          </cell>
          <cell r="AY49">
            <v>0</v>
          </cell>
          <cell r="AZ49">
            <v>0</v>
          </cell>
          <cell r="BA49">
            <v>0</v>
          </cell>
          <cell r="BB49">
            <v>0</v>
          </cell>
          <cell r="BC49">
            <v>0</v>
          </cell>
          <cell r="BD49">
            <v>0</v>
          </cell>
          <cell r="BE49">
            <v>0</v>
          </cell>
          <cell r="BF49">
            <v>0</v>
          </cell>
          <cell r="BG49">
            <v>0</v>
          </cell>
          <cell r="BH49">
            <v>0</v>
          </cell>
          <cell r="BI49">
            <v>0</v>
          </cell>
          <cell r="BJ49">
            <v>0</v>
          </cell>
          <cell r="BK49">
            <v>0</v>
          </cell>
          <cell r="BL49">
            <v>0</v>
          </cell>
          <cell r="BM49">
            <v>0</v>
          </cell>
          <cell r="BN49">
            <v>0</v>
          </cell>
          <cell r="BO49">
            <v>0</v>
          </cell>
          <cell r="BP49">
            <v>0</v>
          </cell>
          <cell r="BQ49">
            <v>0</v>
          </cell>
          <cell r="BR49">
            <v>0</v>
          </cell>
          <cell r="BS49">
            <v>0</v>
          </cell>
          <cell r="BT49">
            <v>0</v>
          </cell>
          <cell r="BU49">
            <v>0</v>
          </cell>
          <cell r="BV49">
            <v>0</v>
          </cell>
          <cell r="BW49">
            <v>0</v>
          </cell>
          <cell r="BX49">
            <v>0</v>
          </cell>
          <cell r="BY49">
            <v>0</v>
          </cell>
          <cell r="BZ49">
            <v>0</v>
          </cell>
          <cell r="CA49">
            <v>0</v>
          </cell>
          <cell r="CB49">
            <v>0</v>
          </cell>
          <cell r="CC49">
            <v>0</v>
          </cell>
        </row>
        <row r="50">
          <cell r="B50" t="str">
            <v>국도38(시)01</v>
          </cell>
          <cell r="C50" t="str">
            <v>국도38(시)</v>
          </cell>
          <cell r="D50" t="str">
            <v>01</v>
          </cell>
          <cell r="E50" t="str">
            <v>9706R_611</v>
          </cell>
          <cell r="F50" t="str">
            <v>9706R_711</v>
          </cell>
          <cell r="G50">
            <v>33</v>
          </cell>
          <cell r="H50">
            <v>48</v>
          </cell>
          <cell r="I50">
            <v>0</v>
          </cell>
          <cell r="J50">
            <v>0</v>
          </cell>
          <cell r="K50">
            <v>0</v>
          </cell>
          <cell r="L50">
            <v>0</v>
          </cell>
          <cell r="M50">
            <v>0</v>
          </cell>
          <cell r="N50">
            <v>0</v>
          </cell>
          <cell r="O50">
            <v>0</v>
          </cell>
          <cell r="P50">
            <v>0</v>
          </cell>
          <cell r="Q50">
            <v>0</v>
          </cell>
          <cell r="R50">
            <v>33</v>
          </cell>
          <cell r="S50">
            <v>0</v>
          </cell>
          <cell r="T50">
            <v>33</v>
          </cell>
          <cell r="U50">
            <v>33</v>
          </cell>
          <cell r="V50">
            <v>0</v>
          </cell>
          <cell r="W50">
            <v>0</v>
          </cell>
          <cell r="X50">
            <v>0</v>
          </cell>
          <cell r="Y50">
            <v>0</v>
          </cell>
          <cell r="Z50">
            <v>0</v>
          </cell>
          <cell r="AA50">
            <v>0</v>
          </cell>
          <cell r="AB50">
            <v>0</v>
          </cell>
          <cell r="AC50">
            <v>0</v>
          </cell>
          <cell r="AD50">
            <v>0</v>
          </cell>
          <cell r="AE50">
            <v>0</v>
          </cell>
          <cell r="AF50">
            <v>0</v>
          </cell>
          <cell r="AG50">
            <v>0</v>
          </cell>
          <cell r="AH50">
            <v>0</v>
          </cell>
          <cell r="AI50">
            <v>0</v>
          </cell>
          <cell r="AJ50">
            <v>0</v>
          </cell>
          <cell r="AK50">
            <v>0</v>
          </cell>
          <cell r="AL50">
            <v>0</v>
          </cell>
          <cell r="AM50">
            <v>0</v>
          </cell>
          <cell r="AN50">
            <v>0</v>
          </cell>
          <cell r="AO50">
            <v>0</v>
          </cell>
          <cell r="AP50">
            <v>0</v>
          </cell>
          <cell r="AQ50">
            <v>0</v>
          </cell>
          <cell r="AR50">
            <v>0</v>
          </cell>
          <cell r="AS50">
            <v>0</v>
          </cell>
          <cell r="AT50">
            <v>0</v>
          </cell>
          <cell r="AU50">
            <v>0</v>
          </cell>
          <cell r="AV50">
            <v>0</v>
          </cell>
          <cell r="AW50">
            <v>0</v>
          </cell>
          <cell r="AX50">
            <v>0</v>
          </cell>
          <cell r="AY50">
            <v>0</v>
          </cell>
          <cell r="AZ50">
            <v>0</v>
          </cell>
          <cell r="BA50">
            <v>0</v>
          </cell>
          <cell r="BB50">
            <v>0</v>
          </cell>
          <cell r="BC50">
            <v>0</v>
          </cell>
          <cell r="BD50">
            <v>0</v>
          </cell>
          <cell r="BE50">
            <v>0</v>
          </cell>
          <cell r="BF50">
            <v>0</v>
          </cell>
          <cell r="BG50">
            <v>0</v>
          </cell>
          <cell r="BH50">
            <v>0</v>
          </cell>
          <cell r="BI50">
            <v>0</v>
          </cell>
          <cell r="BJ50">
            <v>0</v>
          </cell>
          <cell r="BK50">
            <v>0</v>
          </cell>
          <cell r="BL50">
            <v>0</v>
          </cell>
          <cell r="BM50">
            <v>0</v>
          </cell>
          <cell r="BN50">
            <v>0</v>
          </cell>
          <cell r="BO50">
            <v>0</v>
          </cell>
          <cell r="BP50">
            <v>0</v>
          </cell>
          <cell r="BQ50">
            <v>0</v>
          </cell>
          <cell r="BR50">
            <v>0</v>
          </cell>
          <cell r="BS50">
            <v>0</v>
          </cell>
          <cell r="BT50">
            <v>0</v>
          </cell>
          <cell r="BU50">
            <v>0</v>
          </cell>
          <cell r="BV50">
            <v>0</v>
          </cell>
          <cell r="BW50">
            <v>0</v>
          </cell>
          <cell r="BX50">
            <v>0</v>
          </cell>
          <cell r="BY50">
            <v>0</v>
          </cell>
          <cell r="BZ50">
            <v>0</v>
          </cell>
          <cell r="CA50">
            <v>0</v>
          </cell>
          <cell r="CB50">
            <v>0</v>
          </cell>
          <cell r="CC50">
            <v>0</v>
          </cell>
        </row>
        <row r="51">
          <cell r="A51" t="str">
            <v>국도38(시)01</v>
          </cell>
          <cell r="B51" t="str">
            <v>소계</v>
          </cell>
          <cell r="C51" t="str">
            <v>국도38(시)01</v>
          </cell>
          <cell r="D51">
            <v>0</v>
          </cell>
          <cell r="E51">
            <v>0</v>
          </cell>
          <cell r="F51">
            <v>0</v>
          </cell>
          <cell r="G51">
            <v>2991</v>
          </cell>
          <cell r="H51">
            <v>0</v>
          </cell>
          <cell r="I51">
            <v>0</v>
          </cell>
          <cell r="J51">
            <v>0</v>
          </cell>
          <cell r="K51">
            <v>0</v>
          </cell>
          <cell r="L51">
            <v>0</v>
          </cell>
          <cell r="M51">
            <v>0</v>
          </cell>
          <cell r="N51">
            <v>0</v>
          </cell>
          <cell r="O51">
            <v>0</v>
          </cell>
          <cell r="P51">
            <v>0</v>
          </cell>
          <cell r="Q51">
            <v>0</v>
          </cell>
          <cell r="R51">
            <v>1507</v>
          </cell>
          <cell r="S51">
            <v>0</v>
          </cell>
          <cell r="T51">
            <v>1507</v>
          </cell>
          <cell r="U51">
            <v>1573</v>
          </cell>
          <cell r="V51">
            <v>0</v>
          </cell>
          <cell r="W51">
            <v>50</v>
          </cell>
          <cell r="X51">
            <v>16</v>
          </cell>
          <cell r="Y51">
            <v>1404</v>
          </cell>
          <cell r="Z51">
            <v>0</v>
          </cell>
          <cell r="AA51">
            <v>1404</v>
          </cell>
          <cell r="AB51">
            <v>1424</v>
          </cell>
          <cell r="AC51">
            <v>0</v>
          </cell>
          <cell r="AD51">
            <v>20</v>
          </cell>
          <cell r="AE51">
            <v>0</v>
          </cell>
          <cell r="AF51">
            <v>30</v>
          </cell>
          <cell r="AG51">
            <v>50</v>
          </cell>
          <cell r="AH51">
            <v>80</v>
          </cell>
          <cell r="AI51">
            <v>120</v>
          </cell>
          <cell r="AJ51">
            <v>20</v>
          </cell>
          <cell r="AK51">
            <v>20</v>
          </cell>
          <cell r="AL51">
            <v>1</v>
          </cell>
          <cell r="AM51">
            <v>3</v>
          </cell>
          <cell r="AN51">
            <v>0</v>
          </cell>
          <cell r="AO51">
            <v>2</v>
          </cell>
          <cell r="AP51">
            <v>0</v>
          </cell>
          <cell r="AQ51">
            <v>0</v>
          </cell>
          <cell r="AR51">
            <v>3</v>
          </cell>
          <cell r="AS51">
            <v>0</v>
          </cell>
          <cell r="AT51">
            <v>1</v>
          </cell>
          <cell r="AU51">
            <v>0</v>
          </cell>
          <cell r="AV51">
            <v>47</v>
          </cell>
          <cell r="AW51">
            <v>48</v>
          </cell>
          <cell r="AX51">
            <v>0</v>
          </cell>
          <cell r="AY51">
            <v>0</v>
          </cell>
          <cell r="AZ51">
            <v>24</v>
          </cell>
          <cell r="BA51">
            <v>1</v>
          </cell>
          <cell r="BB51">
            <v>1</v>
          </cell>
          <cell r="BC51">
            <v>2</v>
          </cell>
          <cell r="BD51">
            <v>15</v>
          </cell>
          <cell r="BE51">
            <v>0</v>
          </cell>
          <cell r="BF51">
            <v>0</v>
          </cell>
          <cell r="BG51">
            <v>1</v>
          </cell>
          <cell r="BH51">
            <v>2</v>
          </cell>
          <cell r="BI51">
            <v>0</v>
          </cell>
          <cell r="BJ51">
            <v>0</v>
          </cell>
          <cell r="BK51">
            <v>0</v>
          </cell>
          <cell r="BL51">
            <v>0</v>
          </cell>
          <cell r="BM51">
            <v>0</v>
          </cell>
          <cell r="BN51">
            <v>0</v>
          </cell>
          <cell r="BO51">
            <v>0</v>
          </cell>
          <cell r="BP51">
            <v>75</v>
          </cell>
          <cell r="BQ51">
            <v>37</v>
          </cell>
          <cell r="BR51">
            <v>2</v>
          </cell>
          <cell r="BS51">
            <v>0</v>
          </cell>
          <cell r="BT51">
            <v>2</v>
          </cell>
          <cell r="BU51">
            <v>10</v>
          </cell>
          <cell r="BV51">
            <v>10</v>
          </cell>
          <cell r="BW51">
            <v>4</v>
          </cell>
          <cell r="BX51">
            <v>0</v>
          </cell>
          <cell r="BY51">
            <v>2</v>
          </cell>
          <cell r="BZ51">
            <v>1363</v>
          </cell>
          <cell r="CA51">
            <v>0</v>
          </cell>
          <cell r="CB51">
            <v>1363</v>
          </cell>
          <cell r="CC51">
            <v>1</v>
          </cell>
        </row>
        <row r="52">
          <cell r="B52" t="str">
            <v>국도38(시)02</v>
          </cell>
          <cell r="C52" t="str">
            <v>국도38(시)</v>
          </cell>
          <cell r="D52" t="str">
            <v>02</v>
          </cell>
          <cell r="E52" t="str">
            <v>9706R_711</v>
          </cell>
          <cell r="F52" t="str">
            <v>9706R_712</v>
          </cell>
          <cell r="G52">
            <v>33</v>
          </cell>
          <cell r="H52">
            <v>48</v>
          </cell>
          <cell r="I52">
            <v>0</v>
          </cell>
          <cell r="J52">
            <v>0</v>
          </cell>
          <cell r="K52">
            <v>0</v>
          </cell>
          <cell r="L52">
            <v>0</v>
          </cell>
          <cell r="M52">
            <v>0</v>
          </cell>
          <cell r="N52">
            <v>0</v>
          </cell>
          <cell r="O52">
            <v>0</v>
          </cell>
          <cell r="P52">
            <v>0</v>
          </cell>
          <cell r="Q52">
            <v>0</v>
          </cell>
          <cell r="R52">
            <v>33</v>
          </cell>
          <cell r="S52">
            <v>0</v>
          </cell>
          <cell r="T52">
            <v>33</v>
          </cell>
          <cell r="U52">
            <v>33</v>
          </cell>
          <cell r="V52">
            <v>0</v>
          </cell>
          <cell r="W52">
            <v>0</v>
          </cell>
          <cell r="X52">
            <v>0</v>
          </cell>
          <cell r="Y52">
            <v>0</v>
          </cell>
          <cell r="Z52">
            <v>0</v>
          </cell>
          <cell r="AA52">
            <v>0</v>
          </cell>
          <cell r="AB52">
            <v>0</v>
          </cell>
          <cell r="AC52">
            <v>0</v>
          </cell>
          <cell r="AD52">
            <v>0</v>
          </cell>
          <cell r="AE52">
            <v>0</v>
          </cell>
          <cell r="AF52">
            <v>0</v>
          </cell>
          <cell r="AG52">
            <v>0</v>
          </cell>
          <cell r="AH52">
            <v>0</v>
          </cell>
          <cell r="AI52">
            <v>0</v>
          </cell>
          <cell r="AJ52">
            <v>0</v>
          </cell>
          <cell r="AK52">
            <v>0</v>
          </cell>
          <cell r="AL52">
            <v>0</v>
          </cell>
          <cell r="AM52">
            <v>0</v>
          </cell>
          <cell r="AN52">
            <v>0</v>
          </cell>
          <cell r="AO52">
            <v>0</v>
          </cell>
          <cell r="AP52">
            <v>0</v>
          </cell>
          <cell r="AQ52">
            <v>0</v>
          </cell>
          <cell r="AR52">
            <v>0</v>
          </cell>
          <cell r="AS52">
            <v>0</v>
          </cell>
          <cell r="AT52">
            <v>0</v>
          </cell>
          <cell r="AU52">
            <v>0</v>
          </cell>
          <cell r="AV52">
            <v>0</v>
          </cell>
          <cell r="AW52">
            <v>0</v>
          </cell>
          <cell r="AX52">
            <v>0</v>
          </cell>
          <cell r="AY52">
            <v>0</v>
          </cell>
          <cell r="AZ52">
            <v>0</v>
          </cell>
          <cell r="BA52">
            <v>0</v>
          </cell>
          <cell r="BB52">
            <v>0</v>
          </cell>
          <cell r="BC52">
            <v>0</v>
          </cell>
          <cell r="BD52">
            <v>0</v>
          </cell>
          <cell r="BE52">
            <v>0</v>
          </cell>
          <cell r="BF52">
            <v>0</v>
          </cell>
          <cell r="BG52">
            <v>0</v>
          </cell>
          <cell r="BH52">
            <v>0</v>
          </cell>
          <cell r="BI52">
            <v>0</v>
          </cell>
          <cell r="BJ52">
            <v>0</v>
          </cell>
          <cell r="BK52">
            <v>0</v>
          </cell>
          <cell r="BL52">
            <v>0</v>
          </cell>
          <cell r="BM52">
            <v>0</v>
          </cell>
          <cell r="BN52">
            <v>0</v>
          </cell>
          <cell r="BO52">
            <v>0</v>
          </cell>
          <cell r="BP52">
            <v>0</v>
          </cell>
          <cell r="BQ52">
            <v>0</v>
          </cell>
          <cell r="BR52">
            <v>0</v>
          </cell>
          <cell r="BS52">
            <v>0</v>
          </cell>
          <cell r="BT52">
            <v>0</v>
          </cell>
          <cell r="BU52">
            <v>0</v>
          </cell>
          <cell r="BV52">
            <v>0</v>
          </cell>
          <cell r="BW52">
            <v>0</v>
          </cell>
          <cell r="BX52">
            <v>0</v>
          </cell>
          <cell r="BY52">
            <v>0</v>
          </cell>
          <cell r="BZ52">
            <v>0</v>
          </cell>
          <cell r="CA52">
            <v>0</v>
          </cell>
          <cell r="CB52">
            <v>0</v>
          </cell>
          <cell r="CC52">
            <v>0</v>
          </cell>
        </row>
        <row r="53">
          <cell r="B53" t="str">
            <v>국도38(시)02</v>
          </cell>
          <cell r="C53" t="str">
            <v>국도38(시)</v>
          </cell>
          <cell r="D53" t="str">
            <v>02</v>
          </cell>
          <cell r="E53" t="str">
            <v>9706R_712</v>
          </cell>
          <cell r="F53" t="str">
            <v>9706R_821</v>
          </cell>
          <cell r="G53">
            <v>35</v>
          </cell>
          <cell r="H53">
            <v>48</v>
          </cell>
          <cell r="I53">
            <v>0</v>
          </cell>
          <cell r="J53">
            <v>0</v>
          </cell>
          <cell r="K53">
            <v>0</v>
          </cell>
          <cell r="L53">
            <v>0</v>
          </cell>
          <cell r="M53">
            <v>0</v>
          </cell>
          <cell r="N53">
            <v>0</v>
          </cell>
          <cell r="O53">
            <v>0</v>
          </cell>
          <cell r="P53">
            <v>0</v>
          </cell>
          <cell r="Q53">
            <v>0</v>
          </cell>
          <cell r="R53">
            <v>35</v>
          </cell>
          <cell r="S53">
            <v>0</v>
          </cell>
          <cell r="T53">
            <v>35</v>
          </cell>
          <cell r="U53">
            <v>35</v>
          </cell>
          <cell r="V53">
            <v>0</v>
          </cell>
          <cell r="W53">
            <v>0</v>
          </cell>
          <cell r="X53">
            <v>0</v>
          </cell>
          <cell r="Y53">
            <v>0</v>
          </cell>
          <cell r="Z53">
            <v>0</v>
          </cell>
          <cell r="AA53">
            <v>0</v>
          </cell>
          <cell r="AB53">
            <v>0</v>
          </cell>
          <cell r="AC53">
            <v>0</v>
          </cell>
          <cell r="AD53">
            <v>0</v>
          </cell>
          <cell r="AE53">
            <v>0</v>
          </cell>
          <cell r="AF53">
            <v>0</v>
          </cell>
          <cell r="AG53">
            <v>0</v>
          </cell>
          <cell r="AH53">
            <v>0</v>
          </cell>
          <cell r="AI53">
            <v>0</v>
          </cell>
          <cell r="AJ53">
            <v>0</v>
          </cell>
          <cell r="AK53">
            <v>0</v>
          </cell>
          <cell r="AL53">
            <v>0</v>
          </cell>
          <cell r="AM53">
            <v>0</v>
          </cell>
          <cell r="AN53">
            <v>0</v>
          </cell>
          <cell r="AO53">
            <v>0</v>
          </cell>
          <cell r="AP53">
            <v>0</v>
          </cell>
          <cell r="AQ53">
            <v>0</v>
          </cell>
          <cell r="AR53">
            <v>0</v>
          </cell>
          <cell r="AS53">
            <v>0</v>
          </cell>
          <cell r="AT53">
            <v>0</v>
          </cell>
          <cell r="AU53">
            <v>0</v>
          </cell>
          <cell r="AV53">
            <v>0</v>
          </cell>
          <cell r="AW53">
            <v>0</v>
          </cell>
          <cell r="AX53">
            <v>0</v>
          </cell>
          <cell r="AY53">
            <v>0</v>
          </cell>
          <cell r="AZ53">
            <v>0</v>
          </cell>
          <cell r="BA53">
            <v>0</v>
          </cell>
          <cell r="BB53">
            <v>0</v>
          </cell>
          <cell r="BC53">
            <v>0</v>
          </cell>
          <cell r="BD53">
            <v>0</v>
          </cell>
          <cell r="BE53">
            <v>0</v>
          </cell>
          <cell r="BF53">
            <v>0</v>
          </cell>
          <cell r="BG53">
            <v>0</v>
          </cell>
          <cell r="BH53">
            <v>0</v>
          </cell>
          <cell r="BI53">
            <v>0</v>
          </cell>
          <cell r="BJ53">
            <v>0</v>
          </cell>
          <cell r="BK53">
            <v>0</v>
          </cell>
          <cell r="BL53">
            <v>0</v>
          </cell>
          <cell r="BM53">
            <v>0</v>
          </cell>
          <cell r="BN53">
            <v>0</v>
          </cell>
          <cell r="BO53">
            <v>0</v>
          </cell>
          <cell r="BP53">
            <v>0</v>
          </cell>
          <cell r="BQ53">
            <v>0</v>
          </cell>
          <cell r="BR53">
            <v>0</v>
          </cell>
          <cell r="BS53">
            <v>0</v>
          </cell>
          <cell r="BT53">
            <v>0</v>
          </cell>
          <cell r="BU53">
            <v>0</v>
          </cell>
          <cell r="BV53">
            <v>0</v>
          </cell>
          <cell r="BW53">
            <v>0</v>
          </cell>
          <cell r="BX53">
            <v>0</v>
          </cell>
          <cell r="BY53">
            <v>0</v>
          </cell>
          <cell r="BZ53">
            <v>0</v>
          </cell>
          <cell r="CA53">
            <v>0</v>
          </cell>
          <cell r="CB53">
            <v>0</v>
          </cell>
          <cell r="CC53">
            <v>0</v>
          </cell>
        </row>
        <row r="54">
          <cell r="B54" t="str">
            <v>국도38(시)02</v>
          </cell>
          <cell r="C54" t="str">
            <v>국도38(시)</v>
          </cell>
          <cell r="D54" t="str">
            <v>02</v>
          </cell>
          <cell r="E54" t="str">
            <v>9706R_821</v>
          </cell>
          <cell r="F54" t="str">
            <v>9706R_831</v>
          </cell>
          <cell r="G54">
            <v>35</v>
          </cell>
          <cell r="H54">
            <v>48</v>
          </cell>
          <cell r="I54">
            <v>0</v>
          </cell>
          <cell r="J54">
            <v>0</v>
          </cell>
          <cell r="K54">
            <v>0</v>
          </cell>
          <cell r="L54">
            <v>0</v>
          </cell>
          <cell r="M54">
            <v>0</v>
          </cell>
          <cell r="N54">
            <v>0</v>
          </cell>
          <cell r="O54">
            <v>0</v>
          </cell>
          <cell r="P54">
            <v>0</v>
          </cell>
          <cell r="Q54">
            <v>0</v>
          </cell>
          <cell r="R54">
            <v>35</v>
          </cell>
          <cell r="S54">
            <v>0</v>
          </cell>
          <cell r="T54">
            <v>35</v>
          </cell>
          <cell r="U54">
            <v>35</v>
          </cell>
          <cell r="V54">
            <v>0</v>
          </cell>
          <cell r="W54">
            <v>0</v>
          </cell>
          <cell r="X54">
            <v>0</v>
          </cell>
          <cell r="Y54">
            <v>0</v>
          </cell>
          <cell r="Z54">
            <v>0</v>
          </cell>
          <cell r="AA54">
            <v>0</v>
          </cell>
          <cell r="AB54">
            <v>0</v>
          </cell>
          <cell r="AC54">
            <v>0</v>
          </cell>
          <cell r="AD54">
            <v>0</v>
          </cell>
          <cell r="AE54">
            <v>0</v>
          </cell>
          <cell r="AF54">
            <v>0</v>
          </cell>
          <cell r="AG54">
            <v>0</v>
          </cell>
          <cell r="AH54">
            <v>0</v>
          </cell>
          <cell r="AI54">
            <v>0</v>
          </cell>
          <cell r="AJ54">
            <v>0</v>
          </cell>
          <cell r="AK54">
            <v>0</v>
          </cell>
          <cell r="AL54">
            <v>0</v>
          </cell>
          <cell r="AM54">
            <v>0</v>
          </cell>
          <cell r="AN54">
            <v>0</v>
          </cell>
          <cell r="AO54">
            <v>0</v>
          </cell>
          <cell r="AP54">
            <v>0</v>
          </cell>
          <cell r="AQ54">
            <v>0</v>
          </cell>
          <cell r="AR54">
            <v>0</v>
          </cell>
          <cell r="AS54">
            <v>0</v>
          </cell>
          <cell r="AT54">
            <v>0</v>
          </cell>
          <cell r="AU54">
            <v>0</v>
          </cell>
          <cell r="AV54">
            <v>0</v>
          </cell>
          <cell r="AW54">
            <v>0</v>
          </cell>
          <cell r="AX54">
            <v>0</v>
          </cell>
          <cell r="AY54">
            <v>0</v>
          </cell>
          <cell r="AZ54">
            <v>0</v>
          </cell>
          <cell r="BA54">
            <v>0</v>
          </cell>
          <cell r="BB54">
            <v>0</v>
          </cell>
          <cell r="BC54">
            <v>0</v>
          </cell>
          <cell r="BD54">
            <v>0</v>
          </cell>
          <cell r="BE54">
            <v>0</v>
          </cell>
          <cell r="BF54">
            <v>0</v>
          </cell>
          <cell r="BG54">
            <v>0</v>
          </cell>
          <cell r="BH54">
            <v>0</v>
          </cell>
          <cell r="BI54">
            <v>0</v>
          </cell>
          <cell r="BJ54">
            <v>0</v>
          </cell>
          <cell r="BK54">
            <v>0</v>
          </cell>
          <cell r="BL54">
            <v>0</v>
          </cell>
          <cell r="BM54">
            <v>0</v>
          </cell>
          <cell r="BN54">
            <v>0</v>
          </cell>
          <cell r="BO54">
            <v>0</v>
          </cell>
          <cell r="BP54">
            <v>0</v>
          </cell>
          <cell r="BQ54">
            <v>0</v>
          </cell>
          <cell r="BR54">
            <v>0</v>
          </cell>
          <cell r="BS54">
            <v>0</v>
          </cell>
          <cell r="BT54">
            <v>0</v>
          </cell>
          <cell r="BU54">
            <v>0</v>
          </cell>
          <cell r="BV54">
            <v>0</v>
          </cell>
          <cell r="BW54">
            <v>0</v>
          </cell>
          <cell r="BX54">
            <v>0</v>
          </cell>
          <cell r="BY54">
            <v>0</v>
          </cell>
          <cell r="BZ54">
            <v>0</v>
          </cell>
          <cell r="CA54">
            <v>0</v>
          </cell>
          <cell r="CB54">
            <v>0</v>
          </cell>
          <cell r="CC54">
            <v>0</v>
          </cell>
        </row>
        <row r="55">
          <cell r="B55" t="str">
            <v>국도38(시)02</v>
          </cell>
          <cell r="C55" t="str">
            <v>국도38(시)</v>
          </cell>
          <cell r="D55" t="str">
            <v>02</v>
          </cell>
          <cell r="E55" t="str">
            <v>9706R_831</v>
          </cell>
          <cell r="F55" t="str">
            <v>9706R_832</v>
          </cell>
          <cell r="G55">
            <v>31</v>
          </cell>
          <cell r="H55">
            <v>48</v>
          </cell>
          <cell r="I55">
            <v>0</v>
          </cell>
          <cell r="J55">
            <v>0</v>
          </cell>
          <cell r="K55">
            <v>0</v>
          </cell>
          <cell r="L55">
            <v>0</v>
          </cell>
          <cell r="M55">
            <v>0</v>
          </cell>
          <cell r="N55">
            <v>0</v>
          </cell>
          <cell r="O55">
            <v>0</v>
          </cell>
          <cell r="P55">
            <v>0</v>
          </cell>
          <cell r="Q55">
            <v>0</v>
          </cell>
          <cell r="R55">
            <v>31</v>
          </cell>
          <cell r="S55">
            <v>0</v>
          </cell>
          <cell r="T55">
            <v>31</v>
          </cell>
          <cell r="U55">
            <v>31</v>
          </cell>
          <cell r="V55">
            <v>0</v>
          </cell>
          <cell r="W55">
            <v>0</v>
          </cell>
          <cell r="X55">
            <v>0</v>
          </cell>
          <cell r="Y55">
            <v>0</v>
          </cell>
          <cell r="Z55">
            <v>0</v>
          </cell>
          <cell r="AA55">
            <v>0</v>
          </cell>
          <cell r="AB55">
            <v>0</v>
          </cell>
          <cell r="AC55">
            <v>0</v>
          </cell>
          <cell r="AD55">
            <v>0</v>
          </cell>
          <cell r="AE55">
            <v>0</v>
          </cell>
          <cell r="AF55">
            <v>0</v>
          </cell>
          <cell r="AG55">
            <v>0</v>
          </cell>
          <cell r="AH55">
            <v>0</v>
          </cell>
          <cell r="AI55">
            <v>0</v>
          </cell>
          <cell r="AJ55">
            <v>0</v>
          </cell>
          <cell r="AK55">
            <v>0</v>
          </cell>
          <cell r="AL55">
            <v>0</v>
          </cell>
          <cell r="AM55">
            <v>0</v>
          </cell>
          <cell r="AN55">
            <v>0</v>
          </cell>
          <cell r="AO55">
            <v>0</v>
          </cell>
          <cell r="AP55">
            <v>0</v>
          </cell>
          <cell r="AQ55">
            <v>0</v>
          </cell>
          <cell r="AR55">
            <v>0</v>
          </cell>
          <cell r="AS55">
            <v>0</v>
          </cell>
          <cell r="AT55">
            <v>0</v>
          </cell>
          <cell r="AU55">
            <v>0</v>
          </cell>
          <cell r="AV55">
            <v>0</v>
          </cell>
          <cell r="AW55">
            <v>0</v>
          </cell>
          <cell r="AX55">
            <v>0</v>
          </cell>
          <cell r="AY55">
            <v>0</v>
          </cell>
          <cell r="AZ55">
            <v>0</v>
          </cell>
          <cell r="BA55">
            <v>0</v>
          </cell>
          <cell r="BB55">
            <v>0</v>
          </cell>
          <cell r="BC55">
            <v>0</v>
          </cell>
          <cell r="BD55">
            <v>0</v>
          </cell>
          <cell r="BE55">
            <v>0</v>
          </cell>
          <cell r="BF55">
            <v>0</v>
          </cell>
          <cell r="BG55">
            <v>0</v>
          </cell>
          <cell r="BH55">
            <v>0</v>
          </cell>
          <cell r="BI55">
            <v>0</v>
          </cell>
          <cell r="BJ55">
            <v>0</v>
          </cell>
          <cell r="BK55">
            <v>0</v>
          </cell>
          <cell r="BL55">
            <v>0</v>
          </cell>
          <cell r="BM55">
            <v>0</v>
          </cell>
          <cell r="BN55">
            <v>0</v>
          </cell>
          <cell r="BO55">
            <v>0</v>
          </cell>
          <cell r="BP55">
            <v>0</v>
          </cell>
          <cell r="BQ55">
            <v>0</v>
          </cell>
          <cell r="BR55">
            <v>0</v>
          </cell>
          <cell r="BS55">
            <v>0</v>
          </cell>
          <cell r="BT55">
            <v>0</v>
          </cell>
          <cell r="BU55">
            <v>0</v>
          </cell>
          <cell r="BV55">
            <v>0</v>
          </cell>
          <cell r="BW55">
            <v>0</v>
          </cell>
          <cell r="BX55">
            <v>0</v>
          </cell>
          <cell r="BY55">
            <v>0</v>
          </cell>
          <cell r="BZ55">
            <v>0</v>
          </cell>
          <cell r="CA55">
            <v>0</v>
          </cell>
          <cell r="CB55">
            <v>0</v>
          </cell>
          <cell r="CC55">
            <v>0</v>
          </cell>
        </row>
        <row r="56">
          <cell r="B56" t="str">
            <v>국도38(시)02</v>
          </cell>
          <cell r="C56" t="str">
            <v>국도38(시)</v>
          </cell>
          <cell r="D56" t="str">
            <v>02</v>
          </cell>
          <cell r="E56" t="str">
            <v>9706R_832</v>
          </cell>
          <cell r="F56" t="str">
            <v>9706R_941</v>
          </cell>
          <cell r="G56">
            <v>38</v>
          </cell>
          <cell r="H56">
            <v>48</v>
          </cell>
          <cell r="I56">
            <v>0</v>
          </cell>
          <cell r="J56">
            <v>0</v>
          </cell>
          <cell r="K56">
            <v>0</v>
          </cell>
          <cell r="L56">
            <v>0</v>
          </cell>
          <cell r="M56">
            <v>0</v>
          </cell>
          <cell r="N56">
            <v>0</v>
          </cell>
          <cell r="O56">
            <v>0</v>
          </cell>
          <cell r="P56">
            <v>0</v>
          </cell>
          <cell r="Q56">
            <v>0</v>
          </cell>
          <cell r="R56">
            <v>38</v>
          </cell>
          <cell r="S56">
            <v>0</v>
          </cell>
          <cell r="T56">
            <v>38</v>
          </cell>
          <cell r="U56">
            <v>38</v>
          </cell>
          <cell r="V56">
            <v>0</v>
          </cell>
          <cell r="W56">
            <v>0</v>
          </cell>
          <cell r="X56">
            <v>0</v>
          </cell>
          <cell r="Y56">
            <v>0</v>
          </cell>
          <cell r="Z56">
            <v>0</v>
          </cell>
          <cell r="AA56">
            <v>0</v>
          </cell>
          <cell r="AB56">
            <v>0</v>
          </cell>
          <cell r="AC56">
            <v>0</v>
          </cell>
          <cell r="AD56">
            <v>0</v>
          </cell>
          <cell r="AE56">
            <v>0</v>
          </cell>
          <cell r="AF56">
            <v>0</v>
          </cell>
          <cell r="AG56">
            <v>0</v>
          </cell>
          <cell r="AH56">
            <v>0</v>
          </cell>
          <cell r="AI56">
            <v>0</v>
          </cell>
          <cell r="AJ56">
            <v>0</v>
          </cell>
          <cell r="AK56">
            <v>0</v>
          </cell>
          <cell r="AL56">
            <v>0</v>
          </cell>
          <cell r="AM56">
            <v>0</v>
          </cell>
          <cell r="AN56">
            <v>0</v>
          </cell>
          <cell r="AO56">
            <v>0</v>
          </cell>
          <cell r="AP56">
            <v>0</v>
          </cell>
          <cell r="AQ56">
            <v>0</v>
          </cell>
          <cell r="AR56">
            <v>0</v>
          </cell>
          <cell r="AS56">
            <v>0</v>
          </cell>
          <cell r="AT56">
            <v>0</v>
          </cell>
          <cell r="AU56">
            <v>0</v>
          </cell>
          <cell r="AV56">
            <v>0</v>
          </cell>
          <cell r="AW56">
            <v>0</v>
          </cell>
          <cell r="AX56">
            <v>0</v>
          </cell>
          <cell r="AY56">
            <v>0</v>
          </cell>
          <cell r="AZ56">
            <v>0</v>
          </cell>
          <cell r="BA56">
            <v>0</v>
          </cell>
          <cell r="BB56">
            <v>0</v>
          </cell>
          <cell r="BC56">
            <v>0</v>
          </cell>
          <cell r="BD56">
            <v>0</v>
          </cell>
          <cell r="BE56">
            <v>0</v>
          </cell>
          <cell r="BF56">
            <v>0</v>
          </cell>
          <cell r="BG56">
            <v>0</v>
          </cell>
          <cell r="BH56">
            <v>0</v>
          </cell>
          <cell r="BI56">
            <v>0</v>
          </cell>
          <cell r="BJ56">
            <v>0</v>
          </cell>
          <cell r="BK56">
            <v>0</v>
          </cell>
          <cell r="BL56">
            <v>0</v>
          </cell>
          <cell r="BM56">
            <v>0</v>
          </cell>
          <cell r="BN56">
            <v>0</v>
          </cell>
          <cell r="BO56">
            <v>0</v>
          </cell>
          <cell r="BP56">
            <v>0</v>
          </cell>
          <cell r="BQ56">
            <v>0</v>
          </cell>
          <cell r="BR56">
            <v>0</v>
          </cell>
          <cell r="BS56">
            <v>0</v>
          </cell>
          <cell r="BT56">
            <v>0</v>
          </cell>
          <cell r="BU56">
            <v>0</v>
          </cell>
          <cell r="BV56">
            <v>0</v>
          </cell>
          <cell r="BW56">
            <v>0</v>
          </cell>
          <cell r="BX56">
            <v>0</v>
          </cell>
          <cell r="BY56">
            <v>0</v>
          </cell>
          <cell r="BZ56">
            <v>0</v>
          </cell>
          <cell r="CA56">
            <v>0</v>
          </cell>
          <cell r="CB56">
            <v>0</v>
          </cell>
          <cell r="CC56">
            <v>0</v>
          </cell>
        </row>
        <row r="57">
          <cell r="B57" t="str">
            <v>국도38(시)02</v>
          </cell>
          <cell r="C57" t="str">
            <v>국도38(시)</v>
          </cell>
          <cell r="D57" t="str">
            <v>02</v>
          </cell>
          <cell r="E57" t="str">
            <v>9706R_941</v>
          </cell>
          <cell r="F57" t="str">
            <v>9706R_942</v>
          </cell>
          <cell r="G57">
            <v>39</v>
          </cell>
          <cell r="H57">
            <v>48</v>
          </cell>
          <cell r="I57">
            <v>0</v>
          </cell>
          <cell r="J57">
            <v>0</v>
          </cell>
          <cell r="K57">
            <v>0</v>
          </cell>
          <cell r="L57">
            <v>0</v>
          </cell>
          <cell r="M57">
            <v>0</v>
          </cell>
          <cell r="N57">
            <v>0</v>
          </cell>
          <cell r="O57">
            <v>0</v>
          </cell>
          <cell r="P57">
            <v>0</v>
          </cell>
          <cell r="Q57">
            <v>0</v>
          </cell>
          <cell r="R57">
            <v>39</v>
          </cell>
          <cell r="S57">
            <v>0</v>
          </cell>
          <cell r="T57">
            <v>39</v>
          </cell>
          <cell r="U57">
            <v>39</v>
          </cell>
          <cell r="V57">
            <v>0</v>
          </cell>
          <cell r="W57">
            <v>0</v>
          </cell>
          <cell r="X57">
            <v>0</v>
          </cell>
          <cell r="Y57">
            <v>0</v>
          </cell>
          <cell r="Z57">
            <v>0</v>
          </cell>
          <cell r="AA57">
            <v>0</v>
          </cell>
          <cell r="AB57">
            <v>0</v>
          </cell>
          <cell r="AC57">
            <v>0</v>
          </cell>
          <cell r="AD57">
            <v>0</v>
          </cell>
          <cell r="AE57">
            <v>0</v>
          </cell>
          <cell r="AF57">
            <v>0</v>
          </cell>
          <cell r="AG57">
            <v>0</v>
          </cell>
          <cell r="AH57">
            <v>0</v>
          </cell>
          <cell r="AI57">
            <v>0</v>
          </cell>
          <cell r="AJ57">
            <v>0</v>
          </cell>
          <cell r="AK57">
            <v>0</v>
          </cell>
          <cell r="AL57">
            <v>0</v>
          </cell>
          <cell r="AM57">
            <v>0</v>
          </cell>
          <cell r="AN57">
            <v>0</v>
          </cell>
          <cell r="AO57">
            <v>0</v>
          </cell>
          <cell r="AP57">
            <v>0</v>
          </cell>
          <cell r="AQ57">
            <v>0</v>
          </cell>
          <cell r="AR57">
            <v>0</v>
          </cell>
          <cell r="AS57">
            <v>0</v>
          </cell>
          <cell r="AT57">
            <v>0</v>
          </cell>
          <cell r="AU57">
            <v>0</v>
          </cell>
          <cell r="AV57">
            <v>0</v>
          </cell>
          <cell r="AW57">
            <v>0</v>
          </cell>
          <cell r="AX57">
            <v>0</v>
          </cell>
          <cell r="AY57">
            <v>0</v>
          </cell>
          <cell r="AZ57">
            <v>0</v>
          </cell>
          <cell r="BA57">
            <v>0</v>
          </cell>
          <cell r="BB57">
            <v>0</v>
          </cell>
          <cell r="BC57">
            <v>0</v>
          </cell>
          <cell r="BD57">
            <v>0</v>
          </cell>
          <cell r="BE57">
            <v>0</v>
          </cell>
          <cell r="BF57">
            <v>0</v>
          </cell>
          <cell r="BG57">
            <v>0</v>
          </cell>
          <cell r="BH57">
            <v>0</v>
          </cell>
          <cell r="BI57">
            <v>0</v>
          </cell>
          <cell r="BJ57">
            <v>0</v>
          </cell>
          <cell r="BK57">
            <v>0</v>
          </cell>
          <cell r="BL57">
            <v>0</v>
          </cell>
          <cell r="BM57">
            <v>0</v>
          </cell>
          <cell r="BN57">
            <v>0</v>
          </cell>
          <cell r="BO57">
            <v>0</v>
          </cell>
          <cell r="BP57">
            <v>0</v>
          </cell>
          <cell r="BQ57">
            <v>0</v>
          </cell>
          <cell r="BR57">
            <v>0</v>
          </cell>
          <cell r="BS57">
            <v>0</v>
          </cell>
          <cell r="BT57">
            <v>0</v>
          </cell>
          <cell r="BU57">
            <v>0</v>
          </cell>
          <cell r="BV57">
            <v>0</v>
          </cell>
          <cell r="BW57">
            <v>0</v>
          </cell>
          <cell r="BX57">
            <v>0</v>
          </cell>
          <cell r="BY57">
            <v>0</v>
          </cell>
          <cell r="BZ57">
            <v>0</v>
          </cell>
          <cell r="CA57">
            <v>0</v>
          </cell>
          <cell r="CB57">
            <v>0</v>
          </cell>
          <cell r="CC57">
            <v>0</v>
          </cell>
        </row>
        <row r="58">
          <cell r="B58" t="str">
            <v>국도38(시)02</v>
          </cell>
          <cell r="C58" t="str">
            <v>국도38(시)</v>
          </cell>
          <cell r="D58" t="str">
            <v>02</v>
          </cell>
          <cell r="E58" t="str">
            <v>9706R_942</v>
          </cell>
          <cell r="F58" t="str">
            <v>9706S_051</v>
          </cell>
          <cell r="G58">
            <v>35</v>
          </cell>
          <cell r="H58">
            <v>48</v>
          </cell>
          <cell r="I58">
            <v>0</v>
          </cell>
          <cell r="J58">
            <v>0</v>
          </cell>
          <cell r="K58">
            <v>0</v>
          </cell>
          <cell r="L58">
            <v>0</v>
          </cell>
          <cell r="M58">
            <v>0</v>
          </cell>
          <cell r="N58">
            <v>0</v>
          </cell>
          <cell r="O58">
            <v>0</v>
          </cell>
          <cell r="P58">
            <v>0</v>
          </cell>
          <cell r="Q58">
            <v>0</v>
          </cell>
          <cell r="R58">
            <v>35</v>
          </cell>
          <cell r="S58">
            <v>0</v>
          </cell>
          <cell r="T58">
            <v>35</v>
          </cell>
          <cell r="U58">
            <v>35</v>
          </cell>
          <cell r="V58">
            <v>0</v>
          </cell>
          <cell r="W58">
            <v>0</v>
          </cell>
          <cell r="X58">
            <v>0</v>
          </cell>
          <cell r="Y58">
            <v>0</v>
          </cell>
          <cell r="Z58">
            <v>0</v>
          </cell>
          <cell r="AA58">
            <v>0</v>
          </cell>
          <cell r="AB58">
            <v>0</v>
          </cell>
          <cell r="AC58">
            <v>0</v>
          </cell>
          <cell r="AD58">
            <v>0</v>
          </cell>
          <cell r="AE58">
            <v>0</v>
          </cell>
          <cell r="AF58">
            <v>0</v>
          </cell>
          <cell r="AG58">
            <v>0</v>
          </cell>
          <cell r="AH58">
            <v>0</v>
          </cell>
          <cell r="AI58">
            <v>0</v>
          </cell>
          <cell r="AJ58">
            <v>0</v>
          </cell>
          <cell r="AK58">
            <v>0</v>
          </cell>
          <cell r="AL58">
            <v>0</v>
          </cell>
          <cell r="AM58">
            <v>0</v>
          </cell>
          <cell r="AN58">
            <v>0</v>
          </cell>
          <cell r="AO58">
            <v>0</v>
          </cell>
          <cell r="AP58">
            <v>0</v>
          </cell>
          <cell r="AQ58">
            <v>0</v>
          </cell>
          <cell r="AR58">
            <v>0</v>
          </cell>
          <cell r="AS58">
            <v>0</v>
          </cell>
          <cell r="AT58">
            <v>0</v>
          </cell>
          <cell r="AU58">
            <v>0</v>
          </cell>
          <cell r="AV58">
            <v>0</v>
          </cell>
          <cell r="AW58">
            <v>0</v>
          </cell>
          <cell r="AX58">
            <v>0</v>
          </cell>
          <cell r="AY58">
            <v>0</v>
          </cell>
          <cell r="AZ58">
            <v>0</v>
          </cell>
          <cell r="BA58">
            <v>0</v>
          </cell>
          <cell r="BB58">
            <v>0</v>
          </cell>
          <cell r="BC58">
            <v>0</v>
          </cell>
          <cell r="BD58">
            <v>0</v>
          </cell>
          <cell r="BE58">
            <v>0</v>
          </cell>
          <cell r="BF58">
            <v>0</v>
          </cell>
          <cell r="BG58">
            <v>0</v>
          </cell>
          <cell r="BH58">
            <v>0</v>
          </cell>
          <cell r="BI58">
            <v>0</v>
          </cell>
          <cell r="BJ58">
            <v>0</v>
          </cell>
          <cell r="BK58">
            <v>0</v>
          </cell>
          <cell r="BL58">
            <v>0</v>
          </cell>
          <cell r="BM58">
            <v>0</v>
          </cell>
          <cell r="BN58">
            <v>0</v>
          </cell>
          <cell r="BO58">
            <v>0</v>
          </cell>
          <cell r="BP58">
            <v>0</v>
          </cell>
          <cell r="BQ58">
            <v>0</v>
          </cell>
          <cell r="BR58">
            <v>0</v>
          </cell>
          <cell r="BS58">
            <v>0</v>
          </cell>
          <cell r="BT58">
            <v>0</v>
          </cell>
          <cell r="BU58">
            <v>0</v>
          </cell>
          <cell r="BV58">
            <v>0</v>
          </cell>
          <cell r="BW58">
            <v>0</v>
          </cell>
          <cell r="BX58">
            <v>0</v>
          </cell>
          <cell r="BY58">
            <v>0</v>
          </cell>
          <cell r="BZ58">
            <v>0</v>
          </cell>
          <cell r="CA58">
            <v>0</v>
          </cell>
          <cell r="CB58">
            <v>0</v>
          </cell>
          <cell r="CC58">
            <v>0</v>
          </cell>
        </row>
        <row r="59">
          <cell r="B59" t="str">
            <v>국도38(시)02</v>
          </cell>
          <cell r="C59" t="str">
            <v>국도38(시)</v>
          </cell>
          <cell r="D59" t="str">
            <v>02</v>
          </cell>
          <cell r="E59" t="str">
            <v>9706S_051</v>
          </cell>
          <cell r="F59" t="str">
            <v>9706S_052</v>
          </cell>
          <cell r="G59">
            <v>37</v>
          </cell>
          <cell r="H59">
            <v>48</v>
          </cell>
          <cell r="I59">
            <v>0</v>
          </cell>
          <cell r="J59">
            <v>0</v>
          </cell>
          <cell r="K59">
            <v>0</v>
          </cell>
          <cell r="L59">
            <v>0</v>
          </cell>
          <cell r="M59">
            <v>0</v>
          </cell>
          <cell r="N59">
            <v>0</v>
          </cell>
          <cell r="O59">
            <v>0</v>
          </cell>
          <cell r="P59">
            <v>0</v>
          </cell>
          <cell r="Q59">
            <v>0</v>
          </cell>
          <cell r="R59">
            <v>37</v>
          </cell>
          <cell r="S59">
            <v>0</v>
          </cell>
          <cell r="T59">
            <v>37</v>
          </cell>
          <cell r="U59">
            <v>37</v>
          </cell>
          <cell r="V59">
            <v>0</v>
          </cell>
          <cell r="W59">
            <v>0</v>
          </cell>
          <cell r="X59">
            <v>0</v>
          </cell>
          <cell r="Y59">
            <v>0</v>
          </cell>
          <cell r="Z59">
            <v>0</v>
          </cell>
          <cell r="AA59">
            <v>0</v>
          </cell>
          <cell r="AB59">
            <v>0</v>
          </cell>
          <cell r="AC59">
            <v>0</v>
          </cell>
          <cell r="AD59">
            <v>0</v>
          </cell>
          <cell r="AE59">
            <v>0</v>
          </cell>
          <cell r="AF59">
            <v>0</v>
          </cell>
          <cell r="AG59">
            <v>0</v>
          </cell>
          <cell r="AH59">
            <v>0</v>
          </cell>
          <cell r="AI59">
            <v>0</v>
          </cell>
          <cell r="AJ59">
            <v>0</v>
          </cell>
          <cell r="AK59">
            <v>0</v>
          </cell>
          <cell r="AL59">
            <v>0</v>
          </cell>
          <cell r="AM59">
            <v>0</v>
          </cell>
          <cell r="AN59">
            <v>0</v>
          </cell>
          <cell r="AO59">
            <v>0</v>
          </cell>
          <cell r="AP59">
            <v>0</v>
          </cell>
          <cell r="AQ59">
            <v>0</v>
          </cell>
          <cell r="AR59">
            <v>0</v>
          </cell>
          <cell r="AS59">
            <v>0</v>
          </cell>
          <cell r="AT59">
            <v>0</v>
          </cell>
          <cell r="AU59">
            <v>0</v>
          </cell>
          <cell r="AV59">
            <v>0</v>
          </cell>
          <cell r="AW59">
            <v>0</v>
          </cell>
          <cell r="AX59">
            <v>0</v>
          </cell>
          <cell r="AY59">
            <v>0</v>
          </cell>
          <cell r="AZ59">
            <v>0</v>
          </cell>
          <cell r="BA59">
            <v>0</v>
          </cell>
          <cell r="BB59">
            <v>0</v>
          </cell>
          <cell r="BC59">
            <v>0</v>
          </cell>
          <cell r="BD59">
            <v>0</v>
          </cell>
          <cell r="BE59">
            <v>0</v>
          </cell>
          <cell r="BF59">
            <v>0</v>
          </cell>
          <cell r="BG59">
            <v>0</v>
          </cell>
          <cell r="BH59">
            <v>0</v>
          </cell>
          <cell r="BI59">
            <v>0</v>
          </cell>
          <cell r="BJ59">
            <v>0</v>
          </cell>
          <cell r="BK59">
            <v>0</v>
          </cell>
          <cell r="BL59">
            <v>0</v>
          </cell>
          <cell r="BM59">
            <v>0</v>
          </cell>
          <cell r="BN59">
            <v>0</v>
          </cell>
          <cell r="BO59">
            <v>0</v>
          </cell>
          <cell r="BP59">
            <v>0</v>
          </cell>
          <cell r="BQ59">
            <v>0</v>
          </cell>
          <cell r="BR59">
            <v>0</v>
          </cell>
          <cell r="BS59">
            <v>0</v>
          </cell>
          <cell r="BT59">
            <v>0</v>
          </cell>
          <cell r="BU59">
            <v>0</v>
          </cell>
          <cell r="BV59">
            <v>0</v>
          </cell>
          <cell r="BW59">
            <v>0</v>
          </cell>
          <cell r="BX59">
            <v>0</v>
          </cell>
          <cell r="BY59">
            <v>0</v>
          </cell>
          <cell r="BZ59">
            <v>0</v>
          </cell>
          <cell r="CA59">
            <v>0</v>
          </cell>
          <cell r="CB59">
            <v>0</v>
          </cell>
          <cell r="CC59">
            <v>0</v>
          </cell>
        </row>
        <row r="60">
          <cell r="B60" t="str">
            <v>국도38(시)02</v>
          </cell>
          <cell r="C60" t="str">
            <v>국도38(시)</v>
          </cell>
          <cell r="D60" t="str">
            <v>02</v>
          </cell>
          <cell r="E60" t="str">
            <v>9706S_052</v>
          </cell>
          <cell r="F60" t="str">
            <v>9706S_162</v>
          </cell>
          <cell r="G60">
            <v>45</v>
          </cell>
          <cell r="H60">
            <v>48</v>
          </cell>
          <cell r="I60">
            <v>0</v>
          </cell>
          <cell r="J60">
            <v>0</v>
          </cell>
          <cell r="K60">
            <v>0</v>
          </cell>
          <cell r="L60">
            <v>0</v>
          </cell>
          <cell r="M60">
            <v>0</v>
          </cell>
          <cell r="N60">
            <v>0</v>
          </cell>
          <cell r="O60">
            <v>0</v>
          </cell>
          <cell r="P60">
            <v>0</v>
          </cell>
          <cell r="Q60">
            <v>0</v>
          </cell>
          <cell r="R60">
            <v>45</v>
          </cell>
          <cell r="S60">
            <v>0</v>
          </cell>
          <cell r="T60">
            <v>45</v>
          </cell>
          <cell r="U60">
            <v>45</v>
          </cell>
          <cell r="V60">
            <v>0</v>
          </cell>
          <cell r="W60">
            <v>0</v>
          </cell>
          <cell r="X60">
            <v>0</v>
          </cell>
          <cell r="Y60">
            <v>0</v>
          </cell>
          <cell r="Z60">
            <v>0</v>
          </cell>
          <cell r="AA60">
            <v>0</v>
          </cell>
          <cell r="AB60">
            <v>0</v>
          </cell>
          <cell r="AC60">
            <v>0</v>
          </cell>
          <cell r="AD60">
            <v>0</v>
          </cell>
          <cell r="AE60">
            <v>0</v>
          </cell>
          <cell r="AF60">
            <v>0</v>
          </cell>
          <cell r="AG60">
            <v>0</v>
          </cell>
          <cell r="AH60">
            <v>0</v>
          </cell>
          <cell r="AI60">
            <v>0</v>
          </cell>
          <cell r="AJ60">
            <v>0</v>
          </cell>
          <cell r="AK60">
            <v>0</v>
          </cell>
          <cell r="AL60">
            <v>0</v>
          </cell>
          <cell r="AM60">
            <v>0</v>
          </cell>
          <cell r="AN60">
            <v>0</v>
          </cell>
          <cell r="AO60">
            <v>0</v>
          </cell>
          <cell r="AP60">
            <v>0</v>
          </cell>
          <cell r="AQ60">
            <v>0</v>
          </cell>
          <cell r="AR60">
            <v>0</v>
          </cell>
          <cell r="AS60">
            <v>0</v>
          </cell>
          <cell r="AT60">
            <v>0</v>
          </cell>
          <cell r="AU60">
            <v>0</v>
          </cell>
          <cell r="AV60">
            <v>0</v>
          </cell>
          <cell r="AW60">
            <v>0</v>
          </cell>
          <cell r="AX60">
            <v>0</v>
          </cell>
          <cell r="AY60">
            <v>0</v>
          </cell>
          <cell r="AZ60">
            <v>0</v>
          </cell>
          <cell r="BA60">
            <v>0</v>
          </cell>
          <cell r="BB60">
            <v>0</v>
          </cell>
          <cell r="BC60">
            <v>0</v>
          </cell>
          <cell r="BD60">
            <v>0</v>
          </cell>
          <cell r="BE60">
            <v>0</v>
          </cell>
          <cell r="BF60">
            <v>0</v>
          </cell>
          <cell r="BG60">
            <v>0</v>
          </cell>
          <cell r="BH60">
            <v>0</v>
          </cell>
          <cell r="BI60">
            <v>0</v>
          </cell>
          <cell r="BJ60">
            <v>0</v>
          </cell>
          <cell r="BK60">
            <v>0</v>
          </cell>
          <cell r="BL60">
            <v>0</v>
          </cell>
          <cell r="BM60">
            <v>0</v>
          </cell>
          <cell r="BN60">
            <v>0</v>
          </cell>
          <cell r="BO60">
            <v>0</v>
          </cell>
          <cell r="BP60">
            <v>0</v>
          </cell>
          <cell r="BQ60">
            <v>0</v>
          </cell>
          <cell r="BR60">
            <v>0</v>
          </cell>
          <cell r="BS60">
            <v>0</v>
          </cell>
          <cell r="BT60">
            <v>0</v>
          </cell>
          <cell r="BU60">
            <v>0</v>
          </cell>
          <cell r="BV60">
            <v>0</v>
          </cell>
          <cell r="BW60">
            <v>0</v>
          </cell>
          <cell r="BX60">
            <v>0</v>
          </cell>
          <cell r="BY60">
            <v>0</v>
          </cell>
          <cell r="BZ60">
            <v>0</v>
          </cell>
          <cell r="CA60">
            <v>0</v>
          </cell>
          <cell r="CB60">
            <v>0</v>
          </cell>
          <cell r="CC60">
            <v>0</v>
          </cell>
        </row>
        <row r="61">
          <cell r="B61" t="str">
            <v>국도38(시)02</v>
          </cell>
          <cell r="C61" t="str">
            <v>국도38(시)</v>
          </cell>
          <cell r="D61" t="str">
            <v>02</v>
          </cell>
          <cell r="E61" t="str">
            <v>9706S_162</v>
          </cell>
          <cell r="F61" t="str">
            <v>9706S_271</v>
          </cell>
          <cell r="G61">
            <v>42</v>
          </cell>
          <cell r="H61">
            <v>48</v>
          </cell>
          <cell r="I61">
            <v>0</v>
          </cell>
          <cell r="J61">
            <v>0</v>
          </cell>
          <cell r="K61">
            <v>0</v>
          </cell>
          <cell r="L61">
            <v>0</v>
          </cell>
          <cell r="M61">
            <v>0</v>
          </cell>
          <cell r="N61">
            <v>0</v>
          </cell>
          <cell r="O61">
            <v>0</v>
          </cell>
          <cell r="P61">
            <v>0</v>
          </cell>
          <cell r="Q61">
            <v>0</v>
          </cell>
          <cell r="R61">
            <v>42</v>
          </cell>
          <cell r="S61">
            <v>0</v>
          </cell>
          <cell r="T61">
            <v>42</v>
          </cell>
          <cell r="U61">
            <v>42</v>
          </cell>
          <cell r="V61">
            <v>0</v>
          </cell>
          <cell r="W61">
            <v>0</v>
          </cell>
          <cell r="X61">
            <v>0</v>
          </cell>
          <cell r="Y61">
            <v>0</v>
          </cell>
          <cell r="Z61">
            <v>0</v>
          </cell>
          <cell r="AA61">
            <v>0</v>
          </cell>
          <cell r="AB61">
            <v>0</v>
          </cell>
          <cell r="AC61">
            <v>0</v>
          </cell>
          <cell r="AD61">
            <v>0</v>
          </cell>
          <cell r="AE61">
            <v>0</v>
          </cell>
          <cell r="AF61">
            <v>0</v>
          </cell>
          <cell r="AG61">
            <v>0</v>
          </cell>
          <cell r="AH61">
            <v>0</v>
          </cell>
          <cell r="AI61">
            <v>0</v>
          </cell>
          <cell r="AJ61">
            <v>0</v>
          </cell>
          <cell r="AK61">
            <v>0</v>
          </cell>
          <cell r="AL61">
            <v>0</v>
          </cell>
          <cell r="AM61">
            <v>0</v>
          </cell>
          <cell r="AN61">
            <v>0</v>
          </cell>
          <cell r="AO61">
            <v>0</v>
          </cell>
          <cell r="AP61">
            <v>0</v>
          </cell>
          <cell r="AQ61">
            <v>0</v>
          </cell>
          <cell r="AR61">
            <v>0</v>
          </cell>
          <cell r="AS61">
            <v>0</v>
          </cell>
          <cell r="AT61">
            <v>0</v>
          </cell>
          <cell r="AU61">
            <v>0</v>
          </cell>
          <cell r="AV61">
            <v>0</v>
          </cell>
          <cell r="AW61">
            <v>0</v>
          </cell>
          <cell r="AX61">
            <v>0</v>
          </cell>
          <cell r="AY61">
            <v>0</v>
          </cell>
          <cell r="AZ61">
            <v>0</v>
          </cell>
          <cell r="BA61">
            <v>0</v>
          </cell>
          <cell r="BB61">
            <v>0</v>
          </cell>
          <cell r="BC61">
            <v>0</v>
          </cell>
          <cell r="BD61">
            <v>0</v>
          </cell>
          <cell r="BE61">
            <v>0</v>
          </cell>
          <cell r="BF61">
            <v>0</v>
          </cell>
          <cell r="BG61">
            <v>0</v>
          </cell>
          <cell r="BH61">
            <v>0</v>
          </cell>
          <cell r="BI61">
            <v>0</v>
          </cell>
          <cell r="BJ61">
            <v>0</v>
          </cell>
          <cell r="BK61">
            <v>0</v>
          </cell>
          <cell r="BL61">
            <v>0</v>
          </cell>
          <cell r="BM61">
            <v>0</v>
          </cell>
          <cell r="BN61">
            <v>0</v>
          </cell>
          <cell r="BO61">
            <v>0</v>
          </cell>
          <cell r="BP61">
            <v>0</v>
          </cell>
          <cell r="BQ61">
            <v>0</v>
          </cell>
          <cell r="BR61">
            <v>0</v>
          </cell>
          <cell r="BS61">
            <v>0</v>
          </cell>
          <cell r="BT61">
            <v>0</v>
          </cell>
          <cell r="BU61">
            <v>0</v>
          </cell>
          <cell r="BV61">
            <v>0</v>
          </cell>
          <cell r="BW61">
            <v>0</v>
          </cell>
          <cell r="BX61">
            <v>0</v>
          </cell>
          <cell r="BY61">
            <v>0</v>
          </cell>
          <cell r="BZ61">
            <v>0</v>
          </cell>
          <cell r="CA61">
            <v>0</v>
          </cell>
          <cell r="CB61">
            <v>0</v>
          </cell>
          <cell r="CC61">
            <v>0</v>
          </cell>
        </row>
        <row r="62">
          <cell r="B62" t="str">
            <v>국도38(시)02</v>
          </cell>
          <cell r="C62" t="str">
            <v>국도38(시)</v>
          </cell>
          <cell r="D62" t="str">
            <v>02</v>
          </cell>
          <cell r="E62" t="str">
            <v>9706S_271</v>
          </cell>
          <cell r="F62" t="str">
            <v>9706S_281</v>
          </cell>
          <cell r="G62">
            <v>40</v>
          </cell>
          <cell r="H62">
            <v>48</v>
          </cell>
          <cell r="I62">
            <v>0</v>
          </cell>
          <cell r="J62" t="str">
            <v>중간여장</v>
          </cell>
          <cell r="K62">
            <v>0</v>
          </cell>
          <cell r="L62">
            <v>0</v>
          </cell>
          <cell r="M62">
            <v>0</v>
          </cell>
          <cell r="N62">
            <v>0</v>
          </cell>
          <cell r="O62">
            <v>0</v>
          </cell>
          <cell r="P62">
            <v>0</v>
          </cell>
          <cell r="Q62">
            <v>0</v>
          </cell>
          <cell r="R62">
            <v>40</v>
          </cell>
          <cell r="S62">
            <v>0</v>
          </cell>
          <cell r="T62">
            <v>40</v>
          </cell>
          <cell r="U62">
            <v>70</v>
          </cell>
          <cell r="V62">
            <v>0</v>
          </cell>
          <cell r="W62">
            <v>0</v>
          </cell>
          <cell r="X62">
            <v>30</v>
          </cell>
          <cell r="Y62">
            <v>0</v>
          </cell>
          <cell r="Z62">
            <v>0</v>
          </cell>
          <cell r="AA62">
            <v>0</v>
          </cell>
          <cell r="AB62">
            <v>0</v>
          </cell>
          <cell r="AC62">
            <v>0</v>
          </cell>
          <cell r="AD62">
            <v>0</v>
          </cell>
          <cell r="AE62">
            <v>0</v>
          </cell>
          <cell r="AF62">
            <v>0</v>
          </cell>
          <cell r="AG62">
            <v>0</v>
          </cell>
          <cell r="AH62">
            <v>0</v>
          </cell>
          <cell r="AI62">
            <v>0</v>
          </cell>
          <cell r="AJ62">
            <v>0</v>
          </cell>
          <cell r="AK62">
            <v>0</v>
          </cell>
          <cell r="AL62">
            <v>0</v>
          </cell>
          <cell r="AM62">
            <v>0</v>
          </cell>
          <cell r="AN62">
            <v>0</v>
          </cell>
          <cell r="AO62">
            <v>0</v>
          </cell>
          <cell r="AP62">
            <v>0</v>
          </cell>
          <cell r="AQ62">
            <v>0</v>
          </cell>
          <cell r="AR62">
            <v>0</v>
          </cell>
          <cell r="AS62">
            <v>0</v>
          </cell>
          <cell r="AT62">
            <v>0</v>
          </cell>
          <cell r="AU62">
            <v>0</v>
          </cell>
          <cell r="AV62">
            <v>0</v>
          </cell>
          <cell r="AW62">
            <v>0</v>
          </cell>
          <cell r="AX62">
            <v>0</v>
          </cell>
          <cell r="AY62">
            <v>0</v>
          </cell>
          <cell r="AZ62">
            <v>0</v>
          </cell>
          <cell r="BA62">
            <v>1</v>
          </cell>
          <cell r="BB62">
            <v>0</v>
          </cell>
          <cell r="BC62">
            <v>0</v>
          </cell>
          <cell r="BD62">
            <v>0</v>
          </cell>
          <cell r="BE62">
            <v>0</v>
          </cell>
          <cell r="BF62">
            <v>0</v>
          </cell>
          <cell r="BG62">
            <v>0</v>
          </cell>
          <cell r="BH62">
            <v>0</v>
          </cell>
          <cell r="BI62">
            <v>0</v>
          </cell>
          <cell r="BJ62">
            <v>0</v>
          </cell>
          <cell r="BK62">
            <v>0</v>
          </cell>
          <cell r="BL62">
            <v>0</v>
          </cell>
          <cell r="BM62">
            <v>0</v>
          </cell>
          <cell r="BN62">
            <v>0</v>
          </cell>
          <cell r="BO62">
            <v>0</v>
          </cell>
          <cell r="BP62">
            <v>0</v>
          </cell>
          <cell r="BQ62">
            <v>0</v>
          </cell>
          <cell r="BR62">
            <v>0</v>
          </cell>
          <cell r="BS62">
            <v>0</v>
          </cell>
          <cell r="BT62">
            <v>0</v>
          </cell>
          <cell r="BU62">
            <v>0</v>
          </cell>
          <cell r="BV62">
            <v>0</v>
          </cell>
          <cell r="BW62">
            <v>0</v>
          </cell>
          <cell r="BX62">
            <v>0</v>
          </cell>
          <cell r="BY62">
            <v>0</v>
          </cell>
          <cell r="BZ62">
            <v>0</v>
          </cell>
          <cell r="CA62">
            <v>0</v>
          </cell>
          <cell r="CB62">
            <v>0</v>
          </cell>
          <cell r="CC62">
            <v>0</v>
          </cell>
        </row>
        <row r="63">
          <cell r="B63" t="str">
            <v>국도38(시)02</v>
          </cell>
          <cell r="C63" t="str">
            <v>국도38(시)</v>
          </cell>
          <cell r="D63" t="str">
            <v>02</v>
          </cell>
          <cell r="E63" t="str">
            <v>9706S_281</v>
          </cell>
          <cell r="F63" t="str">
            <v>9706S_282</v>
          </cell>
          <cell r="G63">
            <v>25</v>
          </cell>
          <cell r="H63">
            <v>48</v>
          </cell>
          <cell r="I63">
            <v>0</v>
          </cell>
          <cell r="J63">
            <v>0</v>
          </cell>
          <cell r="K63">
            <v>0</v>
          </cell>
          <cell r="L63">
            <v>0</v>
          </cell>
          <cell r="M63">
            <v>0</v>
          </cell>
          <cell r="N63">
            <v>0</v>
          </cell>
          <cell r="O63">
            <v>0</v>
          </cell>
          <cell r="P63">
            <v>0</v>
          </cell>
          <cell r="Q63">
            <v>0</v>
          </cell>
          <cell r="R63">
            <v>25</v>
          </cell>
          <cell r="S63">
            <v>0</v>
          </cell>
          <cell r="T63">
            <v>25</v>
          </cell>
          <cell r="U63">
            <v>25</v>
          </cell>
          <cell r="V63">
            <v>0</v>
          </cell>
          <cell r="W63">
            <v>0</v>
          </cell>
          <cell r="X63">
            <v>0</v>
          </cell>
          <cell r="Y63">
            <v>0</v>
          </cell>
          <cell r="Z63">
            <v>0</v>
          </cell>
          <cell r="AA63">
            <v>0</v>
          </cell>
          <cell r="AB63">
            <v>0</v>
          </cell>
          <cell r="AC63">
            <v>0</v>
          </cell>
          <cell r="AD63">
            <v>0</v>
          </cell>
          <cell r="AE63">
            <v>0</v>
          </cell>
          <cell r="AF63">
            <v>0</v>
          </cell>
          <cell r="AG63">
            <v>0</v>
          </cell>
          <cell r="AH63">
            <v>0</v>
          </cell>
          <cell r="AI63">
            <v>0</v>
          </cell>
          <cell r="AJ63">
            <v>0</v>
          </cell>
          <cell r="AK63">
            <v>0</v>
          </cell>
          <cell r="AL63">
            <v>0</v>
          </cell>
          <cell r="AM63">
            <v>0</v>
          </cell>
          <cell r="AN63">
            <v>0</v>
          </cell>
          <cell r="AO63">
            <v>0</v>
          </cell>
          <cell r="AP63">
            <v>0</v>
          </cell>
          <cell r="AQ63">
            <v>0</v>
          </cell>
          <cell r="AR63">
            <v>0</v>
          </cell>
          <cell r="AS63">
            <v>0</v>
          </cell>
          <cell r="AT63">
            <v>0</v>
          </cell>
          <cell r="AU63">
            <v>0</v>
          </cell>
          <cell r="AV63">
            <v>0</v>
          </cell>
          <cell r="AW63">
            <v>0</v>
          </cell>
          <cell r="AX63">
            <v>0</v>
          </cell>
          <cell r="AY63">
            <v>0</v>
          </cell>
          <cell r="AZ63">
            <v>0</v>
          </cell>
          <cell r="BA63">
            <v>0</v>
          </cell>
          <cell r="BB63">
            <v>0</v>
          </cell>
          <cell r="BC63">
            <v>0</v>
          </cell>
          <cell r="BD63">
            <v>0</v>
          </cell>
          <cell r="BE63">
            <v>0</v>
          </cell>
          <cell r="BF63">
            <v>0</v>
          </cell>
          <cell r="BG63">
            <v>0</v>
          </cell>
          <cell r="BH63">
            <v>0</v>
          </cell>
          <cell r="BI63">
            <v>0</v>
          </cell>
          <cell r="BJ63">
            <v>0</v>
          </cell>
          <cell r="BK63">
            <v>0</v>
          </cell>
          <cell r="BL63">
            <v>0</v>
          </cell>
          <cell r="BM63">
            <v>0</v>
          </cell>
          <cell r="BN63">
            <v>0</v>
          </cell>
          <cell r="BO63">
            <v>0</v>
          </cell>
          <cell r="BP63">
            <v>0</v>
          </cell>
          <cell r="BQ63">
            <v>0</v>
          </cell>
          <cell r="BR63">
            <v>0</v>
          </cell>
          <cell r="BS63">
            <v>0</v>
          </cell>
          <cell r="BT63">
            <v>0</v>
          </cell>
          <cell r="BU63">
            <v>0</v>
          </cell>
          <cell r="BV63">
            <v>0</v>
          </cell>
          <cell r="BW63">
            <v>0</v>
          </cell>
          <cell r="BX63">
            <v>0</v>
          </cell>
          <cell r="BY63">
            <v>0</v>
          </cell>
          <cell r="BZ63">
            <v>0</v>
          </cell>
          <cell r="CA63">
            <v>0</v>
          </cell>
          <cell r="CB63">
            <v>0</v>
          </cell>
          <cell r="CC63">
            <v>0</v>
          </cell>
        </row>
        <row r="64">
          <cell r="B64" t="str">
            <v>국도38(시)02</v>
          </cell>
          <cell r="C64" t="str">
            <v>국도38(시)</v>
          </cell>
          <cell r="D64" t="str">
            <v>02</v>
          </cell>
          <cell r="E64" t="str">
            <v>9706S_282</v>
          </cell>
          <cell r="F64" t="str">
            <v>9706S_381</v>
          </cell>
          <cell r="G64">
            <v>20</v>
          </cell>
          <cell r="H64">
            <v>48</v>
          </cell>
          <cell r="I64">
            <v>0</v>
          </cell>
          <cell r="J64">
            <v>0</v>
          </cell>
          <cell r="K64">
            <v>0</v>
          </cell>
          <cell r="L64">
            <v>0</v>
          </cell>
          <cell r="M64">
            <v>0</v>
          </cell>
          <cell r="N64">
            <v>0</v>
          </cell>
          <cell r="O64">
            <v>0</v>
          </cell>
          <cell r="P64">
            <v>0</v>
          </cell>
          <cell r="Q64">
            <v>0</v>
          </cell>
          <cell r="R64">
            <v>20</v>
          </cell>
          <cell r="S64">
            <v>0</v>
          </cell>
          <cell r="T64">
            <v>20</v>
          </cell>
          <cell r="U64">
            <v>20</v>
          </cell>
          <cell r="V64">
            <v>0</v>
          </cell>
          <cell r="W64">
            <v>0</v>
          </cell>
          <cell r="X64">
            <v>0</v>
          </cell>
          <cell r="Y64">
            <v>0</v>
          </cell>
          <cell r="Z64">
            <v>0</v>
          </cell>
          <cell r="AA64">
            <v>0</v>
          </cell>
          <cell r="AB64">
            <v>0</v>
          </cell>
          <cell r="AC64">
            <v>0</v>
          </cell>
          <cell r="AD64">
            <v>0</v>
          </cell>
          <cell r="AE64">
            <v>0</v>
          </cell>
          <cell r="AF64">
            <v>0</v>
          </cell>
          <cell r="AG64">
            <v>0</v>
          </cell>
          <cell r="AH64">
            <v>0</v>
          </cell>
          <cell r="AI64">
            <v>0</v>
          </cell>
          <cell r="AJ64">
            <v>0</v>
          </cell>
          <cell r="AK64">
            <v>0</v>
          </cell>
          <cell r="AL64">
            <v>0</v>
          </cell>
          <cell r="AM64">
            <v>0</v>
          </cell>
          <cell r="AN64">
            <v>0</v>
          </cell>
          <cell r="AO64">
            <v>0</v>
          </cell>
          <cell r="AP64">
            <v>0</v>
          </cell>
          <cell r="AQ64">
            <v>0</v>
          </cell>
          <cell r="AR64">
            <v>0</v>
          </cell>
          <cell r="AS64">
            <v>0</v>
          </cell>
          <cell r="AT64">
            <v>0</v>
          </cell>
          <cell r="AU64">
            <v>0</v>
          </cell>
          <cell r="AV64">
            <v>0</v>
          </cell>
          <cell r="AW64">
            <v>0</v>
          </cell>
          <cell r="AX64">
            <v>0</v>
          </cell>
          <cell r="AY64">
            <v>0</v>
          </cell>
          <cell r="AZ64">
            <v>0</v>
          </cell>
          <cell r="BA64">
            <v>0</v>
          </cell>
          <cell r="BB64">
            <v>0</v>
          </cell>
          <cell r="BC64">
            <v>0</v>
          </cell>
          <cell r="BD64">
            <v>0</v>
          </cell>
          <cell r="BE64">
            <v>0</v>
          </cell>
          <cell r="BF64">
            <v>0</v>
          </cell>
          <cell r="BG64">
            <v>0</v>
          </cell>
          <cell r="BH64">
            <v>0</v>
          </cell>
          <cell r="BI64">
            <v>0</v>
          </cell>
          <cell r="BJ64">
            <v>0</v>
          </cell>
          <cell r="BK64">
            <v>0</v>
          </cell>
          <cell r="BL64">
            <v>0</v>
          </cell>
          <cell r="BM64">
            <v>0</v>
          </cell>
          <cell r="BN64">
            <v>0</v>
          </cell>
          <cell r="BO64">
            <v>0</v>
          </cell>
          <cell r="BP64">
            <v>0</v>
          </cell>
          <cell r="BQ64">
            <v>0</v>
          </cell>
          <cell r="BR64">
            <v>0</v>
          </cell>
          <cell r="BS64">
            <v>0</v>
          </cell>
          <cell r="BT64">
            <v>0</v>
          </cell>
          <cell r="BU64">
            <v>0</v>
          </cell>
          <cell r="BV64">
            <v>0</v>
          </cell>
          <cell r="BW64">
            <v>0</v>
          </cell>
          <cell r="BX64">
            <v>0</v>
          </cell>
          <cell r="BY64">
            <v>0</v>
          </cell>
          <cell r="BZ64">
            <v>0</v>
          </cell>
          <cell r="CA64">
            <v>0</v>
          </cell>
          <cell r="CB64">
            <v>0</v>
          </cell>
          <cell r="CC64">
            <v>0</v>
          </cell>
        </row>
        <row r="65">
          <cell r="B65" t="str">
            <v>국도38(시)02</v>
          </cell>
          <cell r="C65" t="str">
            <v>국도38(시)</v>
          </cell>
          <cell r="D65" t="str">
            <v>02</v>
          </cell>
          <cell r="E65" t="str">
            <v>9706S_381</v>
          </cell>
          <cell r="F65" t="str">
            <v>9706S_391</v>
          </cell>
          <cell r="G65">
            <v>26</v>
          </cell>
          <cell r="H65">
            <v>48</v>
          </cell>
          <cell r="I65">
            <v>0</v>
          </cell>
          <cell r="J65">
            <v>0</v>
          </cell>
          <cell r="K65">
            <v>0</v>
          </cell>
          <cell r="L65">
            <v>0</v>
          </cell>
          <cell r="M65">
            <v>0</v>
          </cell>
          <cell r="N65">
            <v>0</v>
          </cell>
          <cell r="O65">
            <v>0</v>
          </cell>
          <cell r="P65">
            <v>0</v>
          </cell>
          <cell r="Q65">
            <v>0</v>
          </cell>
          <cell r="R65">
            <v>26</v>
          </cell>
          <cell r="S65">
            <v>0</v>
          </cell>
          <cell r="T65">
            <v>26</v>
          </cell>
          <cell r="U65">
            <v>26</v>
          </cell>
          <cell r="V65">
            <v>0</v>
          </cell>
          <cell r="W65">
            <v>0</v>
          </cell>
          <cell r="X65">
            <v>0</v>
          </cell>
          <cell r="Y65">
            <v>0</v>
          </cell>
          <cell r="Z65">
            <v>0</v>
          </cell>
          <cell r="AA65">
            <v>0</v>
          </cell>
          <cell r="AB65">
            <v>0</v>
          </cell>
          <cell r="AC65">
            <v>0</v>
          </cell>
          <cell r="AD65">
            <v>0</v>
          </cell>
          <cell r="AE65">
            <v>0</v>
          </cell>
          <cell r="AF65">
            <v>0</v>
          </cell>
          <cell r="AG65">
            <v>0</v>
          </cell>
          <cell r="AH65">
            <v>0</v>
          </cell>
          <cell r="AI65">
            <v>0</v>
          </cell>
          <cell r="AJ65">
            <v>0</v>
          </cell>
          <cell r="AK65">
            <v>0</v>
          </cell>
          <cell r="AL65">
            <v>0</v>
          </cell>
          <cell r="AM65">
            <v>0</v>
          </cell>
          <cell r="AN65">
            <v>0</v>
          </cell>
          <cell r="AO65">
            <v>0</v>
          </cell>
          <cell r="AP65">
            <v>0</v>
          </cell>
          <cell r="AQ65">
            <v>0</v>
          </cell>
          <cell r="AR65">
            <v>0</v>
          </cell>
          <cell r="AS65">
            <v>0</v>
          </cell>
          <cell r="AT65">
            <v>0</v>
          </cell>
          <cell r="AU65">
            <v>0</v>
          </cell>
          <cell r="AV65">
            <v>0</v>
          </cell>
          <cell r="AW65">
            <v>0</v>
          </cell>
          <cell r="AX65">
            <v>0</v>
          </cell>
          <cell r="AY65">
            <v>0</v>
          </cell>
          <cell r="AZ65">
            <v>0</v>
          </cell>
          <cell r="BA65">
            <v>0</v>
          </cell>
          <cell r="BB65">
            <v>0</v>
          </cell>
          <cell r="BC65">
            <v>0</v>
          </cell>
          <cell r="BD65">
            <v>0</v>
          </cell>
          <cell r="BE65">
            <v>0</v>
          </cell>
          <cell r="BF65">
            <v>0</v>
          </cell>
          <cell r="BG65">
            <v>0</v>
          </cell>
          <cell r="BH65">
            <v>0</v>
          </cell>
          <cell r="BI65">
            <v>0</v>
          </cell>
          <cell r="BJ65">
            <v>0</v>
          </cell>
          <cell r="BK65">
            <v>0</v>
          </cell>
          <cell r="BL65">
            <v>0</v>
          </cell>
          <cell r="BM65">
            <v>0</v>
          </cell>
          <cell r="BN65">
            <v>0</v>
          </cell>
          <cell r="BO65">
            <v>0</v>
          </cell>
          <cell r="BP65">
            <v>0</v>
          </cell>
          <cell r="BQ65">
            <v>0</v>
          </cell>
          <cell r="BR65">
            <v>0</v>
          </cell>
          <cell r="BS65">
            <v>0</v>
          </cell>
          <cell r="BT65">
            <v>0</v>
          </cell>
          <cell r="BU65">
            <v>0</v>
          </cell>
          <cell r="BV65">
            <v>0</v>
          </cell>
          <cell r="BW65">
            <v>0</v>
          </cell>
          <cell r="BX65">
            <v>0</v>
          </cell>
          <cell r="BY65">
            <v>0</v>
          </cell>
          <cell r="BZ65">
            <v>0</v>
          </cell>
          <cell r="CA65">
            <v>0</v>
          </cell>
          <cell r="CB65">
            <v>0</v>
          </cell>
          <cell r="CC65">
            <v>0</v>
          </cell>
        </row>
        <row r="66">
          <cell r="B66" t="str">
            <v>국도38(시)02</v>
          </cell>
          <cell r="C66" t="str">
            <v>국도38(시)</v>
          </cell>
          <cell r="D66" t="str">
            <v>02</v>
          </cell>
          <cell r="E66" t="str">
            <v>9706S_391</v>
          </cell>
          <cell r="F66" t="str">
            <v>9706S_491</v>
          </cell>
          <cell r="G66">
            <v>25</v>
          </cell>
          <cell r="H66">
            <v>48</v>
          </cell>
          <cell r="I66">
            <v>0</v>
          </cell>
          <cell r="J66">
            <v>0</v>
          </cell>
          <cell r="K66">
            <v>0</v>
          </cell>
          <cell r="L66">
            <v>0</v>
          </cell>
          <cell r="M66">
            <v>0</v>
          </cell>
          <cell r="N66">
            <v>0</v>
          </cell>
          <cell r="O66">
            <v>0</v>
          </cell>
          <cell r="P66">
            <v>0</v>
          </cell>
          <cell r="Q66">
            <v>0</v>
          </cell>
          <cell r="R66">
            <v>25</v>
          </cell>
          <cell r="S66">
            <v>0</v>
          </cell>
          <cell r="T66">
            <v>25</v>
          </cell>
          <cell r="U66">
            <v>25</v>
          </cell>
          <cell r="V66">
            <v>0</v>
          </cell>
          <cell r="W66">
            <v>0</v>
          </cell>
          <cell r="X66">
            <v>0</v>
          </cell>
          <cell r="Y66">
            <v>0</v>
          </cell>
          <cell r="Z66">
            <v>0</v>
          </cell>
          <cell r="AA66">
            <v>0</v>
          </cell>
          <cell r="AB66">
            <v>0</v>
          </cell>
          <cell r="AC66">
            <v>0</v>
          </cell>
          <cell r="AD66">
            <v>0</v>
          </cell>
          <cell r="AE66">
            <v>0</v>
          </cell>
          <cell r="AF66">
            <v>0</v>
          </cell>
          <cell r="AG66">
            <v>0</v>
          </cell>
          <cell r="AH66">
            <v>0</v>
          </cell>
          <cell r="AI66">
            <v>0</v>
          </cell>
          <cell r="AJ66">
            <v>0</v>
          </cell>
          <cell r="AK66">
            <v>0</v>
          </cell>
          <cell r="AL66">
            <v>0</v>
          </cell>
          <cell r="AM66">
            <v>0</v>
          </cell>
          <cell r="AN66">
            <v>0</v>
          </cell>
          <cell r="AO66">
            <v>0</v>
          </cell>
          <cell r="AP66">
            <v>0</v>
          </cell>
          <cell r="AQ66">
            <v>0</v>
          </cell>
          <cell r="AR66">
            <v>0</v>
          </cell>
          <cell r="AS66">
            <v>0</v>
          </cell>
          <cell r="AT66">
            <v>0</v>
          </cell>
          <cell r="AU66">
            <v>0</v>
          </cell>
          <cell r="AV66">
            <v>0</v>
          </cell>
          <cell r="AW66">
            <v>0</v>
          </cell>
          <cell r="AX66">
            <v>0</v>
          </cell>
          <cell r="AY66">
            <v>0</v>
          </cell>
          <cell r="AZ66">
            <v>0</v>
          </cell>
          <cell r="BA66">
            <v>0</v>
          </cell>
          <cell r="BB66">
            <v>0</v>
          </cell>
          <cell r="BC66">
            <v>0</v>
          </cell>
          <cell r="BD66">
            <v>0</v>
          </cell>
          <cell r="BE66">
            <v>0</v>
          </cell>
          <cell r="BF66">
            <v>0</v>
          </cell>
          <cell r="BG66">
            <v>0</v>
          </cell>
          <cell r="BH66">
            <v>0</v>
          </cell>
          <cell r="BI66">
            <v>0</v>
          </cell>
          <cell r="BJ66">
            <v>0</v>
          </cell>
          <cell r="BK66">
            <v>0</v>
          </cell>
          <cell r="BL66">
            <v>0</v>
          </cell>
          <cell r="BM66">
            <v>0</v>
          </cell>
          <cell r="BN66">
            <v>0</v>
          </cell>
          <cell r="BO66">
            <v>0</v>
          </cell>
          <cell r="BP66">
            <v>0</v>
          </cell>
          <cell r="BQ66">
            <v>0</v>
          </cell>
          <cell r="BR66">
            <v>0</v>
          </cell>
          <cell r="BS66">
            <v>0</v>
          </cell>
          <cell r="BT66">
            <v>0</v>
          </cell>
          <cell r="BU66">
            <v>0</v>
          </cell>
          <cell r="BV66">
            <v>0</v>
          </cell>
          <cell r="BW66">
            <v>0</v>
          </cell>
          <cell r="BX66">
            <v>0</v>
          </cell>
          <cell r="BY66">
            <v>0</v>
          </cell>
          <cell r="BZ66">
            <v>0</v>
          </cell>
          <cell r="CA66">
            <v>0</v>
          </cell>
          <cell r="CB66">
            <v>0</v>
          </cell>
          <cell r="CC66">
            <v>0</v>
          </cell>
        </row>
        <row r="67">
          <cell r="B67" t="str">
            <v>국도38(시)02</v>
          </cell>
          <cell r="C67" t="str">
            <v>국도38(시)</v>
          </cell>
          <cell r="D67" t="str">
            <v>02</v>
          </cell>
          <cell r="E67" t="str">
            <v>9706S_491</v>
          </cell>
          <cell r="F67" t="str">
            <v>9706S_492</v>
          </cell>
          <cell r="G67">
            <v>37</v>
          </cell>
          <cell r="H67">
            <v>48</v>
          </cell>
          <cell r="I67">
            <v>0</v>
          </cell>
          <cell r="J67">
            <v>0</v>
          </cell>
          <cell r="K67">
            <v>0</v>
          </cell>
          <cell r="L67">
            <v>0</v>
          </cell>
          <cell r="M67">
            <v>0</v>
          </cell>
          <cell r="N67">
            <v>0</v>
          </cell>
          <cell r="O67">
            <v>0</v>
          </cell>
          <cell r="P67">
            <v>0</v>
          </cell>
          <cell r="Q67">
            <v>0</v>
          </cell>
          <cell r="R67">
            <v>37</v>
          </cell>
          <cell r="S67">
            <v>0</v>
          </cell>
          <cell r="T67">
            <v>37</v>
          </cell>
          <cell r="U67">
            <v>37</v>
          </cell>
          <cell r="V67">
            <v>0</v>
          </cell>
          <cell r="W67">
            <v>0</v>
          </cell>
          <cell r="X67">
            <v>0</v>
          </cell>
          <cell r="Y67">
            <v>0</v>
          </cell>
          <cell r="Z67">
            <v>0</v>
          </cell>
          <cell r="AA67">
            <v>0</v>
          </cell>
          <cell r="AB67">
            <v>0</v>
          </cell>
          <cell r="AC67">
            <v>0</v>
          </cell>
          <cell r="AD67">
            <v>0</v>
          </cell>
          <cell r="AE67">
            <v>0</v>
          </cell>
          <cell r="AF67">
            <v>0</v>
          </cell>
          <cell r="AG67">
            <v>0</v>
          </cell>
          <cell r="AH67">
            <v>0</v>
          </cell>
          <cell r="AI67">
            <v>0</v>
          </cell>
          <cell r="AJ67">
            <v>0</v>
          </cell>
          <cell r="AK67">
            <v>0</v>
          </cell>
          <cell r="AL67">
            <v>0</v>
          </cell>
          <cell r="AM67">
            <v>0</v>
          </cell>
          <cell r="AN67">
            <v>0</v>
          </cell>
          <cell r="AO67">
            <v>0</v>
          </cell>
          <cell r="AP67">
            <v>0</v>
          </cell>
          <cell r="AQ67">
            <v>0</v>
          </cell>
          <cell r="AR67">
            <v>0</v>
          </cell>
          <cell r="AS67">
            <v>0</v>
          </cell>
          <cell r="AT67">
            <v>0</v>
          </cell>
          <cell r="AU67">
            <v>0</v>
          </cell>
          <cell r="AV67">
            <v>0</v>
          </cell>
          <cell r="AW67">
            <v>0</v>
          </cell>
          <cell r="AX67">
            <v>0</v>
          </cell>
          <cell r="AY67">
            <v>0</v>
          </cell>
          <cell r="AZ67">
            <v>0</v>
          </cell>
          <cell r="BA67">
            <v>0</v>
          </cell>
          <cell r="BB67">
            <v>0</v>
          </cell>
          <cell r="BC67">
            <v>0</v>
          </cell>
          <cell r="BD67">
            <v>0</v>
          </cell>
          <cell r="BE67">
            <v>0</v>
          </cell>
          <cell r="BF67">
            <v>0</v>
          </cell>
          <cell r="BG67">
            <v>0</v>
          </cell>
          <cell r="BH67">
            <v>0</v>
          </cell>
          <cell r="BI67">
            <v>0</v>
          </cell>
          <cell r="BJ67">
            <v>0</v>
          </cell>
          <cell r="BK67">
            <v>0</v>
          </cell>
          <cell r="BL67">
            <v>0</v>
          </cell>
          <cell r="BM67">
            <v>0</v>
          </cell>
          <cell r="BN67">
            <v>0</v>
          </cell>
          <cell r="BO67">
            <v>0</v>
          </cell>
          <cell r="BP67">
            <v>0</v>
          </cell>
          <cell r="BQ67">
            <v>0</v>
          </cell>
          <cell r="BR67">
            <v>0</v>
          </cell>
          <cell r="BS67">
            <v>0</v>
          </cell>
          <cell r="BT67">
            <v>0</v>
          </cell>
          <cell r="BU67">
            <v>0</v>
          </cell>
          <cell r="BV67">
            <v>0</v>
          </cell>
          <cell r="BW67">
            <v>0</v>
          </cell>
          <cell r="BX67">
            <v>0</v>
          </cell>
          <cell r="BY67">
            <v>0</v>
          </cell>
          <cell r="BZ67">
            <v>0</v>
          </cell>
          <cell r="CA67">
            <v>0</v>
          </cell>
          <cell r="CB67">
            <v>0</v>
          </cell>
          <cell r="CC67">
            <v>0</v>
          </cell>
        </row>
        <row r="68">
          <cell r="B68" t="str">
            <v>국도38(시)02</v>
          </cell>
          <cell r="C68" t="str">
            <v>국도38(시)</v>
          </cell>
          <cell r="D68" t="str">
            <v>02</v>
          </cell>
          <cell r="E68" t="str">
            <v>9706S_492</v>
          </cell>
          <cell r="F68" t="str">
            <v xml:space="preserve"> _무명</v>
          </cell>
          <cell r="G68">
            <v>36</v>
          </cell>
          <cell r="H68">
            <v>48</v>
          </cell>
          <cell r="I68">
            <v>0</v>
          </cell>
          <cell r="J68">
            <v>0</v>
          </cell>
          <cell r="K68">
            <v>0</v>
          </cell>
          <cell r="L68">
            <v>0</v>
          </cell>
          <cell r="M68">
            <v>0</v>
          </cell>
          <cell r="N68">
            <v>0</v>
          </cell>
          <cell r="O68">
            <v>0</v>
          </cell>
          <cell r="P68">
            <v>0</v>
          </cell>
          <cell r="Q68">
            <v>0</v>
          </cell>
          <cell r="R68">
            <v>36</v>
          </cell>
          <cell r="S68">
            <v>0</v>
          </cell>
          <cell r="T68">
            <v>36</v>
          </cell>
          <cell r="U68">
            <v>36</v>
          </cell>
          <cell r="V68">
            <v>0</v>
          </cell>
          <cell r="W68">
            <v>0</v>
          </cell>
          <cell r="X68">
            <v>0</v>
          </cell>
          <cell r="Y68">
            <v>0</v>
          </cell>
          <cell r="Z68">
            <v>0</v>
          </cell>
          <cell r="AA68">
            <v>0</v>
          </cell>
          <cell r="AB68">
            <v>0</v>
          </cell>
          <cell r="AC68">
            <v>0</v>
          </cell>
          <cell r="AD68">
            <v>0</v>
          </cell>
          <cell r="AE68">
            <v>0</v>
          </cell>
          <cell r="AF68">
            <v>0</v>
          </cell>
          <cell r="AG68">
            <v>0</v>
          </cell>
          <cell r="AH68">
            <v>0</v>
          </cell>
          <cell r="AI68">
            <v>0</v>
          </cell>
          <cell r="AJ68">
            <v>0</v>
          </cell>
          <cell r="AK68">
            <v>0</v>
          </cell>
          <cell r="AL68">
            <v>0</v>
          </cell>
          <cell r="AM68">
            <v>0</v>
          </cell>
          <cell r="AN68">
            <v>0</v>
          </cell>
          <cell r="AO68">
            <v>0</v>
          </cell>
          <cell r="AP68">
            <v>0</v>
          </cell>
          <cell r="AQ68">
            <v>0</v>
          </cell>
          <cell r="AR68">
            <v>0</v>
          </cell>
          <cell r="AS68">
            <v>0</v>
          </cell>
          <cell r="AT68">
            <v>0</v>
          </cell>
          <cell r="AU68">
            <v>0</v>
          </cell>
          <cell r="AV68">
            <v>0</v>
          </cell>
          <cell r="AW68">
            <v>0</v>
          </cell>
          <cell r="AX68">
            <v>0</v>
          </cell>
          <cell r="AY68">
            <v>0</v>
          </cell>
          <cell r="AZ68">
            <v>0</v>
          </cell>
          <cell r="BA68">
            <v>0</v>
          </cell>
          <cell r="BB68">
            <v>0</v>
          </cell>
          <cell r="BC68">
            <v>0</v>
          </cell>
          <cell r="BD68">
            <v>0</v>
          </cell>
          <cell r="BE68">
            <v>0</v>
          </cell>
          <cell r="BF68">
            <v>0</v>
          </cell>
          <cell r="BG68">
            <v>0</v>
          </cell>
          <cell r="BH68">
            <v>0</v>
          </cell>
          <cell r="BI68">
            <v>0</v>
          </cell>
          <cell r="BJ68">
            <v>0</v>
          </cell>
          <cell r="BK68">
            <v>0</v>
          </cell>
          <cell r="BL68">
            <v>0</v>
          </cell>
          <cell r="BM68">
            <v>0</v>
          </cell>
          <cell r="BN68">
            <v>0</v>
          </cell>
          <cell r="BO68">
            <v>0</v>
          </cell>
          <cell r="BP68">
            <v>0</v>
          </cell>
          <cell r="BQ68">
            <v>0</v>
          </cell>
          <cell r="BR68">
            <v>0</v>
          </cell>
          <cell r="BS68">
            <v>0</v>
          </cell>
          <cell r="BT68">
            <v>0</v>
          </cell>
          <cell r="BU68">
            <v>0</v>
          </cell>
          <cell r="BV68">
            <v>0</v>
          </cell>
          <cell r="BW68">
            <v>0</v>
          </cell>
          <cell r="BX68">
            <v>0</v>
          </cell>
          <cell r="BY68">
            <v>0</v>
          </cell>
          <cell r="BZ68">
            <v>0</v>
          </cell>
          <cell r="CA68">
            <v>0</v>
          </cell>
          <cell r="CB68">
            <v>0</v>
          </cell>
          <cell r="CC68">
            <v>0</v>
          </cell>
        </row>
        <row r="69">
          <cell r="B69" t="str">
            <v>국도38(시)02</v>
          </cell>
          <cell r="C69" t="str">
            <v>국도38(시)</v>
          </cell>
          <cell r="D69" t="str">
            <v>02</v>
          </cell>
          <cell r="E69" t="str">
            <v xml:space="preserve"> _무명</v>
          </cell>
          <cell r="F69" t="str">
            <v>9706Q_601</v>
          </cell>
          <cell r="G69">
            <v>39</v>
          </cell>
          <cell r="H69">
            <v>48</v>
          </cell>
          <cell r="I69">
            <v>0</v>
          </cell>
          <cell r="J69">
            <v>0</v>
          </cell>
          <cell r="K69">
            <v>0</v>
          </cell>
          <cell r="L69">
            <v>0</v>
          </cell>
          <cell r="M69">
            <v>0</v>
          </cell>
          <cell r="N69">
            <v>0</v>
          </cell>
          <cell r="O69">
            <v>0</v>
          </cell>
          <cell r="P69">
            <v>0</v>
          </cell>
          <cell r="Q69">
            <v>0</v>
          </cell>
          <cell r="R69">
            <v>39</v>
          </cell>
          <cell r="S69">
            <v>0</v>
          </cell>
          <cell r="T69">
            <v>39</v>
          </cell>
          <cell r="U69">
            <v>39</v>
          </cell>
          <cell r="V69">
            <v>0</v>
          </cell>
          <cell r="W69">
            <v>0</v>
          </cell>
          <cell r="X69">
            <v>0</v>
          </cell>
          <cell r="Y69">
            <v>0</v>
          </cell>
          <cell r="Z69">
            <v>0</v>
          </cell>
          <cell r="AA69">
            <v>0</v>
          </cell>
          <cell r="AB69">
            <v>0</v>
          </cell>
          <cell r="AC69">
            <v>0</v>
          </cell>
          <cell r="AD69">
            <v>0</v>
          </cell>
          <cell r="AE69">
            <v>0</v>
          </cell>
          <cell r="AF69">
            <v>0</v>
          </cell>
          <cell r="AG69">
            <v>0</v>
          </cell>
          <cell r="AH69">
            <v>0</v>
          </cell>
          <cell r="AI69">
            <v>0</v>
          </cell>
          <cell r="AJ69">
            <v>0</v>
          </cell>
          <cell r="AK69">
            <v>0</v>
          </cell>
          <cell r="AL69">
            <v>0</v>
          </cell>
          <cell r="AM69">
            <v>0</v>
          </cell>
          <cell r="AN69">
            <v>0</v>
          </cell>
          <cell r="AO69">
            <v>0</v>
          </cell>
          <cell r="AP69">
            <v>0</v>
          </cell>
          <cell r="AQ69">
            <v>0</v>
          </cell>
          <cell r="AR69">
            <v>0</v>
          </cell>
          <cell r="AS69">
            <v>0</v>
          </cell>
          <cell r="AT69">
            <v>0</v>
          </cell>
          <cell r="AU69">
            <v>0</v>
          </cell>
          <cell r="AV69">
            <v>0</v>
          </cell>
          <cell r="AW69">
            <v>0</v>
          </cell>
          <cell r="AX69">
            <v>0</v>
          </cell>
          <cell r="AY69">
            <v>0</v>
          </cell>
          <cell r="AZ69">
            <v>0</v>
          </cell>
          <cell r="BA69">
            <v>0</v>
          </cell>
          <cell r="BB69">
            <v>0</v>
          </cell>
          <cell r="BC69">
            <v>0</v>
          </cell>
          <cell r="BD69">
            <v>0</v>
          </cell>
          <cell r="BE69">
            <v>0</v>
          </cell>
          <cell r="BF69">
            <v>0</v>
          </cell>
          <cell r="BG69">
            <v>0</v>
          </cell>
          <cell r="BH69">
            <v>0</v>
          </cell>
          <cell r="BI69">
            <v>0</v>
          </cell>
          <cell r="BJ69">
            <v>0</v>
          </cell>
          <cell r="BK69">
            <v>0</v>
          </cell>
          <cell r="BL69">
            <v>0</v>
          </cell>
          <cell r="BM69">
            <v>0</v>
          </cell>
          <cell r="BN69">
            <v>0</v>
          </cell>
          <cell r="BO69">
            <v>0</v>
          </cell>
          <cell r="BP69">
            <v>0</v>
          </cell>
          <cell r="BQ69">
            <v>0</v>
          </cell>
          <cell r="BR69">
            <v>0</v>
          </cell>
          <cell r="BS69">
            <v>0</v>
          </cell>
          <cell r="BT69">
            <v>0</v>
          </cell>
          <cell r="BU69">
            <v>0</v>
          </cell>
          <cell r="BV69">
            <v>0</v>
          </cell>
          <cell r="BW69">
            <v>0</v>
          </cell>
          <cell r="BX69">
            <v>0</v>
          </cell>
          <cell r="BY69">
            <v>0</v>
          </cell>
          <cell r="BZ69">
            <v>0</v>
          </cell>
          <cell r="CA69">
            <v>0</v>
          </cell>
          <cell r="CB69">
            <v>0</v>
          </cell>
          <cell r="CC69">
            <v>0</v>
          </cell>
        </row>
        <row r="70">
          <cell r="B70" t="str">
            <v>국도38(시)02</v>
          </cell>
          <cell r="C70" t="str">
            <v>국도38(시)</v>
          </cell>
          <cell r="D70" t="str">
            <v>02</v>
          </cell>
          <cell r="E70" t="str">
            <v>9706Q_601</v>
          </cell>
          <cell r="F70" t="str">
            <v>9706S_691</v>
          </cell>
          <cell r="G70">
            <v>32</v>
          </cell>
          <cell r="H70">
            <v>48</v>
          </cell>
          <cell r="I70">
            <v>0</v>
          </cell>
          <cell r="J70">
            <v>0</v>
          </cell>
          <cell r="K70">
            <v>0</v>
          </cell>
          <cell r="L70">
            <v>0</v>
          </cell>
          <cell r="M70">
            <v>0</v>
          </cell>
          <cell r="N70">
            <v>0</v>
          </cell>
          <cell r="O70">
            <v>0</v>
          </cell>
          <cell r="P70">
            <v>0</v>
          </cell>
          <cell r="Q70">
            <v>0</v>
          </cell>
          <cell r="R70">
            <v>32</v>
          </cell>
          <cell r="S70">
            <v>0</v>
          </cell>
          <cell r="T70">
            <v>32</v>
          </cell>
          <cell r="U70">
            <v>32</v>
          </cell>
          <cell r="V70">
            <v>0</v>
          </cell>
          <cell r="W70">
            <v>0</v>
          </cell>
          <cell r="X70">
            <v>0</v>
          </cell>
          <cell r="Y70">
            <v>0</v>
          </cell>
          <cell r="Z70">
            <v>0</v>
          </cell>
          <cell r="AA70">
            <v>0</v>
          </cell>
          <cell r="AB70">
            <v>0</v>
          </cell>
          <cell r="AC70">
            <v>0</v>
          </cell>
          <cell r="AD70">
            <v>0</v>
          </cell>
          <cell r="AE70">
            <v>0</v>
          </cell>
          <cell r="AF70">
            <v>0</v>
          </cell>
          <cell r="AG70">
            <v>0</v>
          </cell>
          <cell r="AH70">
            <v>0</v>
          </cell>
          <cell r="AI70">
            <v>0</v>
          </cell>
          <cell r="AJ70">
            <v>0</v>
          </cell>
          <cell r="AK70">
            <v>0</v>
          </cell>
          <cell r="AL70">
            <v>0</v>
          </cell>
          <cell r="AM70">
            <v>0</v>
          </cell>
          <cell r="AN70">
            <v>0</v>
          </cell>
          <cell r="AO70">
            <v>0</v>
          </cell>
          <cell r="AP70">
            <v>0</v>
          </cell>
          <cell r="AQ70">
            <v>0</v>
          </cell>
          <cell r="AR70">
            <v>0</v>
          </cell>
          <cell r="AS70">
            <v>0</v>
          </cell>
          <cell r="AT70">
            <v>0</v>
          </cell>
          <cell r="AU70">
            <v>0</v>
          </cell>
          <cell r="AV70">
            <v>0</v>
          </cell>
          <cell r="AW70">
            <v>0</v>
          </cell>
          <cell r="AX70">
            <v>0</v>
          </cell>
          <cell r="AY70">
            <v>0</v>
          </cell>
          <cell r="AZ70">
            <v>0</v>
          </cell>
          <cell r="BA70">
            <v>0</v>
          </cell>
          <cell r="BB70">
            <v>0</v>
          </cell>
          <cell r="BC70">
            <v>0</v>
          </cell>
          <cell r="BD70">
            <v>0</v>
          </cell>
          <cell r="BE70">
            <v>0</v>
          </cell>
          <cell r="BF70">
            <v>0</v>
          </cell>
          <cell r="BG70">
            <v>0</v>
          </cell>
          <cell r="BH70">
            <v>0</v>
          </cell>
          <cell r="BI70">
            <v>0</v>
          </cell>
          <cell r="BJ70">
            <v>0</v>
          </cell>
          <cell r="BK70">
            <v>0</v>
          </cell>
          <cell r="BL70">
            <v>0</v>
          </cell>
          <cell r="BM70">
            <v>0</v>
          </cell>
          <cell r="BN70">
            <v>0</v>
          </cell>
          <cell r="BO70">
            <v>0</v>
          </cell>
          <cell r="BP70">
            <v>0</v>
          </cell>
          <cell r="BQ70">
            <v>0</v>
          </cell>
          <cell r="BR70">
            <v>0</v>
          </cell>
          <cell r="BS70">
            <v>0</v>
          </cell>
          <cell r="BT70">
            <v>0</v>
          </cell>
          <cell r="BU70">
            <v>0</v>
          </cell>
          <cell r="BV70">
            <v>0</v>
          </cell>
          <cell r="BW70">
            <v>0</v>
          </cell>
          <cell r="BX70">
            <v>0</v>
          </cell>
          <cell r="BY70">
            <v>0</v>
          </cell>
          <cell r="BZ70">
            <v>0</v>
          </cell>
          <cell r="CA70">
            <v>0</v>
          </cell>
          <cell r="CB70">
            <v>0</v>
          </cell>
          <cell r="CC70">
            <v>0</v>
          </cell>
        </row>
        <row r="71">
          <cell r="B71" t="str">
            <v>국도38(시)02</v>
          </cell>
          <cell r="C71" t="str">
            <v>국도38(시)</v>
          </cell>
          <cell r="D71" t="str">
            <v>02</v>
          </cell>
          <cell r="E71" t="str">
            <v>9706S_691</v>
          </cell>
          <cell r="F71" t="str">
            <v>9706S_791</v>
          </cell>
          <cell r="G71">
            <v>38</v>
          </cell>
          <cell r="H71">
            <v>48</v>
          </cell>
          <cell r="I71">
            <v>0</v>
          </cell>
          <cell r="J71">
            <v>0</v>
          </cell>
          <cell r="K71">
            <v>0</v>
          </cell>
          <cell r="L71">
            <v>0</v>
          </cell>
          <cell r="M71">
            <v>0</v>
          </cell>
          <cell r="N71">
            <v>0</v>
          </cell>
          <cell r="O71">
            <v>0</v>
          </cell>
          <cell r="P71">
            <v>0</v>
          </cell>
          <cell r="Q71">
            <v>0</v>
          </cell>
          <cell r="R71">
            <v>38</v>
          </cell>
          <cell r="S71">
            <v>0</v>
          </cell>
          <cell r="T71">
            <v>38</v>
          </cell>
          <cell r="U71">
            <v>38</v>
          </cell>
          <cell r="V71">
            <v>0</v>
          </cell>
          <cell r="W71">
            <v>0</v>
          </cell>
          <cell r="X71">
            <v>0</v>
          </cell>
          <cell r="Y71">
            <v>0</v>
          </cell>
          <cell r="Z71">
            <v>0</v>
          </cell>
          <cell r="AA71">
            <v>0</v>
          </cell>
          <cell r="AB71">
            <v>0</v>
          </cell>
          <cell r="AC71">
            <v>0</v>
          </cell>
          <cell r="AD71">
            <v>0</v>
          </cell>
          <cell r="AE71">
            <v>0</v>
          </cell>
          <cell r="AF71">
            <v>0</v>
          </cell>
          <cell r="AG71">
            <v>0</v>
          </cell>
          <cell r="AH71">
            <v>0</v>
          </cell>
          <cell r="AI71">
            <v>0</v>
          </cell>
          <cell r="AJ71">
            <v>0</v>
          </cell>
          <cell r="AK71">
            <v>0</v>
          </cell>
          <cell r="AL71">
            <v>0</v>
          </cell>
          <cell r="AM71">
            <v>0</v>
          </cell>
          <cell r="AN71">
            <v>0</v>
          </cell>
          <cell r="AO71">
            <v>0</v>
          </cell>
          <cell r="AP71">
            <v>0</v>
          </cell>
          <cell r="AQ71">
            <v>0</v>
          </cell>
          <cell r="AR71">
            <v>0</v>
          </cell>
          <cell r="AS71">
            <v>0</v>
          </cell>
          <cell r="AT71">
            <v>0</v>
          </cell>
          <cell r="AU71">
            <v>0</v>
          </cell>
          <cell r="AV71">
            <v>0</v>
          </cell>
          <cell r="AW71">
            <v>0</v>
          </cell>
          <cell r="AX71">
            <v>0</v>
          </cell>
          <cell r="AY71">
            <v>0</v>
          </cell>
          <cell r="AZ71">
            <v>0</v>
          </cell>
          <cell r="BA71">
            <v>0</v>
          </cell>
          <cell r="BB71">
            <v>0</v>
          </cell>
          <cell r="BC71">
            <v>0</v>
          </cell>
          <cell r="BD71">
            <v>0</v>
          </cell>
          <cell r="BE71">
            <v>0</v>
          </cell>
          <cell r="BF71">
            <v>0</v>
          </cell>
          <cell r="BG71">
            <v>0</v>
          </cell>
          <cell r="BH71">
            <v>0</v>
          </cell>
          <cell r="BI71">
            <v>0</v>
          </cell>
          <cell r="BJ71">
            <v>0</v>
          </cell>
          <cell r="BK71">
            <v>0</v>
          </cell>
          <cell r="BL71">
            <v>0</v>
          </cell>
          <cell r="BM71">
            <v>0</v>
          </cell>
          <cell r="BN71">
            <v>0</v>
          </cell>
          <cell r="BO71">
            <v>0</v>
          </cell>
          <cell r="BP71">
            <v>0</v>
          </cell>
          <cell r="BQ71">
            <v>0</v>
          </cell>
          <cell r="BR71">
            <v>0</v>
          </cell>
          <cell r="BS71">
            <v>0</v>
          </cell>
          <cell r="BT71">
            <v>0</v>
          </cell>
          <cell r="BU71">
            <v>0</v>
          </cell>
          <cell r="BV71">
            <v>0</v>
          </cell>
          <cell r="BW71">
            <v>0</v>
          </cell>
          <cell r="BX71">
            <v>0</v>
          </cell>
          <cell r="BY71">
            <v>0</v>
          </cell>
          <cell r="BZ71">
            <v>0</v>
          </cell>
          <cell r="CA71">
            <v>0</v>
          </cell>
          <cell r="CB71">
            <v>0</v>
          </cell>
          <cell r="CC71">
            <v>0</v>
          </cell>
        </row>
        <row r="72">
          <cell r="B72" t="str">
            <v>국도38(시)02</v>
          </cell>
          <cell r="C72" t="str">
            <v>국도38(시)</v>
          </cell>
          <cell r="D72" t="str">
            <v>02</v>
          </cell>
          <cell r="E72" t="str">
            <v>9706S_791</v>
          </cell>
          <cell r="F72" t="str">
            <v>9706S_891</v>
          </cell>
          <cell r="G72">
            <v>41</v>
          </cell>
          <cell r="H72">
            <v>48</v>
          </cell>
          <cell r="I72">
            <v>0</v>
          </cell>
          <cell r="J72">
            <v>0</v>
          </cell>
          <cell r="K72">
            <v>0</v>
          </cell>
          <cell r="L72">
            <v>0</v>
          </cell>
          <cell r="M72">
            <v>0</v>
          </cell>
          <cell r="N72">
            <v>0</v>
          </cell>
          <cell r="O72">
            <v>0</v>
          </cell>
          <cell r="P72">
            <v>0</v>
          </cell>
          <cell r="Q72">
            <v>0</v>
          </cell>
          <cell r="R72">
            <v>41</v>
          </cell>
          <cell r="S72">
            <v>0</v>
          </cell>
          <cell r="T72">
            <v>41</v>
          </cell>
          <cell r="U72">
            <v>41</v>
          </cell>
          <cell r="V72">
            <v>0</v>
          </cell>
          <cell r="W72">
            <v>0</v>
          </cell>
          <cell r="X72">
            <v>0</v>
          </cell>
          <cell r="Y72">
            <v>0</v>
          </cell>
          <cell r="Z72">
            <v>0</v>
          </cell>
          <cell r="AA72">
            <v>0</v>
          </cell>
          <cell r="AB72">
            <v>0</v>
          </cell>
          <cell r="AC72">
            <v>0</v>
          </cell>
          <cell r="AD72">
            <v>0</v>
          </cell>
          <cell r="AE72">
            <v>0</v>
          </cell>
          <cell r="AF72">
            <v>0</v>
          </cell>
          <cell r="AG72">
            <v>0</v>
          </cell>
          <cell r="AH72">
            <v>0</v>
          </cell>
          <cell r="AI72">
            <v>0</v>
          </cell>
          <cell r="AJ72">
            <v>0</v>
          </cell>
          <cell r="AK72">
            <v>0</v>
          </cell>
          <cell r="AL72">
            <v>0</v>
          </cell>
          <cell r="AM72">
            <v>0</v>
          </cell>
          <cell r="AN72">
            <v>0</v>
          </cell>
          <cell r="AO72">
            <v>0</v>
          </cell>
          <cell r="AP72">
            <v>0</v>
          </cell>
          <cell r="AQ72">
            <v>0</v>
          </cell>
          <cell r="AR72">
            <v>0</v>
          </cell>
          <cell r="AS72">
            <v>0</v>
          </cell>
          <cell r="AT72">
            <v>0</v>
          </cell>
          <cell r="AU72">
            <v>0</v>
          </cell>
          <cell r="AV72">
            <v>0</v>
          </cell>
          <cell r="AW72">
            <v>0</v>
          </cell>
          <cell r="AX72">
            <v>0</v>
          </cell>
          <cell r="AY72">
            <v>0</v>
          </cell>
          <cell r="AZ72">
            <v>0</v>
          </cell>
          <cell r="BA72">
            <v>0</v>
          </cell>
          <cell r="BB72">
            <v>0</v>
          </cell>
          <cell r="BC72">
            <v>0</v>
          </cell>
          <cell r="BD72">
            <v>0</v>
          </cell>
          <cell r="BE72">
            <v>0</v>
          </cell>
          <cell r="BF72">
            <v>0</v>
          </cell>
          <cell r="BG72">
            <v>0</v>
          </cell>
          <cell r="BH72">
            <v>0</v>
          </cell>
          <cell r="BI72">
            <v>0</v>
          </cell>
          <cell r="BJ72">
            <v>0</v>
          </cell>
          <cell r="BK72">
            <v>0</v>
          </cell>
          <cell r="BL72">
            <v>0</v>
          </cell>
          <cell r="BM72">
            <v>0</v>
          </cell>
          <cell r="BN72">
            <v>0</v>
          </cell>
          <cell r="BO72">
            <v>0</v>
          </cell>
          <cell r="BP72">
            <v>0</v>
          </cell>
          <cell r="BQ72">
            <v>0</v>
          </cell>
          <cell r="BR72">
            <v>0</v>
          </cell>
          <cell r="BS72">
            <v>0</v>
          </cell>
          <cell r="BT72">
            <v>0</v>
          </cell>
          <cell r="BU72">
            <v>0</v>
          </cell>
          <cell r="BV72">
            <v>0</v>
          </cell>
          <cell r="BW72">
            <v>0</v>
          </cell>
          <cell r="BX72">
            <v>0</v>
          </cell>
          <cell r="BY72">
            <v>0</v>
          </cell>
          <cell r="BZ72">
            <v>0</v>
          </cell>
          <cell r="CA72">
            <v>0</v>
          </cell>
          <cell r="CB72">
            <v>0</v>
          </cell>
          <cell r="CC72">
            <v>0</v>
          </cell>
        </row>
        <row r="73">
          <cell r="B73" t="str">
            <v>국도38(시)02</v>
          </cell>
          <cell r="C73" t="str">
            <v>국도38(시)</v>
          </cell>
          <cell r="D73" t="str">
            <v>02</v>
          </cell>
          <cell r="E73" t="str">
            <v>9706S_891</v>
          </cell>
          <cell r="F73" t="str">
            <v>9706S_991</v>
          </cell>
          <cell r="G73">
            <v>40</v>
          </cell>
          <cell r="H73">
            <v>48</v>
          </cell>
          <cell r="I73">
            <v>0</v>
          </cell>
          <cell r="J73">
            <v>0</v>
          </cell>
          <cell r="K73">
            <v>0</v>
          </cell>
          <cell r="L73">
            <v>0</v>
          </cell>
          <cell r="M73">
            <v>0</v>
          </cell>
          <cell r="N73">
            <v>0</v>
          </cell>
          <cell r="O73">
            <v>0</v>
          </cell>
          <cell r="P73">
            <v>0</v>
          </cell>
          <cell r="Q73">
            <v>0</v>
          </cell>
          <cell r="R73">
            <v>40</v>
          </cell>
          <cell r="S73">
            <v>0</v>
          </cell>
          <cell r="T73">
            <v>40</v>
          </cell>
          <cell r="U73">
            <v>40</v>
          </cell>
          <cell r="V73">
            <v>0</v>
          </cell>
          <cell r="W73">
            <v>0</v>
          </cell>
          <cell r="X73">
            <v>0</v>
          </cell>
          <cell r="Y73">
            <v>0</v>
          </cell>
          <cell r="Z73">
            <v>0</v>
          </cell>
          <cell r="AA73">
            <v>0</v>
          </cell>
          <cell r="AB73">
            <v>0</v>
          </cell>
          <cell r="AC73">
            <v>0</v>
          </cell>
          <cell r="AD73">
            <v>0</v>
          </cell>
          <cell r="AE73">
            <v>0</v>
          </cell>
          <cell r="AF73">
            <v>0</v>
          </cell>
          <cell r="AG73">
            <v>0</v>
          </cell>
          <cell r="AH73">
            <v>0</v>
          </cell>
          <cell r="AI73">
            <v>0</v>
          </cell>
          <cell r="AJ73">
            <v>0</v>
          </cell>
          <cell r="AK73">
            <v>0</v>
          </cell>
          <cell r="AL73">
            <v>0</v>
          </cell>
          <cell r="AM73">
            <v>0</v>
          </cell>
          <cell r="AN73">
            <v>0</v>
          </cell>
          <cell r="AO73">
            <v>0</v>
          </cell>
          <cell r="AP73">
            <v>0</v>
          </cell>
          <cell r="AQ73">
            <v>0</v>
          </cell>
          <cell r="AR73">
            <v>0</v>
          </cell>
          <cell r="AS73">
            <v>0</v>
          </cell>
          <cell r="AT73">
            <v>0</v>
          </cell>
          <cell r="AU73">
            <v>0</v>
          </cell>
          <cell r="AV73">
            <v>0</v>
          </cell>
          <cell r="AW73">
            <v>0</v>
          </cell>
          <cell r="AX73">
            <v>0</v>
          </cell>
          <cell r="AY73">
            <v>0</v>
          </cell>
          <cell r="AZ73">
            <v>0</v>
          </cell>
          <cell r="BA73">
            <v>0</v>
          </cell>
          <cell r="BB73">
            <v>0</v>
          </cell>
          <cell r="BC73">
            <v>0</v>
          </cell>
          <cell r="BD73">
            <v>0</v>
          </cell>
          <cell r="BE73">
            <v>0</v>
          </cell>
          <cell r="BF73">
            <v>0</v>
          </cell>
          <cell r="BG73">
            <v>0</v>
          </cell>
          <cell r="BH73">
            <v>0</v>
          </cell>
          <cell r="BI73">
            <v>0</v>
          </cell>
          <cell r="BJ73">
            <v>0</v>
          </cell>
          <cell r="BK73">
            <v>0</v>
          </cell>
          <cell r="BL73">
            <v>0</v>
          </cell>
          <cell r="BM73">
            <v>0</v>
          </cell>
          <cell r="BN73">
            <v>0</v>
          </cell>
          <cell r="BO73">
            <v>0</v>
          </cell>
          <cell r="BP73">
            <v>0</v>
          </cell>
          <cell r="BQ73">
            <v>0</v>
          </cell>
          <cell r="BR73">
            <v>0</v>
          </cell>
          <cell r="BS73">
            <v>0</v>
          </cell>
          <cell r="BT73">
            <v>0</v>
          </cell>
          <cell r="BU73">
            <v>0</v>
          </cell>
          <cell r="BV73">
            <v>0</v>
          </cell>
          <cell r="BW73">
            <v>0</v>
          </cell>
          <cell r="BX73">
            <v>0</v>
          </cell>
          <cell r="BY73">
            <v>0</v>
          </cell>
          <cell r="BZ73">
            <v>0</v>
          </cell>
          <cell r="CA73">
            <v>0</v>
          </cell>
          <cell r="CB73">
            <v>0</v>
          </cell>
          <cell r="CC73">
            <v>0</v>
          </cell>
        </row>
        <row r="74">
          <cell r="B74" t="str">
            <v>국도38(시)02</v>
          </cell>
          <cell r="C74" t="str">
            <v>국도38(시)</v>
          </cell>
          <cell r="D74" t="str">
            <v>02</v>
          </cell>
          <cell r="E74" t="str">
            <v>9706S_991</v>
          </cell>
          <cell r="F74" t="str">
            <v>9706S_992</v>
          </cell>
          <cell r="G74">
            <v>38</v>
          </cell>
          <cell r="H74">
            <v>48</v>
          </cell>
          <cell r="I74">
            <v>0</v>
          </cell>
          <cell r="J74">
            <v>0</v>
          </cell>
          <cell r="K74">
            <v>0</v>
          </cell>
          <cell r="L74">
            <v>0</v>
          </cell>
          <cell r="M74">
            <v>0</v>
          </cell>
          <cell r="N74">
            <v>0</v>
          </cell>
          <cell r="O74">
            <v>0</v>
          </cell>
          <cell r="P74">
            <v>0</v>
          </cell>
          <cell r="Q74">
            <v>0</v>
          </cell>
          <cell r="R74">
            <v>38</v>
          </cell>
          <cell r="S74">
            <v>0</v>
          </cell>
          <cell r="T74">
            <v>38</v>
          </cell>
          <cell r="U74">
            <v>38</v>
          </cell>
          <cell r="V74">
            <v>0</v>
          </cell>
          <cell r="W74">
            <v>0</v>
          </cell>
          <cell r="X74">
            <v>0</v>
          </cell>
          <cell r="Y74">
            <v>0</v>
          </cell>
          <cell r="Z74">
            <v>0</v>
          </cell>
          <cell r="AA74">
            <v>0</v>
          </cell>
          <cell r="AB74">
            <v>0</v>
          </cell>
          <cell r="AC74">
            <v>0</v>
          </cell>
          <cell r="AD74">
            <v>0</v>
          </cell>
          <cell r="AE74">
            <v>0</v>
          </cell>
          <cell r="AF74">
            <v>0</v>
          </cell>
          <cell r="AG74">
            <v>0</v>
          </cell>
          <cell r="AH74">
            <v>0</v>
          </cell>
          <cell r="AI74">
            <v>0</v>
          </cell>
          <cell r="AJ74">
            <v>0</v>
          </cell>
          <cell r="AK74">
            <v>0</v>
          </cell>
          <cell r="AL74">
            <v>0</v>
          </cell>
          <cell r="AM74">
            <v>0</v>
          </cell>
          <cell r="AN74">
            <v>0</v>
          </cell>
          <cell r="AO74">
            <v>0</v>
          </cell>
          <cell r="AP74">
            <v>0</v>
          </cell>
          <cell r="AQ74">
            <v>0</v>
          </cell>
          <cell r="AR74">
            <v>0</v>
          </cell>
          <cell r="AS74">
            <v>0</v>
          </cell>
          <cell r="AT74">
            <v>0</v>
          </cell>
          <cell r="AU74">
            <v>0</v>
          </cell>
          <cell r="AV74">
            <v>0</v>
          </cell>
          <cell r="AW74">
            <v>0</v>
          </cell>
          <cell r="AX74">
            <v>0</v>
          </cell>
          <cell r="AY74">
            <v>0</v>
          </cell>
          <cell r="AZ74">
            <v>0</v>
          </cell>
          <cell r="BA74">
            <v>0</v>
          </cell>
          <cell r="BB74">
            <v>0</v>
          </cell>
          <cell r="BC74">
            <v>0</v>
          </cell>
          <cell r="BD74">
            <v>0</v>
          </cell>
          <cell r="BE74">
            <v>0</v>
          </cell>
          <cell r="BF74">
            <v>0</v>
          </cell>
          <cell r="BG74">
            <v>0</v>
          </cell>
          <cell r="BH74">
            <v>0</v>
          </cell>
          <cell r="BI74">
            <v>0</v>
          </cell>
          <cell r="BJ74">
            <v>0</v>
          </cell>
          <cell r="BK74">
            <v>0</v>
          </cell>
          <cell r="BL74">
            <v>0</v>
          </cell>
          <cell r="BM74">
            <v>0</v>
          </cell>
          <cell r="BN74">
            <v>0</v>
          </cell>
          <cell r="BO74">
            <v>0</v>
          </cell>
          <cell r="BP74">
            <v>0</v>
          </cell>
          <cell r="BQ74">
            <v>0</v>
          </cell>
          <cell r="BR74">
            <v>0</v>
          </cell>
          <cell r="BS74">
            <v>0</v>
          </cell>
          <cell r="BT74">
            <v>0</v>
          </cell>
          <cell r="BU74">
            <v>0</v>
          </cell>
          <cell r="BV74">
            <v>0</v>
          </cell>
          <cell r="BW74">
            <v>0</v>
          </cell>
          <cell r="BX74">
            <v>0</v>
          </cell>
          <cell r="BY74">
            <v>0</v>
          </cell>
          <cell r="BZ74">
            <v>0</v>
          </cell>
          <cell r="CA74">
            <v>0</v>
          </cell>
          <cell r="CB74">
            <v>0</v>
          </cell>
          <cell r="CC74">
            <v>0</v>
          </cell>
        </row>
        <row r="75">
          <cell r="B75" t="str">
            <v>국도38(시)02</v>
          </cell>
          <cell r="C75" t="str">
            <v>국도38(시)</v>
          </cell>
          <cell r="D75" t="str">
            <v>02</v>
          </cell>
          <cell r="E75" t="str">
            <v>9706S_992</v>
          </cell>
          <cell r="F75" t="str">
            <v>9706Y_081</v>
          </cell>
          <cell r="G75">
            <v>35</v>
          </cell>
          <cell r="H75">
            <v>48</v>
          </cell>
          <cell r="I75">
            <v>0</v>
          </cell>
          <cell r="J75">
            <v>0</v>
          </cell>
          <cell r="K75">
            <v>0</v>
          </cell>
          <cell r="L75">
            <v>0</v>
          </cell>
          <cell r="M75">
            <v>0</v>
          </cell>
          <cell r="N75">
            <v>0</v>
          </cell>
          <cell r="O75">
            <v>0</v>
          </cell>
          <cell r="P75">
            <v>0</v>
          </cell>
          <cell r="Q75">
            <v>0</v>
          </cell>
          <cell r="R75">
            <v>35</v>
          </cell>
          <cell r="S75">
            <v>0</v>
          </cell>
          <cell r="T75">
            <v>35</v>
          </cell>
          <cell r="U75">
            <v>35</v>
          </cell>
          <cell r="V75">
            <v>0</v>
          </cell>
          <cell r="W75">
            <v>0</v>
          </cell>
          <cell r="X75">
            <v>0</v>
          </cell>
          <cell r="Y75">
            <v>0</v>
          </cell>
          <cell r="Z75">
            <v>0</v>
          </cell>
          <cell r="AA75">
            <v>0</v>
          </cell>
          <cell r="AB75">
            <v>0</v>
          </cell>
          <cell r="AC75">
            <v>0</v>
          </cell>
          <cell r="AD75">
            <v>0</v>
          </cell>
          <cell r="AE75">
            <v>0</v>
          </cell>
          <cell r="AF75">
            <v>0</v>
          </cell>
          <cell r="AG75">
            <v>0</v>
          </cell>
          <cell r="AH75">
            <v>0</v>
          </cell>
          <cell r="AI75">
            <v>0</v>
          </cell>
          <cell r="AJ75">
            <v>0</v>
          </cell>
          <cell r="AK75">
            <v>0</v>
          </cell>
          <cell r="AL75">
            <v>0</v>
          </cell>
          <cell r="AM75">
            <v>0</v>
          </cell>
          <cell r="AN75">
            <v>0</v>
          </cell>
          <cell r="AO75">
            <v>0</v>
          </cell>
          <cell r="AP75">
            <v>0</v>
          </cell>
          <cell r="AQ75">
            <v>0</v>
          </cell>
          <cell r="AR75">
            <v>0</v>
          </cell>
          <cell r="AS75">
            <v>0</v>
          </cell>
          <cell r="AT75">
            <v>0</v>
          </cell>
          <cell r="AU75">
            <v>0</v>
          </cell>
          <cell r="AV75">
            <v>0</v>
          </cell>
          <cell r="AW75">
            <v>0</v>
          </cell>
          <cell r="AX75">
            <v>0</v>
          </cell>
          <cell r="AY75">
            <v>0</v>
          </cell>
          <cell r="AZ75">
            <v>0</v>
          </cell>
          <cell r="BA75">
            <v>0</v>
          </cell>
          <cell r="BB75">
            <v>0</v>
          </cell>
          <cell r="BC75">
            <v>0</v>
          </cell>
          <cell r="BD75">
            <v>0</v>
          </cell>
          <cell r="BE75">
            <v>0</v>
          </cell>
          <cell r="BF75">
            <v>0</v>
          </cell>
          <cell r="BG75">
            <v>0</v>
          </cell>
          <cell r="BH75">
            <v>0</v>
          </cell>
          <cell r="BI75">
            <v>0</v>
          </cell>
          <cell r="BJ75">
            <v>0</v>
          </cell>
          <cell r="BK75">
            <v>0</v>
          </cell>
          <cell r="BL75">
            <v>0</v>
          </cell>
          <cell r="BM75">
            <v>0</v>
          </cell>
          <cell r="BN75">
            <v>0</v>
          </cell>
          <cell r="BO75">
            <v>0</v>
          </cell>
          <cell r="BP75">
            <v>0</v>
          </cell>
          <cell r="BQ75">
            <v>0</v>
          </cell>
          <cell r="BR75">
            <v>0</v>
          </cell>
          <cell r="BS75">
            <v>0</v>
          </cell>
          <cell r="BT75">
            <v>0</v>
          </cell>
          <cell r="BU75">
            <v>0</v>
          </cell>
          <cell r="BV75">
            <v>0</v>
          </cell>
          <cell r="BW75">
            <v>0</v>
          </cell>
          <cell r="BX75">
            <v>0</v>
          </cell>
          <cell r="BY75">
            <v>0</v>
          </cell>
          <cell r="BZ75">
            <v>0</v>
          </cell>
          <cell r="CA75">
            <v>0</v>
          </cell>
          <cell r="CB75">
            <v>0</v>
          </cell>
          <cell r="CC75">
            <v>0</v>
          </cell>
        </row>
        <row r="76">
          <cell r="B76" t="str">
            <v>국도38(시)02</v>
          </cell>
          <cell r="C76" t="str">
            <v>국도38(시)</v>
          </cell>
          <cell r="D76" t="str">
            <v>02</v>
          </cell>
          <cell r="E76" t="str">
            <v>9706Y_081</v>
          </cell>
          <cell r="F76" t="str">
            <v xml:space="preserve"> _무명</v>
          </cell>
          <cell r="G76">
            <v>39</v>
          </cell>
          <cell r="H76">
            <v>48</v>
          </cell>
          <cell r="I76">
            <v>0</v>
          </cell>
          <cell r="J76">
            <v>0</v>
          </cell>
          <cell r="K76">
            <v>0</v>
          </cell>
          <cell r="L76">
            <v>0</v>
          </cell>
          <cell r="M76">
            <v>0</v>
          </cell>
          <cell r="N76">
            <v>0</v>
          </cell>
          <cell r="O76">
            <v>0</v>
          </cell>
          <cell r="P76">
            <v>0</v>
          </cell>
          <cell r="Q76">
            <v>0</v>
          </cell>
          <cell r="R76">
            <v>39</v>
          </cell>
          <cell r="S76">
            <v>0</v>
          </cell>
          <cell r="T76">
            <v>39</v>
          </cell>
          <cell r="U76">
            <v>39</v>
          </cell>
          <cell r="V76">
            <v>0</v>
          </cell>
          <cell r="W76">
            <v>0</v>
          </cell>
          <cell r="X76">
            <v>0</v>
          </cell>
          <cell r="Y76">
            <v>0</v>
          </cell>
          <cell r="Z76">
            <v>0</v>
          </cell>
          <cell r="AA76">
            <v>0</v>
          </cell>
          <cell r="AB76">
            <v>0</v>
          </cell>
          <cell r="AC76">
            <v>0</v>
          </cell>
          <cell r="AD76">
            <v>0</v>
          </cell>
          <cell r="AE76">
            <v>0</v>
          </cell>
          <cell r="AF76">
            <v>0</v>
          </cell>
          <cell r="AG76">
            <v>0</v>
          </cell>
          <cell r="AH76">
            <v>0</v>
          </cell>
          <cell r="AI76">
            <v>0</v>
          </cell>
          <cell r="AJ76">
            <v>0</v>
          </cell>
          <cell r="AK76">
            <v>0</v>
          </cell>
          <cell r="AL76">
            <v>0</v>
          </cell>
          <cell r="AM76">
            <v>0</v>
          </cell>
          <cell r="AN76">
            <v>0</v>
          </cell>
          <cell r="AO76">
            <v>0</v>
          </cell>
          <cell r="AP76">
            <v>0</v>
          </cell>
          <cell r="AQ76">
            <v>0</v>
          </cell>
          <cell r="AR76">
            <v>0</v>
          </cell>
          <cell r="AS76">
            <v>0</v>
          </cell>
          <cell r="AT76">
            <v>0</v>
          </cell>
          <cell r="AU76">
            <v>0</v>
          </cell>
          <cell r="AV76">
            <v>0</v>
          </cell>
          <cell r="AW76">
            <v>0</v>
          </cell>
          <cell r="AX76">
            <v>0</v>
          </cell>
          <cell r="AY76">
            <v>0</v>
          </cell>
          <cell r="AZ76">
            <v>0</v>
          </cell>
          <cell r="BA76">
            <v>0</v>
          </cell>
          <cell r="BB76">
            <v>0</v>
          </cell>
          <cell r="BC76">
            <v>0</v>
          </cell>
          <cell r="BD76">
            <v>0</v>
          </cell>
          <cell r="BE76">
            <v>0</v>
          </cell>
          <cell r="BF76">
            <v>0</v>
          </cell>
          <cell r="BG76">
            <v>0</v>
          </cell>
          <cell r="BH76">
            <v>0</v>
          </cell>
          <cell r="BI76">
            <v>0</v>
          </cell>
          <cell r="BJ76">
            <v>0</v>
          </cell>
          <cell r="BK76">
            <v>0</v>
          </cell>
          <cell r="BL76">
            <v>0</v>
          </cell>
          <cell r="BM76">
            <v>0</v>
          </cell>
          <cell r="BN76">
            <v>0</v>
          </cell>
          <cell r="BO76">
            <v>0</v>
          </cell>
          <cell r="BP76">
            <v>0</v>
          </cell>
          <cell r="BQ76">
            <v>0</v>
          </cell>
          <cell r="BR76">
            <v>0</v>
          </cell>
          <cell r="BS76">
            <v>0</v>
          </cell>
          <cell r="BT76">
            <v>0</v>
          </cell>
          <cell r="BU76">
            <v>0</v>
          </cell>
          <cell r="BV76">
            <v>0</v>
          </cell>
          <cell r="BW76">
            <v>0</v>
          </cell>
          <cell r="BX76">
            <v>0</v>
          </cell>
          <cell r="BY76">
            <v>0</v>
          </cell>
          <cell r="BZ76">
            <v>0</v>
          </cell>
          <cell r="CA76">
            <v>0</v>
          </cell>
          <cell r="CB76">
            <v>0</v>
          </cell>
          <cell r="CC76">
            <v>0</v>
          </cell>
        </row>
        <row r="77">
          <cell r="B77" t="str">
            <v>국도38(시)02</v>
          </cell>
          <cell r="C77" t="str">
            <v>국도38(시)</v>
          </cell>
          <cell r="D77" t="str">
            <v>02</v>
          </cell>
          <cell r="E77" t="str">
            <v xml:space="preserve"> _무명</v>
          </cell>
          <cell r="F77" t="str">
            <v>9706Y_171</v>
          </cell>
          <cell r="G77">
            <v>45</v>
          </cell>
          <cell r="H77">
            <v>48</v>
          </cell>
          <cell r="I77">
            <v>0</v>
          </cell>
          <cell r="J77">
            <v>0</v>
          </cell>
          <cell r="K77">
            <v>0</v>
          </cell>
          <cell r="L77">
            <v>0</v>
          </cell>
          <cell r="M77">
            <v>0</v>
          </cell>
          <cell r="N77">
            <v>0</v>
          </cell>
          <cell r="O77">
            <v>0</v>
          </cell>
          <cell r="P77">
            <v>0</v>
          </cell>
          <cell r="Q77">
            <v>0</v>
          </cell>
          <cell r="R77">
            <v>45</v>
          </cell>
          <cell r="S77">
            <v>0</v>
          </cell>
          <cell r="T77">
            <v>45</v>
          </cell>
          <cell r="U77">
            <v>45</v>
          </cell>
          <cell r="V77">
            <v>0</v>
          </cell>
          <cell r="W77">
            <v>0</v>
          </cell>
          <cell r="X77">
            <v>0</v>
          </cell>
          <cell r="Y77">
            <v>0</v>
          </cell>
          <cell r="Z77">
            <v>0</v>
          </cell>
          <cell r="AA77">
            <v>0</v>
          </cell>
          <cell r="AB77">
            <v>0</v>
          </cell>
          <cell r="AC77">
            <v>0</v>
          </cell>
          <cell r="AD77">
            <v>0</v>
          </cell>
          <cell r="AE77">
            <v>0</v>
          </cell>
          <cell r="AF77">
            <v>0</v>
          </cell>
          <cell r="AG77">
            <v>0</v>
          </cell>
          <cell r="AH77">
            <v>0</v>
          </cell>
          <cell r="AI77">
            <v>0</v>
          </cell>
          <cell r="AJ77">
            <v>0</v>
          </cell>
          <cell r="AK77">
            <v>0</v>
          </cell>
          <cell r="AL77">
            <v>0</v>
          </cell>
          <cell r="AM77">
            <v>0</v>
          </cell>
          <cell r="AN77">
            <v>0</v>
          </cell>
          <cell r="AO77">
            <v>0</v>
          </cell>
          <cell r="AP77">
            <v>0</v>
          </cell>
          <cell r="AQ77">
            <v>0</v>
          </cell>
          <cell r="AR77">
            <v>0</v>
          </cell>
          <cell r="AS77">
            <v>0</v>
          </cell>
          <cell r="AT77">
            <v>0</v>
          </cell>
          <cell r="AU77">
            <v>0</v>
          </cell>
          <cell r="AV77">
            <v>0</v>
          </cell>
          <cell r="AW77">
            <v>0</v>
          </cell>
          <cell r="AX77">
            <v>0</v>
          </cell>
          <cell r="AY77">
            <v>0</v>
          </cell>
          <cell r="AZ77">
            <v>0</v>
          </cell>
          <cell r="BA77">
            <v>0</v>
          </cell>
          <cell r="BB77">
            <v>0</v>
          </cell>
          <cell r="BC77">
            <v>0</v>
          </cell>
          <cell r="BD77">
            <v>0</v>
          </cell>
          <cell r="BE77">
            <v>0</v>
          </cell>
          <cell r="BF77">
            <v>0</v>
          </cell>
          <cell r="BG77">
            <v>0</v>
          </cell>
          <cell r="BH77">
            <v>0</v>
          </cell>
          <cell r="BI77">
            <v>0</v>
          </cell>
          <cell r="BJ77">
            <v>0</v>
          </cell>
          <cell r="BK77">
            <v>0</v>
          </cell>
          <cell r="BL77">
            <v>0</v>
          </cell>
          <cell r="BM77">
            <v>0</v>
          </cell>
          <cell r="BN77">
            <v>0</v>
          </cell>
          <cell r="BO77">
            <v>0</v>
          </cell>
          <cell r="BP77">
            <v>0</v>
          </cell>
          <cell r="BQ77">
            <v>0</v>
          </cell>
          <cell r="BR77">
            <v>0</v>
          </cell>
          <cell r="BS77">
            <v>0</v>
          </cell>
          <cell r="BT77">
            <v>0</v>
          </cell>
          <cell r="BU77">
            <v>0</v>
          </cell>
          <cell r="BV77">
            <v>0</v>
          </cell>
          <cell r="BW77">
            <v>0</v>
          </cell>
          <cell r="BX77">
            <v>0</v>
          </cell>
          <cell r="BY77">
            <v>0</v>
          </cell>
          <cell r="BZ77">
            <v>0</v>
          </cell>
          <cell r="CA77">
            <v>0</v>
          </cell>
          <cell r="CB77">
            <v>0</v>
          </cell>
          <cell r="CC77">
            <v>0</v>
          </cell>
        </row>
        <row r="78">
          <cell r="B78" t="str">
            <v>국도38(시)02</v>
          </cell>
          <cell r="C78" t="str">
            <v>국도38(시)</v>
          </cell>
          <cell r="D78" t="str">
            <v>02</v>
          </cell>
          <cell r="E78" t="str">
            <v>9706Y_171</v>
          </cell>
          <cell r="F78" t="str">
            <v>9706Y_271</v>
          </cell>
          <cell r="G78">
            <v>37</v>
          </cell>
          <cell r="H78">
            <v>48</v>
          </cell>
          <cell r="I78">
            <v>0</v>
          </cell>
          <cell r="J78">
            <v>0</v>
          </cell>
          <cell r="K78">
            <v>0</v>
          </cell>
          <cell r="L78">
            <v>0</v>
          </cell>
          <cell r="M78">
            <v>0</v>
          </cell>
          <cell r="N78">
            <v>0</v>
          </cell>
          <cell r="O78">
            <v>0</v>
          </cell>
          <cell r="P78">
            <v>0</v>
          </cell>
          <cell r="Q78">
            <v>0</v>
          </cell>
          <cell r="R78">
            <v>37</v>
          </cell>
          <cell r="S78">
            <v>0</v>
          </cell>
          <cell r="T78">
            <v>37</v>
          </cell>
          <cell r="U78">
            <v>37</v>
          </cell>
          <cell r="V78">
            <v>0</v>
          </cell>
          <cell r="W78">
            <v>0</v>
          </cell>
          <cell r="X78">
            <v>0</v>
          </cell>
          <cell r="Y78">
            <v>0</v>
          </cell>
          <cell r="Z78">
            <v>0</v>
          </cell>
          <cell r="AA78">
            <v>0</v>
          </cell>
          <cell r="AB78">
            <v>0</v>
          </cell>
          <cell r="AC78">
            <v>0</v>
          </cell>
          <cell r="AD78">
            <v>0</v>
          </cell>
          <cell r="AE78">
            <v>0</v>
          </cell>
          <cell r="AF78">
            <v>0</v>
          </cell>
          <cell r="AG78">
            <v>0</v>
          </cell>
          <cell r="AH78">
            <v>0</v>
          </cell>
          <cell r="AI78">
            <v>0</v>
          </cell>
          <cell r="AJ78">
            <v>0</v>
          </cell>
          <cell r="AK78">
            <v>0</v>
          </cell>
          <cell r="AL78">
            <v>0</v>
          </cell>
          <cell r="AM78">
            <v>0</v>
          </cell>
          <cell r="AN78">
            <v>0</v>
          </cell>
          <cell r="AO78">
            <v>0</v>
          </cell>
          <cell r="AP78">
            <v>0</v>
          </cell>
          <cell r="AQ78">
            <v>0</v>
          </cell>
          <cell r="AR78">
            <v>0</v>
          </cell>
          <cell r="AS78">
            <v>0</v>
          </cell>
          <cell r="AT78">
            <v>0</v>
          </cell>
          <cell r="AU78">
            <v>0</v>
          </cell>
          <cell r="AV78">
            <v>0</v>
          </cell>
          <cell r="AW78">
            <v>0</v>
          </cell>
          <cell r="AX78">
            <v>0</v>
          </cell>
          <cell r="AY78">
            <v>0</v>
          </cell>
          <cell r="AZ78">
            <v>0</v>
          </cell>
          <cell r="BA78">
            <v>0</v>
          </cell>
          <cell r="BB78">
            <v>0</v>
          </cell>
          <cell r="BC78">
            <v>0</v>
          </cell>
          <cell r="BD78">
            <v>0</v>
          </cell>
          <cell r="BE78">
            <v>0</v>
          </cell>
          <cell r="BF78">
            <v>0</v>
          </cell>
          <cell r="BG78">
            <v>0</v>
          </cell>
          <cell r="BH78">
            <v>0</v>
          </cell>
          <cell r="BI78">
            <v>0</v>
          </cell>
          <cell r="BJ78">
            <v>0</v>
          </cell>
          <cell r="BK78">
            <v>0</v>
          </cell>
          <cell r="BL78">
            <v>0</v>
          </cell>
          <cell r="BM78">
            <v>0</v>
          </cell>
          <cell r="BN78">
            <v>0</v>
          </cell>
          <cell r="BO78">
            <v>0</v>
          </cell>
          <cell r="BP78">
            <v>0</v>
          </cell>
          <cell r="BQ78">
            <v>0</v>
          </cell>
          <cell r="BR78">
            <v>0</v>
          </cell>
          <cell r="BS78">
            <v>0</v>
          </cell>
          <cell r="BT78">
            <v>0</v>
          </cell>
          <cell r="BU78">
            <v>0</v>
          </cell>
          <cell r="BV78">
            <v>0</v>
          </cell>
          <cell r="BW78">
            <v>0</v>
          </cell>
          <cell r="BX78">
            <v>0</v>
          </cell>
          <cell r="BY78">
            <v>0</v>
          </cell>
          <cell r="BZ78">
            <v>0</v>
          </cell>
          <cell r="CA78">
            <v>0</v>
          </cell>
          <cell r="CB78">
            <v>0</v>
          </cell>
          <cell r="CC78">
            <v>0</v>
          </cell>
        </row>
        <row r="79">
          <cell r="B79" t="str">
            <v>국도38(시)02</v>
          </cell>
          <cell r="C79" t="str">
            <v>국도38(시)</v>
          </cell>
          <cell r="D79" t="str">
            <v>02</v>
          </cell>
          <cell r="E79" t="str">
            <v>9706Y_271</v>
          </cell>
          <cell r="F79" t="str">
            <v>9706Y_071</v>
          </cell>
          <cell r="G79">
            <v>43</v>
          </cell>
          <cell r="H79">
            <v>48</v>
          </cell>
          <cell r="I79">
            <v>0</v>
          </cell>
          <cell r="J79">
            <v>0</v>
          </cell>
          <cell r="K79">
            <v>0</v>
          </cell>
          <cell r="L79">
            <v>0</v>
          </cell>
          <cell r="M79">
            <v>0</v>
          </cell>
          <cell r="N79">
            <v>0</v>
          </cell>
          <cell r="O79">
            <v>0</v>
          </cell>
          <cell r="P79">
            <v>0</v>
          </cell>
          <cell r="Q79">
            <v>0</v>
          </cell>
          <cell r="R79">
            <v>43</v>
          </cell>
          <cell r="S79">
            <v>0</v>
          </cell>
          <cell r="T79">
            <v>43</v>
          </cell>
          <cell r="U79">
            <v>43</v>
          </cell>
          <cell r="V79">
            <v>0</v>
          </cell>
          <cell r="W79">
            <v>0</v>
          </cell>
          <cell r="X79">
            <v>0</v>
          </cell>
          <cell r="Y79">
            <v>0</v>
          </cell>
          <cell r="Z79">
            <v>0</v>
          </cell>
          <cell r="AA79">
            <v>0</v>
          </cell>
          <cell r="AB79">
            <v>0</v>
          </cell>
          <cell r="AC79">
            <v>0</v>
          </cell>
          <cell r="AD79">
            <v>0</v>
          </cell>
          <cell r="AE79">
            <v>0</v>
          </cell>
          <cell r="AF79">
            <v>0</v>
          </cell>
          <cell r="AG79">
            <v>0</v>
          </cell>
          <cell r="AH79">
            <v>0</v>
          </cell>
          <cell r="AI79">
            <v>0</v>
          </cell>
          <cell r="AJ79">
            <v>0</v>
          </cell>
          <cell r="AK79">
            <v>0</v>
          </cell>
          <cell r="AL79">
            <v>0</v>
          </cell>
          <cell r="AM79">
            <v>0</v>
          </cell>
          <cell r="AN79">
            <v>0</v>
          </cell>
          <cell r="AO79">
            <v>0</v>
          </cell>
          <cell r="AP79">
            <v>0</v>
          </cell>
          <cell r="AQ79">
            <v>0</v>
          </cell>
          <cell r="AR79">
            <v>0</v>
          </cell>
          <cell r="AS79">
            <v>0</v>
          </cell>
          <cell r="AT79">
            <v>0</v>
          </cell>
          <cell r="AU79">
            <v>0</v>
          </cell>
          <cell r="AV79">
            <v>0</v>
          </cell>
          <cell r="AW79">
            <v>0</v>
          </cell>
          <cell r="AX79">
            <v>0</v>
          </cell>
          <cell r="AY79">
            <v>0</v>
          </cell>
          <cell r="AZ79">
            <v>0</v>
          </cell>
          <cell r="BA79">
            <v>0</v>
          </cell>
          <cell r="BB79">
            <v>0</v>
          </cell>
          <cell r="BC79">
            <v>0</v>
          </cell>
          <cell r="BD79">
            <v>0</v>
          </cell>
          <cell r="BE79">
            <v>0</v>
          </cell>
          <cell r="BF79">
            <v>0</v>
          </cell>
          <cell r="BG79">
            <v>0</v>
          </cell>
          <cell r="BH79">
            <v>0</v>
          </cell>
          <cell r="BI79">
            <v>0</v>
          </cell>
          <cell r="BJ79">
            <v>0</v>
          </cell>
          <cell r="BK79">
            <v>0</v>
          </cell>
          <cell r="BL79">
            <v>0</v>
          </cell>
          <cell r="BM79">
            <v>0</v>
          </cell>
          <cell r="BN79">
            <v>0</v>
          </cell>
          <cell r="BO79">
            <v>0</v>
          </cell>
          <cell r="BP79">
            <v>0</v>
          </cell>
          <cell r="BQ79">
            <v>0</v>
          </cell>
          <cell r="BR79">
            <v>0</v>
          </cell>
          <cell r="BS79">
            <v>0</v>
          </cell>
          <cell r="BT79">
            <v>0</v>
          </cell>
          <cell r="BU79">
            <v>0</v>
          </cell>
          <cell r="BV79">
            <v>0</v>
          </cell>
          <cell r="BW79">
            <v>0</v>
          </cell>
          <cell r="BX79">
            <v>0</v>
          </cell>
          <cell r="BY79">
            <v>0</v>
          </cell>
          <cell r="BZ79">
            <v>0</v>
          </cell>
          <cell r="CA79">
            <v>0</v>
          </cell>
          <cell r="CB79">
            <v>0</v>
          </cell>
          <cell r="CC79">
            <v>0</v>
          </cell>
        </row>
        <row r="80">
          <cell r="B80" t="str">
            <v>국도38(시)02</v>
          </cell>
          <cell r="C80" t="str">
            <v>국도38(시)</v>
          </cell>
          <cell r="D80" t="str">
            <v>02</v>
          </cell>
          <cell r="E80" t="str">
            <v>9706Y_071</v>
          </cell>
          <cell r="F80" t="str">
            <v>9706Y_231</v>
          </cell>
          <cell r="G80">
            <v>53</v>
          </cell>
          <cell r="H80">
            <v>48</v>
          </cell>
          <cell r="I80">
            <v>0</v>
          </cell>
          <cell r="J80">
            <v>0</v>
          </cell>
          <cell r="K80">
            <v>0</v>
          </cell>
          <cell r="L80">
            <v>0</v>
          </cell>
          <cell r="M80">
            <v>0</v>
          </cell>
          <cell r="N80">
            <v>0</v>
          </cell>
          <cell r="O80">
            <v>0</v>
          </cell>
          <cell r="P80">
            <v>0</v>
          </cell>
          <cell r="Q80">
            <v>0</v>
          </cell>
          <cell r="R80">
            <v>53</v>
          </cell>
          <cell r="S80">
            <v>0</v>
          </cell>
          <cell r="T80">
            <v>53</v>
          </cell>
          <cell r="U80">
            <v>53</v>
          </cell>
          <cell r="V80">
            <v>0</v>
          </cell>
          <cell r="W80">
            <v>0</v>
          </cell>
          <cell r="X80">
            <v>0</v>
          </cell>
          <cell r="Y80">
            <v>0</v>
          </cell>
          <cell r="Z80">
            <v>0</v>
          </cell>
          <cell r="AA80">
            <v>0</v>
          </cell>
          <cell r="AB80">
            <v>0</v>
          </cell>
          <cell r="AC80">
            <v>0</v>
          </cell>
          <cell r="AD80">
            <v>0</v>
          </cell>
          <cell r="AE80">
            <v>0</v>
          </cell>
          <cell r="AF80">
            <v>0</v>
          </cell>
          <cell r="AG80">
            <v>0</v>
          </cell>
          <cell r="AH80">
            <v>0</v>
          </cell>
          <cell r="AI80">
            <v>0</v>
          </cell>
          <cell r="AJ80">
            <v>0</v>
          </cell>
          <cell r="AK80">
            <v>0</v>
          </cell>
          <cell r="AL80">
            <v>0</v>
          </cell>
          <cell r="AM80">
            <v>0</v>
          </cell>
          <cell r="AN80">
            <v>0</v>
          </cell>
          <cell r="AO80">
            <v>0</v>
          </cell>
          <cell r="AP80">
            <v>0</v>
          </cell>
          <cell r="AQ80">
            <v>0</v>
          </cell>
          <cell r="AR80">
            <v>0</v>
          </cell>
          <cell r="AS80">
            <v>0</v>
          </cell>
          <cell r="AT80">
            <v>0</v>
          </cell>
          <cell r="AU80">
            <v>0</v>
          </cell>
          <cell r="AV80">
            <v>0</v>
          </cell>
          <cell r="AW80">
            <v>0</v>
          </cell>
          <cell r="AX80">
            <v>0</v>
          </cell>
          <cell r="AY80">
            <v>0</v>
          </cell>
          <cell r="AZ80">
            <v>0</v>
          </cell>
          <cell r="BA80">
            <v>0</v>
          </cell>
          <cell r="BB80">
            <v>0</v>
          </cell>
          <cell r="BC80">
            <v>0</v>
          </cell>
          <cell r="BD80">
            <v>0</v>
          </cell>
          <cell r="BE80">
            <v>0</v>
          </cell>
          <cell r="BF80">
            <v>0</v>
          </cell>
          <cell r="BG80">
            <v>0</v>
          </cell>
          <cell r="BH80">
            <v>0</v>
          </cell>
          <cell r="BI80">
            <v>0</v>
          </cell>
          <cell r="BJ80">
            <v>0</v>
          </cell>
          <cell r="BK80">
            <v>0</v>
          </cell>
          <cell r="BL80">
            <v>0</v>
          </cell>
          <cell r="BM80">
            <v>0</v>
          </cell>
          <cell r="BN80">
            <v>0</v>
          </cell>
          <cell r="BO80">
            <v>0</v>
          </cell>
          <cell r="BP80">
            <v>0</v>
          </cell>
          <cell r="BQ80">
            <v>0</v>
          </cell>
          <cell r="BR80">
            <v>0</v>
          </cell>
          <cell r="BS80">
            <v>0</v>
          </cell>
          <cell r="BT80">
            <v>0</v>
          </cell>
          <cell r="BU80">
            <v>0</v>
          </cell>
          <cell r="BV80">
            <v>0</v>
          </cell>
          <cell r="BW80">
            <v>0</v>
          </cell>
          <cell r="BX80">
            <v>0</v>
          </cell>
          <cell r="BY80">
            <v>0</v>
          </cell>
          <cell r="BZ80">
            <v>0</v>
          </cell>
          <cell r="CA80">
            <v>0</v>
          </cell>
          <cell r="CB80">
            <v>0</v>
          </cell>
          <cell r="CC80">
            <v>0</v>
          </cell>
        </row>
        <row r="81">
          <cell r="B81" t="str">
            <v>국도38(시)02</v>
          </cell>
          <cell r="C81" t="str">
            <v>국도38(시)</v>
          </cell>
          <cell r="D81" t="str">
            <v>02</v>
          </cell>
          <cell r="E81" t="str">
            <v>9706Y_231</v>
          </cell>
          <cell r="F81" t="str">
            <v xml:space="preserve"> _무명</v>
          </cell>
          <cell r="G81">
            <v>52</v>
          </cell>
          <cell r="H81">
            <v>48</v>
          </cell>
          <cell r="I81">
            <v>0</v>
          </cell>
          <cell r="J81">
            <v>0</v>
          </cell>
          <cell r="K81">
            <v>0</v>
          </cell>
          <cell r="L81">
            <v>0</v>
          </cell>
          <cell r="M81">
            <v>0</v>
          </cell>
          <cell r="N81">
            <v>0</v>
          </cell>
          <cell r="O81">
            <v>0</v>
          </cell>
          <cell r="P81">
            <v>0</v>
          </cell>
          <cell r="Q81">
            <v>0</v>
          </cell>
          <cell r="R81">
            <v>52</v>
          </cell>
          <cell r="S81">
            <v>0</v>
          </cell>
          <cell r="T81">
            <v>52</v>
          </cell>
          <cell r="U81">
            <v>52</v>
          </cell>
          <cell r="V81">
            <v>0</v>
          </cell>
          <cell r="W81">
            <v>0</v>
          </cell>
          <cell r="X81">
            <v>0</v>
          </cell>
          <cell r="Y81">
            <v>0</v>
          </cell>
          <cell r="Z81">
            <v>0</v>
          </cell>
          <cell r="AA81">
            <v>0</v>
          </cell>
          <cell r="AB81">
            <v>0</v>
          </cell>
          <cell r="AC81">
            <v>0</v>
          </cell>
          <cell r="AD81">
            <v>0</v>
          </cell>
          <cell r="AE81">
            <v>0</v>
          </cell>
          <cell r="AF81">
            <v>0</v>
          </cell>
          <cell r="AG81">
            <v>0</v>
          </cell>
          <cell r="AH81">
            <v>0</v>
          </cell>
          <cell r="AI81">
            <v>0</v>
          </cell>
          <cell r="AJ81">
            <v>0</v>
          </cell>
          <cell r="AK81">
            <v>0</v>
          </cell>
          <cell r="AL81">
            <v>0</v>
          </cell>
          <cell r="AM81">
            <v>0</v>
          </cell>
          <cell r="AN81">
            <v>0</v>
          </cell>
          <cell r="AO81">
            <v>0</v>
          </cell>
          <cell r="AP81">
            <v>0</v>
          </cell>
          <cell r="AQ81">
            <v>0</v>
          </cell>
          <cell r="AR81">
            <v>0</v>
          </cell>
          <cell r="AS81">
            <v>0</v>
          </cell>
          <cell r="AT81">
            <v>0</v>
          </cell>
          <cell r="AU81">
            <v>0</v>
          </cell>
          <cell r="AV81">
            <v>0</v>
          </cell>
          <cell r="AW81">
            <v>0</v>
          </cell>
          <cell r="AX81">
            <v>0</v>
          </cell>
          <cell r="AY81">
            <v>0</v>
          </cell>
          <cell r="AZ81">
            <v>0</v>
          </cell>
          <cell r="BA81">
            <v>0</v>
          </cell>
          <cell r="BB81">
            <v>0</v>
          </cell>
          <cell r="BC81">
            <v>0</v>
          </cell>
          <cell r="BD81">
            <v>0</v>
          </cell>
          <cell r="BE81">
            <v>0</v>
          </cell>
          <cell r="BF81">
            <v>0</v>
          </cell>
          <cell r="BG81">
            <v>0</v>
          </cell>
          <cell r="BH81">
            <v>0</v>
          </cell>
          <cell r="BI81">
            <v>0</v>
          </cell>
          <cell r="BJ81">
            <v>0</v>
          </cell>
          <cell r="BK81">
            <v>0</v>
          </cell>
          <cell r="BL81">
            <v>0</v>
          </cell>
          <cell r="BM81">
            <v>0</v>
          </cell>
          <cell r="BN81">
            <v>0</v>
          </cell>
          <cell r="BO81">
            <v>0</v>
          </cell>
          <cell r="BP81">
            <v>0</v>
          </cell>
          <cell r="BQ81">
            <v>0</v>
          </cell>
          <cell r="BR81">
            <v>0</v>
          </cell>
          <cell r="BS81">
            <v>0</v>
          </cell>
          <cell r="BT81">
            <v>0</v>
          </cell>
          <cell r="BU81">
            <v>0</v>
          </cell>
          <cell r="BV81">
            <v>0</v>
          </cell>
          <cell r="BW81">
            <v>0</v>
          </cell>
          <cell r="BX81">
            <v>0</v>
          </cell>
          <cell r="BY81">
            <v>0</v>
          </cell>
          <cell r="BZ81">
            <v>0</v>
          </cell>
          <cell r="CA81">
            <v>0</v>
          </cell>
          <cell r="CB81">
            <v>0</v>
          </cell>
          <cell r="CC81">
            <v>0</v>
          </cell>
        </row>
        <row r="82">
          <cell r="B82" t="str">
            <v>국도38(시)02</v>
          </cell>
          <cell r="C82" t="str">
            <v>국도38(시)</v>
          </cell>
          <cell r="D82" t="str">
            <v>02</v>
          </cell>
          <cell r="E82" t="str">
            <v xml:space="preserve"> _무명</v>
          </cell>
          <cell r="F82" t="str">
            <v>9706Y_671</v>
          </cell>
          <cell r="G82">
            <v>48</v>
          </cell>
          <cell r="H82">
            <v>48</v>
          </cell>
          <cell r="I82">
            <v>0</v>
          </cell>
          <cell r="J82">
            <v>0</v>
          </cell>
          <cell r="K82">
            <v>0</v>
          </cell>
          <cell r="L82">
            <v>0</v>
          </cell>
          <cell r="M82">
            <v>0</v>
          </cell>
          <cell r="N82">
            <v>0</v>
          </cell>
          <cell r="O82">
            <v>0</v>
          </cell>
          <cell r="P82">
            <v>0</v>
          </cell>
          <cell r="Q82">
            <v>0</v>
          </cell>
          <cell r="R82">
            <v>48</v>
          </cell>
          <cell r="S82">
            <v>0</v>
          </cell>
          <cell r="T82">
            <v>48</v>
          </cell>
          <cell r="U82">
            <v>48</v>
          </cell>
          <cell r="V82">
            <v>0</v>
          </cell>
          <cell r="W82">
            <v>0</v>
          </cell>
          <cell r="X82">
            <v>0</v>
          </cell>
          <cell r="Y82">
            <v>0</v>
          </cell>
          <cell r="Z82">
            <v>0</v>
          </cell>
          <cell r="AA82">
            <v>0</v>
          </cell>
          <cell r="AB82">
            <v>0</v>
          </cell>
          <cell r="AC82">
            <v>0</v>
          </cell>
          <cell r="AD82">
            <v>0</v>
          </cell>
          <cell r="AE82">
            <v>0</v>
          </cell>
          <cell r="AF82">
            <v>0</v>
          </cell>
          <cell r="AG82">
            <v>0</v>
          </cell>
          <cell r="AH82">
            <v>0</v>
          </cell>
          <cell r="AI82">
            <v>0</v>
          </cell>
          <cell r="AJ82">
            <v>0</v>
          </cell>
          <cell r="AK82">
            <v>0</v>
          </cell>
          <cell r="AL82">
            <v>0</v>
          </cell>
          <cell r="AM82">
            <v>0</v>
          </cell>
          <cell r="AN82">
            <v>0</v>
          </cell>
          <cell r="AO82">
            <v>0</v>
          </cell>
          <cell r="AP82">
            <v>0</v>
          </cell>
          <cell r="AQ82">
            <v>0</v>
          </cell>
          <cell r="AR82">
            <v>0</v>
          </cell>
          <cell r="AS82">
            <v>0</v>
          </cell>
          <cell r="AT82">
            <v>0</v>
          </cell>
          <cell r="AU82">
            <v>0</v>
          </cell>
          <cell r="AV82">
            <v>0</v>
          </cell>
          <cell r="AW82">
            <v>0</v>
          </cell>
          <cell r="AX82">
            <v>0</v>
          </cell>
          <cell r="AY82">
            <v>0</v>
          </cell>
          <cell r="AZ82">
            <v>0</v>
          </cell>
          <cell r="BA82">
            <v>0</v>
          </cell>
          <cell r="BB82">
            <v>0</v>
          </cell>
          <cell r="BC82">
            <v>0</v>
          </cell>
          <cell r="BD82">
            <v>0</v>
          </cell>
          <cell r="BE82">
            <v>0</v>
          </cell>
          <cell r="BF82">
            <v>0</v>
          </cell>
          <cell r="BG82">
            <v>0</v>
          </cell>
          <cell r="BH82">
            <v>0</v>
          </cell>
          <cell r="BI82">
            <v>0</v>
          </cell>
          <cell r="BJ82">
            <v>0</v>
          </cell>
          <cell r="BK82">
            <v>0</v>
          </cell>
          <cell r="BL82">
            <v>0</v>
          </cell>
          <cell r="BM82">
            <v>0</v>
          </cell>
          <cell r="BN82">
            <v>0</v>
          </cell>
          <cell r="BO82">
            <v>0</v>
          </cell>
          <cell r="BP82">
            <v>0</v>
          </cell>
          <cell r="BQ82">
            <v>0</v>
          </cell>
          <cell r="BR82">
            <v>0</v>
          </cell>
          <cell r="BS82">
            <v>0</v>
          </cell>
          <cell r="BT82">
            <v>0</v>
          </cell>
          <cell r="BU82">
            <v>0</v>
          </cell>
          <cell r="BV82">
            <v>0</v>
          </cell>
          <cell r="BW82">
            <v>0</v>
          </cell>
          <cell r="BX82">
            <v>0</v>
          </cell>
          <cell r="BY82">
            <v>0</v>
          </cell>
          <cell r="BZ82">
            <v>0</v>
          </cell>
          <cell r="CA82">
            <v>0</v>
          </cell>
          <cell r="CB82">
            <v>0</v>
          </cell>
          <cell r="CC82">
            <v>0</v>
          </cell>
        </row>
        <row r="83">
          <cell r="B83" t="str">
            <v>국도38(시)02</v>
          </cell>
          <cell r="C83" t="str">
            <v>국도38(시)</v>
          </cell>
          <cell r="D83" t="str">
            <v>02</v>
          </cell>
          <cell r="E83" t="str">
            <v>9706Y_671</v>
          </cell>
          <cell r="F83" t="str">
            <v>97064_331</v>
          </cell>
          <cell r="G83">
            <v>47</v>
          </cell>
          <cell r="H83">
            <v>48</v>
          </cell>
          <cell r="I83">
            <v>0</v>
          </cell>
          <cell r="J83">
            <v>0</v>
          </cell>
          <cell r="K83">
            <v>0</v>
          </cell>
          <cell r="L83">
            <v>0</v>
          </cell>
          <cell r="M83">
            <v>0</v>
          </cell>
          <cell r="N83">
            <v>0</v>
          </cell>
          <cell r="O83">
            <v>0</v>
          </cell>
          <cell r="P83">
            <v>0</v>
          </cell>
          <cell r="Q83">
            <v>0</v>
          </cell>
          <cell r="R83">
            <v>47</v>
          </cell>
          <cell r="S83">
            <v>0</v>
          </cell>
          <cell r="T83">
            <v>47</v>
          </cell>
          <cell r="U83">
            <v>47</v>
          </cell>
          <cell r="V83">
            <v>0</v>
          </cell>
          <cell r="W83">
            <v>0</v>
          </cell>
          <cell r="X83">
            <v>0</v>
          </cell>
          <cell r="Y83">
            <v>0</v>
          </cell>
          <cell r="Z83">
            <v>0</v>
          </cell>
          <cell r="AA83">
            <v>0</v>
          </cell>
          <cell r="AB83">
            <v>0</v>
          </cell>
          <cell r="AC83">
            <v>0</v>
          </cell>
          <cell r="AD83">
            <v>0</v>
          </cell>
          <cell r="AE83">
            <v>0</v>
          </cell>
          <cell r="AF83">
            <v>0</v>
          </cell>
          <cell r="AG83">
            <v>0</v>
          </cell>
          <cell r="AH83">
            <v>0</v>
          </cell>
          <cell r="AI83">
            <v>0</v>
          </cell>
          <cell r="AJ83">
            <v>0</v>
          </cell>
          <cell r="AK83">
            <v>0</v>
          </cell>
          <cell r="AL83">
            <v>0</v>
          </cell>
          <cell r="AM83">
            <v>0</v>
          </cell>
          <cell r="AN83">
            <v>0</v>
          </cell>
          <cell r="AO83">
            <v>0</v>
          </cell>
          <cell r="AP83">
            <v>0</v>
          </cell>
          <cell r="AQ83">
            <v>0</v>
          </cell>
          <cell r="AR83">
            <v>0</v>
          </cell>
          <cell r="AS83">
            <v>0</v>
          </cell>
          <cell r="AT83">
            <v>0</v>
          </cell>
          <cell r="AU83">
            <v>0</v>
          </cell>
          <cell r="AV83">
            <v>0</v>
          </cell>
          <cell r="AW83">
            <v>0</v>
          </cell>
          <cell r="AX83">
            <v>0</v>
          </cell>
          <cell r="AY83">
            <v>0</v>
          </cell>
          <cell r="AZ83">
            <v>0</v>
          </cell>
          <cell r="BA83">
            <v>0</v>
          </cell>
          <cell r="BB83">
            <v>0</v>
          </cell>
          <cell r="BC83">
            <v>0</v>
          </cell>
          <cell r="BD83">
            <v>0</v>
          </cell>
          <cell r="BE83">
            <v>0</v>
          </cell>
          <cell r="BF83">
            <v>0</v>
          </cell>
          <cell r="BG83">
            <v>0</v>
          </cell>
          <cell r="BH83">
            <v>0</v>
          </cell>
          <cell r="BI83">
            <v>0</v>
          </cell>
          <cell r="BJ83">
            <v>0</v>
          </cell>
          <cell r="BK83">
            <v>0</v>
          </cell>
          <cell r="BL83">
            <v>0</v>
          </cell>
          <cell r="BM83">
            <v>0</v>
          </cell>
          <cell r="BN83">
            <v>0</v>
          </cell>
          <cell r="BO83">
            <v>0</v>
          </cell>
          <cell r="BP83">
            <v>0</v>
          </cell>
          <cell r="BQ83">
            <v>0</v>
          </cell>
          <cell r="BR83">
            <v>0</v>
          </cell>
          <cell r="BS83">
            <v>0</v>
          </cell>
          <cell r="BT83">
            <v>0</v>
          </cell>
          <cell r="BU83">
            <v>0</v>
          </cell>
          <cell r="BV83">
            <v>0</v>
          </cell>
          <cell r="BW83">
            <v>0</v>
          </cell>
          <cell r="BX83">
            <v>0</v>
          </cell>
          <cell r="BY83">
            <v>0</v>
          </cell>
          <cell r="BZ83">
            <v>0</v>
          </cell>
          <cell r="CA83">
            <v>0</v>
          </cell>
          <cell r="CB83">
            <v>0</v>
          </cell>
          <cell r="CC83">
            <v>0</v>
          </cell>
        </row>
        <row r="84">
          <cell r="B84" t="str">
            <v>국도38(시)02</v>
          </cell>
          <cell r="C84" t="str">
            <v>국도38(시)</v>
          </cell>
          <cell r="D84" t="str">
            <v>02</v>
          </cell>
          <cell r="E84" t="str">
            <v>97064_331</v>
          </cell>
          <cell r="F84" t="str">
            <v>97064_434</v>
          </cell>
          <cell r="G84">
            <v>46</v>
          </cell>
          <cell r="H84">
            <v>48</v>
          </cell>
          <cell r="I84">
            <v>0</v>
          </cell>
          <cell r="J84">
            <v>0</v>
          </cell>
          <cell r="K84">
            <v>0</v>
          </cell>
          <cell r="L84">
            <v>0</v>
          </cell>
          <cell r="M84">
            <v>0</v>
          </cell>
          <cell r="N84">
            <v>0</v>
          </cell>
          <cell r="O84">
            <v>0</v>
          </cell>
          <cell r="P84">
            <v>0</v>
          </cell>
          <cell r="Q84">
            <v>0</v>
          </cell>
          <cell r="R84">
            <v>46</v>
          </cell>
          <cell r="S84">
            <v>0</v>
          </cell>
          <cell r="T84">
            <v>46</v>
          </cell>
          <cell r="U84">
            <v>46</v>
          </cell>
          <cell r="V84">
            <v>0</v>
          </cell>
          <cell r="W84">
            <v>0</v>
          </cell>
          <cell r="X84">
            <v>0</v>
          </cell>
          <cell r="Y84">
            <v>0</v>
          </cell>
          <cell r="Z84">
            <v>0</v>
          </cell>
          <cell r="AA84">
            <v>0</v>
          </cell>
          <cell r="AB84">
            <v>0</v>
          </cell>
          <cell r="AC84">
            <v>0</v>
          </cell>
          <cell r="AD84">
            <v>0</v>
          </cell>
          <cell r="AE84">
            <v>0</v>
          </cell>
          <cell r="AF84">
            <v>0</v>
          </cell>
          <cell r="AG84">
            <v>0</v>
          </cell>
          <cell r="AH84">
            <v>0</v>
          </cell>
          <cell r="AI84">
            <v>0</v>
          </cell>
          <cell r="AJ84">
            <v>0</v>
          </cell>
          <cell r="AK84">
            <v>0</v>
          </cell>
          <cell r="AL84">
            <v>0</v>
          </cell>
          <cell r="AM84">
            <v>0</v>
          </cell>
          <cell r="AN84">
            <v>0</v>
          </cell>
          <cell r="AO84">
            <v>0</v>
          </cell>
          <cell r="AP84">
            <v>0</v>
          </cell>
          <cell r="AQ84">
            <v>0</v>
          </cell>
          <cell r="AR84">
            <v>0</v>
          </cell>
          <cell r="AS84">
            <v>0</v>
          </cell>
          <cell r="AT84">
            <v>0</v>
          </cell>
          <cell r="AU84">
            <v>0</v>
          </cell>
          <cell r="AV84">
            <v>0</v>
          </cell>
          <cell r="AW84">
            <v>0</v>
          </cell>
          <cell r="AX84">
            <v>0</v>
          </cell>
          <cell r="AY84">
            <v>0</v>
          </cell>
          <cell r="AZ84">
            <v>0</v>
          </cell>
          <cell r="BA84">
            <v>0</v>
          </cell>
          <cell r="BB84">
            <v>0</v>
          </cell>
          <cell r="BC84">
            <v>0</v>
          </cell>
          <cell r="BD84">
            <v>0</v>
          </cell>
          <cell r="BE84">
            <v>0</v>
          </cell>
          <cell r="BF84">
            <v>0</v>
          </cell>
          <cell r="BG84">
            <v>0</v>
          </cell>
          <cell r="BH84">
            <v>0</v>
          </cell>
          <cell r="BI84">
            <v>0</v>
          </cell>
          <cell r="BJ84">
            <v>0</v>
          </cell>
          <cell r="BK84">
            <v>0</v>
          </cell>
          <cell r="BL84">
            <v>0</v>
          </cell>
          <cell r="BM84">
            <v>0</v>
          </cell>
          <cell r="BN84">
            <v>0</v>
          </cell>
          <cell r="BO84">
            <v>0</v>
          </cell>
          <cell r="BP84">
            <v>0</v>
          </cell>
          <cell r="BQ84">
            <v>0</v>
          </cell>
          <cell r="BR84">
            <v>0</v>
          </cell>
          <cell r="BS84">
            <v>0</v>
          </cell>
          <cell r="BT84">
            <v>0</v>
          </cell>
          <cell r="BU84">
            <v>0</v>
          </cell>
          <cell r="BV84">
            <v>0</v>
          </cell>
          <cell r="BW84">
            <v>0</v>
          </cell>
          <cell r="BX84">
            <v>0</v>
          </cell>
          <cell r="BY84">
            <v>0</v>
          </cell>
          <cell r="BZ84">
            <v>0</v>
          </cell>
          <cell r="CA84">
            <v>0</v>
          </cell>
          <cell r="CB84">
            <v>0</v>
          </cell>
          <cell r="CC84">
            <v>0</v>
          </cell>
        </row>
        <row r="85">
          <cell r="B85" t="str">
            <v>국도38(시)02</v>
          </cell>
          <cell r="C85" t="str">
            <v>국도38(시)</v>
          </cell>
          <cell r="D85" t="str">
            <v>02</v>
          </cell>
          <cell r="E85" t="str">
            <v>97064_434</v>
          </cell>
          <cell r="F85" t="str">
            <v>97064_433</v>
          </cell>
          <cell r="G85">
            <v>47</v>
          </cell>
          <cell r="H85">
            <v>48</v>
          </cell>
          <cell r="I85">
            <v>0</v>
          </cell>
          <cell r="J85">
            <v>0</v>
          </cell>
          <cell r="K85">
            <v>0</v>
          </cell>
          <cell r="L85">
            <v>0</v>
          </cell>
          <cell r="M85">
            <v>0</v>
          </cell>
          <cell r="N85">
            <v>0</v>
          </cell>
          <cell r="O85">
            <v>0</v>
          </cell>
          <cell r="P85">
            <v>0</v>
          </cell>
          <cell r="Q85">
            <v>0</v>
          </cell>
          <cell r="R85">
            <v>47</v>
          </cell>
          <cell r="S85">
            <v>0</v>
          </cell>
          <cell r="T85">
            <v>47</v>
          </cell>
          <cell r="U85">
            <v>47</v>
          </cell>
          <cell r="V85">
            <v>0</v>
          </cell>
          <cell r="W85">
            <v>0</v>
          </cell>
          <cell r="X85">
            <v>0</v>
          </cell>
          <cell r="Y85">
            <v>0</v>
          </cell>
          <cell r="Z85">
            <v>0</v>
          </cell>
          <cell r="AA85">
            <v>0</v>
          </cell>
          <cell r="AB85">
            <v>0</v>
          </cell>
          <cell r="AC85">
            <v>0</v>
          </cell>
          <cell r="AD85">
            <v>0</v>
          </cell>
          <cell r="AE85">
            <v>0</v>
          </cell>
          <cell r="AF85">
            <v>0</v>
          </cell>
          <cell r="AG85">
            <v>0</v>
          </cell>
          <cell r="AH85">
            <v>0</v>
          </cell>
          <cell r="AI85">
            <v>0</v>
          </cell>
          <cell r="AJ85">
            <v>0</v>
          </cell>
          <cell r="AK85">
            <v>0</v>
          </cell>
          <cell r="AL85">
            <v>0</v>
          </cell>
          <cell r="AM85">
            <v>0</v>
          </cell>
          <cell r="AN85">
            <v>0</v>
          </cell>
          <cell r="AO85">
            <v>0</v>
          </cell>
          <cell r="AP85">
            <v>0</v>
          </cell>
          <cell r="AQ85">
            <v>0</v>
          </cell>
          <cell r="AR85">
            <v>0</v>
          </cell>
          <cell r="AS85">
            <v>0</v>
          </cell>
          <cell r="AT85">
            <v>0</v>
          </cell>
          <cell r="AU85">
            <v>0</v>
          </cell>
          <cell r="AV85">
            <v>0</v>
          </cell>
          <cell r="AW85">
            <v>0</v>
          </cell>
          <cell r="AX85">
            <v>0</v>
          </cell>
          <cell r="AY85">
            <v>0</v>
          </cell>
          <cell r="AZ85">
            <v>0</v>
          </cell>
          <cell r="BA85">
            <v>0</v>
          </cell>
          <cell r="BB85">
            <v>0</v>
          </cell>
          <cell r="BC85">
            <v>0</v>
          </cell>
          <cell r="BD85">
            <v>0</v>
          </cell>
          <cell r="BE85">
            <v>0</v>
          </cell>
          <cell r="BF85">
            <v>0</v>
          </cell>
          <cell r="BG85">
            <v>0</v>
          </cell>
          <cell r="BH85">
            <v>0</v>
          </cell>
          <cell r="BI85">
            <v>0</v>
          </cell>
          <cell r="BJ85">
            <v>0</v>
          </cell>
          <cell r="BK85">
            <v>0</v>
          </cell>
          <cell r="BL85">
            <v>0</v>
          </cell>
          <cell r="BM85">
            <v>0</v>
          </cell>
          <cell r="BN85">
            <v>0</v>
          </cell>
          <cell r="BO85">
            <v>0</v>
          </cell>
          <cell r="BP85">
            <v>0</v>
          </cell>
          <cell r="BQ85">
            <v>0</v>
          </cell>
          <cell r="BR85">
            <v>0</v>
          </cell>
          <cell r="BS85">
            <v>0</v>
          </cell>
          <cell r="BT85">
            <v>0</v>
          </cell>
          <cell r="BU85">
            <v>0</v>
          </cell>
          <cell r="BV85">
            <v>0</v>
          </cell>
          <cell r="BW85">
            <v>0</v>
          </cell>
          <cell r="BX85">
            <v>0</v>
          </cell>
          <cell r="BY85">
            <v>0</v>
          </cell>
          <cell r="BZ85">
            <v>0</v>
          </cell>
          <cell r="CA85">
            <v>0</v>
          </cell>
          <cell r="CB85">
            <v>0</v>
          </cell>
          <cell r="CC85">
            <v>0</v>
          </cell>
        </row>
        <row r="86">
          <cell r="B86" t="str">
            <v>국도38(시)02</v>
          </cell>
          <cell r="C86" t="str">
            <v>국도38(시)</v>
          </cell>
          <cell r="D86" t="str">
            <v>02</v>
          </cell>
          <cell r="E86" t="str">
            <v>97064_433</v>
          </cell>
          <cell r="F86" t="str">
            <v>97064_532</v>
          </cell>
          <cell r="G86">
            <v>41</v>
          </cell>
          <cell r="H86">
            <v>48</v>
          </cell>
          <cell r="I86">
            <v>0</v>
          </cell>
          <cell r="J86" t="str">
            <v>F4</v>
          </cell>
          <cell r="K86">
            <v>0</v>
          </cell>
          <cell r="L86">
            <v>0</v>
          </cell>
          <cell r="M86">
            <v>0</v>
          </cell>
          <cell r="N86">
            <v>0</v>
          </cell>
          <cell r="O86">
            <v>0</v>
          </cell>
          <cell r="P86">
            <v>0</v>
          </cell>
          <cell r="Q86">
            <v>0</v>
          </cell>
          <cell r="R86">
            <v>41</v>
          </cell>
          <cell r="S86">
            <v>0</v>
          </cell>
          <cell r="T86">
            <v>41</v>
          </cell>
          <cell r="U86">
            <v>61</v>
          </cell>
          <cell r="V86">
            <v>0</v>
          </cell>
          <cell r="W86">
            <v>20</v>
          </cell>
          <cell r="X86">
            <v>0</v>
          </cell>
          <cell r="Y86">
            <v>0</v>
          </cell>
          <cell r="Z86">
            <v>0</v>
          </cell>
          <cell r="AA86">
            <v>0</v>
          </cell>
          <cell r="AB86">
            <v>0</v>
          </cell>
          <cell r="AC86">
            <v>0</v>
          </cell>
          <cell r="AD86">
            <v>0</v>
          </cell>
          <cell r="AE86">
            <v>0</v>
          </cell>
          <cell r="AF86">
            <v>0</v>
          </cell>
          <cell r="AG86">
            <v>0</v>
          </cell>
          <cell r="AH86">
            <v>0</v>
          </cell>
          <cell r="AI86">
            <v>0</v>
          </cell>
          <cell r="AJ86">
            <v>0</v>
          </cell>
          <cell r="AK86">
            <v>0</v>
          </cell>
          <cell r="AL86">
            <v>0</v>
          </cell>
          <cell r="AM86">
            <v>1</v>
          </cell>
          <cell r="AN86">
            <v>0</v>
          </cell>
          <cell r="AO86">
            <v>0</v>
          </cell>
          <cell r="AP86">
            <v>0</v>
          </cell>
          <cell r="AQ86">
            <v>0</v>
          </cell>
          <cell r="AR86">
            <v>1</v>
          </cell>
          <cell r="AS86">
            <v>0</v>
          </cell>
          <cell r="AT86">
            <v>0</v>
          </cell>
          <cell r="AU86">
            <v>0</v>
          </cell>
          <cell r="AV86">
            <v>24</v>
          </cell>
          <cell r="AW86">
            <v>0</v>
          </cell>
          <cell r="AX86">
            <v>0</v>
          </cell>
          <cell r="AY86">
            <v>0</v>
          </cell>
          <cell r="AZ86">
            <v>0</v>
          </cell>
          <cell r="BA86">
            <v>1</v>
          </cell>
          <cell r="BB86">
            <v>0</v>
          </cell>
          <cell r="BC86">
            <v>0</v>
          </cell>
          <cell r="BD86">
            <v>0</v>
          </cell>
          <cell r="BE86">
            <v>0</v>
          </cell>
          <cell r="BF86">
            <v>0</v>
          </cell>
          <cell r="BG86">
            <v>0</v>
          </cell>
          <cell r="BH86">
            <v>0</v>
          </cell>
          <cell r="BI86">
            <v>0</v>
          </cell>
          <cell r="BJ86">
            <v>0</v>
          </cell>
          <cell r="BK86">
            <v>0</v>
          </cell>
          <cell r="BL86">
            <v>0</v>
          </cell>
          <cell r="BM86">
            <v>0</v>
          </cell>
          <cell r="BN86">
            <v>0</v>
          </cell>
          <cell r="BO86">
            <v>0</v>
          </cell>
          <cell r="BP86">
            <v>0</v>
          </cell>
          <cell r="BQ86">
            <v>0</v>
          </cell>
          <cell r="BR86">
            <v>0</v>
          </cell>
          <cell r="BS86">
            <v>0</v>
          </cell>
          <cell r="BT86">
            <v>0</v>
          </cell>
          <cell r="BU86">
            <v>0</v>
          </cell>
          <cell r="BV86">
            <v>0</v>
          </cell>
          <cell r="BW86">
            <v>0</v>
          </cell>
          <cell r="BX86">
            <v>0</v>
          </cell>
          <cell r="BY86">
            <v>0</v>
          </cell>
          <cell r="BZ86">
            <v>0</v>
          </cell>
          <cell r="CA86">
            <v>0</v>
          </cell>
          <cell r="CB86">
            <v>0</v>
          </cell>
          <cell r="CC86">
            <v>0</v>
          </cell>
        </row>
        <row r="87">
          <cell r="B87" t="str">
            <v>국도38(시)02</v>
          </cell>
          <cell r="C87" t="str">
            <v>국도38(시)</v>
          </cell>
          <cell r="D87" t="str">
            <v>02</v>
          </cell>
          <cell r="E87" t="str">
            <v>97064_532</v>
          </cell>
          <cell r="F87" t="str">
            <v>97064_531</v>
          </cell>
          <cell r="G87">
            <v>50</v>
          </cell>
          <cell r="H87">
            <v>48</v>
          </cell>
          <cell r="I87">
            <v>0</v>
          </cell>
          <cell r="J87">
            <v>0</v>
          </cell>
          <cell r="K87">
            <v>0</v>
          </cell>
          <cell r="L87">
            <v>0</v>
          </cell>
          <cell r="M87">
            <v>0</v>
          </cell>
          <cell r="N87">
            <v>0</v>
          </cell>
          <cell r="O87">
            <v>0</v>
          </cell>
          <cell r="P87">
            <v>0</v>
          </cell>
          <cell r="Q87">
            <v>0</v>
          </cell>
          <cell r="R87">
            <v>50</v>
          </cell>
          <cell r="S87">
            <v>0</v>
          </cell>
          <cell r="T87">
            <v>50</v>
          </cell>
          <cell r="U87">
            <v>50</v>
          </cell>
          <cell r="V87">
            <v>0</v>
          </cell>
          <cell r="W87">
            <v>0</v>
          </cell>
          <cell r="X87">
            <v>0</v>
          </cell>
          <cell r="Y87">
            <v>0</v>
          </cell>
          <cell r="Z87">
            <v>0</v>
          </cell>
          <cell r="AA87">
            <v>0</v>
          </cell>
          <cell r="AB87">
            <v>0</v>
          </cell>
          <cell r="AC87">
            <v>0</v>
          </cell>
          <cell r="AD87">
            <v>0</v>
          </cell>
          <cell r="AE87">
            <v>0</v>
          </cell>
          <cell r="AF87">
            <v>0</v>
          </cell>
          <cell r="AG87">
            <v>0</v>
          </cell>
          <cell r="AH87">
            <v>0</v>
          </cell>
          <cell r="AI87">
            <v>0</v>
          </cell>
          <cell r="AJ87">
            <v>0</v>
          </cell>
          <cell r="AK87">
            <v>0</v>
          </cell>
          <cell r="AL87">
            <v>0</v>
          </cell>
          <cell r="AM87">
            <v>0</v>
          </cell>
          <cell r="AN87">
            <v>0</v>
          </cell>
          <cell r="AO87">
            <v>0</v>
          </cell>
          <cell r="AP87">
            <v>0</v>
          </cell>
          <cell r="AQ87">
            <v>0</v>
          </cell>
          <cell r="AR87">
            <v>0</v>
          </cell>
          <cell r="AS87">
            <v>0</v>
          </cell>
          <cell r="AT87">
            <v>0</v>
          </cell>
          <cell r="AU87">
            <v>0</v>
          </cell>
          <cell r="AV87">
            <v>0</v>
          </cell>
          <cell r="AW87">
            <v>0</v>
          </cell>
          <cell r="AX87">
            <v>0</v>
          </cell>
          <cell r="AY87">
            <v>0</v>
          </cell>
          <cell r="AZ87">
            <v>0</v>
          </cell>
          <cell r="BA87">
            <v>0</v>
          </cell>
          <cell r="BB87">
            <v>0</v>
          </cell>
          <cell r="BC87">
            <v>0</v>
          </cell>
          <cell r="BD87">
            <v>0</v>
          </cell>
          <cell r="BE87">
            <v>0</v>
          </cell>
          <cell r="BF87">
            <v>0</v>
          </cell>
          <cell r="BG87">
            <v>0</v>
          </cell>
          <cell r="BH87">
            <v>0</v>
          </cell>
          <cell r="BI87">
            <v>0</v>
          </cell>
          <cell r="BJ87">
            <v>0</v>
          </cell>
          <cell r="BK87">
            <v>0</v>
          </cell>
          <cell r="BL87">
            <v>0</v>
          </cell>
          <cell r="BM87">
            <v>0</v>
          </cell>
          <cell r="BN87">
            <v>0</v>
          </cell>
          <cell r="BO87">
            <v>0</v>
          </cell>
          <cell r="BP87">
            <v>0</v>
          </cell>
          <cell r="BQ87">
            <v>0</v>
          </cell>
          <cell r="BR87">
            <v>0</v>
          </cell>
          <cell r="BS87">
            <v>0</v>
          </cell>
          <cell r="BT87">
            <v>0</v>
          </cell>
          <cell r="BU87">
            <v>0</v>
          </cell>
          <cell r="BV87">
            <v>0</v>
          </cell>
          <cell r="BW87">
            <v>0</v>
          </cell>
          <cell r="BX87">
            <v>0</v>
          </cell>
          <cell r="BY87">
            <v>0</v>
          </cell>
          <cell r="BZ87">
            <v>0</v>
          </cell>
          <cell r="CA87">
            <v>0</v>
          </cell>
          <cell r="CB87">
            <v>0</v>
          </cell>
          <cell r="CC87">
            <v>0</v>
          </cell>
        </row>
        <row r="88">
          <cell r="B88" t="str">
            <v>국도38(시)02</v>
          </cell>
          <cell r="C88" t="str">
            <v>국도38(시)</v>
          </cell>
          <cell r="D88" t="str">
            <v>02</v>
          </cell>
          <cell r="E88" t="str">
            <v>97064_531</v>
          </cell>
          <cell r="F88" t="str">
            <v>97064_632</v>
          </cell>
          <cell r="G88">
            <v>50</v>
          </cell>
          <cell r="H88">
            <v>48</v>
          </cell>
          <cell r="I88">
            <v>0</v>
          </cell>
          <cell r="J88">
            <v>0</v>
          </cell>
          <cell r="K88">
            <v>0</v>
          </cell>
          <cell r="L88">
            <v>0</v>
          </cell>
          <cell r="M88">
            <v>0</v>
          </cell>
          <cell r="N88">
            <v>0</v>
          </cell>
          <cell r="O88">
            <v>0</v>
          </cell>
          <cell r="P88">
            <v>0</v>
          </cell>
          <cell r="Q88">
            <v>0</v>
          </cell>
          <cell r="R88">
            <v>50</v>
          </cell>
          <cell r="S88">
            <v>0</v>
          </cell>
          <cell r="T88">
            <v>50</v>
          </cell>
          <cell r="U88">
            <v>50</v>
          </cell>
          <cell r="V88">
            <v>0</v>
          </cell>
          <cell r="W88">
            <v>0</v>
          </cell>
          <cell r="X88">
            <v>0</v>
          </cell>
          <cell r="Y88">
            <v>0</v>
          </cell>
          <cell r="Z88">
            <v>0</v>
          </cell>
          <cell r="AA88">
            <v>0</v>
          </cell>
          <cell r="AB88">
            <v>0</v>
          </cell>
          <cell r="AC88">
            <v>0</v>
          </cell>
          <cell r="AD88">
            <v>0</v>
          </cell>
          <cell r="AE88">
            <v>0</v>
          </cell>
          <cell r="AF88">
            <v>0</v>
          </cell>
          <cell r="AG88">
            <v>0</v>
          </cell>
          <cell r="AH88">
            <v>0</v>
          </cell>
          <cell r="AI88">
            <v>0</v>
          </cell>
          <cell r="AJ88">
            <v>0</v>
          </cell>
          <cell r="AK88">
            <v>0</v>
          </cell>
          <cell r="AL88">
            <v>0</v>
          </cell>
          <cell r="AM88">
            <v>0</v>
          </cell>
          <cell r="AN88">
            <v>0</v>
          </cell>
          <cell r="AO88">
            <v>0</v>
          </cell>
          <cell r="AP88">
            <v>0</v>
          </cell>
          <cell r="AQ88">
            <v>0</v>
          </cell>
          <cell r="AR88">
            <v>0</v>
          </cell>
          <cell r="AS88">
            <v>0</v>
          </cell>
          <cell r="AT88">
            <v>0</v>
          </cell>
          <cell r="AU88">
            <v>0</v>
          </cell>
          <cell r="AV88">
            <v>0</v>
          </cell>
          <cell r="AW88">
            <v>0</v>
          </cell>
          <cell r="AX88">
            <v>0</v>
          </cell>
          <cell r="AY88">
            <v>0</v>
          </cell>
          <cell r="AZ88">
            <v>0</v>
          </cell>
          <cell r="BA88">
            <v>0</v>
          </cell>
          <cell r="BB88">
            <v>0</v>
          </cell>
          <cell r="BC88">
            <v>0</v>
          </cell>
          <cell r="BD88">
            <v>0</v>
          </cell>
          <cell r="BE88">
            <v>0</v>
          </cell>
          <cell r="BF88">
            <v>0</v>
          </cell>
          <cell r="BG88">
            <v>0</v>
          </cell>
          <cell r="BH88">
            <v>0</v>
          </cell>
          <cell r="BI88">
            <v>0</v>
          </cell>
          <cell r="BJ88">
            <v>0</v>
          </cell>
          <cell r="BK88">
            <v>0</v>
          </cell>
          <cell r="BL88">
            <v>0</v>
          </cell>
          <cell r="BM88">
            <v>0</v>
          </cell>
          <cell r="BN88">
            <v>0</v>
          </cell>
          <cell r="BO88">
            <v>0</v>
          </cell>
          <cell r="BP88">
            <v>0</v>
          </cell>
          <cell r="BQ88">
            <v>0</v>
          </cell>
          <cell r="BR88">
            <v>0</v>
          </cell>
          <cell r="BS88">
            <v>0</v>
          </cell>
          <cell r="BT88">
            <v>0</v>
          </cell>
          <cell r="BU88">
            <v>0</v>
          </cell>
          <cell r="BV88">
            <v>0</v>
          </cell>
          <cell r="BW88">
            <v>0</v>
          </cell>
          <cell r="BX88">
            <v>0</v>
          </cell>
          <cell r="BY88">
            <v>0</v>
          </cell>
          <cell r="BZ88">
            <v>0</v>
          </cell>
          <cell r="CA88">
            <v>0</v>
          </cell>
          <cell r="CB88">
            <v>0</v>
          </cell>
          <cell r="CC88">
            <v>0</v>
          </cell>
        </row>
        <row r="89">
          <cell r="B89" t="str">
            <v>국도38(시)02</v>
          </cell>
          <cell r="C89" t="str">
            <v>국도38(시)</v>
          </cell>
          <cell r="D89" t="str">
            <v>02</v>
          </cell>
          <cell r="E89" t="str">
            <v>97064_632</v>
          </cell>
          <cell r="F89" t="str">
            <v>97064_631</v>
          </cell>
          <cell r="G89">
            <v>46</v>
          </cell>
          <cell r="H89">
            <v>48</v>
          </cell>
          <cell r="I89">
            <v>0</v>
          </cell>
          <cell r="J89">
            <v>0</v>
          </cell>
          <cell r="K89">
            <v>0</v>
          </cell>
          <cell r="L89">
            <v>0</v>
          </cell>
          <cell r="M89">
            <v>0</v>
          </cell>
          <cell r="N89">
            <v>0</v>
          </cell>
          <cell r="O89">
            <v>0</v>
          </cell>
          <cell r="P89">
            <v>0</v>
          </cell>
          <cell r="Q89">
            <v>0</v>
          </cell>
          <cell r="R89">
            <v>46</v>
          </cell>
          <cell r="S89">
            <v>0</v>
          </cell>
          <cell r="T89">
            <v>46</v>
          </cell>
          <cell r="U89">
            <v>46</v>
          </cell>
          <cell r="V89">
            <v>0</v>
          </cell>
          <cell r="W89">
            <v>0</v>
          </cell>
          <cell r="X89">
            <v>0</v>
          </cell>
          <cell r="Y89">
            <v>0</v>
          </cell>
          <cell r="Z89">
            <v>0</v>
          </cell>
          <cell r="AA89">
            <v>0</v>
          </cell>
          <cell r="AB89">
            <v>0</v>
          </cell>
          <cell r="AC89">
            <v>0</v>
          </cell>
          <cell r="AD89">
            <v>0</v>
          </cell>
          <cell r="AE89">
            <v>0</v>
          </cell>
          <cell r="AF89">
            <v>0</v>
          </cell>
          <cell r="AG89">
            <v>0</v>
          </cell>
          <cell r="AH89">
            <v>0</v>
          </cell>
          <cell r="AI89">
            <v>0</v>
          </cell>
          <cell r="AJ89">
            <v>0</v>
          </cell>
          <cell r="AK89">
            <v>0</v>
          </cell>
          <cell r="AL89">
            <v>0</v>
          </cell>
          <cell r="AM89">
            <v>0</v>
          </cell>
          <cell r="AN89">
            <v>0</v>
          </cell>
          <cell r="AO89">
            <v>0</v>
          </cell>
          <cell r="AP89">
            <v>0</v>
          </cell>
          <cell r="AQ89">
            <v>0</v>
          </cell>
          <cell r="AR89">
            <v>0</v>
          </cell>
          <cell r="AS89">
            <v>0</v>
          </cell>
          <cell r="AT89">
            <v>0</v>
          </cell>
          <cell r="AU89">
            <v>0</v>
          </cell>
          <cell r="AV89">
            <v>0</v>
          </cell>
          <cell r="AW89">
            <v>0</v>
          </cell>
          <cell r="AX89">
            <v>0</v>
          </cell>
          <cell r="AY89">
            <v>0</v>
          </cell>
          <cell r="AZ89">
            <v>0</v>
          </cell>
          <cell r="BA89">
            <v>0</v>
          </cell>
          <cell r="BB89">
            <v>0</v>
          </cell>
          <cell r="BC89">
            <v>0</v>
          </cell>
          <cell r="BD89">
            <v>0</v>
          </cell>
          <cell r="BE89">
            <v>0</v>
          </cell>
          <cell r="BF89">
            <v>0</v>
          </cell>
          <cell r="BG89">
            <v>0</v>
          </cell>
          <cell r="BH89">
            <v>0</v>
          </cell>
          <cell r="BI89">
            <v>0</v>
          </cell>
          <cell r="BJ89">
            <v>0</v>
          </cell>
          <cell r="BK89">
            <v>0</v>
          </cell>
          <cell r="BL89">
            <v>0</v>
          </cell>
          <cell r="BM89">
            <v>0</v>
          </cell>
          <cell r="BN89">
            <v>0</v>
          </cell>
          <cell r="BO89">
            <v>0</v>
          </cell>
          <cell r="BP89">
            <v>0</v>
          </cell>
          <cell r="BQ89">
            <v>0</v>
          </cell>
          <cell r="BR89">
            <v>0</v>
          </cell>
          <cell r="BS89">
            <v>0</v>
          </cell>
          <cell r="BT89">
            <v>0</v>
          </cell>
          <cell r="BU89">
            <v>0</v>
          </cell>
          <cell r="BV89">
            <v>0</v>
          </cell>
          <cell r="BW89">
            <v>0</v>
          </cell>
          <cell r="BX89">
            <v>0</v>
          </cell>
          <cell r="BY89">
            <v>0</v>
          </cell>
          <cell r="BZ89">
            <v>0</v>
          </cell>
          <cell r="CA89">
            <v>0</v>
          </cell>
          <cell r="CB89">
            <v>0</v>
          </cell>
          <cell r="CC89">
            <v>0</v>
          </cell>
        </row>
        <row r="90">
          <cell r="B90" t="str">
            <v>국도38(시)02</v>
          </cell>
          <cell r="C90" t="str">
            <v>국도38(시)</v>
          </cell>
          <cell r="D90" t="str">
            <v>02</v>
          </cell>
          <cell r="E90" t="str">
            <v>97064_631</v>
          </cell>
          <cell r="F90" t="str">
            <v>97064_732</v>
          </cell>
          <cell r="G90">
            <v>47</v>
          </cell>
          <cell r="H90">
            <v>48</v>
          </cell>
          <cell r="I90">
            <v>0</v>
          </cell>
          <cell r="J90">
            <v>0</v>
          </cell>
          <cell r="K90">
            <v>0</v>
          </cell>
          <cell r="L90">
            <v>0</v>
          </cell>
          <cell r="M90">
            <v>0</v>
          </cell>
          <cell r="N90">
            <v>0</v>
          </cell>
          <cell r="O90">
            <v>0</v>
          </cell>
          <cell r="P90">
            <v>0</v>
          </cell>
          <cell r="Q90">
            <v>0</v>
          </cell>
          <cell r="R90">
            <v>47</v>
          </cell>
          <cell r="S90">
            <v>0</v>
          </cell>
          <cell r="T90">
            <v>47</v>
          </cell>
          <cell r="U90">
            <v>47</v>
          </cell>
          <cell r="V90">
            <v>0</v>
          </cell>
          <cell r="W90">
            <v>0</v>
          </cell>
          <cell r="X90">
            <v>0</v>
          </cell>
          <cell r="Y90">
            <v>0</v>
          </cell>
          <cell r="Z90">
            <v>0</v>
          </cell>
          <cell r="AA90">
            <v>0</v>
          </cell>
          <cell r="AB90">
            <v>0</v>
          </cell>
          <cell r="AC90">
            <v>0</v>
          </cell>
          <cell r="AD90">
            <v>0</v>
          </cell>
          <cell r="AE90">
            <v>0</v>
          </cell>
          <cell r="AF90">
            <v>0</v>
          </cell>
          <cell r="AG90">
            <v>0</v>
          </cell>
          <cell r="AH90">
            <v>0</v>
          </cell>
          <cell r="AI90">
            <v>0</v>
          </cell>
          <cell r="AJ90">
            <v>0</v>
          </cell>
          <cell r="AK90">
            <v>0</v>
          </cell>
          <cell r="AL90">
            <v>0</v>
          </cell>
          <cell r="AM90">
            <v>0</v>
          </cell>
          <cell r="AN90">
            <v>0</v>
          </cell>
          <cell r="AO90">
            <v>0</v>
          </cell>
          <cell r="AP90">
            <v>0</v>
          </cell>
          <cell r="AQ90">
            <v>0</v>
          </cell>
          <cell r="AR90">
            <v>0</v>
          </cell>
          <cell r="AS90">
            <v>0</v>
          </cell>
          <cell r="AT90">
            <v>0</v>
          </cell>
          <cell r="AU90">
            <v>0</v>
          </cell>
          <cell r="AV90">
            <v>0</v>
          </cell>
          <cell r="AW90">
            <v>0</v>
          </cell>
          <cell r="AX90">
            <v>0</v>
          </cell>
          <cell r="AY90">
            <v>0</v>
          </cell>
          <cell r="AZ90">
            <v>0</v>
          </cell>
          <cell r="BA90">
            <v>0</v>
          </cell>
          <cell r="BB90">
            <v>0</v>
          </cell>
          <cell r="BC90">
            <v>0</v>
          </cell>
          <cell r="BD90">
            <v>0</v>
          </cell>
          <cell r="BE90">
            <v>0</v>
          </cell>
          <cell r="BF90">
            <v>0</v>
          </cell>
          <cell r="BG90">
            <v>0</v>
          </cell>
          <cell r="BH90">
            <v>0</v>
          </cell>
          <cell r="BI90">
            <v>0</v>
          </cell>
          <cell r="BJ90">
            <v>0</v>
          </cell>
          <cell r="BK90">
            <v>0</v>
          </cell>
          <cell r="BL90">
            <v>0</v>
          </cell>
          <cell r="BM90">
            <v>0</v>
          </cell>
          <cell r="BN90">
            <v>0</v>
          </cell>
          <cell r="BO90">
            <v>0</v>
          </cell>
          <cell r="BP90">
            <v>0</v>
          </cell>
          <cell r="BQ90">
            <v>0</v>
          </cell>
          <cell r="BR90">
            <v>0</v>
          </cell>
          <cell r="BS90">
            <v>0</v>
          </cell>
          <cell r="BT90">
            <v>0</v>
          </cell>
          <cell r="BU90">
            <v>0</v>
          </cell>
          <cell r="BV90">
            <v>0</v>
          </cell>
          <cell r="BW90">
            <v>0</v>
          </cell>
          <cell r="BX90">
            <v>0</v>
          </cell>
          <cell r="BY90">
            <v>0</v>
          </cell>
          <cell r="BZ90">
            <v>0</v>
          </cell>
          <cell r="CA90">
            <v>0</v>
          </cell>
          <cell r="CB90">
            <v>0</v>
          </cell>
          <cell r="CC90">
            <v>0</v>
          </cell>
        </row>
        <row r="91">
          <cell r="B91" t="str">
            <v>국도38(시)02</v>
          </cell>
          <cell r="C91" t="str">
            <v>국도38(시)</v>
          </cell>
          <cell r="D91" t="str">
            <v>02</v>
          </cell>
          <cell r="E91" t="str">
            <v>97064_732</v>
          </cell>
          <cell r="F91" t="str">
            <v>97064_731</v>
          </cell>
          <cell r="G91">
            <v>56</v>
          </cell>
          <cell r="H91">
            <v>48</v>
          </cell>
          <cell r="I91">
            <v>0</v>
          </cell>
          <cell r="J91">
            <v>0</v>
          </cell>
          <cell r="K91">
            <v>0</v>
          </cell>
          <cell r="L91">
            <v>0</v>
          </cell>
          <cell r="M91">
            <v>0</v>
          </cell>
          <cell r="N91">
            <v>0</v>
          </cell>
          <cell r="O91">
            <v>0</v>
          </cell>
          <cell r="P91">
            <v>0</v>
          </cell>
          <cell r="Q91">
            <v>0</v>
          </cell>
          <cell r="R91">
            <v>56</v>
          </cell>
          <cell r="S91">
            <v>0</v>
          </cell>
          <cell r="T91">
            <v>56</v>
          </cell>
          <cell r="U91">
            <v>56</v>
          </cell>
          <cell r="V91">
            <v>0</v>
          </cell>
          <cell r="W91">
            <v>0</v>
          </cell>
          <cell r="X91">
            <v>0</v>
          </cell>
          <cell r="Y91">
            <v>0</v>
          </cell>
          <cell r="Z91">
            <v>0</v>
          </cell>
          <cell r="AA91">
            <v>0</v>
          </cell>
          <cell r="AB91">
            <v>0</v>
          </cell>
          <cell r="AC91">
            <v>0</v>
          </cell>
          <cell r="AD91">
            <v>0</v>
          </cell>
          <cell r="AE91">
            <v>0</v>
          </cell>
          <cell r="AF91">
            <v>0</v>
          </cell>
          <cell r="AG91">
            <v>0</v>
          </cell>
          <cell r="AH91">
            <v>0</v>
          </cell>
          <cell r="AI91">
            <v>0</v>
          </cell>
          <cell r="AJ91">
            <v>0</v>
          </cell>
          <cell r="AK91">
            <v>0</v>
          </cell>
          <cell r="AL91">
            <v>0</v>
          </cell>
          <cell r="AM91">
            <v>0</v>
          </cell>
          <cell r="AN91">
            <v>0</v>
          </cell>
          <cell r="AO91">
            <v>0</v>
          </cell>
          <cell r="AP91">
            <v>0</v>
          </cell>
          <cell r="AQ91">
            <v>0</v>
          </cell>
          <cell r="AR91">
            <v>0</v>
          </cell>
          <cell r="AS91">
            <v>0</v>
          </cell>
          <cell r="AT91">
            <v>0</v>
          </cell>
          <cell r="AU91">
            <v>0</v>
          </cell>
          <cell r="AV91">
            <v>0</v>
          </cell>
          <cell r="AW91">
            <v>0</v>
          </cell>
          <cell r="AX91">
            <v>0</v>
          </cell>
          <cell r="AY91">
            <v>0</v>
          </cell>
          <cell r="AZ91">
            <v>0</v>
          </cell>
          <cell r="BA91">
            <v>0</v>
          </cell>
          <cell r="BB91">
            <v>0</v>
          </cell>
          <cell r="BC91">
            <v>0</v>
          </cell>
          <cell r="BD91">
            <v>0</v>
          </cell>
          <cell r="BE91">
            <v>0</v>
          </cell>
          <cell r="BF91">
            <v>0</v>
          </cell>
          <cell r="BG91">
            <v>0</v>
          </cell>
          <cell r="BH91">
            <v>0</v>
          </cell>
          <cell r="BI91">
            <v>0</v>
          </cell>
          <cell r="BJ91">
            <v>0</v>
          </cell>
          <cell r="BK91">
            <v>0</v>
          </cell>
          <cell r="BL91">
            <v>0</v>
          </cell>
          <cell r="BM91">
            <v>0</v>
          </cell>
          <cell r="BN91">
            <v>0</v>
          </cell>
          <cell r="BO91">
            <v>0</v>
          </cell>
          <cell r="BP91">
            <v>0</v>
          </cell>
          <cell r="BQ91">
            <v>0</v>
          </cell>
          <cell r="BR91">
            <v>0</v>
          </cell>
          <cell r="BS91">
            <v>0</v>
          </cell>
          <cell r="BT91">
            <v>0</v>
          </cell>
          <cell r="BU91">
            <v>0</v>
          </cell>
          <cell r="BV91">
            <v>0</v>
          </cell>
          <cell r="BW91">
            <v>0</v>
          </cell>
          <cell r="BX91">
            <v>0</v>
          </cell>
          <cell r="BY91">
            <v>0</v>
          </cell>
          <cell r="BZ91">
            <v>0</v>
          </cell>
          <cell r="CA91">
            <v>0</v>
          </cell>
          <cell r="CB91">
            <v>0</v>
          </cell>
          <cell r="CC91">
            <v>0</v>
          </cell>
        </row>
        <row r="92">
          <cell r="B92" t="str">
            <v>국도38(시)02</v>
          </cell>
          <cell r="C92" t="str">
            <v>국도38(시)</v>
          </cell>
          <cell r="D92" t="str">
            <v>02</v>
          </cell>
          <cell r="E92" t="str">
            <v>97064_731</v>
          </cell>
          <cell r="F92" t="str">
            <v>97064_833</v>
          </cell>
          <cell r="G92">
            <v>43</v>
          </cell>
          <cell r="H92">
            <v>48</v>
          </cell>
          <cell r="I92">
            <v>0</v>
          </cell>
          <cell r="J92">
            <v>0</v>
          </cell>
          <cell r="K92">
            <v>0</v>
          </cell>
          <cell r="L92">
            <v>0</v>
          </cell>
          <cell r="M92">
            <v>0</v>
          </cell>
          <cell r="N92">
            <v>0</v>
          </cell>
          <cell r="O92">
            <v>0</v>
          </cell>
          <cell r="P92">
            <v>0</v>
          </cell>
          <cell r="Q92">
            <v>0</v>
          </cell>
          <cell r="R92">
            <v>43</v>
          </cell>
          <cell r="S92">
            <v>0</v>
          </cell>
          <cell r="T92">
            <v>43</v>
          </cell>
          <cell r="U92">
            <v>43</v>
          </cell>
          <cell r="V92">
            <v>0</v>
          </cell>
          <cell r="W92">
            <v>0</v>
          </cell>
          <cell r="X92">
            <v>0</v>
          </cell>
          <cell r="Y92">
            <v>0</v>
          </cell>
          <cell r="Z92">
            <v>0</v>
          </cell>
          <cell r="AA92">
            <v>0</v>
          </cell>
          <cell r="AB92">
            <v>0</v>
          </cell>
          <cell r="AC92">
            <v>0</v>
          </cell>
          <cell r="AD92">
            <v>0</v>
          </cell>
          <cell r="AE92">
            <v>0</v>
          </cell>
          <cell r="AF92">
            <v>0</v>
          </cell>
          <cell r="AG92">
            <v>0</v>
          </cell>
          <cell r="AH92">
            <v>0</v>
          </cell>
          <cell r="AI92">
            <v>0</v>
          </cell>
          <cell r="AJ92">
            <v>0</v>
          </cell>
          <cell r="AK92">
            <v>0</v>
          </cell>
          <cell r="AL92">
            <v>0</v>
          </cell>
          <cell r="AM92">
            <v>0</v>
          </cell>
          <cell r="AN92">
            <v>0</v>
          </cell>
          <cell r="AO92">
            <v>0</v>
          </cell>
          <cell r="AP92">
            <v>0</v>
          </cell>
          <cell r="AQ92">
            <v>0</v>
          </cell>
          <cell r="AR92">
            <v>0</v>
          </cell>
          <cell r="AS92">
            <v>0</v>
          </cell>
          <cell r="AT92">
            <v>0</v>
          </cell>
          <cell r="AU92">
            <v>0</v>
          </cell>
          <cell r="AV92">
            <v>0</v>
          </cell>
          <cell r="AW92">
            <v>0</v>
          </cell>
          <cell r="AX92">
            <v>0</v>
          </cell>
          <cell r="AY92">
            <v>0</v>
          </cell>
          <cell r="AZ92">
            <v>0</v>
          </cell>
          <cell r="BA92">
            <v>0</v>
          </cell>
          <cell r="BB92">
            <v>0</v>
          </cell>
          <cell r="BC92">
            <v>0</v>
          </cell>
          <cell r="BD92">
            <v>0</v>
          </cell>
          <cell r="BE92">
            <v>0</v>
          </cell>
          <cell r="BF92">
            <v>0</v>
          </cell>
          <cell r="BG92">
            <v>0</v>
          </cell>
          <cell r="BH92">
            <v>0</v>
          </cell>
          <cell r="BI92">
            <v>0</v>
          </cell>
          <cell r="BJ92">
            <v>0</v>
          </cell>
          <cell r="BK92">
            <v>0</v>
          </cell>
          <cell r="BL92">
            <v>0</v>
          </cell>
          <cell r="BM92">
            <v>0</v>
          </cell>
          <cell r="BN92">
            <v>0</v>
          </cell>
          <cell r="BO92">
            <v>0</v>
          </cell>
          <cell r="BP92">
            <v>0</v>
          </cell>
          <cell r="BQ92">
            <v>0</v>
          </cell>
          <cell r="BR92">
            <v>0</v>
          </cell>
          <cell r="BS92">
            <v>0</v>
          </cell>
          <cell r="BT92">
            <v>0</v>
          </cell>
          <cell r="BU92">
            <v>0</v>
          </cell>
          <cell r="BV92">
            <v>0</v>
          </cell>
          <cell r="BW92">
            <v>0</v>
          </cell>
          <cell r="BX92">
            <v>0</v>
          </cell>
          <cell r="BY92">
            <v>0</v>
          </cell>
          <cell r="BZ92">
            <v>0</v>
          </cell>
          <cell r="CA92">
            <v>0</v>
          </cell>
          <cell r="CB92">
            <v>0</v>
          </cell>
          <cell r="CC92">
            <v>0</v>
          </cell>
        </row>
        <row r="93">
          <cell r="B93" t="str">
            <v>국도38(시)02</v>
          </cell>
          <cell r="C93" t="str">
            <v>국도38(시)</v>
          </cell>
          <cell r="D93" t="str">
            <v>02</v>
          </cell>
          <cell r="E93" t="str">
            <v>97064_833</v>
          </cell>
          <cell r="F93" t="str">
            <v>97064_832</v>
          </cell>
          <cell r="G93">
            <v>46</v>
          </cell>
          <cell r="H93">
            <v>48</v>
          </cell>
          <cell r="I93">
            <v>0</v>
          </cell>
          <cell r="J93">
            <v>0</v>
          </cell>
          <cell r="K93">
            <v>0</v>
          </cell>
          <cell r="L93">
            <v>0</v>
          </cell>
          <cell r="M93">
            <v>0</v>
          </cell>
          <cell r="N93">
            <v>0</v>
          </cell>
          <cell r="O93">
            <v>0</v>
          </cell>
          <cell r="P93">
            <v>0</v>
          </cell>
          <cell r="Q93">
            <v>0</v>
          </cell>
          <cell r="R93">
            <v>46</v>
          </cell>
          <cell r="S93">
            <v>0</v>
          </cell>
          <cell r="T93">
            <v>46</v>
          </cell>
          <cell r="U93">
            <v>46</v>
          </cell>
          <cell r="V93">
            <v>0</v>
          </cell>
          <cell r="W93">
            <v>0</v>
          </cell>
          <cell r="X93">
            <v>0</v>
          </cell>
          <cell r="Y93">
            <v>0</v>
          </cell>
          <cell r="Z93">
            <v>0</v>
          </cell>
          <cell r="AA93">
            <v>0</v>
          </cell>
          <cell r="AB93">
            <v>0</v>
          </cell>
          <cell r="AC93">
            <v>0</v>
          </cell>
          <cell r="AD93">
            <v>0</v>
          </cell>
          <cell r="AE93">
            <v>0</v>
          </cell>
          <cell r="AF93">
            <v>0</v>
          </cell>
          <cell r="AG93">
            <v>0</v>
          </cell>
          <cell r="AH93">
            <v>0</v>
          </cell>
          <cell r="AI93">
            <v>0</v>
          </cell>
          <cell r="AJ93">
            <v>0</v>
          </cell>
          <cell r="AK93">
            <v>0</v>
          </cell>
          <cell r="AL93">
            <v>0</v>
          </cell>
          <cell r="AM93">
            <v>0</v>
          </cell>
          <cell r="AN93">
            <v>0</v>
          </cell>
          <cell r="AO93">
            <v>0</v>
          </cell>
          <cell r="AP93">
            <v>0</v>
          </cell>
          <cell r="AQ93">
            <v>0</v>
          </cell>
          <cell r="AR93">
            <v>0</v>
          </cell>
          <cell r="AS93">
            <v>0</v>
          </cell>
          <cell r="AT93">
            <v>0</v>
          </cell>
          <cell r="AU93">
            <v>0</v>
          </cell>
          <cell r="AV93">
            <v>0</v>
          </cell>
          <cell r="AW93">
            <v>0</v>
          </cell>
          <cell r="AX93">
            <v>0</v>
          </cell>
          <cell r="AY93">
            <v>0</v>
          </cell>
          <cell r="AZ93">
            <v>0</v>
          </cell>
          <cell r="BA93">
            <v>0</v>
          </cell>
          <cell r="BB93">
            <v>0</v>
          </cell>
          <cell r="BC93">
            <v>0</v>
          </cell>
          <cell r="BD93">
            <v>0</v>
          </cell>
          <cell r="BE93">
            <v>0</v>
          </cell>
          <cell r="BF93">
            <v>0</v>
          </cell>
          <cell r="BG93">
            <v>0</v>
          </cell>
          <cell r="BH93">
            <v>0</v>
          </cell>
          <cell r="BI93">
            <v>0</v>
          </cell>
          <cell r="BJ93">
            <v>0</v>
          </cell>
          <cell r="BK93">
            <v>0</v>
          </cell>
          <cell r="BL93">
            <v>0</v>
          </cell>
          <cell r="BM93">
            <v>0</v>
          </cell>
          <cell r="BN93">
            <v>0</v>
          </cell>
          <cell r="BO93">
            <v>0</v>
          </cell>
          <cell r="BP93">
            <v>0</v>
          </cell>
          <cell r="BQ93">
            <v>0</v>
          </cell>
          <cell r="BR93">
            <v>0</v>
          </cell>
          <cell r="BS93">
            <v>0</v>
          </cell>
          <cell r="BT93">
            <v>0</v>
          </cell>
          <cell r="BU93">
            <v>0</v>
          </cell>
          <cell r="BV93">
            <v>0</v>
          </cell>
          <cell r="BW93">
            <v>0</v>
          </cell>
          <cell r="BX93">
            <v>0</v>
          </cell>
          <cell r="BY93">
            <v>0</v>
          </cell>
          <cell r="BZ93">
            <v>0</v>
          </cell>
          <cell r="CA93">
            <v>0</v>
          </cell>
          <cell r="CB93">
            <v>0</v>
          </cell>
          <cell r="CC93">
            <v>0</v>
          </cell>
        </row>
        <row r="94">
          <cell r="B94" t="str">
            <v>국도38(시)02</v>
          </cell>
          <cell r="C94" t="str">
            <v>국도38(시)</v>
          </cell>
          <cell r="D94" t="str">
            <v>02</v>
          </cell>
          <cell r="E94" t="str">
            <v>97064_832</v>
          </cell>
          <cell r="F94" t="str">
            <v>97064_831</v>
          </cell>
          <cell r="G94">
            <v>42</v>
          </cell>
          <cell r="H94">
            <v>48</v>
          </cell>
          <cell r="I94">
            <v>0</v>
          </cell>
          <cell r="J94">
            <v>0</v>
          </cell>
          <cell r="K94">
            <v>0</v>
          </cell>
          <cell r="L94">
            <v>0</v>
          </cell>
          <cell r="M94">
            <v>0</v>
          </cell>
          <cell r="N94">
            <v>0</v>
          </cell>
          <cell r="O94">
            <v>0</v>
          </cell>
          <cell r="P94">
            <v>0</v>
          </cell>
          <cell r="Q94">
            <v>0</v>
          </cell>
          <cell r="R94">
            <v>42</v>
          </cell>
          <cell r="S94">
            <v>0</v>
          </cell>
          <cell r="T94">
            <v>42</v>
          </cell>
          <cell r="U94">
            <v>42</v>
          </cell>
          <cell r="V94">
            <v>0</v>
          </cell>
          <cell r="W94">
            <v>0</v>
          </cell>
          <cell r="X94">
            <v>0</v>
          </cell>
          <cell r="Y94">
            <v>0</v>
          </cell>
          <cell r="Z94">
            <v>0</v>
          </cell>
          <cell r="AA94">
            <v>0</v>
          </cell>
          <cell r="AB94">
            <v>0</v>
          </cell>
          <cell r="AC94">
            <v>0</v>
          </cell>
          <cell r="AD94">
            <v>0</v>
          </cell>
          <cell r="AE94">
            <v>0</v>
          </cell>
          <cell r="AF94">
            <v>0</v>
          </cell>
          <cell r="AG94">
            <v>0</v>
          </cell>
          <cell r="AH94">
            <v>0</v>
          </cell>
          <cell r="AI94">
            <v>0</v>
          </cell>
          <cell r="AJ94">
            <v>0</v>
          </cell>
          <cell r="AK94">
            <v>0</v>
          </cell>
          <cell r="AL94">
            <v>0</v>
          </cell>
          <cell r="AM94">
            <v>0</v>
          </cell>
          <cell r="AN94">
            <v>0</v>
          </cell>
          <cell r="AO94">
            <v>0</v>
          </cell>
          <cell r="AP94">
            <v>0</v>
          </cell>
          <cell r="AQ94">
            <v>0</v>
          </cell>
          <cell r="AR94">
            <v>0</v>
          </cell>
          <cell r="AS94">
            <v>0</v>
          </cell>
          <cell r="AT94">
            <v>0</v>
          </cell>
          <cell r="AU94">
            <v>0</v>
          </cell>
          <cell r="AV94">
            <v>0</v>
          </cell>
          <cell r="AW94">
            <v>0</v>
          </cell>
          <cell r="AX94">
            <v>0</v>
          </cell>
          <cell r="AY94">
            <v>0</v>
          </cell>
          <cell r="AZ94">
            <v>0</v>
          </cell>
          <cell r="BA94">
            <v>0</v>
          </cell>
          <cell r="BB94">
            <v>0</v>
          </cell>
          <cell r="BC94">
            <v>0</v>
          </cell>
          <cell r="BD94">
            <v>0</v>
          </cell>
          <cell r="BE94">
            <v>0</v>
          </cell>
          <cell r="BF94">
            <v>0</v>
          </cell>
          <cell r="BG94">
            <v>0</v>
          </cell>
          <cell r="BH94">
            <v>0</v>
          </cell>
          <cell r="BI94">
            <v>0</v>
          </cell>
          <cell r="BJ94">
            <v>0</v>
          </cell>
          <cell r="BK94">
            <v>0</v>
          </cell>
          <cell r="BL94">
            <v>0</v>
          </cell>
          <cell r="BM94">
            <v>0</v>
          </cell>
          <cell r="BN94">
            <v>0</v>
          </cell>
          <cell r="BO94">
            <v>0</v>
          </cell>
          <cell r="BP94">
            <v>0</v>
          </cell>
          <cell r="BQ94">
            <v>0</v>
          </cell>
          <cell r="BR94">
            <v>0</v>
          </cell>
          <cell r="BS94">
            <v>0</v>
          </cell>
          <cell r="BT94">
            <v>0</v>
          </cell>
          <cell r="BU94">
            <v>0</v>
          </cell>
          <cell r="BV94">
            <v>0</v>
          </cell>
          <cell r="BW94">
            <v>0</v>
          </cell>
          <cell r="BX94">
            <v>0</v>
          </cell>
          <cell r="BY94">
            <v>0</v>
          </cell>
          <cell r="BZ94">
            <v>0</v>
          </cell>
          <cell r="CA94">
            <v>0</v>
          </cell>
          <cell r="CB94">
            <v>0</v>
          </cell>
          <cell r="CC94">
            <v>0</v>
          </cell>
        </row>
        <row r="95">
          <cell r="B95" t="str">
            <v>국도38(시)02</v>
          </cell>
          <cell r="C95" t="str">
            <v>국도38(시)</v>
          </cell>
          <cell r="D95" t="str">
            <v>02</v>
          </cell>
          <cell r="E95" t="str">
            <v>97064_831</v>
          </cell>
          <cell r="F95" t="str">
            <v>97064_932</v>
          </cell>
          <cell r="G95">
            <v>55</v>
          </cell>
          <cell r="H95">
            <v>48</v>
          </cell>
          <cell r="I95">
            <v>0</v>
          </cell>
          <cell r="J95">
            <v>0</v>
          </cell>
          <cell r="K95">
            <v>0</v>
          </cell>
          <cell r="L95">
            <v>0</v>
          </cell>
          <cell r="M95">
            <v>0</v>
          </cell>
          <cell r="N95">
            <v>0</v>
          </cell>
          <cell r="O95">
            <v>0</v>
          </cell>
          <cell r="P95">
            <v>0</v>
          </cell>
          <cell r="Q95">
            <v>0</v>
          </cell>
          <cell r="R95">
            <v>55</v>
          </cell>
          <cell r="S95">
            <v>0</v>
          </cell>
          <cell r="T95">
            <v>55</v>
          </cell>
          <cell r="U95">
            <v>55</v>
          </cell>
          <cell r="V95">
            <v>0</v>
          </cell>
          <cell r="W95">
            <v>0</v>
          </cell>
          <cell r="X95">
            <v>0</v>
          </cell>
          <cell r="Y95">
            <v>0</v>
          </cell>
          <cell r="Z95">
            <v>0</v>
          </cell>
          <cell r="AA95">
            <v>0</v>
          </cell>
          <cell r="AB95">
            <v>0</v>
          </cell>
          <cell r="AC95">
            <v>0</v>
          </cell>
          <cell r="AD95">
            <v>0</v>
          </cell>
          <cell r="AE95">
            <v>0</v>
          </cell>
          <cell r="AF95">
            <v>0</v>
          </cell>
          <cell r="AG95">
            <v>0</v>
          </cell>
          <cell r="AH95">
            <v>0</v>
          </cell>
          <cell r="AI95">
            <v>0</v>
          </cell>
          <cell r="AJ95">
            <v>0</v>
          </cell>
          <cell r="AK95">
            <v>0</v>
          </cell>
          <cell r="AL95">
            <v>0</v>
          </cell>
          <cell r="AM95">
            <v>0</v>
          </cell>
          <cell r="AN95">
            <v>0</v>
          </cell>
          <cell r="AO95">
            <v>0</v>
          </cell>
          <cell r="AP95">
            <v>0</v>
          </cell>
          <cell r="AQ95">
            <v>0</v>
          </cell>
          <cell r="AR95">
            <v>0</v>
          </cell>
          <cell r="AS95">
            <v>0</v>
          </cell>
          <cell r="AT95">
            <v>0</v>
          </cell>
          <cell r="AU95">
            <v>0</v>
          </cell>
          <cell r="AV95">
            <v>0</v>
          </cell>
          <cell r="AW95">
            <v>0</v>
          </cell>
          <cell r="AX95">
            <v>0</v>
          </cell>
          <cell r="AY95">
            <v>0</v>
          </cell>
          <cell r="AZ95">
            <v>0</v>
          </cell>
          <cell r="BA95">
            <v>0</v>
          </cell>
          <cell r="BB95">
            <v>0</v>
          </cell>
          <cell r="BC95">
            <v>0</v>
          </cell>
          <cell r="BD95">
            <v>0</v>
          </cell>
          <cell r="BE95">
            <v>0</v>
          </cell>
          <cell r="BF95">
            <v>0</v>
          </cell>
          <cell r="BG95">
            <v>0</v>
          </cell>
          <cell r="BH95">
            <v>0</v>
          </cell>
          <cell r="BI95">
            <v>0</v>
          </cell>
          <cell r="BJ95">
            <v>0</v>
          </cell>
          <cell r="BK95">
            <v>0</v>
          </cell>
          <cell r="BL95">
            <v>0</v>
          </cell>
          <cell r="BM95">
            <v>0</v>
          </cell>
          <cell r="BN95">
            <v>0</v>
          </cell>
          <cell r="BO95">
            <v>0</v>
          </cell>
          <cell r="BP95">
            <v>0</v>
          </cell>
          <cell r="BQ95">
            <v>0</v>
          </cell>
          <cell r="BR95">
            <v>0</v>
          </cell>
          <cell r="BS95">
            <v>0</v>
          </cell>
          <cell r="BT95">
            <v>0</v>
          </cell>
          <cell r="BU95">
            <v>0</v>
          </cell>
          <cell r="BV95">
            <v>0</v>
          </cell>
          <cell r="BW95">
            <v>0</v>
          </cell>
          <cell r="BX95">
            <v>0</v>
          </cell>
          <cell r="BY95">
            <v>0</v>
          </cell>
          <cell r="BZ95">
            <v>0</v>
          </cell>
          <cell r="CA95">
            <v>0</v>
          </cell>
          <cell r="CB95">
            <v>0</v>
          </cell>
          <cell r="CC95">
            <v>0</v>
          </cell>
        </row>
        <row r="96">
          <cell r="B96" t="str">
            <v>국도38(시)02</v>
          </cell>
          <cell r="C96" t="str">
            <v>국도38(시)</v>
          </cell>
          <cell r="D96" t="str">
            <v>02</v>
          </cell>
          <cell r="E96" t="str">
            <v>97064_932</v>
          </cell>
          <cell r="F96" t="str">
            <v>97064_931</v>
          </cell>
          <cell r="G96">
            <v>55</v>
          </cell>
          <cell r="H96">
            <v>48</v>
          </cell>
          <cell r="I96">
            <v>0</v>
          </cell>
          <cell r="J96">
            <v>0</v>
          </cell>
          <cell r="K96">
            <v>0</v>
          </cell>
          <cell r="L96">
            <v>0</v>
          </cell>
          <cell r="M96">
            <v>0</v>
          </cell>
          <cell r="N96">
            <v>0</v>
          </cell>
          <cell r="O96">
            <v>0</v>
          </cell>
          <cell r="P96">
            <v>0</v>
          </cell>
          <cell r="Q96">
            <v>0</v>
          </cell>
          <cell r="R96">
            <v>55</v>
          </cell>
          <cell r="S96">
            <v>0</v>
          </cell>
          <cell r="T96">
            <v>55</v>
          </cell>
          <cell r="U96">
            <v>55</v>
          </cell>
          <cell r="V96">
            <v>0</v>
          </cell>
          <cell r="W96">
            <v>0</v>
          </cell>
          <cell r="X96">
            <v>0</v>
          </cell>
          <cell r="Y96">
            <v>0</v>
          </cell>
          <cell r="Z96">
            <v>0</v>
          </cell>
          <cell r="AA96">
            <v>0</v>
          </cell>
          <cell r="AB96">
            <v>0</v>
          </cell>
          <cell r="AC96">
            <v>0</v>
          </cell>
          <cell r="AD96">
            <v>0</v>
          </cell>
          <cell r="AE96">
            <v>0</v>
          </cell>
          <cell r="AF96">
            <v>0</v>
          </cell>
          <cell r="AG96">
            <v>0</v>
          </cell>
          <cell r="AH96">
            <v>0</v>
          </cell>
          <cell r="AI96">
            <v>0</v>
          </cell>
          <cell r="AJ96">
            <v>0</v>
          </cell>
          <cell r="AK96">
            <v>0</v>
          </cell>
          <cell r="AL96">
            <v>0</v>
          </cell>
          <cell r="AM96">
            <v>0</v>
          </cell>
          <cell r="AN96">
            <v>0</v>
          </cell>
          <cell r="AO96">
            <v>0</v>
          </cell>
          <cell r="AP96">
            <v>0</v>
          </cell>
          <cell r="AQ96">
            <v>0</v>
          </cell>
          <cell r="AR96">
            <v>0</v>
          </cell>
          <cell r="AS96">
            <v>0</v>
          </cell>
          <cell r="AT96">
            <v>0</v>
          </cell>
          <cell r="AU96">
            <v>0</v>
          </cell>
          <cell r="AV96">
            <v>0</v>
          </cell>
          <cell r="AW96">
            <v>0</v>
          </cell>
          <cell r="AX96">
            <v>0</v>
          </cell>
          <cell r="AY96">
            <v>0</v>
          </cell>
          <cell r="AZ96">
            <v>0</v>
          </cell>
          <cell r="BA96">
            <v>0</v>
          </cell>
          <cell r="BB96">
            <v>0</v>
          </cell>
          <cell r="BC96">
            <v>0</v>
          </cell>
          <cell r="BD96">
            <v>0</v>
          </cell>
          <cell r="BE96">
            <v>0</v>
          </cell>
          <cell r="BF96">
            <v>0</v>
          </cell>
          <cell r="BG96">
            <v>0</v>
          </cell>
          <cell r="BH96">
            <v>0</v>
          </cell>
          <cell r="BI96">
            <v>0</v>
          </cell>
          <cell r="BJ96">
            <v>0</v>
          </cell>
          <cell r="BK96">
            <v>0</v>
          </cell>
          <cell r="BL96">
            <v>0</v>
          </cell>
          <cell r="BM96">
            <v>0</v>
          </cell>
          <cell r="BN96">
            <v>0</v>
          </cell>
          <cell r="BO96">
            <v>0</v>
          </cell>
          <cell r="BP96">
            <v>0</v>
          </cell>
          <cell r="BQ96">
            <v>0</v>
          </cell>
          <cell r="BR96">
            <v>0</v>
          </cell>
          <cell r="BS96">
            <v>0</v>
          </cell>
          <cell r="BT96">
            <v>0</v>
          </cell>
          <cell r="BU96">
            <v>0</v>
          </cell>
          <cell r="BV96">
            <v>0</v>
          </cell>
          <cell r="BW96">
            <v>0</v>
          </cell>
          <cell r="BX96">
            <v>0</v>
          </cell>
          <cell r="BY96">
            <v>0</v>
          </cell>
          <cell r="BZ96">
            <v>0</v>
          </cell>
          <cell r="CA96">
            <v>0</v>
          </cell>
          <cell r="CB96">
            <v>0</v>
          </cell>
          <cell r="CC96">
            <v>0</v>
          </cell>
        </row>
        <row r="97">
          <cell r="B97" t="str">
            <v>국도38(시)02</v>
          </cell>
          <cell r="C97" t="str">
            <v>국도38(시)</v>
          </cell>
          <cell r="D97" t="str">
            <v>02</v>
          </cell>
          <cell r="E97" t="str">
            <v>97064_931</v>
          </cell>
          <cell r="F97" t="str">
            <v>9806R_061</v>
          </cell>
          <cell r="G97">
            <v>53</v>
          </cell>
          <cell r="H97">
            <v>48</v>
          </cell>
          <cell r="I97">
            <v>0</v>
          </cell>
          <cell r="J97">
            <v>0</v>
          </cell>
          <cell r="K97">
            <v>0</v>
          </cell>
          <cell r="L97">
            <v>0</v>
          </cell>
          <cell r="M97">
            <v>0</v>
          </cell>
          <cell r="N97">
            <v>0</v>
          </cell>
          <cell r="O97">
            <v>0</v>
          </cell>
          <cell r="P97">
            <v>0</v>
          </cell>
          <cell r="Q97">
            <v>0</v>
          </cell>
          <cell r="R97">
            <v>53</v>
          </cell>
          <cell r="S97">
            <v>0</v>
          </cell>
          <cell r="T97">
            <v>53</v>
          </cell>
          <cell r="U97">
            <v>53</v>
          </cell>
          <cell r="V97">
            <v>0</v>
          </cell>
          <cell r="W97">
            <v>0</v>
          </cell>
          <cell r="X97">
            <v>0</v>
          </cell>
          <cell r="Y97">
            <v>0</v>
          </cell>
          <cell r="Z97">
            <v>0</v>
          </cell>
          <cell r="AA97">
            <v>0</v>
          </cell>
          <cell r="AB97">
            <v>0</v>
          </cell>
          <cell r="AC97">
            <v>0</v>
          </cell>
          <cell r="AD97">
            <v>0</v>
          </cell>
          <cell r="AE97">
            <v>0</v>
          </cell>
          <cell r="AF97">
            <v>0</v>
          </cell>
          <cell r="AG97">
            <v>0</v>
          </cell>
          <cell r="AH97">
            <v>0</v>
          </cell>
          <cell r="AI97">
            <v>0</v>
          </cell>
          <cell r="AJ97">
            <v>0</v>
          </cell>
          <cell r="AK97">
            <v>0</v>
          </cell>
          <cell r="AL97">
            <v>0</v>
          </cell>
          <cell r="AM97">
            <v>0</v>
          </cell>
          <cell r="AN97">
            <v>0</v>
          </cell>
          <cell r="AO97">
            <v>0</v>
          </cell>
          <cell r="AP97">
            <v>0</v>
          </cell>
          <cell r="AQ97">
            <v>0</v>
          </cell>
          <cell r="AR97">
            <v>0</v>
          </cell>
          <cell r="AS97">
            <v>0</v>
          </cell>
          <cell r="AT97">
            <v>0</v>
          </cell>
          <cell r="AU97">
            <v>0</v>
          </cell>
          <cell r="AV97">
            <v>0</v>
          </cell>
          <cell r="AW97">
            <v>0</v>
          </cell>
          <cell r="AX97">
            <v>0</v>
          </cell>
          <cell r="AY97">
            <v>0</v>
          </cell>
          <cell r="AZ97">
            <v>0</v>
          </cell>
          <cell r="BA97">
            <v>0</v>
          </cell>
          <cell r="BB97">
            <v>0</v>
          </cell>
          <cell r="BC97">
            <v>0</v>
          </cell>
          <cell r="BD97">
            <v>0</v>
          </cell>
          <cell r="BE97">
            <v>0</v>
          </cell>
          <cell r="BF97">
            <v>0</v>
          </cell>
          <cell r="BG97">
            <v>0</v>
          </cell>
          <cell r="BH97">
            <v>0</v>
          </cell>
          <cell r="BI97">
            <v>0</v>
          </cell>
          <cell r="BJ97">
            <v>0</v>
          </cell>
          <cell r="BK97">
            <v>0</v>
          </cell>
          <cell r="BL97">
            <v>0</v>
          </cell>
          <cell r="BM97">
            <v>0</v>
          </cell>
          <cell r="BN97">
            <v>0</v>
          </cell>
          <cell r="BO97">
            <v>0</v>
          </cell>
          <cell r="BP97">
            <v>0</v>
          </cell>
          <cell r="BQ97">
            <v>0</v>
          </cell>
          <cell r="BR97">
            <v>0</v>
          </cell>
          <cell r="BS97">
            <v>0</v>
          </cell>
          <cell r="BT97">
            <v>0</v>
          </cell>
          <cell r="BU97">
            <v>0</v>
          </cell>
          <cell r="BV97">
            <v>0</v>
          </cell>
          <cell r="BW97">
            <v>0</v>
          </cell>
          <cell r="BX97">
            <v>0</v>
          </cell>
          <cell r="BY97">
            <v>0</v>
          </cell>
          <cell r="BZ97">
            <v>0</v>
          </cell>
          <cell r="CA97">
            <v>0</v>
          </cell>
          <cell r="CB97">
            <v>0</v>
          </cell>
          <cell r="CC97">
            <v>0</v>
          </cell>
        </row>
        <row r="98">
          <cell r="B98" t="str">
            <v>국도38(시)02</v>
          </cell>
          <cell r="C98" t="str">
            <v>국도38(시)</v>
          </cell>
          <cell r="D98" t="str">
            <v>02</v>
          </cell>
          <cell r="E98" t="str">
            <v>9806R_061</v>
          </cell>
          <cell r="F98" t="str">
            <v>9806R_151</v>
          </cell>
          <cell r="G98">
            <v>57</v>
          </cell>
          <cell r="H98">
            <v>48</v>
          </cell>
          <cell r="I98">
            <v>0</v>
          </cell>
          <cell r="J98">
            <v>0</v>
          </cell>
          <cell r="K98">
            <v>0</v>
          </cell>
          <cell r="L98">
            <v>0</v>
          </cell>
          <cell r="M98">
            <v>0</v>
          </cell>
          <cell r="N98">
            <v>0</v>
          </cell>
          <cell r="O98">
            <v>0</v>
          </cell>
          <cell r="P98">
            <v>0</v>
          </cell>
          <cell r="Q98">
            <v>0</v>
          </cell>
          <cell r="R98">
            <v>57</v>
          </cell>
          <cell r="S98">
            <v>0</v>
          </cell>
          <cell r="T98">
            <v>57</v>
          </cell>
          <cell r="U98">
            <v>57</v>
          </cell>
          <cell r="V98">
            <v>0</v>
          </cell>
          <cell r="W98">
            <v>0</v>
          </cell>
          <cell r="X98">
            <v>0</v>
          </cell>
          <cell r="Y98">
            <v>0</v>
          </cell>
          <cell r="Z98">
            <v>0</v>
          </cell>
          <cell r="AA98">
            <v>0</v>
          </cell>
          <cell r="AB98">
            <v>0</v>
          </cell>
          <cell r="AC98">
            <v>0</v>
          </cell>
          <cell r="AD98">
            <v>0</v>
          </cell>
          <cell r="AE98">
            <v>0</v>
          </cell>
          <cell r="AF98">
            <v>0</v>
          </cell>
          <cell r="AG98">
            <v>0</v>
          </cell>
          <cell r="AH98">
            <v>0</v>
          </cell>
          <cell r="AI98">
            <v>0</v>
          </cell>
          <cell r="AJ98">
            <v>0</v>
          </cell>
          <cell r="AK98">
            <v>0</v>
          </cell>
          <cell r="AL98">
            <v>0</v>
          </cell>
          <cell r="AM98">
            <v>0</v>
          </cell>
          <cell r="AN98">
            <v>0</v>
          </cell>
          <cell r="AO98">
            <v>0</v>
          </cell>
          <cell r="AP98">
            <v>0</v>
          </cell>
          <cell r="AQ98">
            <v>0</v>
          </cell>
          <cell r="AR98">
            <v>0</v>
          </cell>
          <cell r="AS98">
            <v>0</v>
          </cell>
          <cell r="AT98">
            <v>0</v>
          </cell>
          <cell r="AU98">
            <v>0</v>
          </cell>
          <cell r="AV98">
            <v>0</v>
          </cell>
          <cell r="AW98">
            <v>0</v>
          </cell>
          <cell r="AX98">
            <v>0</v>
          </cell>
          <cell r="AY98">
            <v>0</v>
          </cell>
          <cell r="AZ98">
            <v>0</v>
          </cell>
          <cell r="BA98">
            <v>0</v>
          </cell>
          <cell r="BB98">
            <v>0</v>
          </cell>
          <cell r="BC98">
            <v>0</v>
          </cell>
          <cell r="BD98">
            <v>0</v>
          </cell>
          <cell r="BE98">
            <v>0</v>
          </cell>
          <cell r="BF98">
            <v>0</v>
          </cell>
          <cell r="BG98">
            <v>0</v>
          </cell>
          <cell r="BH98">
            <v>0</v>
          </cell>
          <cell r="BI98">
            <v>0</v>
          </cell>
          <cell r="BJ98">
            <v>0</v>
          </cell>
          <cell r="BK98">
            <v>0</v>
          </cell>
          <cell r="BL98">
            <v>0</v>
          </cell>
          <cell r="BM98">
            <v>0</v>
          </cell>
          <cell r="BN98">
            <v>0</v>
          </cell>
          <cell r="BO98">
            <v>0</v>
          </cell>
          <cell r="BP98">
            <v>0</v>
          </cell>
          <cell r="BQ98">
            <v>0</v>
          </cell>
          <cell r="BR98">
            <v>0</v>
          </cell>
          <cell r="BS98">
            <v>0</v>
          </cell>
          <cell r="BT98">
            <v>0</v>
          </cell>
          <cell r="BU98">
            <v>0</v>
          </cell>
          <cell r="BV98">
            <v>0</v>
          </cell>
          <cell r="BW98">
            <v>0</v>
          </cell>
          <cell r="BX98">
            <v>0</v>
          </cell>
          <cell r="BY98">
            <v>0</v>
          </cell>
          <cell r="BZ98">
            <v>0</v>
          </cell>
          <cell r="CA98">
            <v>0</v>
          </cell>
          <cell r="CB98">
            <v>0</v>
          </cell>
          <cell r="CC98">
            <v>0</v>
          </cell>
        </row>
        <row r="99">
          <cell r="B99" t="str">
            <v>국도38(시)02</v>
          </cell>
          <cell r="C99" t="str">
            <v>국도38(시)</v>
          </cell>
          <cell r="D99" t="str">
            <v>02</v>
          </cell>
          <cell r="E99" t="str">
            <v>9806R_151</v>
          </cell>
          <cell r="F99" t="str">
            <v>9806R_252</v>
          </cell>
          <cell r="G99">
            <v>45</v>
          </cell>
          <cell r="H99">
            <v>48</v>
          </cell>
          <cell r="I99">
            <v>0</v>
          </cell>
          <cell r="J99">
            <v>0</v>
          </cell>
          <cell r="K99">
            <v>0</v>
          </cell>
          <cell r="L99">
            <v>0</v>
          </cell>
          <cell r="M99">
            <v>0</v>
          </cell>
          <cell r="N99">
            <v>0</v>
          </cell>
          <cell r="O99">
            <v>0</v>
          </cell>
          <cell r="P99">
            <v>0</v>
          </cell>
          <cell r="Q99">
            <v>0</v>
          </cell>
          <cell r="R99">
            <v>45</v>
          </cell>
          <cell r="S99">
            <v>0</v>
          </cell>
          <cell r="T99">
            <v>45</v>
          </cell>
          <cell r="U99">
            <v>45</v>
          </cell>
          <cell r="V99">
            <v>0</v>
          </cell>
          <cell r="W99">
            <v>0</v>
          </cell>
          <cell r="X99">
            <v>0</v>
          </cell>
          <cell r="Y99">
            <v>0</v>
          </cell>
          <cell r="Z99">
            <v>0</v>
          </cell>
          <cell r="AA99">
            <v>0</v>
          </cell>
          <cell r="AB99">
            <v>0</v>
          </cell>
          <cell r="AC99">
            <v>0</v>
          </cell>
          <cell r="AD99">
            <v>0</v>
          </cell>
          <cell r="AE99">
            <v>0</v>
          </cell>
          <cell r="AF99">
            <v>0</v>
          </cell>
          <cell r="AG99">
            <v>0</v>
          </cell>
          <cell r="AH99">
            <v>0</v>
          </cell>
          <cell r="AI99">
            <v>0</v>
          </cell>
          <cell r="AJ99">
            <v>0</v>
          </cell>
          <cell r="AK99">
            <v>0</v>
          </cell>
          <cell r="AL99">
            <v>0</v>
          </cell>
          <cell r="AM99">
            <v>0</v>
          </cell>
          <cell r="AN99">
            <v>0</v>
          </cell>
          <cell r="AO99">
            <v>0</v>
          </cell>
          <cell r="AP99">
            <v>0</v>
          </cell>
          <cell r="AQ99">
            <v>0</v>
          </cell>
          <cell r="AR99">
            <v>0</v>
          </cell>
          <cell r="AS99">
            <v>0</v>
          </cell>
          <cell r="AT99">
            <v>0</v>
          </cell>
          <cell r="AU99">
            <v>0</v>
          </cell>
          <cell r="AV99">
            <v>0</v>
          </cell>
          <cell r="AW99">
            <v>0</v>
          </cell>
          <cell r="AX99">
            <v>0</v>
          </cell>
          <cell r="AY99">
            <v>0</v>
          </cell>
          <cell r="AZ99">
            <v>0</v>
          </cell>
          <cell r="BA99">
            <v>0</v>
          </cell>
          <cell r="BB99">
            <v>0</v>
          </cell>
          <cell r="BC99">
            <v>0</v>
          </cell>
          <cell r="BD99">
            <v>0</v>
          </cell>
          <cell r="BE99">
            <v>0</v>
          </cell>
          <cell r="BF99">
            <v>0</v>
          </cell>
          <cell r="BG99">
            <v>0</v>
          </cell>
          <cell r="BH99">
            <v>0</v>
          </cell>
          <cell r="BI99">
            <v>0</v>
          </cell>
          <cell r="BJ99">
            <v>0</v>
          </cell>
          <cell r="BK99">
            <v>0</v>
          </cell>
          <cell r="BL99">
            <v>0</v>
          </cell>
          <cell r="BM99">
            <v>0</v>
          </cell>
          <cell r="BN99">
            <v>0</v>
          </cell>
          <cell r="BO99">
            <v>0</v>
          </cell>
          <cell r="BP99">
            <v>0</v>
          </cell>
          <cell r="BQ99">
            <v>0</v>
          </cell>
          <cell r="BR99">
            <v>0</v>
          </cell>
          <cell r="BS99">
            <v>0</v>
          </cell>
          <cell r="BT99">
            <v>0</v>
          </cell>
          <cell r="BU99">
            <v>0</v>
          </cell>
          <cell r="BV99">
            <v>0</v>
          </cell>
          <cell r="BW99">
            <v>0</v>
          </cell>
          <cell r="BX99">
            <v>0</v>
          </cell>
          <cell r="BY99">
            <v>0</v>
          </cell>
          <cell r="BZ99">
            <v>0</v>
          </cell>
          <cell r="CA99">
            <v>0</v>
          </cell>
          <cell r="CB99">
            <v>0</v>
          </cell>
          <cell r="CC99">
            <v>0</v>
          </cell>
        </row>
        <row r="100">
          <cell r="B100" t="str">
            <v>국도38(시)02</v>
          </cell>
          <cell r="C100" t="str">
            <v>국도38(시)</v>
          </cell>
          <cell r="D100" t="str">
            <v>02</v>
          </cell>
          <cell r="E100" t="str">
            <v>9806R_252</v>
          </cell>
          <cell r="F100" t="str">
            <v>9806R_351</v>
          </cell>
          <cell r="G100">
            <v>57</v>
          </cell>
          <cell r="H100">
            <v>48</v>
          </cell>
          <cell r="I100">
            <v>0</v>
          </cell>
          <cell r="J100">
            <v>0</v>
          </cell>
          <cell r="K100">
            <v>0</v>
          </cell>
          <cell r="L100">
            <v>0</v>
          </cell>
          <cell r="M100">
            <v>0</v>
          </cell>
          <cell r="N100">
            <v>0</v>
          </cell>
          <cell r="O100">
            <v>0</v>
          </cell>
          <cell r="P100">
            <v>0</v>
          </cell>
          <cell r="Q100">
            <v>0</v>
          </cell>
          <cell r="R100">
            <v>57</v>
          </cell>
          <cell r="S100">
            <v>0</v>
          </cell>
          <cell r="T100">
            <v>57</v>
          </cell>
          <cell r="U100">
            <v>57</v>
          </cell>
          <cell r="V100">
            <v>0</v>
          </cell>
          <cell r="W100">
            <v>0</v>
          </cell>
          <cell r="X100">
            <v>0</v>
          </cell>
          <cell r="Y100">
            <v>0</v>
          </cell>
          <cell r="Z100">
            <v>0</v>
          </cell>
          <cell r="AA100">
            <v>0</v>
          </cell>
          <cell r="AB100">
            <v>0</v>
          </cell>
          <cell r="AC100">
            <v>0</v>
          </cell>
          <cell r="AD100">
            <v>0</v>
          </cell>
          <cell r="AE100">
            <v>0</v>
          </cell>
          <cell r="AF100">
            <v>0</v>
          </cell>
          <cell r="AG100">
            <v>0</v>
          </cell>
          <cell r="AH100">
            <v>0</v>
          </cell>
          <cell r="AI100">
            <v>0</v>
          </cell>
          <cell r="AJ100">
            <v>0</v>
          </cell>
          <cell r="AK100">
            <v>0</v>
          </cell>
          <cell r="AL100">
            <v>0</v>
          </cell>
          <cell r="AM100">
            <v>0</v>
          </cell>
          <cell r="AN100">
            <v>0</v>
          </cell>
          <cell r="AO100">
            <v>0</v>
          </cell>
          <cell r="AP100">
            <v>0</v>
          </cell>
          <cell r="AQ100">
            <v>0</v>
          </cell>
          <cell r="AR100">
            <v>0</v>
          </cell>
          <cell r="AS100">
            <v>0</v>
          </cell>
          <cell r="AT100">
            <v>0</v>
          </cell>
          <cell r="AU100">
            <v>0</v>
          </cell>
          <cell r="AV100">
            <v>0</v>
          </cell>
          <cell r="AW100">
            <v>0</v>
          </cell>
          <cell r="AX100">
            <v>0</v>
          </cell>
          <cell r="AY100">
            <v>0</v>
          </cell>
          <cell r="AZ100">
            <v>0</v>
          </cell>
          <cell r="BA100">
            <v>0</v>
          </cell>
          <cell r="BB100">
            <v>0</v>
          </cell>
          <cell r="BC100">
            <v>0</v>
          </cell>
          <cell r="BD100">
            <v>0</v>
          </cell>
          <cell r="BE100">
            <v>0</v>
          </cell>
          <cell r="BF100">
            <v>0</v>
          </cell>
          <cell r="BG100">
            <v>0</v>
          </cell>
          <cell r="BH100">
            <v>0</v>
          </cell>
          <cell r="BI100">
            <v>0</v>
          </cell>
          <cell r="BJ100">
            <v>0</v>
          </cell>
          <cell r="BK100">
            <v>0</v>
          </cell>
          <cell r="BL100">
            <v>0</v>
          </cell>
          <cell r="BM100">
            <v>0</v>
          </cell>
          <cell r="BN100">
            <v>0</v>
          </cell>
          <cell r="BO100">
            <v>0</v>
          </cell>
          <cell r="BP100">
            <v>0</v>
          </cell>
          <cell r="BQ100">
            <v>0</v>
          </cell>
          <cell r="BR100">
            <v>0</v>
          </cell>
          <cell r="BS100">
            <v>0</v>
          </cell>
          <cell r="BT100">
            <v>0</v>
          </cell>
          <cell r="BU100">
            <v>0</v>
          </cell>
          <cell r="BV100">
            <v>0</v>
          </cell>
          <cell r="BW100">
            <v>0</v>
          </cell>
          <cell r="BX100">
            <v>0</v>
          </cell>
          <cell r="BY100">
            <v>0</v>
          </cell>
          <cell r="BZ100">
            <v>0</v>
          </cell>
          <cell r="CA100">
            <v>0</v>
          </cell>
          <cell r="CB100">
            <v>0</v>
          </cell>
          <cell r="CC100">
            <v>0</v>
          </cell>
        </row>
        <row r="101">
          <cell r="B101" t="str">
            <v>국도38(시)02</v>
          </cell>
          <cell r="C101" t="str">
            <v>국도38(시)</v>
          </cell>
          <cell r="D101" t="str">
            <v>02</v>
          </cell>
          <cell r="E101" t="str">
            <v>9806R_351</v>
          </cell>
          <cell r="F101" t="str">
            <v>9806R_451</v>
          </cell>
          <cell r="G101">
            <v>47</v>
          </cell>
          <cell r="H101">
            <v>48</v>
          </cell>
          <cell r="I101">
            <v>0</v>
          </cell>
          <cell r="J101" t="str">
            <v>F5</v>
          </cell>
          <cell r="K101">
            <v>0</v>
          </cell>
          <cell r="L101">
            <v>0</v>
          </cell>
          <cell r="M101">
            <v>0</v>
          </cell>
          <cell r="N101">
            <v>0</v>
          </cell>
          <cell r="O101">
            <v>0</v>
          </cell>
          <cell r="P101">
            <v>0</v>
          </cell>
          <cell r="Q101">
            <v>0</v>
          </cell>
          <cell r="R101">
            <v>47</v>
          </cell>
          <cell r="S101">
            <v>0</v>
          </cell>
          <cell r="T101">
            <v>47</v>
          </cell>
          <cell r="U101">
            <v>67</v>
          </cell>
          <cell r="V101">
            <v>0</v>
          </cell>
          <cell r="W101">
            <v>20</v>
          </cell>
          <cell r="X101">
            <v>0</v>
          </cell>
          <cell r="Y101">
            <v>0</v>
          </cell>
          <cell r="Z101">
            <v>0</v>
          </cell>
          <cell r="AA101">
            <v>0</v>
          </cell>
          <cell r="AB101">
            <v>0</v>
          </cell>
          <cell r="AC101">
            <v>0</v>
          </cell>
          <cell r="AD101">
            <v>0</v>
          </cell>
          <cell r="AE101">
            <v>0</v>
          </cell>
          <cell r="AF101">
            <v>0</v>
          </cell>
          <cell r="AG101">
            <v>0</v>
          </cell>
          <cell r="AH101">
            <v>0</v>
          </cell>
          <cell r="AI101">
            <v>0</v>
          </cell>
          <cell r="AJ101">
            <v>0</v>
          </cell>
          <cell r="AK101">
            <v>0</v>
          </cell>
          <cell r="AL101">
            <v>0</v>
          </cell>
          <cell r="AM101">
            <v>1</v>
          </cell>
          <cell r="AN101">
            <v>0</v>
          </cell>
          <cell r="AO101">
            <v>0</v>
          </cell>
          <cell r="AP101">
            <v>0</v>
          </cell>
          <cell r="AQ101">
            <v>0</v>
          </cell>
          <cell r="AR101">
            <v>1</v>
          </cell>
          <cell r="AS101">
            <v>0</v>
          </cell>
          <cell r="AT101">
            <v>0</v>
          </cell>
          <cell r="AU101">
            <v>0</v>
          </cell>
          <cell r="AV101">
            <v>25</v>
          </cell>
          <cell r="AW101">
            <v>0</v>
          </cell>
          <cell r="AX101">
            <v>0</v>
          </cell>
          <cell r="AY101">
            <v>0</v>
          </cell>
          <cell r="AZ101">
            <v>0</v>
          </cell>
          <cell r="BA101">
            <v>1</v>
          </cell>
          <cell r="BB101">
            <v>0</v>
          </cell>
          <cell r="BC101">
            <v>0</v>
          </cell>
          <cell r="BD101">
            <v>47</v>
          </cell>
          <cell r="BE101">
            <v>0</v>
          </cell>
          <cell r="BF101">
            <v>0</v>
          </cell>
          <cell r="BG101">
            <v>1</v>
          </cell>
          <cell r="BH101">
            <v>2</v>
          </cell>
          <cell r="BI101">
            <v>0</v>
          </cell>
          <cell r="BJ101">
            <v>0</v>
          </cell>
          <cell r="BK101">
            <v>0</v>
          </cell>
          <cell r="BL101">
            <v>0</v>
          </cell>
          <cell r="BM101">
            <v>0</v>
          </cell>
          <cell r="BN101">
            <v>0</v>
          </cell>
          <cell r="BO101">
            <v>0</v>
          </cell>
          <cell r="BP101">
            <v>0</v>
          </cell>
          <cell r="BQ101">
            <v>0</v>
          </cell>
          <cell r="BR101">
            <v>0</v>
          </cell>
          <cell r="BS101">
            <v>0</v>
          </cell>
          <cell r="BT101">
            <v>0</v>
          </cell>
          <cell r="BU101">
            <v>0</v>
          </cell>
          <cell r="BV101">
            <v>0</v>
          </cell>
          <cell r="BW101">
            <v>0</v>
          </cell>
          <cell r="BX101">
            <v>0</v>
          </cell>
          <cell r="BY101">
            <v>0</v>
          </cell>
          <cell r="BZ101">
            <v>0</v>
          </cell>
          <cell r="CA101">
            <v>0</v>
          </cell>
          <cell r="CB101">
            <v>0</v>
          </cell>
          <cell r="CC101">
            <v>0</v>
          </cell>
        </row>
        <row r="102">
          <cell r="B102" t="str">
            <v>국도38(시)02</v>
          </cell>
          <cell r="C102" t="str">
            <v>국도38(시)</v>
          </cell>
          <cell r="D102" t="str">
            <v>02</v>
          </cell>
          <cell r="E102" t="str">
            <v>9806R_551</v>
          </cell>
          <cell r="F102" t="str">
            <v>9806R_651</v>
          </cell>
          <cell r="G102">
            <v>42</v>
          </cell>
          <cell r="H102">
            <v>12</v>
          </cell>
          <cell r="I102">
            <v>0</v>
          </cell>
          <cell r="J102">
            <v>0</v>
          </cell>
          <cell r="K102">
            <v>0</v>
          </cell>
          <cell r="L102">
            <v>0</v>
          </cell>
          <cell r="M102">
            <v>0</v>
          </cell>
          <cell r="N102">
            <v>0</v>
          </cell>
          <cell r="O102">
            <v>0</v>
          </cell>
          <cell r="P102">
            <v>0</v>
          </cell>
          <cell r="Q102">
            <v>0</v>
          </cell>
          <cell r="R102">
            <v>0</v>
          </cell>
          <cell r="S102">
            <v>0</v>
          </cell>
          <cell r="T102">
            <v>0</v>
          </cell>
          <cell r="U102">
            <v>0</v>
          </cell>
          <cell r="V102">
            <v>0</v>
          </cell>
          <cell r="W102">
            <v>0</v>
          </cell>
          <cell r="X102">
            <v>0</v>
          </cell>
          <cell r="Y102">
            <v>0</v>
          </cell>
          <cell r="Z102">
            <v>0</v>
          </cell>
          <cell r="AA102">
            <v>0</v>
          </cell>
          <cell r="AB102">
            <v>0</v>
          </cell>
          <cell r="AC102">
            <v>0</v>
          </cell>
          <cell r="AD102">
            <v>0</v>
          </cell>
          <cell r="AE102">
            <v>0</v>
          </cell>
          <cell r="AF102">
            <v>42</v>
          </cell>
          <cell r="AG102">
            <v>0</v>
          </cell>
          <cell r="AH102">
            <v>42</v>
          </cell>
          <cell r="AI102">
            <v>42</v>
          </cell>
          <cell r="AJ102">
            <v>0</v>
          </cell>
          <cell r="AK102">
            <v>0</v>
          </cell>
          <cell r="AL102">
            <v>0</v>
          </cell>
          <cell r="AM102">
            <v>0</v>
          </cell>
          <cell r="AN102">
            <v>0</v>
          </cell>
          <cell r="AO102">
            <v>0</v>
          </cell>
          <cell r="AP102">
            <v>0</v>
          </cell>
          <cell r="AQ102">
            <v>0</v>
          </cell>
          <cell r="AR102">
            <v>0</v>
          </cell>
          <cell r="AS102">
            <v>0</v>
          </cell>
          <cell r="AT102">
            <v>0</v>
          </cell>
          <cell r="AU102">
            <v>0</v>
          </cell>
          <cell r="AV102">
            <v>0</v>
          </cell>
          <cell r="AW102">
            <v>0</v>
          </cell>
          <cell r="AX102">
            <v>0</v>
          </cell>
          <cell r="AY102">
            <v>0</v>
          </cell>
          <cell r="AZ102">
            <v>0</v>
          </cell>
          <cell r="BA102">
            <v>0</v>
          </cell>
          <cell r="BB102">
            <v>0</v>
          </cell>
          <cell r="BC102">
            <v>0</v>
          </cell>
          <cell r="BD102">
            <v>0</v>
          </cell>
          <cell r="BE102">
            <v>0</v>
          </cell>
          <cell r="BF102">
            <v>0</v>
          </cell>
          <cell r="BG102">
            <v>0</v>
          </cell>
          <cell r="BH102">
            <v>0</v>
          </cell>
          <cell r="BI102">
            <v>0</v>
          </cell>
          <cell r="BJ102">
            <v>0</v>
          </cell>
          <cell r="BK102">
            <v>0</v>
          </cell>
          <cell r="BL102">
            <v>0</v>
          </cell>
          <cell r="BM102">
            <v>0</v>
          </cell>
          <cell r="BN102">
            <v>0</v>
          </cell>
          <cell r="BO102">
            <v>0</v>
          </cell>
          <cell r="BP102">
            <v>0</v>
          </cell>
          <cell r="BQ102">
            <v>0</v>
          </cell>
          <cell r="BR102">
            <v>0</v>
          </cell>
          <cell r="BS102">
            <v>0</v>
          </cell>
          <cell r="BT102">
            <v>0</v>
          </cell>
          <cell r="BU102">
            <v>0</v>
          </cell>
          <cell r="BV102">
            <v>0</v>
          </cell>
          <cell r="BW102">
            <v>0</v>
          </cell>
          <cell r="BX102">
            <v>0</v>
          </cell>
          <cell r="BY102">
            <v>0</v>
          </cell>
          <cell r="BZ102">
            <v>0</v>
          </cell>
          <cell r="CA102">
            <v>0</v>
          </cell>
          <cell r="CB102">
            <v>0</v>
          </cell>
          <cell r="CC102">
            <v>0</v>
          </cell>
        </row>
        <row r="103">
          <cell r="B103" t="str">
            <v>국도38(시)02</v>
          </cell>
          <cell r="C103" t="str">
            <v>국도38(시)</v>
          </cell>
          <cell r="D103" t="str">
            <v>02</v>
          </cell>
          <cell r="E103" t="str">
            <v>9806R_651</v>
          </cell>
          <cell r="F103" t="str">
            <v>9806R_661</v>
          </cell>
          <cell r="G103">
            <v>41</v>
          </cell>
          <cell r="H103">
            <v>12</v>
          </cell>
          <cell r="I103">
            <v>0</v>
          </cell>
          <cell r="J103">
            <v>0</v>
          </cell>
          <cell r="K103">
            <v>0</v>
          </cell>
          <cell r="L103">
            <v>0</v>
          </cell>
          <cell r="M103">
            <v>0</v>
          </cell>
          <cell r="N103">
            <v>0</v>
          </cell>
          <cell r="O103">
            <v>0</v>
          </cell>
          <cell r="P103">
            <v>0</v>
          </cell>
          <cell r="Q103">
            <v>0</v>
          </cell>
          <cell r="R103">
            <v>0</v>
          </cell>
          <cell r="S103">
            <v>0</v>
          </cell>
          <cell r="T103">
            <v>0</v>
          </cell>
          <cell r="U103">
            <v>0</v>
          </cell>
          <cell r="V103">
            <v>0</v>
          </cell>
          <cell r="W103">
            <v>0</v>
          </cell>
          <cell r="X103">
            <v>0</v>
          </cell>
          <cell r="Y103">
            <v>0</v>
          </cell>
          <cell r="Z103">
            <v>0</v>
          </cell>
          <cell r="AA103">
            <v>0</v>
          </cell>
          <cell r="AB103">
            <v>0</v>
          </cell>
          <cell r="AC103">
            <v>0</v>
          </cell>
          <cell r="AD103">
            <v>0</v>
          </cell>
          <cell r="AE103">
            <v>0</v>
          </cell>
          <cell r="AF103">
            <v>41</v>
          </cell>
          <cell r="AG103">
            <v>0</v>
          </cell>
          <cell r="AH103">
            <v>41</v>
          </cell>
          <cell r="AI103">
            <v>41</v>
          </cell>
          <cell r="AJ103">
            <v>0</v>
          </cell>
          <cell r="AK103">
            <v>0</v>
          </cell>
          <cell r="AL103">
            <v>0</v>
          </cell>
          <cell r="AM103">
            <v>0</v>
          </cell>
          <cell r="AN103">
            <v>0</v>
          </cell>
          <cell r="AO103">
            <v>0</v>
          </cell>
          <cell r="AP103">
            <v>0</v>
          </cell>
          <cell r="AQ103">
            <v>0</v>
          </cell>
          <cell r="AR103">
            <v>0</v>
          </cell>
          <cell r="AS103">
            <v>0</v>
          </cell>
          <cell r="AT103">
            <v>0</v>
          </cell>
          <cell r="AU103">
            <v>0</v>
          </cell>
          <cell r="AV103">
            <v>0</v>
          </cell>
          <cell r="AW103">
            <v>0</v>
          </cell>
          <cell r="AX103">
            <v>0</v>
          </cell>
          <cell r="AY103">
            <v>0</v>
          </cell>
          <cell r="AZ103">
            <v>0</v>
          </cell>
          <cell r="BA103">
            <v>0</v>
          </cell>
          <cell r="BB103">
            <v>0</v>
          </cell>
          <cell r="BC103">
            <v>0</v>
          </cell>
          <cell r="BD103">
            <v>0</v>
          </cell>
          <cell r="BE103">
            <v>0</v>
          </cell>
          <cell r="BF103">
            <v>0</v>
          </cell>
          <cell r="BG103">
            <v>0</v>
          </cell>
          <cell r="BH103">
            <v>0</v>
          </cell>
          <cell r="BI103">
            <v>0</v>
          </cell>
          <cell r="BJ103">
            <v>0</v>
          </cell>
          <cell r="BK103">
            <v>0</v>
          </cell>
          <cell r="BL103">
            <v>0</v>
          </cell>
          <cell r="BM103">
            <v>0</v>
          </cell>
          <cell r="BN103">
            <v>0</v>
          </cell>
          <cell r="BO103">
            <v>0</v>
          </cell>
          <cell r="BP103">
            <v>0</v>
          </cell>
          <cell r="BQ103">
            <v>0</v>
          </cell>
          <cell r="BR103">
            <v>0</v>
          </cell>
          <cell r="BS103">
            <v>0</v>
          </cell>
          <cell r="BT103">
            <v>0</v>
          </cell>
          <cell r="BU103">
            <v>0</v>
          </cell>
          <cell r="BV103">
            <v>0</v>
          </cell>
          <cell r="BW103">
            <v>0</v>
          </cell>
          <cell r="BX103">
            <v>0</v>
          </cell>
          <cell r="BY103">
            <v>0</v>
          </cell>
          <cell r="BZ103">
            <v>0</v>
          </cell>
          <cell r="CA103">
            <v>0</v>
          </cell>
          <cell r="CB103">
            <v>0</v>
          </cell>
          <cell r="CC103">
            <v>0</v>
          </cell>
        </row>
        <row r="104">
          <cell r="B104" t="str">
            <v>국도38(시)02</v>
          </cell>
          <cell r="C104" t="str">
            <v>국도38(시)</v>
          </cell>
          <cell r="D104" t="str">
            <v>02</v>
          </cell>
          <cell r="E104" t="str">
            <v>9806R_661</v>
          </cell>
          <cell r="F104" t="str">
            <v>9806R_671</v>
          </cell>
          <cell r="G104">
            <v>36</v>
          </cell>
          <cell r="H104">
            <v>12</v>
          </cell>
          <cell r="I104">
            <v>0</v>
          </cell>
          <cell r="J104">
            <v>0</v>
          </cell>
          <cell r="K104">
            <v>0</v>
          </cell>
          <cell r="L104">
            <v>0</v>
          </cell>
          <cell r="M104">
            <v>0</v>
          </cell>
          <cell r="N104">
            <v>0</v>
          </cell>
          <cell r="O104">
            <v>0</v>
          </cell>
          <cell r="P104">
            <v>0</v>
          </cell>
          <cell r="Q104">
            <v>0</v>
          </cell>
          <cell r="R104">
            <v>0</v>
          </cell>
          <cell r="S104">
            <v>0</v>
          </cell>
          <cell r="T104">
            <v>0</v>
          </cell>
          <cell r="U104">
            <v>0</v>
          </cell>
          <cell r="V104">
            <v>0</v>
          </cell>
          <cell r="W104">
            <v>0</v>
          </cell>
          <cell r="X104">
            <v>0</v>
          </cell>
          <cell r="Y104">
            <v>0</v>
          </cell>
          <cell r="Z104">
            <v>0</v>
          </cell>
          <cell r="AA104">
            <v>0</v>
          </cell>
          <cell r="AB104">
            <v>0</v>
          </cell>
          <cell r="AC104">
            <v>0</v>
          </cell>
          <cell r="AD104">
            <v>0</v>
          </cell>
          <cell r="AE104">
            <v>0</v>
          </cell>
          <cell r="AF104">
            <v>36</v>
          </cell>
          <cell r="AG104">
            <v>0</v>
          </cell>
          <cell r="AH104">
            <v>36</v>
          </cell>
          <cell r="AI104">
            <v>36</v>
          </cell>
          <cell r="AJ104">
            <v>0</v>
          </cell>
          <cell r="AK104">
            <v>0</v>
          </cell>
          <cell r="AL104">
            <v>0</v>
          </cell>
          <cell r="AM104">
            <v>0</v>
          </cell>
          <cell r="AN104">
            <v>0</v>
          </cell>
          <cell r="AO104">
            <v>0</v>
          </cell>
          <cell r="AP104">
            <v>0</v>
          </cell>
          <cell r="AQ104">
            <v>0</v>
          </cell>
          <cell r="AR104">
            <v>0</v>
          </cell>
          <cell r="AS104">
            <v>0</v>
          </cell>
          <cell r="AT104">
            <v>0</v>
          </cell>
          <cell r="AU104">
            <v>0</v>
          </cell>
          <cell r="AV104">
            <v>0</v>
          </cell>
          <cell r="AW104">
            <v>0</v>
          </cell>
          <cell r="AX104">
            <v>0</v>
          </cell>
          <cell r="AY104">
            <v>0</v>
          </cell>
          <cell r="AZ104">
            <v>0</v>
          </cell>
          <cell r="BA104">
            <v>0</v>
          </cell>
          <cell r="BB104">
            <v>0</v>
          </cell>
          <cell r="BC104">
            <v>0</v>
          </cell>
          <cell r="BD104">
            <v>0</v>
          </cell>
          <cell r="BE104">
            <v>0</v>
          </cell>
          <cell r="BF104">
            <v>0</v>
          </cell>
          <cell r="BG104">
            <v>0</v>
          </cell>
          <cell r="BH104">
            <v>0</v>
          </cell>
          <cell r="BI104">
            <v>0</v>
          </cell>
          <cell r="BJ104">
            <v>0</v>
          </cell>
          <cell r="BK104">
            <v>0</v>
          </cell>
          <cell r="BL104">
            <v>0</v>
          </cell>
          <cell r="BM104">
            <v>0</v>
          </cell>
          <cell r="BN104">
            <v>0</v>
          </cell>
          <cell r="BO104">
            <v>0</v>
          </cell>
          <cell r="BP104">
            <v>0</v>
          </cell>
          <cell r="BQ104">
            <v>0</v>
          </cell>
          <cell r="BR104">
            <v>0</v>
          </cell>
          <cell r="BS104">
            <v>0</v>
          </cell>
          <cell r="BT104">
            <v>0</v>
          </cell>
          <cell r="BU104">
            <v>0</v>
          </cell>
          <cell r="BV104">
            <v>0</v>
          </cell>
          <cell r="BW104">
            <v>0</v>
          </cell>
          <cell r="BX104">
            <v>0</v>
          </cell>
          <cell r="BY104">
            <v>0</v>
          </cell>
          <cell r="BZ104">
            <v>0</v>
          </cell>
          <cell r="CA104">
            <v>0</v>
          </cell>
          <cell r="CB104">
            <v>0</v>
          </cell>
          <cell r="CC104">
            <v>0</v>
          </cell>
        </row>
        <row r="105">
          <cell r="B105" t="str">
            <v>국도38(시)02</v>
          </cell>
          <cell r="C105" t="str">
            <v>국도38(시)</v>
          </cell>
          <cell r="D105" t="str">
            <v>02</v>
          </cell>
          <cell r="E105" t="str">
            <v>9806R_671</v>
          </cell>
          <cell r="F105" t="str">
            <v>9806R_681</v>
          </cell>
          <cell r="G105">
            <v>58</v>
          </cell>
          <cell r="H105">
            <v>12</v>
          </cell>
          <cell r="I105">
            <v>0</v>
          </cell>
          <cell r="J105">
            <v>0</v>
          </cell>
          <cell r="K105">
            <v>0</v>
          </cell>
          <cell r="L105">
            <v>0</v>
          </cell>
          <cell r="M105">
            <v>0</v>
          </cell>
          <cell r="N105">
            <v>0</v>
          </cell>
          <cell r="O105">
            <v>0</v>
          </cell>
          <cell r="P105">
            <v>0</v>
          </cell>
          <cell r="Q105">
            <v>0</v>
          </cell>
          <cell r="R105">
            <v>0</v>
          </cell>
          <cell r="S105">
            <v>0</v>
          </cell>
          <cell r="T105">
            <v>0</v>
          </cell>
          <cell r="U105">
            <v>0</v>
          </cell>
          <cell r="V105">
            <v>0</v>
          </cell>
          <cell r="W105">
            <v>0</v>
          </cell>
          <cell r="X105">
            <v>0</v>
          </cell>
          <cell r="Y105">
            <v>0</v>
          </cell>
          <cell r="Z105">
            <v>0</v>
          </cell>
          <cell r="AA105">
            <v>0</v>
          </cell>
          <cell r="AB105">
            <v>0</v>
          </cell>
          <cell r="AC105">
            <v>0</v>
          </cell>
          <cell r="AD105">
            <v>0</v>
          </cell>
          <cell r="AE105">
            <v>0</v>
          </cell>
          <cell r="AF105">
            <v>58</v>
          </cell>
          <cell r="AG105">
            <v>0</v>
          </cell>
          <cell r="AH105">
            <v>58</v>
          </cell>
          <cell r="AI105">
            <v>58</v>
          </cell>
          <cell r="AJ105">
            <v>0</v>
          </cell>
          <cell r="AK105">
            <v>0</v>
          </cell>
          <cell r="AL105">
            <v>0</v>
          </cell>
          <cell r="AM105">
            <v>0</v>
          </cell>
          <cell r="AN105">
            <v>0</v>
          </cell>
          <cell r="AO105">
            <v>0</v>
          </cell>
          <cell r="AP105">
            <v>0</v>
          </cell>
          <cell r="AQ105">
            <v>0</v>
          </cell>
          <cell r="AR105">
            <v>0</v>
          </cell>
          <cell r="AS105">
            <v>0</v>
          </cell>
          <cell r="AT105">
            <v>0</v>
          </cell>
          <cell r="AU105">
            <v>0</v>
          </cell>
          <cell r="AV105">
            <v>0</v>
          </cell>
          <cell r="AW105">
            <v>0</v>
          </cell>
          <cell r="AX105">
            <v>0</v>
          </cell>
          <cell r="AY105">
            <v>0</v>
          </cell>
          <cell r="AZ105">
            <v>0</v>
          </cell>
          <cell r="BA105">
            <v>0</v>
          </cell>
          <cell r="BB105">
            <v>0</v>
          </cell>
          <cell r="BC105">
            <v>0</v>
          </cell>
          <cell r="BD105">
            <v>0</v>
          </cell>
          <cell r="BE105">
            <v>0</v>
          </cell>
          <cell r="BF105">
            <v>0</v>
          </cell>
          <cell r="BG105">
            <v>0</v>
          </cell>
          <cell r="BH105">
            <v>0</v>
          </cell>
          <cell r="BI105">
            <v>0</v>
          </cell>
          <cell r="BJ105">
            <v>0</v>
          </cell>
          <cell r="BK105">
            <v>0</v>
          </cell>
          <cell r="BL105">
            <v>1</v>
          </cell>
          <cell r="BM105">
            <v>0</v>
          </cell>
          <cell r="BN105">
            <v>0</v>
          </cell>
          <cell r="BO105">
            <v>0</v>
          </cell>
          <cell r="BP105">
            <v>0</v>
          </cell>
          <cell r="BQ105">
            <v>0</v>
          </cell>
          <cell r="BR105">
            <v>0</v>
          </cell>
          <cell r="BS105">
            <v>0</v>
          </cell>
          <cell r="BT105">
            <v>0</v>
          </cell>
          <cell r="BU105">
            <v>0</v>
          </cell>
          <cell r="BV105">
            <v>0</v>
          </cell>
          <cell r="BW105">
            <v>0</v>
          </cell>
          <cell r="BX105">
            <v>0</v>
          </cell>
          <cell r="BY105">
            <v>0</v>
          </cell>
          <cell r="BZ105">
            <v>0</v>
          </cell>
          <cell r="CA105">
            <v>0</v>
          </cell>
          <cell r="CB105">
            <v>0</v>
          </cell>
          <cell r="CC105">
            <v>0</v>
          </cell>
        </row>
        <row r="106">
          <cell r="B106" t="str">
            <v>국도38(시)02</v>
          </cell>
          <cell r="C106" t="str">
            <v>국도38(시)</v>
          </cell>
          <cell r="D106" t="str">
            <v>02</v>
          </cell>
          <cell r="E106" t="str">
            <v>9806R_681</v>
          </cell>
          <cell r="F106" t="str">
            <v>WC1</v>
          </cell>
          <cell r="G106">
            <v>32</v>
          </cell>
          <cell r="H106">
            <v>12</v>
          </cell>
          <cell r="I106">
            <v>0</v>
          </cell>
          <cell r="J106">
            <v>0</v>
          </cell>
          <cell r="K106">
            <v>0</v>
          </cell>
          <cell r="L106">
            <v>0</v>
          </cell>
          <cell r="M106">
            <v>0</v>
          </cell>
          <cell r="N106">
            <v>0</v>
          </cell>
          <cell r="O106">
            <v>0</v>
          </cell>
          <cell r="P106">
            <v>0</v>
          </cell>
          <cell r="Q106">
            <v>0</v>
          </cell>
          <cell r="R106">
            <v>0</v>
          </cell>
          <cell r="S106">
            <v>0</v>
          </cell>
          <cell r="T106">
            <v>0</v>
          </cell>
          <cell r="U106">
            <v>0</v>
          </cell>
          <cell r="V106">
            <v>0</v>
          </cell>
          <cell r="W106">
            <v>0</v>
          </cell>
          <cell r="X106">
            <v>0</v>
          </cell>
          <cell r="Y106">
            <v>0</v>
          </cell>
          <cell r="Z106">
            <v>0</v>
          </cell>
          <cell r="AA106">
            <v>0</v>
          </cell>
          <cell r="AB106">
            <v>0</v>
          </cell>
          <cell r="AC106">
            <v>0</v>
          </cell>
          <cell r="AD106">
            <v>0</v>
          </cell>
          <cell r="AE106">
            <v>0</v>
          </cell>
          <cell r="AF106">
            <v>32</v>
          </cell>
          <cell r="AG106">
            <v>0</v>
          </cell>
          <cell r="AH106">
            <v>32</v>
          </cell>
          <cell r="AI106">
            <v>62</v>
          </cell>
          <cell r="AJ106">
            <v>20</v>
          </cell>
          <cell r="AK106">
            <v>10</v>
          </cell>
          <cell r="AL106">
            <v>1</v>
          </cell>
          <cell r="AM106">
            <v>0</v>
          </cell>
          <cell r="AN106">
            <v>0</v>
          </cell>
          <cell r="AO106">
            <v>2</v>
          </cell>
          <cell r="AP106">
            <v>0</v>
          </cell>
          <cell r="AQ106">
            <v>0</v>
          </cell>
          <cell r="AR106">
            <v>0</v>
          </cell>
          <cell r="AS106">
            <v>0</v>
          </cell>
          <cell r="AT106">
            <v>0</v>
          </cell>
          <cell r="AU106">
            <v>0</v>
          </cell>
          <cell r="AV106">
            <v>0</v>
          </cell>
          <cell r="AW106">
            <v>0</v>
          </cell>
          <cell r="AX106">
            <v>0</v>
          </cell>
          <cell r="AY106">
            <v>0</v>
          </cell>
          <cell r="AZ106">
            <v>0</v>
          </cell>
          <cell r="BA106">
            <v>0</v>
          </cell>
          <cell r="BB106">
            <v>0</v>
          </cell>
          <cell r="BC106">
            <v>0</v>
          </cell>
          <cell r="BD106">
            <v>32</v>
          </cell>
          <cell r="BE106">
            <v>0</v>
          </cell>
          <cell r="BF106">
            <v>0</v>
          </cell>
          <cell r="BG106">
            <v>0</v>
          </cell>
          <cell r="BH106">
            <v>1</v>
          </cell>
          <cell r="BI106">
            <v>0</v>
          </cell>
          <cell r="BJ106">
            <v>0</v>
          </cell>
          <cell r="BK106">
            <v>0</v>
          </cell>
          <cell r="BL106">
            <v>0</v>
          </cell>
          <cell r="BM106">
            <v>0</v>
          </cell>
          <cell r="BN106">
            <v>0</v>
          </cell>
          <cell r="BO106">
            <v>0</v>
          </cell>
          <cell r="BP106">
            <v>0</v>
          </cell>
          <cell r="BQ106">
            <v>0</v>
          </cell>
          <cell r="BR106">
            <v>0</v>
          </cell>
          <cell r="BS106">
            <v>0</v>
          </cell>
          <cell r="BT106">
            <v>0</v>
          </cell>
          <cell r="BU106">
            <v>0</v>
          </cell>
          <cell r="BV106">
            <v>0</v>
          </cell>
          <cell r="BW106">
            <v>0</v>
          </cell>
          <cell r="BX106">
            <v>1</v>
          </cell>
          <cell r="BY106">
            <v>0</v>
          </cell>
          <cell r="BZ106">
            <v>0</v>
          </cell>
          <cell r="CA106">
            <v>0</v>
          </cell>
          <cell r="CB106">
            <v>0</v>
          </cell>
          <cell r="CC106">
            <v>0</v>
          </cell>
        </row>
        <row r="107">
          <cell r="A107" t="str">
            <v>국도38(시)02</v>
          </cell>
          <cell r="B107" t="str">
            <v>소계</v>
          </cell>
          <cell r="C107" t="str">
            <v>국도38(시)02</v>
          </cell>
          <cell r="D107">
            <v>0</v>
          </cell>
          <cell r="E107">
            <v>0</v>
          </cell>
          <cell r="F107">
            <v>0</v>
          </cell>
          <cell r="G107">
            <v>2298</v>
          </cell>
          <cell r="H107">
            <v>0</v>
          </cell>
          <cell r="I107">
            <v>0</v>
          </cell>
          <cell r="J107">
            <v>0</v>
          </cell>
          <cell r="K107">
            <v>0</v>
          </cell>
          <cell r="L107">
            <v>0</v>
          </cell>
          <cell r="M107">
            <v>0</v>
          </cell>
          <cell r="N107">
            <v>0</v>
          </cell>
          <cell r="O107">
            <v>0</v>
          </cell>
          <cell r="P107">
            <v>0</v>
          </cell>
          <cell r="Q107">
            <v>0</v>
          </cell>
          <cell r="R107">
            <v>2089</v>
          </cell>
          <cell r="S107">
            <v>0</v>
          </cell>
          <cell r="T107">
            <v>2089</v>
          </cell>
          <cell r="U107">
            <v>2159</v>
          </cell>
          <cell r="V107">
            <v>0</v>
          </cell>
          <cell r="W107">
            <v>40</v>
          </cell>
          <cell r="X107">
            <v>30</v>
          </cell>
          <cell r="Y107">
            <v>0</v>
          </cell>
          <cell r="Z107">
            <v>0</v>
          </cell>
          <cell r="AA107">
            <v>0</v>
          </cell>
          <cell r="AB107">
            <v>0</v>
          </cell>
          <cell r="AC107">
            <v>0</v>
          </cell>
          <cell r="AD107">
            <v>0</v>
          </cell>
          <cell r="AE107">
            <v>0</v>
          </cell>
          <cell r="AF107">
            <v>209</v>
          </cell>
          <cell r="AG107">
            <v>0</v>
          </cell>
          <cell r="AH107">
            <v>209</v>
          </cell>
          <cell r="AI107">
            <v>239</v>
          </cell>
          <cell r="AJ107">
            <v>20</v>
          </cell>
          <cell r="AK107">
            <v>10</v>
          </cell>
          <cell r="AL107">
            <v>1</v>
          </cell>
          <cell r="AM107">
            <v>2</v>
          </cell>
          <cell r="AN107">
            <v>0</v>
          </cell>
          <cell r="AO107">
            <v>2</v>
          </cell>
          <cell r="AP107">
            <v>0</v>
          </cell>
          <cell r="AQ107">
            <v>0</v>
          </cell>
          <cell r="AR107">
            <v>2</v>
          </cell>
          <cell r="AS107">
            <v>0</v>
          </cell>
          <cell r="AT107">
            <v>0</v>
          </cell>
          <cell r="AU107">
            <v>0</v>
          </cell>
          <cell r="AV107">
            <v>49</v>
          </cell>
          <cell r="AW107">
            <v>0</v>
          </cell>
          <cell r="AX107">
            <v>0</v>
          </cell>
          <cell r="AY107">
            <v>0</v>
          </cell>
          <cell r="AZ107">
            <v>0</v>
          </cell>
          <cell r="BA107">
            <v>3</v>
          </cell>
          <cell r="BB107">
            <v>0</v>
          </cell>
          <cell r="BC107">
            <v>0</v>
          </cell>
          <cell r="BD107">
            <v>79</v>
          </cell>
          <cell r="BE107">
            <v>0</v>
          </cell>
          <cell r="BF107">
            <v>0</v>
          </cell>
          <cell r="BG107">
            <v>1</v>
          </cell>
          <cell r="BH107">
            <v>3</v>
          </cell>
          <cell r="BI107">
            <v>0</v>
          </cell>
          <cell r="BJ107">
            <v>0</v>
          </cell>
          <cell r="BK107">
            <v>0</v>
          </cell>
          <cell r="BL107">
            <v>1</v>
          </cell>
          <cell r="BM107">
            <v>0</v>
          </cell>
          <cell r="BN107">
            <v>0</v>
          </cell>
          <cell r="BO107">
            <v>0</v>
          </cell>
          <cell r="BP107">
            <v>0</v>
          </cell>
          <cell r="BQ107">
            <v>0</v>
          </cell>
          <cell r="BR107">
            <v>0</v>
          </cell>
          <cell r="BS107">
            <v>0</v>
          </cell>
          <cell r="BT107">
            <v>0</v>
          </cell>
          <cell r="BU107">
            <v>0</v>
          </cell>
          <cell r="BV107">
            <v>0</v>
          </cell>
          <cell r="BW107">
            <v>0</v>
          </cell>
          <cell r="BX107">
            <v>1</v>
          </cell>
          <cell r="BY107">
            <v>0</v>
          </cell>
          <cell r="BZ107">
            <v>0</v>
          </cell>
          <cell r="CA107">
            <v>0</v>
          </cell>
          <cell r="CB107">
            <v>0</v>
          </cell>
          <cell r="CC107">
            <v>0</v>
          </cell>
        </row>
        <row r="108">
          <cell r="B108" t="str">
            <v>국도38(시)03</v>
          </cell>
          <cell r="C108" t="str">
            <v>국도38(시)</v>
          </cell>
          <cell r="D108" t="str">
            <v>03</v>
          </cell>
          <cell r="E108" t="str">
            <v>9806R_451</v>
          </cell>
          <cell r="F108" t="str">
            <v xml:space="preserve"> _무명</v>
          </cell>
          <cell r="G108">
            <v>100</v>
          </cell>
          <cell r="H108">
            <v>48</v>
          </cell>
          <cell r="I108">
            <v>0</v>
          </cell>
          <cell r="J108">
            <v>0</v>
          </cell>
          <cell r="K108">
            <v>0</v>
          </cell>
          <cell r="L108">
            <v>0</v>
          </cell>
          <cell r="M108">
            <v>0</v>
          </cell>
          <cell r="N108">
            <v>0</v>
          </cell>
          <cell r="O108">
            <v>0</v>
          </cell>
          <cell r="P108">
            <v>0</v>
          </cell>
          <cell r="Q108">
            <v>0</v>
          </cell>
          <cell r="R108">
            <v>100</v>
          </cell>
          <cell r="S108">
            <v>0</v>
          </cell>
          <cell r="T108">
            <v>100</v>
          </cell>
          <cell r="U108">
            <v>100</v>
          </cell>
          <cell r="V108">
            <v>0</v>
          </cell>
          <cell r="W108">
            <v>0</v>
          </cell>
          <cell r="X108">
            <v>0</v>
          </cell>
          <cell r="Y108">
            <v>0</v>
          </cell>
          <cell r="Z108">
            <v>0</v>
          </cell>
          <cell r="AA108">
            <v>0</v>
          </cell>
          <cell r="AB108">
            <v>0</v>
          </cell>
          <cell r="AC108">
            <v>0</v>
          </cell>
          <cell r="AD108">
            <v>0</v>
          </cell>
          <cell r="AE108">
            <v>0</v>
          </cell>
          <cell r="AF108">
            <v>0</v>
          </cell>
          <cell r="AG108">
            <v>0</v>
          </cell>
          <cell r="AH108">
            <v>0</v>
          </cell>
          <cell r="AI108">
            <v>0</v>
          </cell>
          <cell r="AJ108">
            <v>0</v>
          </cell>
          <cell r="AK108">
            <v>0</v>
          </cell>
          <cell r="AL108">
            <v>0</v>
          </cell>
          <cell r="AM108">
            <v>0</v>
          </cell>
          <cell r="AN108">
            <v>0</v>
          </cell>
          <cell r="AO108">
            <v>0</v>
          </cell>
          <cell r="AP108">
            <v>0</v>
          </cell>
          <cell r="AQ108">
            <v>0</v>
          </cell>
          <cell r="AR108">
            <v>0</v>
          </cell>
          <cell r="AS108">
            <v>0</v>
          </cell>
          <cell r="AT108">
            <v>0</v>
          </cell>
          <cell r="AU108">
            <v>0</v>
          </cell>
          <cell r="AV108">
            <v>0</v>
          </cell>
          <cell r="AW108">
            <v>0</v>
          </cell>
          <cell r="AX108">
            <v>0</v>
          </cell>
          <cell r="AY108">
            <v>0</v>
          </cell>
          <cell r="AZ108">
            <v>0</v>
          </cell>
          <cell r="BA108">
            <v>0</v>
          </cell>
          <cell r="BB108">
            <v>0</v>
          </cell>
          <cell r="BC108">
            <v>0</v>
          </cell>
          <cell r="BD108">
            <v>0</v>
          </cell>
          <cell r="BE108">
            <v>0</v>
          </cell>
          <cell r="BF108">
            <v>0</v>
          </cell>
          <cell r="BG108">
            <v>0</v>
          </cell>
          <cell r="BH108">
            <v>0</v>
          </cell>
          <cell r="BI108">
            <v>0</v>
          </cell>
          <cell r="BJ108">
            <v>0</v>
          </cell>
          <cell r="BK108">
            <v>0</v>
          </cell>
          <cell r="BL108">
            <v>0</v>
          </cell>
          <cell r="BM108">
            <v>0</v>
          </cell>
          <cell r="BN108">
            <v>0</v>
          </cell>
          <cell r="BO108">
            <v>0</v>
          </cell>
          <cell r="BP108">
            <v>0</v>
          </cell>
          <cell r="BQ108">
            <v>0</v>
          </cell>
          <cell r="BR108">
            <v>0</v>
          </cell>
          <cell r="BS108">
            <v>0</v>
          </cell>
          <cell r="BT108">
            <v>0</v>
          </cell>
          <cell r="BU108">
            <v>0</v>
          </cell>
          <cell r="BV108">
            <v>0</v>
          </cell>
          <cell r="BW108">
            <v>0</v>
          </cell>
          <cell r="BX108">
            <v>0</v>
          </cell>
          <cell r="BY108">
            <v>0</v>
          </cell>
          <cell r="BZ108">
            <v>0</v>
          </cell>
          <cell r="CA108">
            <v>0</v>
          </cell>
          <cell r="CB108">
            <v>0</v>
          </cell>
          <cell r="CC108">
            <v>0</v>
          </cell>
        </row>
        <row r="109">
          <cell r="B109" t="str">
            <v>국도38(시)03</v>
          </cell>
          <cell r="C109" t="str">
            <v>국도38(시)</v>
          </cell>
          <cell r="D109" t="str">
            <v>03</v>
          </cell>
          <cell r="E109" t="str">
            <v xml:space="preserve"> _무명</v>
          </cell>
          <cell r="F109" t="str">
            <v>9806R_421</v>
          </cell>
          <cell r="G109">
            <v>28</v>
          </cell>
          <cell r="H109">
            <v>48</v>
          </cell>
          <cell r="I109">
            <v>0</v>
          </cell>
          <cell r="J109">
            <v>0</v>
          </cell>
          <cell r="K109">
            <v>0</v>
          </cell>
          <cell r="L109">
            <v>0</v>
          </cell>
          <cell r="M109">
            <v>0</v>
          </cell>
          <cell r="N109">
            <v>0</v>
          </cell>
          <cell r="O109">
            <v>0</v>
          </cell>
          <cell r="P109">
            <v>0</v>
          </cell>
          <cell r="Q109">
            <v>0</v>
          </cell>
          <cell r="R109">
            <v>28</v>
          </cell>
          <cell r="S109">
            <v>0</v>
          </cell>
          <cell r="T109">
            <v>28</v>
          </cell>
          <cell r="U109">
            <v>28</v>
          </cell>
          <cell r="V109">
            <v>0</v>
          </cell>
          <cell r="W109">
            <v>0</v>
          </cell>
          <cell r="X109">
            <v>0</v>
          </cell>
          <cell r="Y109">
            <v>0</v>
          </cell>
          <cell r="Z109">
            <v>0</v>
          </cell>
          <cell r="AA109">
            <v>0</v>
          </cell>
          <cell r="AB109">
            <v>0</v>
          </cell>
          <cell r="AC109">
            <v>0</v>
          </cell>
          <cell r="AD109">
            <v>0</v>
          </cell>
          <cell r="AE109">
            <v>0</v>
          </cell>
          <cell r="AF109">
            <v>0</v>
          </cell>
          <cell r="AG109">
            <v>0</v>
          </cell>
          <cell r="AH109">
            <v>0</v>
          </cell>
          <cell r="AI109">
            <v>0</v>
          </cell>
          <cell r="AJ109">
            <v>0</v>
          </cell>
          <cell r="AK109">
            <v>0</v>
          </cell>
          <cell r="AL109">
            <v>0</v>
          </cell>
          <cell r="AM109">
            <v>0</v>
          </cell>
          <cell r="AN109">
            <v>0</v>
          </cell>
          <cell r="AO109">
            <v>0</v>
          </cell>
          <cell r="AP109">
            <v>0</v>
          </cell>
          <cell r="AQ109">
            <v>0</v>
          </cell>
          <cell r="AR109">
            <v>0</v>
          </cell>
          <cell r="AS109">
            <v>0</v>
          </cell>
          <cell r="AT109">
            <v>0</v>
          </cell>
          <cell r="AU109">
            <v>0</v>
          </cell>
          <cell r="AV109">
            <v>0</v>
          </cell>
          <cell r="AW109">
            <v>0</v>
          </cell>
          <cell r="AX109">
            <v>0</v>
          </cell>
          <cell r="AY109">
            <v>0</v>
          </cell>
          <cell r="AZ109">
            <v>0</v>
          </cell>
          <cell r="BA109">
            <v>0</v>
          </cell>
          <cell r="BB109">
            <v>0</v>
          </cell>
          <cell r="BC109">
            <v>0</v>
          </cell>
          <cell r="BD109">
            <v>0</v>
          </cell>
          <cell r="BE109">
            <v>0</v>
          </cell>
          <cell r="BF109">
            <v>0</v>
          </cell>
          <cell r="BG109">
            <v>0</v>
          </cell>
          <cell r="BH109">
            <v>0</v>
          </cell>
          <cell r="BI109">
            <v>0</v>
          </cell>
          <cell r="BJ109">
            <v>0</v>
          </cell>
          <cell r="BK109">
            <v>0</v>
          </cell>
          <cell r="BL109">
            <v>0</v>
          </cell>
          <cell r="BM109">
            <v>0</v>
          </cell>
          <cell r="BN109">
            <v>0</v>
          </cell>
          <cell r="BO109">
            <v>0</v>
          </cell>
          <cell r="BP109">
            <v>0</v>
          </cell>
          <cell r="BQ109">
            <v>0</v>
          </cell>
          <cell r="BR109">
            <v>0</v>
          </cell>
          <cell r="BS109">
            <v>0</v>
          </cell>
          <cell r="BT109">
            <v>0</v>
          </cell>
          <cell r="BU109">
            <v>0</v>
          </cell>
          <cell r="BV109">
            <v>0</v>
          </cell>
          <cell r="BW109">
            <v>0</v>
          </cell>
          <cell r="BX109">
            <v>0</v>
          </cell>
          <cell r="BY109">
            <v>0</v>
          </cell>
          <cell r="BZ109">
            <v>0</v>
          </cell>
          <cell r="CA109">
            <v>0</v>
          </cell>
          <cell r="CB109">
            <v>0</v>
          </cell>
          <cell r="CC109">
            <v>0</v>
          </cell>
        </row>
        <row r="110">
          <cell r="B110" t="str">
            <v>국도38(시)03</v>
          </cell>
          <cell r="C110" t="str">
            <v>국도38(시)</v>
          </cell>
          <cell r="D110" t="str">
            <v>03</v>
          </cell>
          <cell r="E110" t="str">
            <v>9806R_421</v>
          </cell>
          <cell r="F110" t="str">
            <v>9806R_521</v>
          </cell>
          <cell r="G110">
            <v>25</v>
          </cell>
          <cell r="H110">
            <v>48</v>
          </cell>
          <cell r="I110">
            <v>0</v>
          </cell>
          <cell r="J110">
            <v>0</v>
          </cell>
          <cell r="K110">
            <v>0</v>
          </cell>
          <cell r="L110">
            <v>0</v>
          </cell>
          <cell r="M110">
            <v>0</v>
          </cell>
          <cell r="N110">
            <v>0</v>
          </cell>
          <cell r="O110">
            <v>0</v>
          </cell>
          <cell r="P110">
            <v>0</v>
          </cell>
          <cell r="Q110">
            <v>0</v>
          </cell>
          <cell r="R110">
            <v>25</v>
          </cell>
          <cell r="S110">
            <v>0</v>
          </cell>
          <cell r="T110">
            <v>25</v>
          </cell>
          <cell r="U110">
            <v>25</v>
          </cell>
          <cell r="V110">
            <v>0</v>
          </cell>
          <cell r="W110">
            <v>0</v>
          </cell>
          <cell r="X110">
            <v>0</v>
          </cell>
          <cell r="Y110">
            <v>0</v>
          </cell>
          <cell r="Z110">
            <v>0</v>
          </cell>
          <cell r="AA110">
            <v>0</v>
          </cell>
          <cell r="AB110">
            <v>0</v>
          </cell>
          <cell r="AC110">
            <v>0</v>
          </cell>
          <cell r="AD110">
            <v>0</v>
          </cell>
          <cell r="AE110">
            <v>0</v>
          </cell>
          <cell r="AF110">
            <v>0</v>
          </cell>
          <cell r="AG110">
            <v>0</v>
          </cell>
          <cell r="AH110">
            <v>0</v>
          </cell>
          <cell r="AI110">
            <v>0</v>
          </cell>
          <cell r="AJ110">
            <v>0</v>
          </cell>
          <cell r="AK110">
            <v>0</v>
          </cell>
          <cell r="AL110">
            <v>0</v>
          </cell>
          <cell r="AM110">
            <v>0</v>
          </cell>
          <cell r="AN110">
            <v>0</v>
          </cell>
          <cell r="AO110">
            <v>0</v>
          </cell>
          <cell r="AP110">
            <v>0</v>
          </cell>
          <cell r="AQ110">
            <v>0</v>
          </cell>
          <cell r="AR110">
            <v>0</v>
          </cell>
          <cell r="AS110">
            <v>0</v>
          </cell>
          <cell r="AT110">
            <v>0</v>
          </cell>
          <cell r="AU110">
            <v>0</v>
          </cell>
          <cell r="AV110">
            <v>0</v>
          </cell>
          <cell r="AW110">
            <v>0</v>
          </cell>
          <cell r="AX110">
            <v>0</v>
          </cell>
          <cell r="AY110">
            <v>0</v>
          </cell>
          <cell r="AZ110">
            <v>0</v>
          </cell>
          <cell r="BA110">
            <v>0</v>
          </cell>
          <cell r="BB110">
            <v>0</v>
          </cell>
          <cell r="BC110">
            <v>0</v>
          </cell>
          <cell r="BD110">
            <v>0</v>
          </cell>
          <cell r="BE110">
            <v>0</v>
          </cell>
          <cell r="BF110">
            <v>0</v>
          </cell>
          <cell r="BG110">
            <v>0</v>
          </cell>
          <cell r="BH110">
            <v>0</v>
          </cell>
          <cell r="BI110">
            <v>0</v>
          </cell>
          <cell r="BJ110">
            <v>0</v>
          </cell>
          <cell r="BK110">
            <v>0</v>
          </cell>
          <cell r="BL110">
            <v>0</v>
          </cell>
          <cell r="BM110">
            <v>0</v>
          </cell>
          <cell r="BN110">
            <v>0</v>
          </cell>
          <cell r="BO110">
            <v>0</v>
          </cell>
          <cell r="BP110">
            <v>0</v>
          </cell>
          <cell r="BQ110">
            <v>0</v>
          </cell>
          <cell r="BR110">
            <v>0</v>
          </cell>
          <cell r="BS110">
            <v>0</v>
          </cell>
          <cell r="BT110">
            <v>0</v>
          </cell>
          <cell r="BU110">
            <v>0</v>
          </cell>
          <cell r="BV110">
            <v>0</v>
          </cell>
          <cell r="BW110">
            <v>0</v>
          </cell>
          <cell r="BX110">
            <v>0</v>
          </cell>
          <cell r="BY110">
            <v>0</v>
          </cell>
          <cell r="BZ110">
            <v>0</v>
          </cell>
          <cell r="CA110">
            <v>0</v>
          </cell>
          <cell r="CB110">
            <v>0</v>
          </cell>
          <cell r="CC110">
            <v>0</v>
          </cell>
        </row>
        <row r="111">
          <cell r="B111" t="str">
            <v>국도38(시)03</v>
          </cell>
          <cell r="C111" t="str">
            <v>국도38(시)</v>
          </cell>
          <cell r="D111" t="str">
            <v>03</v>
          </cell>
          <cell r="E111" t="str">
            <v>9806R_521</v>
          </cell>
          <cell r="F111" t="str">
            <v xml:space="preserve"> _무명</v>
          </cell>
          <cell r="G111">
            <v>31</v>
          </cell>
          <cell r="H111">
            <v>48</v>
          </cell>
          <cell r="I111">
            <v>0</v>
          </cell>
          <cell r="J111">
            <v>0</v>
          </cell>
          <cell r="K111">
            <v>0</v>
          </cell>
          <cell r="L111">
            <v>0</v>
          </cell>
          <cell r="M111">
            <v>0</v>
          </cell>
          <cell r="N111">
            <v>0</v>
          </cell>
          <cell r="O111">
            <v>0</v>
          </cell>
          <cell r="P111">
            <v>0</v>
          </cell>
          <cell r="Q111">
            <v>0</v>
          </cell>
          <cell r="R111">
            <v>31</v>
          </cell>
          <cell r="S111">
            <v>0</v>
          </cell>
          <cell r="T111">
            <v>31</v>
          </cell>
          <cell r="U111">
            <v>31</v>
          </cell>
          <cell r="V111">
            <v>0</v>
          </cell>
          <cell r="W111">
            <v>0</v>
          </cell>
          <cell r="X111">
            <v>0</v>
          </cell>
          <cell r="Y111">
            <v>0</v>
          </cell>
          <cell r="Z111">
            <v>0</v>
          </cell>
          <cell r="AA111">
            <v>0</v>
          </cell>
          <cell r="AB111">
            <v>0</v>
          </cell>
          <cell r="AC111">
            <v>0</v>
          </cell>
          <cell r="AD111">
            <v>0</v>
          </cell>
          <cell r="AE111">
            <v>0</v>
          </cell>
          <cell r="AF111">
            <v>0</v>
          </cell>
          <cell r="AG111">
            <v>0</v>
          </cell>
          <cell r="AH111">
            <v>0</v>
          </cell>
          <cell r="AI111">
            <v>0</v>
          </cell>
          <cell r="AJ111">
            <v>0</v>
          </cell>
          <cell r="AK111">
            <v>0</v>
          </cell>
          <cell r="AL111">
            <v>0</v>
          </cell>
          <cell r="AM111">
            <v>0</v>
          </cell>
          <cell r="AN111">
            <v>0</v>
          </cell>
          <cell r="AO111">
            <v>0</v>
          </cell>
          <cell r="AP111">
            <v>0</v>
          </cell>
          <cell r="AQ111">
            <v>0</v>
          </cell>
          <cell r="AR111">
            <v>0</v>
          </cell>
          <cell r="AS111">
            <v>0</v>
          </cell>
          <cell r="AT111">
            <v>0</v>
          </cell>
          <cell r="AU111">
            <v>0</v>
          </cell>
          <cell r="AV111">
            <v>0</v>
          </cell>
          <cell r="AW111">
            <v>0</v>
          </cell>
          <cell r="AX111">
            <v>0</v>
          </cell>
          <cell r="AY111">
            <v>0</v>
          </cell>
          <cell r="AZ111">
            <v>0</v>
          </cell>
          <cell r="BA111">
            <v>0</v>
          </cell>
          <cell r="BB111">
            <v>0</v>
          </cell>
          <cell r="BC111">
            <v>0</v>
          </cell>
          <cell r="BD111">
            <v>0</v>
          </cell>
          <cell r="BE111">
            <v>0</v>
          </cell>
          <cell r="BF111">
            <v>0</v>
          </cell>
          <cell r="BG111">
            <v>0</v>
          </cell>
          <cell r="BH111">
            <v>0</v>
          </cell>
          <cell r="BI111">
            <v>0</v>
          </cell>
          <cell r="BJ111">
            <v>0</v>
          </cell>
          <cell r="BK111">
            <v>0</v>
          </cell>
          <cell r="BL111">
            <v>0</v>
          </cell>
          <cell r="BM111">
            <v>0</v>
          </cell>
          <cell r="BN111">
            <v>0</v>
          </cell>
          <cell r="BO111">
            <v>0</v>
          </cell>
          <cell r="BP111">
            <v>0</v>
          </cell>
          <cell r="BQ111">
            <v>0</v>
          </cell>
          <cell r="BR111">
            <v>0</v>
          </cell>
          <cell r="BS111">
            <v>0</v>
          </cell>
          <cell r="BT111">
            <v>0</v>
          </cell>
          <cell r="BU111">
            <v>0</v>
          </cell>
          <cell r="BV111">
            <v>0</v>
          </cell>
          <cell r="BW111">
            <v>0</v>
          </cell>
          <cell r="BX111">
            <v>0</v>
          </cell>
          <cell r="BY111">
            <v>0</v>
          </cell>
          <cell r="BZ111">
            <v>0</v>
          </cell>
          <cell r="CA111">
            <v>0</v>
          </cell>
          <cell r="CB111">
            <v>0</v>
          </cell>
          <cell r="CC111">
            <v>0</v>
          </cell>
        </row>
        <row r="112">
          <cell r="B112" t="str">
            <v>국도38(시)03</v>
          </cell>
          <cell r="C112" t="str">
            <v>국도38(시)</v>
          </cell>
          <cell r="D112" t="str">
            <v>03</v>
          </cell>
          <cell r="E112" t="str">
            <v xml:space="preserve"> _무명</v>
          </cell>
          <cell r="F112" t="str">
            <v>9806R_612</v>
          </cell>
          <cell r="G112">
            <v>46</v>
          </cell>
          <cell r="H112">
            <v>48</v>
          </cell>
          <cell r="I112">
            <v>0</v>
          </cell>
          <cell r="J112">
            <v>0</v>
          </cell>
          <cell r="K112">
            <v>0</v>
          </cell>
          <cell r="L112">
            <v>0</v>
          </cell>
          <cell r="M112">
            <v>0</v>
          </cell>
          <cell r="N112">
            <v>0</v>
          </cell>
          <cell r="O112">
            <v>0</v>
          </cell>
          <cell r="P112">
            <v>0</v>
          </cell>
          <cell r="Q112">
            <v>0</v>
          </cell>
          <cell r="R112">
            <v>46</v>
          </cell>
          <cell r="S112">
            <v>0</v>
          </cell>
          <cell r="T112">
            <v>46</v>
          </cell>
          <cell r="U112">
            <v>46</v>
          </cell>
          <cell r="V112">
            <v>0</v>
          </cell>
          <cell r="W112">
            <v>0</v>
          </cell>
          <cell r="X112">
            <v>0</v>
          </cell>
          <cell r="Y112">
            <v>0</v>
          </cell>
          <cell r="Z112">
            <v>0</v>
          </cell>
          <cell r="AA112">
            <v>0</v>
          </cell>
          <cell r="AB112">
            <v>0</v>
          </cell>
          <cell r="AC112">
            <v>0</v>
          </cell>
          <cell r="AD112">
            <v>0</v>
          </cell>
          <cell r="AE112">
            <v>0</v>
          </cell>
          <cell r="AF112">
            <v>0</v>
          </cell>
          <cell r="AG112">
            <v>0</v>
          </cell>
          <cell r="AH112">
            <v>0</v>
          </cell>
          <cell r="AI112">
            <v>0</v>
          </cell>
          <cell r="AJ112">
            <v>0</v>
          </cell>
          <cell r="AK112">
            <v>0</v>
          </cell>
          <cell r="AL112">
            <v>0</v>
          </cell>
          <cell r="AM112">
            <v>0</v>
          </cell>
          <cell r="AN112">
            <v>0</v>
          </cell>
          <cell r="AO112">
            <v>0</v>
          </cell>
          <cell r="AP112">
            <v>0</v>
          </cell>
          <cell r="AQ112">
            <v>0</v>
          </cell>
          <cell r="AR112">
            <v>0</v>
          </cell>
          <cell r="AS112">
            <v>0</v>
          </cell>
          <cell r="AT112">
            <v>0</v>
          </cell>
          <cell r="AU112">
            <v>0</v>
          </cell>
          <cell r="AV112">
            <v>0</v>
          </cell>
          <cell r="AW112">
            <v>0</v>
          </cell>
          <cell r="AX112">
            <v>0</v>
          </cell>
          <cell r="AY112">
            <v>0</v>
          </cell>
          <cell r="AZ112">
            <v>0</v>
          </cell>
          <cell r="BA112">
            <v>0</v>
          </cell>
          <cell r="BB112">
            <v>0</v>
          </cell>
          <cell r="BC112">
            <v>0</v>
          </cell>
          <cell r="BD112">
            <v>0</v>
          </cell>
          <cell r="BE112">
            <v>0</v>
          </cell>
          <cell r="BF112">
            <v>0</v>
          </cell>
          <cell r="BG112">
            <v>0</v>
          </cell>
          <cell r="BH112">
            <v>0</v>
          </cell>
          <cell r="BI112">
            <v>0</v>
          </cell>
          <cell r="BJ112">
            <v>0</v>
          </cell>
          <cell r="BK112">
            <v>0</v>
          </cell>
          <cell r="BL112">
            <v>0</v>
          </cell>
          <cell r="BM112">
            <v>0</v>
          </cell>
          <cell r="BN112">
            <v>0</v>
          </cell>
          <cell r="BO112">
            <v>0</v>
          </cell>
          <cell r="BP112">
            <v>0</v>
          </cell>
          <cell r="BQ112">
            <v>0</v>
          </cell>
          <cell r="BR112">
            <v>0</v>
          </cell>
          <cell r="BS112">
            <v>0</v>
          </cell>
          <cell r="BT112">
            <v>0</v>
          </cell>
          <cell r="BU112">
            <v>0</v>
          </cell>
          <cell r="BV112">
            <v>0</v>
          </cell>
          <cell r="BW112">
            <v>0</v>
          </cell>
          <cell r="BX112">
            <v>0</v>
          </cell>
          <cell r="BY112">
            <v>0</v>
          </cell>
          <cell r="BZ112">
            <v>0</v>
          </cell>
          <cell r="CA112">
            <v>0</v>
          </cell>
          <cell r="CB112">
            <v>0</v>
          </cell>
          <cell r="CC112">
            <v>0</v>
          </cell>
        </row>
        <row r="113">
          <cell r="B113" t="str">
            <v>국도38(시)03</v>
          </cell>
          <cell r="C113" t="str">
            <v>국도38(시)</v>
          </cell>
          <cell r="D113" t="str">
            <v>03</v>
          </cell>
          <cell r="E113" t="str">
            <v>9806R_612</v>
          </cell>
          <cell r="F113" t="str">
            <v>9806R_511</v>
          </cell>
          <cell r="G113">
            <v>42</v>
          </cell>
          <cell r="H113">
            <v>48</v>
          </cell>
          <cell r="I113">
            <v>0</v>
          </cell>
          <cell r="J113">
            <v>0</v>
          </cell>
          <cell r="K113">
            <v>0</v>
          </cell>
          <cell r="L113">
            <v>0</v>
          </cell>
          <cell r="M113">
            <v>0</v>
          </cell>
          <cell r="N113">
            <v>0</v>
          </cell>
          <cell r="O113">
            <v>0</v>
          </cell>
          <cell r="P113">
            <v>0</v>
          </cell>
          <cell r="Q113">
            <v>0</v>
          </cell>
          <cell r="R113">
            <v>42</v>
          </cell>
          <cell r="S113">
            <v>0</v>
          </cell>
          <cell r="T113">
            <v>42</v>
          </cell>
          <cell r="U113">
            <v>42</v>
          </cell>
          <cell r="V113">
            <v>0</v>
          </cell>
          <cell r="W113">
            <v>0</v>
          </cell>
          <cell r="X113">
            <v>0</v>
          </cell>
          <cell r="Y113">
            <v>0</v>
          </cell>
          <cell r="Z113">
            <v>0</v>
          </cell>
          <cell r="AA113">
            <v>0</v>
          </cell>
          <cell r="AB113">
            <v>0</v>
          </cell>
          <cell r="AC113">
            <v>0</v>
          </cell>
          <cell r="AD113">
            <v>0</v>
          </cell>
          <cell r="AE113">
            <v>0</v>
          </cell>
          <cell r="AF113">
            <v>0</v>
          </cell>
          <cell r="AG113">
            <v>0</v>
          </cell>
          <cell r="AH113">
            <v>0</v>
          </cell>
          <cell r="AI113">
            <v>0</v>
          </cell>
          <cell r="AJ113">
            <v>0</v>
          </cell>
          <cell r="AK113">
            <v>0</v>
          </cell>
          <cell r="AL113">
            <v>0</v>
          </cell>
          <cell r="AM113">
            <v>0</v>
          </cell>
          <cell r="AN113">
            <v>0</v>
          </cell>
          <cell r="AO113">
            <v>0</v>
          </cell>
          <cell r="AP113">
            <v>0</v>
          </cell>
          <cell r="AQ113">
            <v>0</v>
          </cell>
          <cell r="AR113">
            <v>0</v>
          </cell>
          <cell r="AS113">
            <v>0</v>
          </cell>
          <cell r="AT113">
            <v>0</v>
          </cell>
          <cell r="AU113">
            <v>0</v>
          </cell>
          <cell r="AV113">
            <v>0</v>
          </cell>
          <cell r="AW113">
            <v>0</v>
          </cell>
          <cell r="AX113">
            <v>0</v>
          </cell>
          <cell r="AY113">
            <v>0</v>
          </cell>
          <cell r="AZ113">
            <v>0</v>
          </cell>
          <cell r="BA113">
            <v>0</v>
          </cell>
          <cell r="BB113">
            <v>0</v>
          </cell>
          <cell r="BC113">
            <v>0</v>
          </cell>
          <cell r="BD113">
            <v>0</v>
          </cell>
          <cell r="BE113">
            <v>0</v>
          </cell>
          <cell r="BF113">
            <v>0</v>
          </cell>
          <cell r="BG113">
            <v>0</v>
          </cell>
          <cell r="BH113">
            <v>0</v>
          </cell>
          <cell r="BI113">
            <v>0</v>
          </cell>
          <cell r="BJ113">
            <v>0</v>
          </cell>
          <cell r="BK113">
            <v>0</v>
          </cell>
          <cell r="BL113">
            <v>0</v>
          </cell>
          <cell r="BM113">
            <v>0</v>
          </cell>
          <cell r="BN113">
            <v>0</v>
          </cell>
          <cell r="BO113">
            <v>0</v>
          </cell>
          <cell r="BP113">
            <v>0</v>
          </cell>
          <cell r="BQ113">
            <v>0</v>
          </cell>
          <cell r="BR113">
            <v>0</v>
          </cell>
          <cell r="BS113">
            <v>0</v>
          </cell>
          <cell r="BT113">
            <v>0</v>
          </cell>
          <cell r="BU113">
            <v>0</v>
          </cell>
          <cell r="BV113">
            <v>0</v>
          </cell>
          <cell r="BW113">
            <v>0</v>
          </cell>
          <cell r="BX113">
            <v>0</v>
          </cell>
          <cell r="BY113">
            <v>0</v>
          </cell>
          <cell r="BZ113">
            <v>0</v>
          </cell>
          <cell r="CA113">
            <v>0</v>
          </cell>
          <cell r="CB113">
            <v>0</v>
          </cell>
          <cell r="CC113">
            <v>0</v>
          </cell>
        </row>
        <row r="114">
          <cell r="B114" t="str">
            <v>국도38(시)03</v>
          </cell>
          <cell r="C114" t="str">
            <v>국도38(시)</v>
          </cell>
          <cell r="D114" t="str">
            <v>03</v>
          </cell>
          <cell r="E114" t="str">
            <v>9806R_511</v>
          </cell>
          <cell r="F114" t="str">
            <v xml:space="preserve"> _무명</v>
          </cell>
          <cell r="G114">
            <v>45</v>
          </cell>
          <cell r="H114">
            <v>48</v>
          </cell>
          <cell r="I114">
            <v>0</v>
          </cell>
          <cell r="J114">
            <v>0</v>
          </cell>
          <cell r="K114">
            <v>0</v>
          </cell>
          <cell r="L114">
            <v>0</v>
          </cell>
          <cell r="M114">
            <v>0</v>
          </cell>
          <cell r="N114">
            <v>0</v>
          </cell>
          <cell r="O114">
            <v>0</v>
          </cell>
          <cell r="P114">
            <v>0</v>
          </cell>
          <cell r="Q114">
            <v>0</v>
          </cell>
          <cell r="R114">
            <v>45</v>
          </cell>
          <cell r="S114">
            <v>0</v>
          </cell>
          <cell r="T114">
            <v>45</v>
          </cell>
          <cell r="U114">
            <v>45</v>
          </cell>
          <cell r="V114">
            <v>0</v>
          </cell>
          <cell r="W114">
            <v>0</v>
          </cell>
          <cell r="X114">
            <v>0</v>
          </cell>
          <cell r="Y114">
            <v>0</v>
          </cell>
          <cell r="Z114">
            <v>0</v>
          </cell>
          <cell r="AA114">
            <v>0</v>
          </cell>
          <cell r="AB114">
            <v>0</v>
          </cell>
          <cell r="AC114">
            <v>0</v>
          </cell>
          <cell r="AD114">
            <v>0</v>
          </cell>
          <cell r="AE114">
            <v>0</v>
          </cell>
          <cell r="AF114">
            <v>0</v>
          </cell>
          <cell r="AG114">
            <v>0</v>
          </cell>
          <cell r="AH114">
            <v>0</v>
          </cell>
          <cell r="AI114">
            <v>0</v>
          </cell>
          <cell r="AJ114">
            <v>0</v>
          </cell>
          <cell r="AK114">
            <v>0</v>
          </cell>
          <cell r="AL114">
            <v>0</v>
          </cell>
          <cell r="AM114">
            <v>0</v>
          </cell>
          <cell r="AN114">
            <v>0</v>
          </cell>
          <cell r="AO114">
            <v>0</v>
          </cell>
          <cell r="AP114">
            <v>0</v>
          </cell>
          <cell r="AQ114">
            <v>0</v>
          </cell>
          <cell r="AR114">
            <v>0</v>
          </cell>
          <cell r="AS114">
            <v>0</v>
          </cell>
          <cell r="AT114">
            <v>0</v>
          </cell>
          <cell r="AU114">
            <v>0</v>
          </cell>
          <cell r="AV114">
            <v>0</v>
          </cell>
          <cell r="AW114">
            <v>0</v>
          </cell>
          <cell r="AX114">
            <v>0</v>
          </cell>
          <cell r="AY114">
            <v>0</v>
          </cell>
          <cell r="AZ114">
            <v>0</v>
          </cell>
          <cell r="BA114">
            <v>0</v>
          </cell>
          <cell r="BB114">
            <v>0</v>
          </cell>
          <cell r="BC114">
            <v>0</v>
          </cell>
          <cell r="BD114">
            <v>0</v>
          </cell>
          <cell r="BE114">
            <v>0</v>
          </cell>
          <cell r="BF114">
            <v>0</v>
          </cell>
          <cell r="BG114">
            <v>0</v>
          </cell>
          <cell r="BH114">
            <v>0</v>
          </cell>
          <cell r="BI114">
            <v>0</v>
          </cell>
          <cell r="BJ114">
            <v>0</v>
          </cell>
          <cell r="BK114">
            <v>0</v>
          </cell>
          <cell r="BL114">
            <v>0</v>
          </cell>
          <cell r="BM114">
            <v>0</v>
          </cell>
          <cell r="BN114">
            <v>0</v>
          </cell>
          <cell r="BO114">
            <v>0</v>
          </cell>
          <cell r="BP114">
            <v>0</v>
          </cell>
          <cell r="BQ114">
            <v>0</v>
          </cell>
          <cell r="BR114">
            <v>0</v>
          </cell>
          <cell r="BS114">
            <v>0</v>
          </cell>
          <cell r="BT114">
            <v>0</v>
          </cell>
          <cell r="BU114">
            <v>0</v>
          </cell>
          <cell r="BV114">
            <v>0</v>
          </cell>
          <cell r="BW114">
            <v>0</v>
          </cell>
          <cell r="BX114">
            <v>0</v>
          </cell>
          <cell r="BY114">
            <v>0</v>
          </cell>
          <cell r="BZ114">
            <v>0</v>
          </cell>
          <cell r="CA114">
            <v>0</v>
          </cell>
          <cell r="CB114">
            <v>0</v>
          </cell>
          <cell r="CC114">
            <v>0</v>
          </cell>
        </row>
        <row r="115">
          <cell r="B115" t="str">
            <v>국도38(시)03</v>
          </cell>
          <cell r="C115" t="str">
            <v>국도38(시)</v>
          </cell>
          <cell r="D115" t="str">
            <v>03</v>
          </cell>
          <cell r="E115" t="str">
            <v xml:space="preserve"> _무명</v>
          </cell>
          <cell r="F115" t="str">
            <v>9806R_301</v>
          </cell>
          <cell r="G115">
            <v>35</v>
          </cell>
          <cell r="H115">
            <v>48</v>
          </cell>
          <cell r="I115">
            <v>0</v>
          </cell>
          <cell r="J115">
            <v>0</v>
          </cell>
          <cell r="K115">
            <v>0</v>
          </cell>
          <cell r="L115">
            <v>0</v>
          </cell>
          <cell r="M115">
            <v>0</v>
          </cell>
          <cell r="N115">
            <v>0</v>
          </cell>
          <cell r="O115">
            <v>0</v>
          </cell>
          <cell r="P115">
            <v>0</v>
          </cell>
          <cell r="Q115">
            <v>0</v>
          </cell>
          <cell r="R115">
            <v>35</v>
          </cell>
          <cell r="S115">
            <v>0</v>
          </cell>
          <cell r="T115">
            <v>35</v>
          </cell>
          <cell r="U115">
            <v>35</v>
          </cell>
          <cell r="V115">
            <v>0</v>
          </cell>
          <cell r="W115">
            <v>0</v>
          </cell>
          <cell r="X115">
            <v>0</v>
          </cell>
          <cell r="Y115">
            <v>0</v>
          </cell>
          <cell r="Z115">
            <v>0</v>
          </cell>
          <cell r="AA115">
            <v>0</v>
          </cell>
          <cell r="AB115">
            <v>0</v>
          </cell>
          <cell r="AC115">
            <v>0</v>
          </cell>
          <cell r="AD115">
            <v>0</v>
          </cell>
          <cell r="AE115">
            <v>0</v>
          </cell>
          <cell r="AF115">
            <v>0</v>
          </cell>
          <cell r="AG115">
            <v>0</v>
          </cell>
          <cell r="AH115">
            <v>0</v>
          </cell>
          <cell r="AI115">
            <v>0</v>
          </cell>
          <cell r="AJ115">
            <v>0</v>
          </cell>
          <cell r="AK115">
            <v>0</v>
          </cell>
          <cell r="AL115">
            <v>0</v>
          </cell>
          <cell r="AM115">
            <v>0</v>
          </cell>
          <cell r="AN115">
            <v>0</v>
          </cell>
          <cell r="AO115">
            <v>0</v>
          </cell>
          <cell r="AP115">
            <v>0</v>
          </cell>
          <cell r="AQ115">
            <v>0</v>
          </cell>
          <cell r="AR115">
            <v>0</v>
          </cell>
          <cell r="AS115">
            <v>0</v>
          </cell>
          <cell r="AT115">
            <v>0</v>
          </cell>
          <cell r="AU115">
            <v>0</v>
          </cell>
          <cell r="AV115">
            <v>0</v>
          </cell>
          <cell r="AW115">
            <v>0</v>
          </cell>
          <cell r="AX115">
            <v>0</v>
          </cell>
          <cell r="AY115">
            <v>0</v>
          </cell>
          <cell r="AZ115">
            <v>0</v>
          </cell>
          <cell r="BA115">
            <v>0</v>
          </cell>
          <cell r="BB115">
            <v>0</v>
          </cell>
          <cell r="BC115">
            <v>0</v>
          </cell>
          <cell r="BD115">
            <v>0</v>
          </cell>
          <cell r="BE115">
            <v>0</v>
          </cell>
          <cell r="BF115">
            <v>0</v>
          </cell>
          <cell r="BG115">
            <v>0</v>
          </cell>
          <cell r="BH115">
            <v>0</v>
          </cell>
          <cell r="BI115">
            <v>0</v>
          </cell>
          <cell r="BJ115">
            <v>0</v>
          </cell>
          <cell r="BK115">
            <v>0</v>
          </cell>
          <cell r="BL115">
            <v>0</v>
          </cell>
          <cell r="BM115">
            <v>0</v>
          </cell>
          <cell r="BN115">
            <v>0</v>
          </cell>
          <cell r="BO115">
            <v>0</v>
          </cell>
          <cell r="BP115">
            <v>0</v>
          </cell>
          <cell r="BQ115">
            <v>0</v>
          </cell>
          <cell r="BR115">
            <v>0</v>
          </cell>
          <cell r="BS115">
            <v>0</v>
          </cell>
          <cell r="BT115">
            <v>0</v>
          </cell>
          <cell r="BU115">
            <v>0</v>
          </cell>
          <cell r="BV115">
            <v>0</v>
          </cell>
          <cell r="BW115">
            <v>0</v>
          </cell>
          <cell r="BX115">
            <v>0</v>
          </cell>
          <cell r="BY115">
            <v>0</v>
          </cell>
          <cell r="BZ115">
            <v>0</v>
          </cell>
          <cell r="CA115">
            <v>0</v>
          </cell>
          <cell r="CB115">
            <v>0</v>
          </cell>
          <cell r="CC115">
            <v>0</v>
          </cell>
        </row>
        <row r="116">
          <cell r="B116" t="str">
            <v>국도38(시)03</v>
          </cell>
          <cell r="C116" t="str">
            <v>국도38(시)</v>
          </cell>
          <cell r="D116" t="str">
            <v>03</v>
          </cell>
          <cell r="E116" t="str">
            <v>9806R_301</v>
          </cell>
          <cell r="F116" t="str">
            <v>9805A_392</v>
          </cell>
          <cell r="G116">
            <v>34</v>
          </cell>
          <cell r="H116">
            <v>48</v>
          </cell>
          <cell r="I116">
            <v>0</v>
          </cell>
          <cell r="J116">
            <v>0</v>
          </cell>
          <cell r="K116">
            <v>0</v>
          </cell>
          <cell r="L116">
            <v>0</v>
          </cell>
          <cell r="M116">
            <v>0</v>
          </cell>
          <cell r="N116">
            <v>0</v>
          </cell>
          <cell r="O116">
            <v>0</v>
          </cell>
          <cell r="P116">
            <v>0</v>
          </cell>
          <cell r="Q116">
            <v>0</v>
          </cell>
          <cell r="R116">
            <v>34</v>
          </cell>
          <cell r="S116">
            <v>0</v>
          </cell>
          <cell r="T116">
            <v>34</v>
          </cell>
          <cell r="U116">
            <v>34</v>
          </cell>
          <cell r="V116">
            <v>0</v>
          </cell>
          <cell r="W116">
            <v>0</v>
          </cell>
          <cell r="X116">
            <v>0</v>
          </cell>
          <cell r="Y116">
            <v>0</v>
          </cell>
          <cell r="Z116">
            <v>0</v>
          </cell>
          <cell r="AA116">
            <v>0</v>
          </cell>
          <cell r="AB116">
            <v>0</v>
          </cell>
          <cell r="AC116">
            <v>0</v>
          </cell>
          <cell r="AD116">
            <v>0</v>
          </cell>
          <cell r="AE116">
            <v>0</v>
          </cell>
          <cell r="AF116">
            <v>0</v>
          </cell>
          <cell r="AG116">
            <v>0</v>
          </cell>
          <cell r="AH116">
            <v>0</v>
          </cell>
          <cell r="AI116">
            <v>0</v>
          </cell>
          <cell r="AJ116">
            <v>0</v>
          </cell>
          <cell r="AK116">
            <v>0</v>
          </cell>
          <cell r="AL116">
            <v>0</v>
          </cell>
          <cell r="AM116">
            <v>0</v>
          </cell>
          <cell r="AN116">
            <v>0</v>
          </cell>
          <cell r="AO116">
            <v>0</v>
          </cell>
          <cell r="AP116">
            <v>0</v>
          </cell>
          <cell r="AQ116">
            <v>0</v>
          </cell>
          <cell r="AR116">
            <v>0</v>
          </cell>
          <cell r="AS116">
            <v>0</v>
          </cell>
          <cell r="AT116">
            <v>0</v>
          </cell>
          <cell r="AU116">
            <v>0</v>
          </cell>
          <cell r="AV116">
            <v>0</v>
          </cell>
          <cell r="AW116">
            <v>0</v>
          </cell>
          <cell r="AX116">
            <v>0</v>
          </cell>
          <cell r="AY116">
            <v>0</v>
          </cell>
          <cell r="AZ116">
            <v>0</v>
          </cell>
          <cell r="BA116">
            <v>0</v>
          </cell>
          <cell r="BB116">
            <v>0</v>
          </cell>
          <cell r="BC116">
            <v>0</v>
          </cell>
          <cell r="BD116">
            <v>0</v>
          </cell>
          <cell r="BE116">
            <v>0</v>
          </cell>
          <cell r="BF116">
            <v>0</v>
          </cell>
          <cell r="BG116">
            <v>0</v>
          </cell>
          <cell r="BH116">
            <v>0</v>
          </cell>
          <cell r="BI116">
            <v>0</v>
          </cell>
          <cell r="BJ116">
            <v>0</v>
          </cell>
          <cell r="BK116">
            <v>0</v>
          </cell>
          <cell r="BL116">
            <v>0</v>
          </cell>
          <cell r="BM116">
            <v>0</v>
          </cell>
          <cell r="BN116">
            <v>0</v>
          </cell>
          <cell r="BO116">
            <v>0</v>
          </cell>
          <cell r="BP116">
            <v>0</v>
          </cell>
          <cell r="BQ116">
            <v>0</v>
          </cell>
          <cell r="BR116">
            <v>0</v>
          </cell>
          <cell r="BS116">
            <v>0</v>
          </cell>
          <cell r="BT116">
            <v>0</v>
          </cell>
          <cell r="BU116">
            <v>0</v>
          </cell>
          <cell r="BV116">
            <v>0</v>
          </cell>
          <cell r="BW116">
            <v>0</v>
          </cell>
          <cell r="BX116">
            <v>0</v>
          </cell>
          <cell r="BY116">
            <v>0</v>
          </cell>
          <cell r="BZ116">
            <v>0</v>
          </cell>
          <cell r="CA116">
            <v>0</v>
          </cell>
          <cell r="CB116">
            <v>0</v>
          </cell>
          <cell r="CC116">
            <v>0</v>
          </cell>
        </row>
        <row r="117">
          <cell r="B117" t="str">
            <v>국도38(시)03</v>
          </cell>
          <cell r="C117" t="str">
            <v>국도38(시)</v>
          </cell>
          <cell r="D117" t="str">
            <v>03</v>
          </cell>
          <cell r="E117" t="str">
            <v>9805A_392</v>
          </cell>
          <cell r="F117" t="str">
            <v>98051_292</v>
          </cell>
          <cell r="G117">
            <v>46</v>
          </cell>
          <cell r="H117">
            <v>48</v>
          </cell>
          <cell r="I117">
            <v>0</v>
          </cell>
          <cell r="J117">
            <v>0</v>
          </cell>
          <cell r="K117">
            <v>0</v>
          </cell>
          <cell r="L117">
            <v>0</v>
          </cell>
          <cell r="M117">
            <v>0</v>
          </cell>
          <cell r="N117">
            <v>0</v>
          </cell>
          <cell r="O117">
            <v>0</v>
          </cell>
          <cell r="P117">
            <v>0</v>
          </cell>
          <cell r="Q117">
            <v>0</v>
          </cell>
          <cell r="R117">
            <v>46</v>
          </cell>
          <cell r="S117">
            <v>0</v>
          </cell>
          <cell r="T117">
            <v>46</v>
          </cell>
          <cell r="U117">
            <v>46</v>
          </cell>
          <cell r="V117">
            <v>0</v>
          </cell>
          <cell r="W117">
            <v>0</v>
          </cell>
          <cell r="X117">
            <v>0</v>
          </cell>
          <cell r="Y117">
            <v>0</v>
          </cell>
          <cell r="Z117">
            <v>0</v>
          </cell>
          <cell r="AA117">
            <v>0</v>
          </cell>
          <cell r="AB117">
            <v>0</v>
          </cell>
          <cell r="AC117">
            <v>0</v>
          </cell>
          <cell r="AD117">
            <v>0</v>
          </cell>
          <cell r="AE117">
            <v>0</v>
          </cell>
          <cell r="AF117">
            <v>0</v>
          </cell>
          <cell r="AG117">
            <v>0</v>
          </cell>
          <cell r="AH117">
            <v>0</v>
          </cell>
          <cell r="AI117">
            <v>0</v>
          </cell>
          <cell r="AJ117">
            <v>0</v>
          </cell>
          <cell r="AK117">
            <v>0</v>
          </cell>
          <cell r="AL117">
            <v>0</v>
          </cell>
          <cell r="AM117">
            <v>0</v>
          </cell>
          <cell r="AN117">
            <v>0</v>
          </cell>
          <cell r="AO117">
            <v>0</v>
          </cell>
          <cell r="AP117">
            <v>0</v>
          </cell>
          <cell r="AQ117">
            <v>0</v>
          </cell>
          <cell r="AR117">
            <v>0</v>
          </cell>
          <cell r="AS117">
            <v>0</v>
          </cell>
          <cell r="AT117">
            <v>0</v>
          </cell>
          <cell r="AU117">
            <v>0</v>
          </cell>
          <cell r="AV117">
            <v>0</v>
          </cell>
          <cell r="AW117">
            <v>0</v>
          </cell>
          <cell r="AX117">
            <v>0</v>
          </cell>
          <cell r="AY117">
            <v>0</v>
          </cell>
          <cell r="AZ117">
            <v>0</v>
          </cell>
          <cell r="BA117">
            <v>0</v>
          </cell>
          <cell r="BB117">
            <v>0</v>
          </cell>
          <cell r="BC117">
            <v>0</v>
          </cell>
          <cell r="BD117">
            <v>0</v>
          </cell>
          <cell r="BE117">
            <v>0</v>
          </cell>
          <cell r="BF117">
            <v>0</v>
          </cell>
          <cell r="BG117">
            <v>0</v>
          </cell>
          <cell r="BH117">
            <v>0</v>
          </cell>
          <cell r="BI117">
            <v>0</v>
          </cell>
          <cell r="BJ117">
            <v>0</v>
          </cell>
          <cell r="BK117">
            <v>0</v>
          </cell>
          <cell r="BL117">
            <v>0</v>
          </cell>
          <cell r="BM117">
            <v>0</v>
          </cell>
          <cell r="BN117">
            <v>0</v>
          </cell>
          <cell r="BO117">
            <v>0</v>
          </cell>
          <cell r="BP117">
            <v>0</v>
          </cell>
          <cell r="BQ117">
            <v>0</v>
          </cell>
          <cell r="BR117">
            <v>0</v>
          </cell>
          <cell r="BS117">
            <v>0</v>
          </cell>
          <cell r="BT117">
            <v>0</v>
          </cell>
          <cell r="BU117">
            <v>0</v>
          </cell>
          <cell r="BV117">
            <v>0</v>
          </cell>
          <cell r="BW117">
            <v>0</v>
          </cell>
          <cell r="BX117">
            <v>0</v>
          </cell>
          <cell r="BY117">
            <v>0</v>
          </cell>
          <cell r="BZ117">
            <v>0</v>
          </cell>
          <cell r="CA117">
            <v>0</v>
          </cell>
          <cell r="CB117">
            <v>0</v>
          </cell>
          <cell r="CC117">
            <v>0</v>
          </cell>
        </row>
        <row r="118">
          <cell r="B118" t="str">
            <v>국도38(시)03</v>
          </cell>
          <cell r="C118" t="str">
            <v>국도38(시)</v>
          </cell>
          <cell r="D118" t="str">
            <v>03</v>
          </cell>
          <cell r="E118" t="str">
            <v>98051_292</v>
          </cell>
          <cell r="F118" t="str">
            <v>98051_291</v>
          </cell>
          <cell r="G118">
            <v>33</v>
          </cell>
          <cell r="H118">
            <v>48</v>
          </cell>
          <cell r="I118">
            <v>0</v>
          </cell>
          <cell r="J118">
            <v>0</v>
          </cell>
          <cell r="K118">
            <v>0</v>
          </cell>
          <cell r="L118">
            <v>0</v>
          </cell>
          <cell r="M118">
            <v>0</v>
          </cell>
          <cell r="N118">
            <v>0</v>
          </cell>
          <cell r="O118">
            <v>0</v>
          </cell>
          <cell r="P118">
            <v>0</v>
          </cell>
          <cell r="Q118">
            <v>0</v>
          </cell>
          <cell r="R118">
            <v>33</v>
          </cell>
          <cell r="S118">
            <v>0</v>
          </cell>
          <cell r="T118">
            <v>33</v>
          </cell>
          <cell r="U118">
            <v>33</v>
          </cell>
          <cell r="V118">
            <v>0</v>
          </cell>
          <cell r="W118">
            <v>0</v>
          </cell>
          <cell r="X118">
            <v>0</v>
          </cell>
          <cell r="Y118">
            <v>0</v>
          </cell>
          <cell r="Z118">
            <v>0</v>
          </cell>
          <cell r="AA118">
            <v>0</v>
          </cell>
          <cell r="AB118">
            <v>0</v>
          </cell>
          <cell r="AC118">
            <v>0</v>
          </cell>
          <cell r="AD118">
            <v>0</v>
          </cell>
          <cell r="AE118">
            <v>0</v>
          </cell>
          <cell r="AF118">
            <v>0</v>
          </cell>
          <cell r="AG118">
            <v>0</v>
          </cell>
          <cell r="AH118">
            <v>0</v>
          </cell>
          <cell r="AI118">
            <v>0</v>
          </cell>
          <cell r="AJ118">
            <v>0</v>
          </cell>
          <cell r="AK118">
            <v>0</v>
          </cell>
          <cell r="AL118">
            <v>0</v>
          </cell>
          <cell r="AM118">
            <v>0</v>
          </cell>
          <cell r="AN118">
            <v>0</v>
          </cell>
          <cell r="AO118">
            <v>0</v>
          </cell>
          <cell r="AP118">
            <v>0</v>
          </cell>
          <cell r="AQ118">
            <v>0</v>
          </cell>
          <cell r="AR118">
            <v>0</v>
          </cell>
          <cell r="AS118">
            <v>0</v>
          </cell>
          <cell r="AT118">
            <v>0</v>
          </cell>
          <cell r="AU118">
            <v>0</v>
          </cell>
          <cell r="AV118">
            <v>0</v>
          </cell>
          <cell r="AW118">
            <v>0</v>
          </cell>
          <cell r="AX118">
            <v>0</v>
          </cell>
          <cell r="AY118">
            <v>0</v>
          </cell>
          <cell r="AZ118">
            <v>0</v>
          </cell>
          <cell r="BA118">
            <v>0</v>
          </cell>
          <cell r="BB118">
            <v>0</v>
          </cell>
          <cell r="BC118">
            <v>0</v>
          </cell>
          <cell r="BD118">
            <v>0</v>
          </cell>
          <cell r="BE118">
            <v>0</v>
          </cell>
          <cell r="BF118">
            <v>0</v>
          </cell>
          <cell r="BG118">
            <v>0</v>
          </cell>
          <cell r="BH118">
            <v>0</v>
          </cell>
          <cell r="BI118">
            <v>0</v>
          </cell>
          <cell r="BJ118">
            <v>0</v>
          </cell>
          <cell r="BK118">
            <v>0</v>
          </cell>
          <cell r="BL118">
            <v>0</v>
          </cell>
          <cell r="BM118">
            <v>0</v>
          </cell>
          <cell r="BN118">
            <v>0</v>
          </cell>
          <cell r="BO118">
            <v>0</v>
          </cell>
          <cell r="BP118">
            <v>0</v>
          </cell>
          <cell r="BQ118">
            <v>0</v>
          </cell>
          <cell r="BR118">
            <v>0</v>
          </cell>
          <cell r="BS118">
            <v>0</v>
          </cell>
          <cell r="BT118">
            <v>0</v>
          </cell>
          <cell r="BU118">
            <v>0</v>
          </cell>
          <cell r="BV118">
            <v>0</v>
          </cell>
          <cell r="BW118">
            <v>0</v>
          </cell>
          <cell r="BX118">
            <v>0</v>
          </cell>
          <cell r="BY118">
            <v>0</v>
          </cell>
          <cell r="BZ118">
            <v>0</v>
          </cell>
          <cell r="CA118">
            <v>0</v>
          </cell>
          <cell r="CB118">
            <v>0</v>
          </cell>
          <cell r="CC118">
            <v>0</v>
          </cell>
        </row>
        <row r="119">
          <cell r="B119" t="str">
            <v>국도38(시)03</v>
          </cell>
          <cell r="C119" t="str">
            <v>국도38(시)</v>
          </cell>
          <cell r="D119" t="str">
            <v>03</v>
          </cell>
          <cell r="E119" t="str">
            <v>98051_291</v>
          </cell>
          <cell r="F119" t="str">
            <v>9806R_501</v>
          </cell>
          <cell r="G119">
            <v>36</v>
          </cell>
          <cell r="H119">
            <v>48</v>
          </cell>
          <cell r="I119">
            <v>0</v>
          </cell>
          <cell r="J119">
            <v>0</v>
          </cell>
          <cell r="K119">
            <v>0</v>
          </cell>
          <cell r="L119">
            <v>0</v>
          </cell>
          <cell r="M119">
            <v>0</v>
          </cell>
          <cell r="N119">
            <v>0</v>
          </cell>
          <cell r="O119">
            <v>0</v>
          </cell>
          <cell r="P119">
            <v>0</v>
          </cell>
          <cell r="Q119">
            <v>0</v>
          </cell>
          <cell r="R119">
            <v>36</v>
          </cell>
          <cell r="S119">
            <v>0</v>
          </cell>
          <cell r="T119">
            <v>36</v>
          </cell>
          <cell r="U119">
            <v>36</v>
          </cell>
          <cell r="V119">
            <v>0</v>
          </cell>
          <cell r="W119">
            <v>0</v>
          </cell>
          <cell r="X119">
            <v>0</v>
          </cell>
          <cell r="Y119">
            <v>0</v>
          </cell>
          <cell r="Z119">
            <v>0</v>
          </cell>
          <cell r="AA119">
            <v>0</v>
          </cell>
          <cell r="AB119">
            <v>0</v>
          </cell>
          <cell r="AC119">
            <v>0</v>
          </cell>
          <cell r="AD119">
            <v>0</v>
          </cell>
          <cell r="AE119">
            <v>0</v>
          </cell>
          <cell r="AF119">
            <v>0</v>
          </cell>
          <cell r="AG119">
            <v>0</v>
          </cell>
          <cell r="AH119">
            <v>0</v>
          </cell>
          <cell r="AI119">
            <v>0</v>
          </cell>
          <cell r="AJ119">
            <v>0</v>
          </cell>
          <cell r="AK119">
            <v>0</v>
          </cell>
          <cell r="AL119">
            <v>0</v>
          </cell>
          <cell r="AM119">
            <v>0</v>
          </cell>
          <cell r="AN119">
            <v>0</v>
          </cell>
          <cell r="AO119">
            <v>0</v>
          </cell>
          <cell r="AP119">
            <v>0</v>
          </cell>
          <cell r="AQ119">
            <v>0</v>
          </cell>
          <cell r="AR119">
            <v>0</v>
          </cell>
          <cell r="AS119">
            <v>0</v>
          </cell>
          <cell r="AT119">
            <v>0</v>
          </cell>
          <cell r="AU119">
            <v>0</v>
          </cell>
          <cell r="AV119">
            <v>0</v>
          </cell>
          <cell r="AW119">
            <v>0</v>
          </cell>
          <cell r="AX119">
            <v>0</v>
          </cell>
          <cell r="AY119">
            <v>0</v>
          </cell>
          <cell r="AZ119">
            <v>0</v>
          </cell>
          <cell r="BA119">
            <v>0</v>
          </cell>
          <cell r="BB119">
            <v>0</v>
          </cell>
          <cell r="BC119">
            <v>0</v>
          </cell>
          <cell r="BD119">
            <v>0</v>
          </cell>
          <cell r="BE119">
            <v>0</v>
          </cell>
          <cell r="BF119">
            <v>0</v>
          </cell>
          <cell r="BG119">
            <v>0</v>
          </cell>
          <cell r="BH119">
            <v>0</v>
          </cell>
          <cell r="BI119">
            <v>0</v>
          </cell>
          <cell r="BJ119">
            <v>0</v>
          </cell>
          <cell r="BK119">
            <v>0</v>
          </cell>
          <cell r="BL119">
            <v>0</v>
          </cell>
          <cell r="BM119">
            <v>0</v>
          </cell>
          <cell r="BN119">
            <v>0</v>
          </cell>
          <cell r="BO119">
            <v>0</v>
          </cell>
          <cell r="BP119">
            <v>0</v>
          </cell>
          <cell r="BQ119">
            <v>0</v>
          </cell>
          <cell r="BR119">
            <v>0</v>
          </cell>
          <cell r="BS119">
            <v>0</v>
          </cell>
          <cell r="BT119">
            <v>0</v>
          </cell>
          <cell r="BU119">
            <v>0</v>
          </cell>
          <cell r="BV119">
            <v>0</v>
          </cell>
          <cell r="BW119">
            <v>0</v>
          </cell>
          <cell r="BX119">
            <v>0</v>
          </cell>
          <cell r="BY119">
            <v>0</v>
          </cell>
          <cell r="BZ119">
            <v>0</v>
          </cell>
          <cell r="CA119">
            <v>0</v>
          </cell>
          <cell r="CB119">
            <v>0</v>
          </cell>
          <cell r="CC119">
            <v>0</v>
          </cell>
        </row>
        <row r="120">
          <cell r="B120" t="str">
            <v>국도38(시)03</v>
          </cell>
          <cell r="C120" t="str">
            <v>국도38(시)</v>
          </cell>
          <cell r="D120" t="str">
            <v>03</v>
          </cell>
          <cell r="E120" t="str">
            <v>9806R_501</v>
          </cell>
          <cell r="F120" t="str">
            <v>9806R_601</v>
          </cell>
          <cell r="G120">
            <v>41</v>
          </cell>
          <cell r="H120">
            <v>48</v>
          </cell>
          <cell r="I120">
            <v>0</v>
          </cell>
          <cell r="J120">
            <v>0</v>
          </cell>
          <cell r="K120">
            <v>0</v>
          </cell>
          <cell r="L120">
            <v>0</v>
          </cell>
          <cell r="M120">
            <v>0</v>
          </cell>
          <cell r="N120">
            <v>0</v>
          </cell>
          <cell r="O120">
            <v>0</v>
          </cell>
          <cell r="P120">
            <v>0</v>
          </cell>
          <cell r="Q120">
            <v>0</v>
          </cell>
          <cell r="R120">
            <v>41</v>
          </cell>
          <cell r="S120">
            <v>0</v>
          </cell>
          <cell r="T120">
            <v>41</v>
          </cell>
          <cell r="U120">
            <v>41</v>
          </cell>
          <cell r="V120">
            <v>0</v>
          </cell>
          <cell r="W120">
            <v>0</v>
          </cell>
          <cell r="X120">
            <v>0</v>
          </cell>
          <cell r="Y120">
            <v>0</v>
          </cell>
          <cell r="Z120">
            <v>0</v>
          </cell>
          <cell r="AA120">
            <v>0</v>
          </cell>
          <cell r="AB120">
            <v>0</v>
          </cell>
          <cell r="AC120">
            <v>0</v>
          </cell>
          <cell r="AD120">
            <v>0</v>
          </cell>
          <cell r="AE120">
            <v>0</v>
          </cell>
          <cell r="AF120">
            <v>0</v>
          </cell>
          <cell r="AG120">
            <v>0</v>
          </cell>
          <cell r="AH120">
            <v>0</v>
          </cell>
          <cell r="AI120">
            <v>0</v>
          </cell>
          <cell r="AJ120">
            <v>0</v>
          </cell>
          <cell r="AK120">
            <v>0</v>
          </cell>
          <cell r="AL120">
            <v>0</v>
          </cell>
          <cell r="AM120">
            <v>0</v>
          </cell>
          <cell r="AN120">
            <v>0</v>
          </cell>
          <cell r="AO120">
            <v>0</v>
          </cell>
          <cell r="AP120">
            <v>0</v>
          </cell>
          <cell r="AQ120">
            <v>0</v>
          </cell>
          <cell r="AR120">
            <v>0</v>
          </cell>
          <cell r="AS120">
            <v>0</v>
          </cell>
          <cell r="AT120">
            <v>0</v>
          </cell>
          <cell r="AU120">
            <v>0</v>
          </cell>
          <cell r="AV120">
            <v>0</v>
          </cell>
          <cell r="AW120">
            <v>0</v>
          </cell>
          <cell r="AX120">
            <v>0</v>
          </cell>
          <cell r="AY120">
            <v>0</v>
          </cell>
          <cell r="AZ120">
            <v>0</v>
          </cell>
          <cell r="BA120">
            <v>0</v>
          </cell>
          <cell r="BB120">
            <v>0</v>
          </cell>
          <cell r="BC120">
            <v>0</v>
          </cell>
          <cell r="BD120">
            <v>0</v>
          </cell>
          <cell r="BE120">
            <v>0</v>
          </cell>
          <cell r="BF120">
            <v>0</v>
          </cell>
          <cell r="BG120">
            <v>0</v>
          </cell>
          <cell r="BH120">
            <v>0</v>
          </cell>
          <cell r="BI120">
            <v>0</v>
          </cell>
          <cell r="BJ120">
            <v>0</v>
          </cell>
          <cell r="BK120">
            <v>0</v>
          </cell>
          <cell r="BL120">
            <v>0</v>
          </cell>
          <cell r="BM120">
            <v>0</v>
          </cell>
          <cell r="BN120">
            <v>0</v>
          </cell>
          <cell r="BO120">
            <v>0</v>
          </cell>
          <cell r="BP120">
            <v>0</v>
          </cell>
          <cell r="BQ120">
            <v>0</v>
          </cell>
          <cell r="BR120">
            <v>0</v>
          </cell>
          <cell r="BS120">
            <v>0</v>
          </cell>
          <cell r="BT120">
            <v>0</v>
          </cell>
          <cell r="BU120">
            <v>0</v>
          </cell>
          <cell r="BV120">
            <v>0</v>
          </cell>
          <cell r="BW120">
            <v>0</v>
          </cell>
          <cell r="BX120">
            <v>0</v>
          </cell>
          <cell r="BY120">
            <v>0</v>
          </cell>
          <cell r="BZ120">
            <v>0</v>
          </cell>
          <cell r="CA120">
            <v>0</v>
          </cell>
          <cell r="CB120">
            <v>0</v>
          </cell>
          <cell r="CC120">
            <v>0</v>
          </cell>
        </row>
        <row r="121">
          <cell r="B121" t="str">
            <v>국도38(시)03</v>
          </cell>
          <cell r="C121" t="str">
            <v>국도38(시)</v>
          </cell>
          <cell r="D121" t="str">
            <v>03</v>
          </cell>
          <cell r="E121" t="str">
            <v>9806R_601</v>
          </cell>
          <cell r="F121" t="str">
            <v>9806R_611</v>
          </cell>
          <cell r="G121">
            <v>43</v>
          </cell>
          <cell r="H121">
            <v>48</v>
          </cell>
          <cell r="I121">
            <v>0</v>
          </cell>
          <cell r="J121">
            <v>0</v>
          </cell>
          <cell r="K121">
            <v>0</v>
          </cell>
          <cell r="L121">
            <v>0</v>
          </cell>
          <cell r="M121">
            <v>0</v>
          </cell>
          <cell r="N121">
            <v>0</v>
          </cell>
          <cell r="O121">
            <v>0</v>
          </cell>
          <cell r="P121">
            <v>0</v>
          </cell>
          <cell r="Q121">
            <v>0</v>
          </cell>
          <cell r="R121">
            <v>43</v>
          </cell>
          <cell r="S121">
            <v>0</v>
          </cell>
          <cell r="T121">
            <v>43</v>
          </cell>
          <cell r="U121">
            <v>43</v>
          </cell>
          <cell r="V121">
            <v>0</v>
          </cell>
          <cell r="W121">
            <v>0</v>
          </cell>
          <cell r="X121">
            <v>0</v>
          </cell>
          <cell r="Y121">
            <v>0</v>
          </cell>
          <cell r="Z121">
            <v>0</v>
          </cell>
          <cell r="AA121">
            <v>0</v>
          </cell>
          <cell r="AB121">
            <v>0</v>
          </cell>
          <cell r="AC121">
            <v>0</v>
          </cell>
          <cell r="AD121">
            <v>0</v>
          </cell>
          <cell r="AE121">
            <v>0</v>
          </cell>
          <cell r="AF121">
            <v>0</v>
          </cell>
          <cell r="AG121">
            <v>0</v>
          </cell>
          <cell r="AH121">
            <v>0</v>
          </cell>
          <cell r="AI121">
            <v>0</v>
          </cell>
          <cell r="AJ121">
            <v>0</v>
          </cell>
          <cell r="AK121">
            <v>0</v>
          </cell>
          <cell r="AL121">
            <v>0</v>
          </cell>
          <cell r="AM121">
            <v>0</v>
          </cell>
          <cell r="AN121">
            <v>0</v>
          </cell>
          <cell r="AO121">
            <v>0</v>
          </cell>
          <cell r="AP121">
            <v>0</v>
          </cell>
          <cell r="AQ121">
            <v>0</v>
          </cell>
          <cell r="AR121">
            <v>0</v>
          </cell>
          <cell r="AS121">
            <v>0</v>
          </cell>
          <cell r="AT121">
            <v>0</v>
          </cell>
          <cell r="AU121">
            <v>0</v>
          </cell>
          <cell r="AV121">
            <v>0</v>
          </cell>
          <cell r="AW121">
            <v>0</v>
          </cell>
          <cell r="AX121">
            <v>0</v>
          </cell>
          <cell r="AY121">
            <v>0</v>
          </cell>
          <cell r="AZ121">
            <v>0</v>
          </cell>
          <cell r="BA121">
            <v>0</v>
          </cell>
          <cell r="BB121">
            <v>0</v>
          </cell>
          <cell r="BC121">
            <v>0</v>
          </cell>
          <cell r="BD121">
            <v>0</v>
          </cell>
          <cell r="BE121">
            <v>0</v>
          </cell>
          <cell r="BF121">
            <v>0</v>
          </cell>
          <cell r="BG121">
            <v>0</v>
          </cell>
          <cell r="BH121">
            <v>0</v>
          </cell>
          <cell r="BI121">
            <v>0</v>
          </cell>
          <cell r="BJ121">
            <v>0</v>
          </cell>
          <cell r="BK121">
            <v>0</v>
          </cell>
          <cell r="BL121">
            <v>0</v>
          </cell>
          <cell r="BM121">
            <v>0</v>
          </cell>
          <cell r="BN121">
            <v>0</v>
          </cell>
          <cell r="BO121">
            <v>0</v>
          </cell>
          <cell r="BP121">
            <v>0</v>
          </cell>
          <cell r="BQ121">
            <v>0</v>
          </cell>
          <cell r="BR121">
            <v>0</v>
          </cell>
          <cell r="BS121">
            <v>0</v>
          </cell>
          <cell r="BT121">
            <v>0</v>
          </cell>
          <cell r="BU121">
            <v>0</v>
          </cell>
          <cell r="BV121">
            <v>0</v>
          </cell>
          <cell r="BW121">
            <v>0</v>
          </cell>
          <cell r="BX121">
            <v>0</v>
          </cell>
          <cell r="BY121">
            <v>0</v>
          </cell>
          <cell r="BZ121">
            <v>0</v>
          </cell>
          <cell r="CA121">
            <v>0</v>
          </cell>
          <cell r="CB121">
            <v>0</v>
          </cell>
          <cell r="CC121">
            <v>0</v>
          </cell>
        </row>
        <row r="122">
          <cell r="B122" t="str">
            <v>국도38(시)03</v>
          </cell>
          <cell r="C122" t="str">
            <v>국도38(시)</v>
          </cell>
          <cell r="D122" t="str">
            <v>03</v>
          </cell>
          <cell r="E122" t="str">
            <v>9806R_611</v>
          </cell>
          <cell r="F122" t="str">
            <v>9806R_721</v>
          </cell>
          <cell r="G122">
            <v>43</v>
          </cell>
          <cell r="H122">
            <v>48</v>
          </cell>
          <cell r="I122">
            <v>0</v>
          </cell>
          <cell r="J122">
            <v>0</v>
          </cell>
          <cell r="K122">
            <v>0</v>
          </cell>
          <cell r="L122">
            <v>0</v>
          </cell>
          <cell r="M122">
            <v>0</v>
          </cell>
          <cell r="N122">
            <v>0</v>
          </cell>
          <cell r="O122">
            <v>0</v>
          </cell>
          <cell r="P122">
            <v>0</v>
          </cell>
          <cell r="Q122">
            <v>0</v>
          </cell>
          <cell r="R122">
            <v>43</v>
          </cell>
          <cell r="S122">
            <v>0</v>
          </cell>
          <cell r="T122">
            <v>43</v>
          </cell>
          <cell r="U122">
            <v>43</v>
          </cell>
          <cell r="V122">
            <v>0</v>
          </cell>
          <cell r="W122">
            <v>0</v>
          </cell>
          <cell r="X122">
            <v>0</v>
          </cell>
          <cell r="Y122">
            <v>0</v>
          </cell>
          <cell r="Z122">
            <v>0</v>
          </cell>
          <cell r="AA122">
            <v>0</v>
          </cell>
          <cell r="AB122">
            <v>0</v>
          </cell>
          <cell r="AC122">
            <v>0</v>
          </cell>
          <cell r="AD122">
            <v>0</v>
          </cell>
          <cell r="AE122">
            <v>0</v>
          </cell>
          <cell r="AF122">
            <v>0</v>
          </cell>
          <cell r="AG122">
            <v>0</v>
          </cell>
          <cell r="AH122">
            <v>0</v>
          </cell>
          <cell r="AI122">
            <v>0</v>
          </cell>
          <cell r="AJ122">
            <v>0</v>
          </cell>
          <cell r="AK122">
            <v>0</v>
          </cell>
          <cell r="AL122">
            <v>0</v>
          </cell>
          <cell r="AM122">
            <v>0</v>
          </cell>
          <cell r="AN122">
            <v>0</v>
          </cell>
          <cell r="AO122">
            <v>0</v>
          </cell>
          <cell r="AP122">
            <v>0</v>
          </cell>
          <cell r="AQ122">
            <v>0</v>
          </cell>
          <cell r="AR122">
            <v>0</v>
          </cell>
          <cell r="AS122">
            <v>0</v>
          </cell>
          <cell r="AT122">
            <v>0</v>
          </cell>
          <cell r="AU122">
            <v>0</v>
          </cell>
          <cell r="AV122">
            <v>0</v>
          </cell>
          <cell r="AW122">
            <v>0</v>
          </cell>
          <cell r="AX122">
            <v>0</v>
          </cell>
          <cell r="AY122">
            <v>0</v>
          </cell>
          <cell r="AZ122">
            <v>0</v>
          </cell>
          <cell r="BA122">
            <v>0</v>
          </cell>
          <cell r="BB122">
            <v>0</v>
          </cell>
          <cell r="BC122">
            <v>0</v>
          </cell>
          <cell r="BD122">
            <v>0</v>
          </cell>
          <cell r="BE122">
            <v>0</v>
          </cell>
          <cell r="BF122">
            <v>0</v>
          </cell>
          <cell r="BG122">
            <v>0</v>
          </cell>
          <cell r="BH122">
            <v>1</v>
          </cell>
          <cell r="BI122">
            <v>0</v>
          </cell>
          <cell r="BJ122">
            <v>0</v>
          </cell>
          <cell r="BK122">
            <v>0</v>
          </cell>
          <cell r="BL122">
            <v>0</v>
          </cell>
          <cell r="BM122">
            <v>0</v>
          </cell>
          <cell r="BN122">
            <v>0</v>
          </cell>
          <cell r="BO122">
            <v>0</v>
          </cell>
          <cell r="BP122">
            <v>0</v>
          </cell>
          <cell r="BQ122">
            <v>0</v>
          </cell>
          <cell r="BR122">
            <v>0</v>
          </cell>
          <cell r="BS122">
            <v>0</v>
          </cell>
          <cell r="BT122">
            <v>0</v>
          </cell>
          <cell r="BU122">
            <v>0</v>
          </cell>
          <cell r="BV122">
            <v>0</v>
          </cell>
          <cell r="BW122">
            <v>0</v>
          </cell>
          <cell r="BX122">
            <v>0</v>
          </cell>
          <cell r="BY122">
            <v>0</v>
          </cell>
          <cell r="BZ122">
            <v>0</v>
          </cell>
          <cell r="CA122">
            <v>0</v>
          </cell>
          <cell r="CB122">
            <v>0</v>
          </cell>
          <cell r="CC122">
            <v>0</v>
          </cell>
        </row>
        <row r="123">
          <cell r="B123" t="str">
            <v>국도38(시)03</v>
          </cell>
          <cell r="C123" t="str">
            <v>국도38(시)</v>
          </cell>
          <cell r="D123" t="str">
            <v>03</v>
          </cell>
          <cell r="E123" t="str">
            <v>9806R_721</v>
          </cell>
          <cell r="F123" t="str">
            <v>9806R_722</v>
          </cell>
          <cell r="G123">
            <v>31</v>
          </cell>
          <cell r="H123">
            <v>48</v>
          </cell>
          <cell r="I123">
            <v>0</v>
          </cell>
          <cell r="J123" t="str">
            <v>조가무</v>
          </cell>
          <cell r="K123">
            <v>0</v>
          </cell>
          <cell r="L123">
            <v>0</v>
          </cell>
          <cell r="M123">
            <v>0</v>
          </cell>
          <cell r="N123">
            <v>0</v>
          </cell>
          <cell r="O123">
            <v>0</v>
          </cell>
          <cell r="P123">
            <v>0</v>
          </cell>
          <cell r="Q123">
            <v>0</v>
          </cell>
          <cell r="R123">
            <v>31</v>
          </cell>
          <cell r="S123">
            <v>0</v>
          </cell>
          <cell r="T123">
            <v>31</v>
          </cell>
          <cell r="U123">
            <v>31</v>
          </cell>
          <cell r="V123">
            <v>0</v>
          </cell>
          <cell r="W123">
            <v>0</v>
          </cell>
          <cell r="X123">
            <v>0</v>
          </cell>
          <cell r="Y123">
            <v>0</v>
          </cell>
          <cell r="Z123">
            <v>0</v>
          </cell>
          <cell r="AA123">
            <v>0</v>
          </cell>
          <cell r="AB123">
            <v>0</v>
          </cell>
          <cell r="AC123">
            <v>0</v>
          </cell>
          <cell r="AD123">
            <v>0</v>
          </cell>
          <cell r="AE123">
            <v>0</v>
          </cell>
          <cell r="AF123">
            <v>0</v>
          </cell>
          <cell r="AG123">
            <v>0</v>
          </cell>
          <cell r="AH123">
            <v>0</v>
          </cell>
          <cell r="AI123">
            <v>0</v>
          </cell>
          <cell r="AJ123">
            <v>0</v>
          </cell>
          <cell r="AK123">
            <v>0</v>
          </cell>
          <cell r="AL123">
            <v>0</v>
          </cell>
          <cell r="AM123">
            <v>0</v>
          </cell>
          <cell r="AN123">
            <v>0</v>
          </cell>
          <cell r="AO123">
            <v>0</v>
          </cell>
          <cell r="AP123">
            <v>0</v>
          </cell>
          <cell r="AQ123">
            <v>0</v>
          </cell>
          <cell r="AR123">
            <v>0</v>
          </cell>
          <cell r="AS123">
            <v>0</v>
          </cell>
          <cell r="AT123">
            <v>0</v>
          </cell>
          <cell r="AU123">
            <v>0</v>
          </cell>
          <cell r="AV123">
            <v>0</v>
          </cell>
          <cell r="AW123">
            <v>0</v>
          </cell>
          <cell r="AX123">
            <v>0</v>
          </cell>
          <cell r="AY123">
            <v>0</v>
          </cell>
          <cell r="AZ123">
            <v>0</v>
          </cell>
          <cell r="BA123">
            <v>0</v>
          </cell>
          <cell r="BB123">
            <v>0</v>
          </cell>
          <cell r="BC123">
            <v>0</v>
          </cell>
          <cell r="BD123">
            <v>31</v>
          </cell>
          <cell r="BE123">
            <v>0</v>
          </cell>
          <cell r="BF123">
            <v>1</v>
          </cell>
          <cell r="BG123">
            <v>0</v>
          </cell>
          <cell r="BH123">
            <v>0</v>
          </cell>
          <cell r="BI123">
            <v>0</v>
          </cell>
          <cell r="BJ123">
            <v>0</v>
          </cell>
          <cell r="BK123">
            <v>0</v>
          </cell>
          <cell r="BL123">
            <v>0</v>
          </cell>
          <cell r="BM123">
            <v>0</v>
          </cell>
          <cell r="BN123">
            <v>0</v>
          </cell>
          <cell r="BO123">
            <v>0</v>
          </cell>
          <cell r="BP123">
            <v>0</v>
          </cell>
          <cell r="BQ123">
            <v>0</v>
          </cell>
          <cell r="BR123">
            <v>0</v>
          </cell>
          <cell r="BS123">
            <v>0</v>
          </cell>
          <cell r="BT123">
            <v>0</v>
          </cell>
          <cell r="BU123">
            <v>0</v>
          </cell>
          <cell r="BV123">
            <v>0</v>
          </cell>
          <cell r="BW123">
            <v>0</v>
          </cell>
          <cell r="BX123">
            <v>0</v>
          </cell>
          <cell r="BY123">
            <v>0</v>
          </cell>
          <cell r="BZ123">
            <v>0</v>
          </cell>
          <cell r="CA123">
            <v>0</v>
          </cell>
          <cell r="CB123">
            <v>0</v>
          </cell>
          <cell r="CC123">
            <v>0</v>
          </cell>
        </row>
        <row r="124">
          <cell r="B124" t="str">
            <v>국도38(시)03</v>
          </cell>
          <cell r="C124" t="str">
            <v>국도38(시)</v>
          </cell>
          <cell r="D124" t="str">
            <v>03</v>
          </cell>
          <cell r="E124" t="str">
            <v>9806R_722</v>
          </cell>
          <cell r="F124" t="str">
            <v>9806R_831</v>
          </cell>
          <cell r="G124">
            <v>47</v>
          </cell>
          <cell r="H124">
            <v>48</v>
          </cell>
          <cell r="I124">
            <v>0</v>
          </cell>
          <cell r="J124" t="str">
            <v>조가무</v>
          </cell>
          <cell r="K124">
            <v>0</v>
          </cell>
          <cell r="L124">
            <v>0</v>
          </cell>
          <cell r="M124">
            <v>0</v>
          </cell>
          <cell r="N124">
            <v>0</v>
          </cell>
          <cell r="O124">
            <v>0</v>
          </cell>
          <cell r="P124">
            <v>0</v>
          </cell>
          <cell r="Q124">
            <v>0</v>
          </cell>
          <cell r="R124">
            <v>47</v>
          </cell>
          <cell r="S124">
            <v>0</v>
          </cell>
          <cell r="T124">
            <v>47</v>
          </cell>
          <cell r="U124">
            <v>47</v>
          </cell>
          <cell r="V124">
            <v>0</v>
          </cell>
          <cell r="W124">
            <v>0</v>
          </cell>
          <cell r="X124">
            <v>0</v>
          </cell>
          <cell r="Y124">
            <v>0</v>
          </cell>
          <cell r="Z124">
            <v>0</v>
          </cell>
          <cell r="AA124">
            <v>0</v>
          </cell>
          <cell r="AB124">
            <v>0</v>
          </cell>
          <cell r="AC124">
            <v>0</v>
          </cell>
          <cell r="AD124">
            <v>0</v>
          </cell>
          <cell r="AE124">
            <v>0</v>
          </cell>
          <cell r="AF124">
            <v>0</v>
          </cell>
          <cell r="AG124">
            <v>0</v>
          </cell>
          <cell r="AH124">
            <v>0</v>
          </cell>
          <cell r="AI124">
            <v>0</v>
          </cell>
          <cell r="AJ124">
            <v>0</v>
          </cell>
          <cell r="AK124">
            <v>0</v>
          </cell>
          <cell r="AL124">
            <v>0</v>
          </cell>
          <cell r="AM124">
            <v>0</v>
          </cell>
          <cell r="AN124">
            <v>0</v>
          </cell>
          <cell r="AO124">
            <v>0</v>
          </cell>
          <cell r="AP124">
            <v>0</v>
          </cell>
          <cell r="AQ124">
            <v>0</v>
          </cell>
          <cell r="AR124">
            <v>0</v>
          </cell>
          <cell r="AS124">
            <v>0</v>
          </cell>
          <cell r="AT124">
            <v>0</v>
          </cell>
          <cell r="AU124">
            <v>0</v>
          </cell>
          <cell r="AV124">
            <v>0</v>
          </cell>
          <cell r="AW124">
            <v>0</v>
          </cell>
          <cell r="AX124">
            <v>0</v>
          </cell>
          <cell r="AY124">
            <v>0</v>
          </cell>
          <cell r="AZ124">
            <v>0</v>
          </cell>
          <cell r="BA124">
            <v>0</v>
          </cell>
          <cell r="BB124">
            <v>0</v>
          </cell>
          <cell r="BC124">
            <v>0</v>
          </cell>
          <cell r="BD124">
            <v>47</v>
          </cell>
          <cell r="BE124">
            <v>0</v>
          </cell>
          <cell r="BF124">
            <v>1</v>
          </cell>
          <cell r="BG124">
            <v>0</v>
          </cell>
          <cell r="BH124">
            <v>0</v>
          </cell>
          <cell r="BI124">
            <v>0</v>
          </cell>
          <cell r="BJ124">
            <v>0</v>
          </cell>
          <cell r="BK124">
            <v>0</v>
          </cell>
          <cell r="BL124">
            <v>0</v>
          </cell>
          <cell r="BM124">
            <v>0</v>
          </cell>
          <cell r="BN124">
            <v>0</v>
          </cell>
          <cell r="BO124">
            <v>0</v>
          </cell>
          <cell r="BP124">
            <v>0</v>
          </cell>
          <cell r="BQ124">
            <v>0</v>
          </cell>
          <cell r="BR124">
            <v>0</v>
          </cell>
          <cell r="BS124">
            <v>0</v>
          </cell>
          <cell r="BT124">
            <v>0</v>
          </cell>
          <cell r="BU124">
            <v>0</v>
          </cell>
          <cell r="BV124">
            <v>0</v>
          </cell>
          <cell r="BW124">
            <v>0</v>
          </cell>
          <cell r="BX124">
            <v>0</v>
          </cell>
          <cell r="BY124">
            <v>0</v>
          </cell>
          <cell r="BZ124">
            <v>0</v>
          </cell>
          <cell r="CA124">
            <v>0</v>
          </cell>
          <cell r="CB124">
            <v>0</v>
          </cell>
          <cell r="CC124">
            <v>0</v>
          </cell>
        </row>
        <row r="125">
          <cell r="B125" t="str">
            <v>국도38(시)03</v>
          </cell>
          <cell r="C125" t="str">
            <v>국도38(시)</v>
          </cell>
          <cell r="D125" t="str">
            <v>03</v>
          </cell>
          <cell r="E125" t="str">
            <v>9806R_831</v>
          </cell>
          <cell r="F125" t="str">
            <v>9806R_931</v>
          </cell>
          <cell r="G125">
            <v>60</v>
          </cell>
          <cell r="H125">
            <v>48</v>
          </cell>
          <cell r="I125">
            <v>0</v>
          </cell>
          <cell r="J125" t="str">
            <v>조가무</v>
          </cell>
          <cell r="K125">
            <v>0</v>
          </cell>
          <cell r="L125">
            <v>0</v>
          </cell>
          <cell r="M125">
            <v>0</v>
          </cell>
          <cell r="N125">
            <v>0</v>
          </cell>
          <cell r="O125">
            <v>0</v>
          </cell>
          <cell r="P125">
            <v>0</v>
          </cell>
          <cell r="Q125">
            <v>0</v>
          </cell>
          <cell r="R125">
            <v>60</v>
          </cell>
          <cell r="S125">
            <v>0</v>
          </cell>
          <cell r="T125">
            <v>60</v>
          </cell>
          <cell r="U125">
            <v>60</v>
          </cell>
          <cell r="V125">
            <v>0</v>
          </cell>
          <cell r="W125">
            <v>0</v>
          </cell>
          <cell r="X125">
            <v>0</v>
          </cell>
          <cell r="Y125">
            <v>0</v>
          </cell>
          <cell r="Z125">
            <v>0</v>
          </cell>
          <cell r="AA125">
            <v>0</v>
          </cell>
          <cell r="AB125">
            <v>0</v>
          </cell>
          <cell r="AC125">
            <v>0</v>
          </cell>
          <cell r="AD125">
            <v>0</v>
          </cell>
          <cell r="AE125">
            <v>0</v>
          </cell>
          <cell r="AF125">
            <v>0</v>
          </cell>
          <cell r="AG125">
            <v>0</v>
          </cell>
          <cell r="AH125">
            <v>0</v>
          </cell>
          <cell r="AI125">
            <v>0</v>
          </cell>
          <cell r="AJ125">
            <v>0</v>
          </cell>
          <cell r="AK125">
            <v>0</v>
          </cell>
          <cell r="AL125">
            <v>0</v>
          </cell>
          <cell r="AM125">
            <v>0</v>
          </cell>
          <cell r="AN125">
            <v>0</v>
          </cell>
          <cell r="AO125">
            <v>0</v>
          </cell>
          <cell r="AP125">
            <v>0</v>
          </cell>
          <cell r="AQ125">
            <v>0</v>
          </cell>
          <cell r="AR125">
            <v>0</v>
          </cell>
          <cell r="AS125">
            <v>0</v>
          </cell>
          <cell r="AT125">
            <v>0</v>
          </cell>
          <cell r="AU125">
            <v>0</v>
          </cell>
          <cell r="AV125">
            <v>0</v>
          </cell>
          <cell r="AW125">
            <v>0</v>
          </cell>
          <cell r="AX125">
            <v>0</v>
          </cell>
          <cell r="AY125">
            <v>0</v>
          </cell>
          <cell r="AZ125">
            <v>0</v>
          </cell>
          <cell r="BA125">
            <v>0</v>
          </cell>
          <cell r="BB125">
            <v>0</v>
          </cell>
          <cell r="BC125">
            <v>0</v>
          </cell>
          <cell r="BD125">
            <v>60</v>
          </cell>
          <cell r="BE125">
            <v>0</v>
          </cell>
          <cell r="BF125">
            <v>1</v>
          </cell>
          <cell r="BG125">
            <v>0</v>
          </cell>
          <cell r="BH125">
            <v>0</v>
          </cell>
          <cell r="BI125">
            <v>0</v>
          </cell>
          <cell r="BJ125">
            <v>0</v>
          </cell>
          <cell r="BK125">
            <v>0</v>
          </cell>
          <cell r="BL125">
            <v>0</v>
          </cell>
          <cell r="BM125">
            <v>0</v>
          </cell>
          <cell r="BN125">
            <v>0</v>
          </cell>
          <cell r="BO125">
            <v>0</v>
          </cell>
          <cell r="BP125">
            <v>0</v>
          </cell>
          <cell r="BQ125">
            <v>0</v>
          </cell>
          <cell r="BR125">
            <v>0</v>
          </cell>
          <cell r="BS125">
            <v>0</v>
          </cell>
          <cell r="BT125">
            <v>0</v>
          </cell>
          <cell r="BU125">
            <v>0</v>
          </cell>
          <cell r="BV125">
            <v>0</v>
          </cell>
          <cell r="BW125">
            <v>0</v>
          </cell>
          <cell r="BX125">
            <v>0</v>
          </cell>
          <cell r="BY125">
            <v>0</v>
          </cell>
          <cell r="BZ125">
            <v>0</v>
          </cell>
          <cell r="CA125">
            <v>0</v>
          </cell>
          <cell r="CB125">
            <v>0</v>
          </cell>
          <cell r="CC125">
            <v>0</v>
          </cell>
        </row>
        <row r="126">
          <cell r="B126" t="str">
            <v>국도38(시)03</v>
          </cell>
          <cell r="C126" t="str">
            <v>국도38(시)</v>
          </cell>
          <cell r="D126" t="str">
            <v>03</v>
          </cell>
          <cell r="E126" t="str">
            <v>9806R_931</v>
          </cell>
          <cell r="F126" t="str">
            <v>9806S_031</v>
          </cell>
          <cell r="G126">
            <v>48</v>
          </cell>
          <cell r="H126">
            <v>48</v>
          </cell>
          <cell r="I126">
            <v>0</v>
          </cell>
          <cell r="J126" t="str">
            <v>조가무</v>
          </cell>
          <cell r="K126">
            <v>0</v>
          </cell>
          <cell r="L126">
            <v>0</v>
          </cell>
          <cell r="M126">
            <v>0</v>
          </cell>
          <cell r="N126">
            <v>0</v>
          </cell>
          <cell r="O126">
            <v>0</v>
          </cell>
          <cell r="P126">
            <v>0</v>
          </cell>
          <cell r="Q126">
            <v>0</v>
          </cell>
          <cell r="R126">
            <v>48</v>
          </cell>
          <cell r="S126">
            <v>0</v>
          </cell>
          <cell r="T126">
            <v>48</v>
          </cell>
          <cell r="U126">
            <v>48</v>
          </cell>
          <cell r="V126">
            <v>0</v>
          </cell>
          <cell r="W126">
            <v>0</v>
          </cell>
          <cell r="X126">
            <v>0</v>
          </cell>
          <cell r="Y126">
            <v>0</v>
          </cell>
          <cell r="Z126">
            <v>0</v>
          </cell>
          <cell r="AA126">
            <v>0</v>
          </cell>
          <cell r="AB126">
            <v>0</v>
          </cell>
          <cell r="AC126">
            <v>0</v>
          </cell>
          <cell r="AD126">
            <v>0</v>
          </cell>
          <cell r="AE126">
            <v>0</v>
          </cell>
          <cell r="AF126">
            <v>0</v>
          </cell>
          <cell r="AG126">
            <v>0</v>
          </cell>
          <cell r="AH126">
            <v>0</v>
          </cell>
          <cell r="AI126">
            <v>0</v>
          </cell>
          <cell r="AJ126">
            <v>0</v>
          </cell>
          <cell r="AK126">
            <v>0</v>
          </cell>
          <cell r="AL126">
            <v>0</v>
          </cell>
          <cell r="AM126">
            <v>0</v>
          </cell>
          <cell r="AN126">
            <v>0</v>
          </cell>
          <cell r="AO126">
            <v>0</v>
          </cell>
          <cell r="AP126">
            <v>0</v>
          </cell>
          <cell r="AQ126">
            <v>0</v>
          </cell>
          <cell r="AR126">
            <v>0</v>
          </cell>
          <cell r="AS126">
            <v>0</v>
          </cell>
          <cell r="AT126">
            <v>0</v>
          </cell>
          <cell r="AU126">
            <v>0</v>
          </cell>
          <cell r="AV126">
            <v>0</v>
          </cell>
          <cell r="AW126">
            <v>0</v>
          </cell>
          <cell r="AX126">
            <v>0</v>
          </cell>
          <cell r="AY126">
            <v>0</v>
          </cell>
          <cell r="AZ126">
            <v>0</v>
          </cell>
          <cell r="BA126">
            <v>0</v>
          </cell>
          <cell r="BB126">
            <v>0</v>
          </cell>
          <cell r="BC126">
            <v>0</v>
          </cell>
          <cell r="BD126">
            <v>48</v>
          </cell>
          <cell r="BE126">
            <v>0</v>
          </cell>
          <cell r="BF126">
            <v>1</v>
          </cell>
          <cell r="BG126">
            <v>0</v>
          </cell>
          <cell r="BH126">
            <v>0</v>
          </cell>
          <cell r="BI126">
            <v>0</v>
          </cell>
          <cell r="BJ126">
            <v>0</v>
          </cell>
          <cell r="BK126">
            <v>0</v>
          </cell>
          <cell r="BL126">
            <v>1</v>
          </cell>
          <cell r="BM126">
            <v>0</v>
          </cell>
          <cell r="BN126">
            <v>0</v>
          </cell>
          <cell r="BO126">
            <v>0</v>
          </cell>
          <cell r="BP126">
            <v>0</v>
          </cell>
          <cell r="BQ126">
            <v>0</v>
          </cell>
          <cell r="BR126">
            <v>0</v>
          </cell>
          <cell r="BS126">
            <v>0</v>
          </cell>
          <cell r="BT126">
            <v>0</v>
          </cell>
          <cell r="BU126">
            <v>0</v>
          </cell>
          <cell r="BV126">
            <v>0</v>
          </cell>
          <cell r="BW126">
            <v>0</v>
          </cell>
          <cell r="BX126">
            <v>0</v>
          </cell>
          <cell r="BY126">
            <v>0</v>
          </cell>
          <cell r="BZ126">
            <v>0</v>
          </cell>
          <cell r="CA126">
            <v>0</v>
          </cell>
          <cell r="CB126">
            <v>0</v>
          </cell>
          <cell r="CC126">
            <v>0</v>
          </cell>
        </row>
        <row r="127">
          <cell r="B127" t="str">
            <v>국도38(시)03</v>
          </cell>
          <cell r="C127" t="str">
            <v>국도38(시)</v>
          </cell>
          <cell r="D127" t="str">
            <v>03</v>
          </cell>
          <cell r="E127" t="str">
            <v>9806S_031</v>
          </cell>
          <cell r="F127" t="str">
            <v>9806S_133</v>
          </cell>
          <cell r="G127">
            <v>49</v>
          </cell>
          <cell r="H127">
            <v>48</v>
          </cell>
          <cell r="I127">
            <v>0</v>
          </cell>
          <cell r="J127" t="str">
            <v>조가무</v>
          </cell>
          <cell r="K127">
            <v>0</v>
          </cell>
          <cell r="L127">
            <v>0</v>
          </cell>
          <cell r="M127">
            <v>0</v>
          </cell>
          <cell r="N127">
            <v>0</v>
          </cell>
          <cell r="O127">
            <v>0</v>
          </cell>
          <cell r="P127">
            <v>0</v>
          </cell>
          <cell r="Q127">
            <v>0</v>
          </cell>
          <cell r="R127">
            <v>49</v>
          </cell>
          <cell r="S127">
            <v>0</v>
          </cell>
          <cell r="T127">
            <v>49</v>
          </cell>
          <cell r="U127">
            <v>49</v>
          </cell>
          <cell r="V127">
            <v>0</v>
          </cell>
          <cell r="W127">
            <v>0</v>
          </cell>
          <cell r="X127">
            <v>0</v>
          </cell>
          <cell r="Y127">
            <v>0</v>
          </cell>
          <cell r="Z127">
            <v>0</v>
          </cell>
          <cell r="AA127">
            <v>0</v>
          </cell>
          <cell r="AB127">
            <v>0</v>
          </cell>
          <cell r="AC127">
            <v>0</v>
          </cell>
          <cell r="AD127">
            <v>0</v>
          </cell>
          <cell r="AE127">
            <v>0</v>
          </cell>
          <cell r="AF127">
            <v>0</v>
          </cell>
          <cell r="AG127">
            <v>0</v>
          </cell>
          <cell r="AH127">
            <v>0</v>
          </cell>
          <cell r="AI127">
            <v>0</v>
          </cell>
          <cell r="AJ127">
            <v>0</v>
          </cell>
          <cell r="AK127">
            <v>0</v>
          </cell>
          <cell r="AL127">
            <v>0</v>
          </cell>
          <cell r="AM127">
            <v>0</v>
          </cell>
          <cell r="AN127">
            <v>0</v>
          </cell>
          <cell r="AO127">
            <v>0</v>
          </cell>
          <cell r="AP127">
            <v>0</v>
          </cell>
          <cell r="AQ127">
            <v>0</v>
          </cell>
          <cell r="AR127">
            <v>0</v>
          </cell>
          <cell r="AS127">
            <v>0</v>
          </cell>
          <cell r="AT127">
            <v>0</v>
          </cell>
          <cell r="AU127">
            <v>0</v>
          </cell>
          <cell r="AV127">
            <v>0</v>
          </cell>
          <cell r="AW127">
            <v>0</v>
          </cell>
          <cell r="AX127">
            <v>0</v>
          </cell>
          <cell r="AY127">
            <v>0</v>
          </cell>
          <cell r="AZ127">
            <v>0</v>
          </cell>
          <cell r="BA127">
            <v>0</v>
          </cell>
          <cell r="BB127">
            <v>0</v>
          </cell>
          <cell r="BC127">
            <v>0</v>
          </cell>
          <cell r="BD127">
            <v>49</v>
          </cell>
          <cell r="BE127">
            <v>0</v>
          </cell>
          <cell r="BF127">
            <v>1</v>
          </cell>
          <cell r="BG127">
            <v>0</v>
          </cell>
          <cell r="BH127">
            <v>0</v>
          </cell>
          <cell r="BI127">
            <v>0</v>
          </cell>
          <cell r="BJ127">
            <v>0</v>
          </cell>
          <cell r="BK127">
            <v>0</v>
          </cell>
          <cell r="BL127">
            <v>0</v>
          </cell>
          <cell r="BM127">
            <v>0</v>
          </cell>
          <cell r="BN127">
            <v>0</v>
          </cell>
          <cell r="BO127">
            <v>0</v>
          </cell>
          <cell r="BP127">
            <v>0</v>
          </cell>
          <cell r="BQ127">
            <v>0</v>
          </cell>
          <cell r="BR127">
            <v>0</v>
          </cell>
          <cell r="BS127">
            <v>0</v>
          </cell>
          <cell r="BT127">
            <v>0</v>
          </cell>
          <cell r="BU127">
            <v>0</v>
          </cell>
          <cell r="BV127">
            <v>0</v>
          </cell>
          <cell r="BW127">
            <v>0</v>
          </cell>
          <cell r="BX127">
            <v>0</v>
          </cell>
          <cell r="BY127">
            <v>0</v>
          </cell>
          <cell r="BZ127">
            <v>0</v>
          </cell>
          <cell r="CA127">
            <v>0</v>
          </cell>
          <cell r="CB127">
            <v>0</v>
          </cell>
          <cell r="CC127">
            <v>0</v>
          </cell>
        </row>
        <row r="128">
          <cell r="B128" t="str">
            <v>국도38(시)03</v>
          </cell>
          <cell r="C128" t="str">
            <v>국도38(시)</v>
          </cell>
          <cell r="D128" t="str">
            <v>03</v>
          </cell>
          <cell r="E128" t="str">
            <v>9806S_133</v>
          </cell>
          <cell r="F128" t="str">
            <v>9806S_231</v>
          </cell>
          <cell r="G128">
            <v>52</v>
          </cell>
          <cell r="H128">
            <v>48</v>
          </cell>
          <cell r="I128">
            <v>0</v>
          </cell>
          <cell r="J128" t="str">
            <v>조가무</v>
          </cell>
          <cell r="K128">
            <v>0</v>
          </cell>
          <cell r="L128">
            <v>0</v>
          </cell>
          <cell r="M128">
            <v>0</v>
          </cell>
          <cell r="N128">
            <v>0</v>
          </cell>
          <cell r="O128">
            <v>0</v>
          </cell>
          <cell r="P128">
            <v>0</v>
          </cell>
          <cell r="Q128">
            <v>0</v>
          </cell>
          <cell r="R128">
            <v>52</v>
          </cell>
          <cell r="S128">
            <v>0</v>
          </cell>
          <cell r="T128">
            <v>52</v>
          </cell>
          <cell r="U128">
            <v>52</v>
          </cell>
          <cell r="V128">
            <v>0</v>
          </cell>
          <cell r="W128">
            <v>0</v>
          </cell>
          <cell r="X128">
            <v>0</v>
          </cell>
          <cell r="Y128">
            <v>0</v>
          </cell>
          <cell r="Z128">
            <v>0</v>
          </cell>
          <cell r="AA128">
            <v>0</v>
          </cell>
          <cell r="AB128">
            <v>0</v>
          </cell>
          <cell r="AC128">
            <v>0</v>
          </cell>
          <cell r="AD128">
            <v>0</v>
          </cell>
          <cell r="AE128">
            <v>0</v>
          </cell>
          <cell r="AF128">
            <v>0</v>
          </cell>
          <cell r="AG128">
            <v>0</v>
          </cell>
          <cell r="AH128">
            <v>0</v>
          </cell>
          <cell r="AI128">
            <v>0</v>
          </cell>
          <cell r="AJ128">
            <v>0</v>
          </cell>
          <cell r="AK128">
            <v>0</v>
          </cell>
          <cell r="AL128">
            <v>0</v>
          </cell>
          <cell r="AM128">
            <v>0</v>
          </cell>
          <cell r="AN128">
            <v>0</v>
          </cell>
          <cell r="AO128">
            <v>0</v>
          </cell>
          <cell r="AP128">
            <v>0</v>
          </cell>
          <cell r="AQ128">
            <v>0</v>
          </cell>
          <cell r="AR128">
            <v>0</v>
          </cell>
          <cell r="AS128">
            <v>0</v>
          </cell>
          <cell r="AT128">
            <v>0</v>
          </cell>
          <cell r="AU128">
            <v>0</v>
          </cell>
          <cell r="AV128">
            <v>0</v>
          </cell>
          <cell r="AW128">
            <v>0</v>
          </cell>
          <cell r="AX128">
            <v>0</v>
          </cell>
          <cell r="AY128">
            <v>0</v>
          </cell>
          <cell r="AZ128">
            <v>0</v>
          </cell>
          <cell r="BA128">
            <v>0</v>
          </cell>
          <cell r="BB128">
            <v>0</v>
          </cell>
          <cell r="BC128">
            <v>0</v>
          </cell>
          <cell r="BD128">
            <v>52</v>
          </cell>
          <cell r="BE128">
            <v>0</v>
          </cell>
          <cell r="BF128">
            <v>0</v>
          </cell>
          <cell r="BG128">
            <v>0</v>
          </cell>
          <cell r="BH128">
            <v>1</v>
          </cell>
          <cell r="BI128">
            <v>0</v>
          </cell>
          <cell r="BJ128">
            <v>0</v>
          </cell>
          <cell r="BK128">
            <v>0</v>
          </cell>
          <cell r="BL128">
            <v>0</v>
          </cell>
          <cell r="BM128">
            <v>0</v>
          </cell>
          <cell r="BN128">
            <v>0</v>
          </cell>
          <cell r="BO128">
            <v>0</v>
          </cell>
          <cell r="BP128">
            <v>0</v>
          </cell>
          <cell r="BQ128">
            <v>0</v>
          </cell>
          <cell r="BR128">
            <v>0</v>
          </cell>
          <cell r="BS128">
            <v>0</v>
          </cell>
          <cell r="BT128">
            <v>0</v>
          </cell>
          <cell r="BU128">
            <v>0</v>
          </cell>
          <cell r="BV128">
            <v>0</v>
          </cell>
          <cell r="BW128">
            <v>0</v>
          </cell>
          <cell r="BX128">
            <v>0</v>
          </cell>
          <cell r="BY128">
            <v>0</v>
          </cell>
          <cell r="BZ128">
            <v>0</v>
          </cell>
          <cell r="CA128">
            <v>0</v>
          </cell>
          <cell r="CB128">
            <v>0</v>
          </cell>
          <cell r="CC128">
            <v>0</v>
          </cell>
        </row>
        <row r="129">
          <cell r="B129" t="str">
            <v>국도38(시)03</v>
          </cell>
          <cell r="C129" t="str">
            <v>국도38(시)</v>
          </cell>
          <cell r="D129" t="str">
            <v>03</v>
          </cell>
          <cell r="E129" t="str">
            <v>9806S_231</v>
          </cell>
          <cell r="F129" t="str">
            <v>9806S_342</v>
          </cell>
          <cell r="G129">
            <v>44</v>
          </cell>
          <cell r="H129">
            <v>48</v>
          </cell>
          <cell r="I129">
            <v>0</v>
          </cell>
          <cell r="J129">
            <v>0</v>
          </cell>
          <cell r="K129">
            <v>0</v>
          </cell>
          <cell r="L129">
            <v>0</v>
          </cell>
          <cell r="M129">
            <v>0</v>
          </cell>
          <cell r="N129">
            <v>0</v>
          </cell>
          <cell r="O129">
            <v>0</v>
          </cell>
          <cell r="P129">
            <v>0</v>
          </cell>
          <cell r="Q129">
            <v>0</v>
          </cell>
          <cell r="R129">
            <v>44</v>
          </cell>
          <cell r="S129">
            <v>0</v>
          </cell>
          <cell r="T129">
            <v>44</v>
          </cell>
          <cell r="U129">
            <v>44</v>
          </cell>
          <cell r="V129">
            <v>0</v>
          </cell>
          <cell r="W129">
            <v>0</v>
          </cell>
          <cell r="X129">
            <v>0</v>
          </cell>
          <cell r="Y129">
            <v>0</v>
          </cell>
          <cell r="Z129">
            <v>0</v>
          </cell>
          <cell r="AA129">
            <v>0</v>
          </cell>
          <cell r="AB129">
            <v>0</v>
          </cell>
          <cell r="AC129">
            <v>0</v>
          </cell>
          <cell r="AD129">
            <v>0</v>
          </cell>
          <cell r="AE129">
            <v>0</v>
          </cell>
          <cell r="AF129">
            <v>0</v>
          </cell>
          <cell r="AG129">
            <v>0</v>
          </cell>
          <cell r="AH129">
            <v>0</v>
          </cell>
          <cell r="AI129">
            <v>0</v>
          </cell>
          <cell r="AJ129">
            <v>0</v>
          </cell>
          <cell r="AK129">
            <v>0</v>
          </cell>
          <cell r="AL129">
            <v>0</v>
          </cell>
          <cell r="AM129">
            <v>0</v>
          </cell>
          <cell r="AN129">
            <v>0</v>
          </cell>
          <cell r="AO129">
            <v>0</v>
          </cell>
          <cell r="AP129">
            <v>0</v>
          </cell>
          <cell r="AQ129">
            <v>0</v>
          </cell>
          <cell r="AR129">
            <v>0</v>
          </cell>
          <cell r="AS129">
            <v>0</v>
          </cell>
          <cell r="AT129">
            <v>0</v>
          </cell>
          <cell r="AU129">
            <v>0</v>
          </cell>
          <cell r="AV129">
            <v>0</v>
          </cell>
          <cell r="AW129">
            <v>0</v>
          </cell>
          <cell r="AX129">
            <v>0</v>
          </cell>
          <cell r="AY129">
            <v>0</v>
          </cell>
          <cell r="AZ129">
            <v>0</v>
          </cell>
          <cell r="BA129">
            <v>0</v>
          </cell>
          <cell r="BB129">
            <v>0</v>
          </cell>
          <cell r="BC129">
            <v>0</v>
          </cell>
          <cell r="BD129">
            <v>0</v>
          </cell>
          <cell r="BE129">
            <v>0</v>
          </cell>
          <cell r="BF129">
            <v>0</v>
          </cell>
          <cell r="BG129">
            <v>0</v>
          </cell>
          <cell r="BH129">
            <v>0</v>
          </cell>
          <cell r="BI129">
            <v>0</v>
          </cell>
          <cell r="BJ129">
            <v>0</v>
          </cell>
          <cell r="BK129">
            <v>0</v>
          </cell>
          <cell r="BL129">
            <v>0</v>
          </cell>
          <cell r="BM129">
            <v>0</v>
          </cell>
          <cell r="BN129">
            <v>0</v>
          </cell>
          <cell r="BO129">
            <v>0</v>
          </cell>
          <cell r="BP129">
            <v>0</v>
          </cell>
          <cell r="BQ129">
            <v>0</v>
          </cell>
          <cell r="BR129">
            <v>0</v>
          </cell>
          <cell r="BS129">
            <v>0</v>
          </cell>
          <cell r="BT129">
            <v>0</v>
          </cell>
          <cell r="BU129">
            <v>0</v>
          </cell>
          <cell r="BV129">
            <v>0</v>
          </cell>
          <cell r="BW129">
            <v>0</v>
          </cell>
          <cell r="BX129">
            <v>0</v>
          </cell>
          <cell r="BY129">
            <v>0</v>
          </cell>
          <cell r="BZ129">
            <v>0</v>
          </cell>
          <cell r="CA129">
            <v>0</v>
          </cell>
          <cell r="CB129">
            <v>0</v>
          </cell>
          <cell r="CC129">
            <v>0</v>
          </cell>
        </row>
        <row r="130">
          <cell r="B130" t="str">
            <v>국도38(시)03</v>
          </cell>
          <cell r="C130" t="str">
            <v>국도38(시)</v>
          </cell>
          <cell r="D130" t="str">
            <v>03</v>
          </cell>
          <cell r="E130" t="str">
            <v>9806S_342</v>
          </cell>
          <cell r="F130" t="str">
            <v>9806S_441</v>
          </cell>
          <cell r="G130">
            <v>51</v>
          </cell>
          <cell r="H130">
            <v>48</v>
          </cell>
          <cell r="I130">
            <v>0</v>
          </cell>
          <cell r="J130">
            <v>0</v>
          </cell>
          <cell r="K130">
            <v>0</v>
          </cell>
          <cell r="L130">
            <v>0</v>
          </cell>
          <cell r="M130">
            <v>0</v>
          </cell>
          <cell r="N130">
            <v>0</v>
          </cell>
          <cell r="O130">
            <v>0</v>
          </cell>
          <cell r="P130">
            <v>0</v>
          </cell>
          <cell r="Q130">
            <v>0</v>
          </cell>
          <cell r="R130">
            <v>51</v>
          </cell>
          <cell r="S130">
            <v>0</v>
          </cell>
          <cell r="T130">
            <v>51</v>
          </cell>
          <cell r="U130">
            <v>51</v>
          </cell>
          <cell r="V130">
            <v>0</v>
          </cell>
          <cell r="W130">
            <v>0</v>
          </cell>
          <cell r="X130">
            <v>0</v>
          </cell>
          <cell r="Y130">
            <v>0</v>
          </cell>
          <cell r="Z130">
            <v>0</v>
          </cell>
          <cell r="AA130">
            <v>0</v>
          </cell>
          <cell r="AB130">
            <v>0</v>
          </cell>
          <cell r="AC130">
            <v>0</v>
          </cell>
          <cell r="AD130">
            <v>0</v>
          </cell>
          <cell r="AE130">
            <v>0</v>
          </cell>
          <cell r="AF130">
            <v>0</v>
          </cell>
          <cell r="AG130">
            <v>0</v>
          </cell>
          <cell r="AH130">
            <v>0</v>
          </cell>
          <cell r="AI130">
            <v>0</v>
          </cell>
          <cell r="AJ130">
            <v>0</v>
          </cell>
          <cell r="AK130">
            <v>0</v>
          </cell>
          <cell r="AL130">
            <v>0</v>
          </cell>
          <cell r="AM130">
            <v>0</v>
          </cell>
          <cell r="AN130">
            <v>0</v>
          </cell>
          <cell r="AO130">
            <v>0</v>
          </cell>
          <cell r="AP130">
            <v>0</v>
          </cell>
          <cell r="AQ130">
            <v>0</v>
          </cell>
          <cell r="AR130">
            <v>0</v>
          </cell>
          <cell r="AS130">
            <v>0</v>
          </cell>
          <cell r="AT130">
            <v>0</v>
          </cell>
          <cell r="AU130">
            <v>0</v>
          </cell>
          <cell r="AV130">
            <v>0</v>
          </cell>
          <cell r="AW130">
            <v>0</v>
          </cell>
          <cell r="AX130">
            <v>0</v>
          </cell>
          <cell r="AY130">
            <v>0</v>
          </cell>
          <cell r="AZ130">
            <v>0</v>
          </cell>
          <cell r="BA130">
            <v>0</v>
          </cell>
          <cell r="BB130">
            <v>0</v>
          </cell>
          <cell r="BC130">
            <v>0</v>
          </cell>
          <cell r="BD130">
            <v>0</v>
          </cell>
          <cell r="BE130">
            <v>0</v>
          </cell>
          <cell r="BF130">
            <v>0</v>
          </cell>
          <cell r="BG130">
            <v>0</v>
          </cell>
          <cell r="BH130">
            <v>0</v>
          </cell>
          <cell r="BI130">
            <v>0</v>
          </cell>
          <cell r="BJ130">
            <v>0</v>
          </cell>
          <cell r="BK130">
            <v>0</v>
          </cell>
          <cell r="BL130">
            <v>0</v>
          </cell>
          <cell r="BM130">
            <v>0</v>
          </cell>
          <cell r="BN130">
            <v>0</v>
          </cell>
          <cell r="BO130">
            <v>0</v>
          </cell>
          <cell r="BP130">
            <v>0</v>
          </cell>
          <cell r="BQ130">
            <v>0</v>
          </cell>
          <cell r="BR130">
            <v>0</v>
          </cell>
          <cell r="BS130">
            <v>0</v>
          </cell>
          <cell r="BT130">
            <v>0</v>
          </cell>
          <cell r="BU130">
            <v>0</v>
          </cell>
          <cell r="BV130">
            <v>0</v>
          </cell>
          <cell r="BW130">
            <v>0</v>
          </cell>
          <cell r="BX130">
            <v>0</v>
          </cell>
          <cell r="BY130">
            <v>0</v>
          </cell>
          <cell r="BZ130">
            <v>0</v>
          </cell>
          <cell r="CA130">
            <v>0</v>
          </cell>
          <cell r="CB130">
            <v>0</v>
          </cell>
          <cell r="CC130">
            <v>0</v>
          </cell>
        </row>
        <row r="131">
          <cell r="B131" t="str">
            <v>국도38(시)03</v>
          </cell>
          <cell r="C131" t="str">
            <v>국도38(시)</v>
          </cell>
          <cell r="D131" t="str">
            <v>03</v>
          </cell>
          <cell r="E131" t="str">
            <v>9806S_441</v>
          </cell>
          <cell r="F131" t="str">
            <v>9806S_453</v>
          </cell>
          <cell r="G131">
            <v>36</v>
          </cell>
          <cell r="H131">
            <v>48</v>
          </cell>
          <cell r="I131">
            <v>0</v>
          </cell>
          <cell r="J131">
            <v>0</v>
          </cell>
          <cell r="K131">
            <v>0</v>
          </cell>
          <cell r="L131">
            <v>0</v>
          </cell>
          <cell r="M131">
            <v>0</v>
          </cell>
          <cell r="N131">
            <v>0</v>
          </cell>
          <cell r="O131">
            <v>0</v>
          </cell>
          <cell r="P131">
            <v>0</v>
          </cell>
          <cell r="Q131">
            <v>0</v>
          </cell>
          <cell r="R131">
            <v>36</v>
          </cell>
          <cell r="S131">
            <v>0</v>
          </cell>
          <cell r="T131">
            <v>36</v>
          </cell>
          <cell r="U131">
            <v>36</v>
          </cell>
          <cell r="V131">
            <v>0</v>
          </cell>
          <cell r="W131">
            <v>0</v>
          </cell>
          <cell r="X131">
            <v>0</v>
          </cell>
          <cell r="Y131">
            <v>0</v>
          </cell>
          <cell r="Z131">
            <v>0</v>
          </cell>
          <cell r="AA131">
            <v>0</v>
          </cell>
          <cell r="AB131">
            <v>0</v>
          </cell>
          <cell r="AC131">
            <v>0</v>
          </cell>
          <cell r="AD131">
            <v>0</v>
          </cell>
          <cell r="AE131">
            <v>0</v>
          </cell>
          <cell r="AF131">
            <v>0</v>
          </cell>
          <cell r="AG131">
            <v>0</v>
          </cell>
          <cell r="AH131">
            <v>0</v>
          </cell>
          <cell r="AI131">
            <v>0</v>
          </cell>
          <cell r="AJ131">
            <v>0</v>
          </cell>
          <cell r="AK131">
            <v>0</v>
          </cell>
          <cell r="AL131">
            <v>0</v>
          </cell>
          <cell r="AM131">
            <v>0</v>
          </cell>
          <cell r="AN131">
            <v>0</v>
          </cell>
          <cell r="AO131">
            <v>0</v>
          </cell>
          <cell r="AP131">
            <v>0</v>
          </cell>
          <cell r="AQ131">
            <v>0</v>
          </cell>
          <cell r="AR131">
            <v>0</v>
          </cell>
          <cell r="AS131">
            <v>0</v>
          </cell>
          <cell r="AT131">
            <v>0</v>
          </cell>
          <cell r="AU131">
            <v>0</v>
          </cell>
          <cell r="AV131">
            <v>0</v>
          </cell>
          <cell r="AW131">
            <v>0</v>
          </cell>
          <cell r="AX131">
            <v>0</v>
          </cell>
          <cell r="AY131">
            <v>0</v>
          </cell>
          <cell r="AZ131">
            <v>0</v>
          </cell>
          <cell r="BA131">
            <v>0</v>
          </cell>
          <cell r="BB131">
            <v>0</v>
          </cell>
          <cell r="BC131">
            <v>0</v>
          </cell>
          <cell r="BD131">
            <v>0</v>
          </cell>
          <cell r="BE131">
            <v>0</v>
          </cell>
          <cell r="BF131">
            <v>0</v>
          </cell>
          <cell r="BG131">
            <v>0</v>
          </cell>
          <cell r="BH131">
            <v>0</v>
          </cell>
          <cell r="BI131">
            <v>0</v>
          </cell>
          <cell r="BJ131">
            <v>0</v>
          </cell>
          <cell r="BK131">
            <v>0</v>
          </cell>
          <cell r="BL131">
            <v>0</v>
          </cell>
          <cell r="BM131">
            <v>0</v>
          </cell>
          <cell r="BN131">
            <v>0</v>
          </cell>
          <cell r="BO131">
            <v>0</v>
          </cell>
          <cell r="BP131">
            <v>0</v>
          </cell>
          <cell r="BQ131">
            <v>0</v>
          </cell>
          <cell r="BR131">
            <v>0</v>
          </cell>
          <cell r="BS131">
            <v>0</v>
          </cell>
          <cell r="BT131">
            <v>0</v>
          </cell>
          <cell r="BU131">
            <v>0</v>
          </cell>
          <cell r="BV131">
            <v>0</v>
          </cell>
          <cell r="BW131">
            <v>0</v>
          </cell>
          <cell r="BX131">
            <v>0</v>
          </cell>
          <cell r="BY131">
            <v>0</v>
          </cell>
          <cell r="BZ131">
            <v>0</v>
          </cell>
          <cell r="CA131">
            <v>0</v>
          </cell>
          <cell r="CB131">
            <v>0</v>
          </cell>
          <cell r="CC131">
            <v>0</v>
          </cell>
        </row>
        <row r="132">
          <cell r="B132" t="str">
            <v>국도38(시)03</v>
          </cell>
          <cell r="C132" t="str">
            <v>국도38(시)</v>
          </cell>
          <cell r="D132" t="str">
            <v>03</v>
          </cell>
          <cell r="E132" t="str">
            <v>9806S_453</v>
          </cell>
          <cell r="F132" t="str">
            <v>9806S_555</v>
          </cell>
          <cell r="G132">
            <v>34</v>
          </cell>
          <cell r="H132">
            <v>48</v>
          </cell>
          <cell r="I132">
            <v>0</v>
          </cell>
          <cell r="J132" t="str">
            <v>F6</v>
          </cell>
          <cell r="K132">
            <v>0</v>
          </cell>
          <cell r="L132">
            <v>0</v>
          </cell>
          <cell r="M132">
            <v>0</v>
          </cell>
          <cell r="N132">
            <v>0</v>
          </cell>
          <cell r="O132">
            <v>0</v>
          </cell>
          <cell r="P132">
            <v>0</v>
          </cell>
          <cell r="Q132">
            <v>0</v>
          </cell>
          <cell r="R132">
            <v>34</v>
          </cell>
          <cell r="S132">
            <v>0</v>
          </cell>
          <cell r="T132">
            <v>34</v>
          </cell>
          <cell r="U132">
            <v>54</v>
          </cell>
          <cell r="V132">
            <v>0</v>
          </cell>
          <cell r="W132">
            <v>20</v>
          </cell>
          <cell r="X132">
            <v>0</v>
          </cell>
          <cell r="Y132">
            <v>0</v>
          </cell>
          <cell r="Z132">
            <v>0</v>
          </cell>
          <cell r="AA132">
            <v>0</v>
          </cell>
          <cell r="AB132">
            <v>0</v>
          </cell>
          <cell r="AC132">
            <v>0</v>
          </cell>
          <cell r="AD132">
            <v>0</v>
          </cell>
          <cell r="AE132">
            <v>0</v>
          </cell>
          <cell r="AF132">
            <v>0</v>
          </cell>
          <cell r="AG132">
            <v>0</v>
          </cell>
          <cell r="AH132">
            <v>0</v>
          </cell>
          <cell r="AI132">
            <v>0</v>
          </cell>
          <cell r="AJ132">
            <v>0</v>
          </cell>
          <cell r="AK132">
            <v>0</v>
          </cell>
          <cell r="AL132">
            <v>0</v>
          </cell>
          <cell r="AM132">
            <v>1</v>
          </cell>
          <cell r="AN132">
            <v>0</v>
          </cell>
          <cell r="AO132">
            <v>0</v>
          </cell>
          <cell r="AP132">
            <v>0</v>
          </cell>
          <cell r="AQ132">
            <v>0</v>
          </cell>
          <cell r="AR132">
            <v>1</v>
          </cell>
          <cell r="AS132">
            <v>0</v>
          </cell>
          <cell r="AT132">
            <v>0</v>
          </cell>
          <cell r="AU132">
            <v>0</v>
          </cell>
          <cell r="AV132">
            <v>25</v>
          </cell>
          <cell r="AW132">
            <v>0</v>
          </cell>
          <cell r="AX132">
            <v>0</v>
          </cell>
          <cell r="AY132">
            <v>0</v>
          </cell>
          <cell r="AZ132">
            <v>0</v>
          </cell>
          <cell r="BA132">
            <v>1</v>
          </cell>
          <cell r="BB132">
            <v>0</v>
          </cell>
          <cell r="BC132">
            <v>0</v>
          </cell>
          <cell r="BD132">
            <v>0</v>
          </cell>
          <cell r="BE132">
            <v>0</v>
          </cell>
          <cell r="BF132">
            <v>0</v>
          </cell>
          <cell r="BG132">
            <v>0</v>
          </cell>
          <cell r="BH132">
            <v>0</v>
          </cell>
          <cell r="BI132">
            <v>0</v>
          </cell>
          <cell r="BJ132">
            <v>0</v>
          </cell>
          <cell r="BK132">
            <v>0</v>
          </cell>
          <cell r="BL132">
            <v>0</v>
          </cell>
          <cell r="BM132">
            <v>0</v>
          </cell>
          <cell r="BN132">
            <v>0</v>
          </cell>
          <cell r="BO132">
            <v>0</v>
          </cell>
          <cell r="BP132">
            <v>0</v>
          </cell>
          <cell r="BQ132">
            <v>0</v>
          </cell>
          <cell r="BR132">
            <v>0</v>
          </cell>
          <cell r="BS132">
            <v>0</v>
          </cell>
          <cell r="BT132">
            <v>0</v>
          </cell>
          <cell r="BU132">
            <v>0</v>
          </cell>
          <cell r="BV132">
            <v>0</v>
          </cell>
          <cell r="BW132">
            <v>0</v>
          </cell>
          <cell r="BX132">
            <v>0</v>
          </cell>
          <cell r="BY132">
            <v>0</v>
          </cell>
          <cell r="BZ132">
            <v>0</v>
          </cell>
          <cell r="CA132">
            <v>0</v>
          </cell>
          <cell r="CB132">
            <v>0</v>
          </cell>
          <cell r="CC132">
            <v>0</v>
          </cell>
        </row>
        <row r="133">
          <cell r="B133" t="str">
            <v>국도38(시)03</v>
          </cell>
          <cell r="C133" t="str">
            <v>국도38(시)</v>
          </cell>
          <cell r="D133" t="str">
            <v>03</v>
          </cell>
          <cell r="E133" t="str">
            <v>9806S_555</v>
          </cell>
          <cell r="F133" t="str">
            <v>9806S_563</v>
          </cell>
          <cell r="G133">
            <v>28</v>
          </cell>
          <cell r="H133">
            <v>12</v>
          </cell>
          <cell r="I133">
            <v>0</v>
          </cell>
          <cell r="J133">
            <v>0</v>
          </cell>
          <cell r="K133">
            <v>0</v>
          </cell>
          <cell r="L133">
            <v>0</v>
          </cell>
          <cell r="M133">
            <v>0</v>
          </cell>
          <cell r="N133">
            <v>0</v>
          </cell>
          <cell r="O133">
            <v>0</v>
          </cell>
          <cell r="P133">
            <v>0</v>
          </cell>
          <cell r="Q133">
            <v>0</v>
          </cell>
          <cell r="R133">
            <v>0</v>
          </cell>
          <cell r="S133">
            <v>0</v>
          </cell>
          <cell r="T133">
            <v>0</v>
          </cell>
          <cell r="U133">
            <v>0</v>
          </cell>
          <cell r="V133">
            <v>0</v>
          </cell>
          <cell r="W133">
            <v>0</v>
          </cell>
          <cell r="X133">
            <v>0</v>
          </cell>
          <cell r="Y133">
            <v>0</v>
          </cell>
          <cell r="Z133">
            <v>0</v>
          </cell>
          <cell r="AA133">
            <v>0</v>
          </cell>
          <cell r="AB133">
            <v>0</v>
          </cell>
          <cell r="AC133">
            <v>0</v>
          </cell>
          <cell r="AD133">
            <v>0</v>
          </cell>
          <cell r="AE133">
            <v>0</v>
          </cell>
          <cell r="AF133">
            <v>28</v>
          </cell>
          <cell r="AG133">
            <v>0</v>
          </cell>
          <cell r="AH133">
            <v>28</v>
          </cell>
          <cell r="AI133">
            <v>38</v>
          </cell>
          <cell r="AJ133">
            <v>0</v>
          </cell>
          <cell r="AK133">
            <v>10</v>
          </cell>
          <cell r="AL133">
            <v>0</v>
          </cell>
          <cell r="AM133">
            <v>0</v>
          </cell>
          <cell r="AN133">
            <v>0</v>
          </cell>
          <cell r="AO133">
            <v>0</v>
          </cell>
          <cell r="AP133">
            <v>0</v>
          </cell>
          <cell r="AQ133">
            <v>0</v>
          </cell>
          <cell r="AR133">
            <v>0</v>
          </cell>
          <cell r="AS133">
            <v>0</v>
          </cell>
          <cell r="AT133">
            <v>0</v>
          </cell>
          <cell r="AU133">
            <v>0</v>
          </cell>
          <cell r="AV133">
            <v>0</v>
          </cell>
          <cell r="AW133">
            <v>0</v>
          </cell>
          <cell r="AX133">
            <v>0</v>
          </cell>
          <cell r="AY133">
            <v>0</v>
          </cell>
          <cell r="AZ133">
            <v>0</v>
          </cell>
          <cell r="BA133">
            <v>0</v>
          </cell>
          <cell r="BB133">
            <v>0</v>
          </cell>
          <cell r="BC133">
            <v>0</v>
          </cell>
          <cell r="BD133">
            <v>0</v>
          </cell>
          <cell r="BE133">
            <v>0</v>
          </cell>
          <cell r="BF133">
            <v>0</v>
          </cell>
          <cell r="BG133">
            <v>0</v>
          </cell>
          <cell r="BH133">
            <v>0</v>
          </cell>
          <cell r="BI133">
            <v>0</v>
          </cell>
          <cell r="BJ133">
            <v>0</v>
          </cell>
          <cell r="BK133">
            <v>0</v>
          </cell>
          <cell r="BL133">
            <v>0</v>
          </cell>
          <cell r="BM133">
            <v>0</v>
          </cell>
          <cell r="BN133">
            <v>0</v>
          </cell>
          <cell r="BO133">
            <v>0</v>
          </cell>
          <cell r="BP133">
            <v>0</v>
          </cell>
          <cell r="BQ133">
            <v>0</v>
          </cell>
          <cell r="BR133">
            <v>0</v>
          </cell>
          <cell r="BS133">
            <v>0</v>
          </cell>
          <cell r="BT133">
            <v>0</v>
          </cell>
          <cell r="BU133">
            <v>0</v>
          </cell>
          <cell r="BV133">
            <v>0</v>
          </cell>
          <cell r="BW133">
            <v>0</v>
          </cell>
          <cell r="BX133">
            <v>0</v>
          </cell>
          <cell r="BY133">
            <v>0</v>
          </cell>
          <cell r="BZ133">
            <v>0</v>
          </cell>
          <cell r="CA133">
            <v>0</v>
          </cell>
          <cell r="CB133">
            <v>0</v>
          </cell>
          <cell r="CC133">
            <v>0</v>
          </cell>
        </row>
        <row r="134">
          <cell r="B134" t="str">
            <v>국도38(시)03</v>
          </cell>
          <cell r="C134" t="str">
            <v>국도38(시)</v>
          </cell>
          <cell r="D134" t="str">
            <v>03</v>
          </cell>
          <cell r="E134" t="str">
            <v>9806S_563</v>
          </cell>
          <cell r="F134" t="str">
            <v>9806S_462</v>
          </cell>
          <cell r="G134">
            <v>39</v>
          </cell>
          <cell r="H134">
            <v>12</v>
          </cell>
          <cell r="I134">
            <v>0</v>
          </cell>
          <cell r="J134">
            <v>0</v>
          </cell>
          <cell r="K134">
            <v>0</v>
          </cell>
          <cell r="L134">
            <v>0</v>
          </cell>
          <cell r="M134">
            <v>0</v>
          </cell>
          <cell r="N134">
            <v>0</v>
          </cell>
          <cell r="O134">
            <v>0</v>
          </cell>
          <cell r="P134">
            <v>0</v>
          </cell>
          <cell r="Q134">
            <v>0</v>
          </cell>
          <cell r="R134">
            <v>0</v>
          </cell>
          <cell r="S134">
            <v>0</v>
          </cell>
          <cell r="T134">
            <v>0</v>
          </cell>
          <cell r="U134">
            <v>0</v>
          </cell>
          <cell r="V134">
            <v>0</v>
          </cell>
          <cell r="W134">
            <v>0</v>
          </cell>
          <cell r="X134">
            <v>0</v>
          </cell>
          <cell r="Y134">
            <v>0</v>
          </cell>
          <cell r="Z134">
            <v>0</v>
          </cell>
          <cell r="AA134">
            <v>0</v>
          </cell>
          <cell r="AB134">
            <v>0</v>
          </cell>
          <cell r="AC134">
            <v>0</v>
          </cell>
          <cell r="AD134">
            <v>0</v>
          </cell>
          <cell r="AE134">
            <v>0</v>
          </cell>
          <cell r="AF134">
            <v>39</v>
          </cell>
          <cell r="AG134">
            <v>0</v>
          </cell>
          <cell r="AH134">
            <v>39</v>
          </cell>
          <cell r="AI134">
            <v>39</v>
          </cell>
          <cell r="AJ134">
            <v>0</v>
          </cell>
          <cell r="AK134">
            <v>0</v>
          </cell>
          <cell r="AL134">
            <v>0</v>
          </cell>
          <cell r="AM134">
            <v>0</v>
          </cell>
          <cell r="AN134">
            <v>0</v>
          </cell>
          <cell r="AO134">
            <v>0</v>
          </cell>
          <cell r="AP134">
            <v>0</v>
          </cell>
          <cell r="AQ134">
            <v>0</v>
          </cell>
          <cell r="AR134">
            <v>0</v>
          </cell>
          <cell r="AS134">
            <v>0</v>
          </cell>
          <cell r="AT134">
            <v>0</v>
          </cell>
          <cell r="AU134">
            <v>0</v>
          </cell>
          <cell r="AV134">
            <v>0</v>
          </cell>
          <cell r="AW134">
            <v>0</v>
          </cell>
          <cell r="AX134">
            <v>0</v>
          </cell>
          <cell r="AY134">
            <v>0</v>
          </cell>
          <cell r="AZ134">
            <v>0</v>
          </cell>
          <cell r="BA134">
            <v>0</v>
          </cell>
          <cell r="BB134">
            <v>0</v>
          </cell>
          <cell r="BC134">
            <v>0</v>
          </cell>
          <cell r="BD134">
            <v>0</v>
          </cell>
          <cell r="BE134">
            <v>0</v>
          </cell>
          <cell r="BF134">
            <v>0</v>
          </cell>
          <cell r="BG134">
            <v>0</v>
          </cell>
          <cell r="BH134">
            <v>0</v>
          </cell>
          <cell r="BI134">
            <v>0</v>
          </cell>
          <cell r="BJ134">
            <v>0</v>
          </cell>
          <cell r="BK134">
            <v>0</v>
          </cell>
          <cell r="BL134">
            <v>0</v>
          </cell>
          <cell r="BM134">
            <v>0</v>
          </cell>
          <cell r="BN134">
            <v>0</v>
          </cell>
          <cell r="BO134">
            <v>0</v>
          </cell>
          <cell r="BP134">
            <v>0</v>
          </cell>
          <cell r="BQ134">
            <v>0</v>
          </cell>
          <cell r="BR134">
            <v>0</v>
          </cell>
          <cell r="BS134">
            <v>0</v>
          </cell>
          <cell r="BT134">
            <v>0</v>
          </cell>
          <cell r="BU134">
            <v>0</v>
          </cell>
          <cell r="BV134">
            <v>0</v>
          </cell>
          <cell r="BW134">
            <v>0</v>
          </cell>
          <cell r="BX134">
            <v>0</v>
          </cell>
          <cell r="BY134">
            <v>0</v>
          </cell>
          <cell r="BZ134">
            <v>0</v>
          </cell>
          <cell r="CA134">
            <v>0</v>
          </cell>
          <cell r="CB134">
            <v>0</v>
          </cell>
          <cell r="CC134">
            <v>0</v>
          </cell>
        </row>
        <row r="135">
          <cell r="B135" t="str">
            <v>국도38(시)03</v>
          </cell>
          <cell r="C135" t="str">
            <v>국도38(시)</v>
          </cell>
          <cell r="D135" t="str">
            <v>03</v>
          </cell>
          <cell r="E135" t="str">
            <v>9806S_462</v>
          </cell>
          <cell r="F135" t="str">
            <v>9806S_474</v>
          </cell>
          <cell r="G135">
            <v>36</v>
          </cell>
          <cell r="H135">
            <v>12</v>
          </cell>
          <cell r="I135">
            <v>0</v>
          </cell>
          <cell r="J135">
            <v>0</v>
          </cell>
          <cell r="K135">
            <v>0</v>
          </cell>
          <cell r="L135">
            <v>0</v>
          </cell>
          <cell r="M135">
            <v>0</v>
          </cell>
          <cell r="N135">
            <v>0</v>
          </cell>
          <cell r="O135">
            <v>0</v>
          </cell>
          <cell r="P135">
            <v>0</v>
          </cell>
          <cell r="Q135">
            <v>0</v>
          </cell>
          <cell r="R135">
            <v>0</v>
          </cell>
          <cell r="S135">
            <v>0</v>
          </cell>
          <cell r="T135">
            <v>0</v>
          </cell>
          <cell r="U135">
            <v>0</v>
          </cell>
          <cell r="V135">
            <v>0</v>
          </cell>
          <cell r="W135">
            <v>0</v>
          </cell>
          <cell r="X135">
            <v>0</v>
          </cell>
          <cell r="Y135">
            <v>0</v>
          </cell>
          <cell r="Z135">
            <v>0</v>
          </cell>
          <cell r="AA135">
            <v>0</v>
          </cell>
          <cell r="AB135">
            <v>0</v>
          </cell>
          <cell r="AC135">
            <v>0</v>
          </cell>
          <cell r="AD135">
            <v>0</v>
          </cell>
          <cell r="AE135">
            <v>0</v>
          </cell>
          <cell r="AF135">
            <v>36</v>
          </cell>
          <cell r="AG135">
            <v>0</v>
          </cell>
          <cell r="AH135">
            <v>36</v>
          </cell>
          <cell r="AI135">
            <v>36</v>
          </cell>
          <cell r="AJ135">
            <v>0</v>
          </cell>
          <cell r="AK135">
            <v>0</v>
          </cell>
          <cell r="AL135">
            <v>0</v>
          </cell>
          <cell r="AM135">
            <v>0</v>
          </cell>
          <cell r="AN135">
            <v>0</v>
          </cell>
          <cell r="AO135">
            <v>0</v>
          </cell>
          <cell r="AP135">
            <v>0</v>
          </cell>
          <cell r="AQ135">
            <v>0</v>
          </cell>
          <cell r="AR135">
            <v>0</v>
          </cell>
          <cell r="AS135">
            <v>0</v>
          </cell>
          <cell r="AT135">
            <v>0</v>
          </cell>
          <cell r="AU135">
            <v>0</v>
          </cell>
          <cell r="AV135">
            <v>0</v>
          </cell>
          <cell r="AW135">
            <v>0</v>
          </cell>
          <cell r="AX135">
            <v>0</v>
          </cell>
          <cell r="AY135">
            <v>0</v>
          </cell>
          <cell r="AZ135">
            <v>0</v>
          </cell>
          <cell r="BA135">
            <v>0</v>
          </cell>
          <cell r="BB135">
            <v>0</v>
          </cell>
          <cell r="BC135">
            <v>0</v>
          </cell>
          <cell r="BD135">
            <v>0</v>
          </cell>
          <cell r="BE135">
            <v>0</v>
          </cell>
          <cell r="BF135">
            <v>0</v>
          </cell>
          <cell r="BG135">
            <v>0</v>
          </cell>
          <cell r="BH135">
            <v>0</v>
          </cell>
          <cell r="BI135">
            <v>0</v>
          </cell>
          <cell r="BJ135">
            <v>0</v>
          </cell>
          <cell r="BK135">
            <v>0</v>
          </cell>
          <cell r="BL135">
            <v>0</v>
          </cell>
          <cell r="BM135">
            <v>0</v>
          </cell>
          <cell r="BN135">
            <v>0</v>
          </cell>
          <cell r="BO135">
            <v>0</v>
          </cell>
          <cell r="BP135">
            <v>0</v>
          </cell>
          <cell r="BQ135">
            <v>0</v>
          </cell>
          <cell r="BR135">
            <v>0</v>
          </cell>
          <cell r="BS135">
            <v>0</v>
          </cell>
          <cell r="BT135">
            <v>0</v>
          </cell>
          <cell r="BU135">
            <v>0</v>
          </cell>
          <cell r="BV135">
            <v>0</v>
          </cell>
          <cell r="BW135">
            <v>0</v>
          </cell>
          <cell r="BX135">
            <v>0</v>
          </cell>
          <cell r="BY135">
            <v>0</v>
          </cell>
          <cell r="BZ135">
            <v>0</v>
          </cell>
          <cell r="CA135">
            <v>0</v>
          </cell>
          <cell r="CB135">
            <v>0</v>
          </cell>
          <cell r="CC135">
            <v>0</v>
          </cell>
        </row>
        <row r="136">
          <cell r="B136" t="str">
            <v>국도38(시)03</v>
          </cell>
          <cell r="C136" t="str">
            <v>국도38(시)</v>
          </cell>
          <cell r="D136" t="str">
            <v>03</v>
          </cell>
          <cell r="E136" t="str">
            <v>9806S_474</v>
          </cell>
          <cell r="F136" t="str">
            <v>9806S_382</v>
          </cell>
          <cell r="G136">
            <v>42</v>
          </cell>
          <cell r="H136">
            <v>12</v>
          </cell>
          <cell r="I136">
            <v>0</v>
          </cell>
          <cell r="J136">
            <v>0</v>
          </cell>
          <cell r="K136">
            <v>0</v>
          </cell>
          <cell r="L136">
            <v>0</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0</v>
          </cell>
          <cell r="AB136">
            <v>0</v>
          </cell>
          <cell r="AC136">
            <v>0</v>
          </cell>
          <cell r="AD136">
            <v>0</v>
          </cell>
          <cell r="AE136">
            <v>0</v>
          </cell>
          <cell r="AF136">
            <v>42</v>
          </cell>
          <cell r="AG136">
            <v>0</v>
          </cell>
          <cell r="AH136">
            <v>42</v>
          </cell>
          <cell r="AI136">
            <v>42</v>
          </cell>
          <cell r="AJ136">
            <v>0</v>
          </cell>
          <cell r="AK136">
            <v>0</v>
          </cell>
          <cell r="AL136">
            <v>0</v>
          </cell>
          <cell r="AM136">
            <v>0</v>
          </cell>
          <cell r="AN136">
            <v>0</v>
          </cell>
          <cell r="AO136">
            <v>0</v>
          </cell>
          <cell r="AP136">
            <v>0</v>
          </cell>
          <cell r="AQ136">
            <v>0</v>
          </cell>
          <cell r="AR136">
            <v>0</v>
          </cell>
          <cell r="AS136">
            <v>0</v>
          </cell>
          <cell r="AT136">
            <v>0</v>
          </cell>
          <cell r="AU136">
            <v>0</v>
          </cell>
          <cell r="AV136">
            <v>0</v>
          </cell>
          <cell r="AW136">
            <v>0</v>
          </cell>
          <cell r="AX136">
            <v>0</v>
          </cell>
          <cell r="AY136">
            <v>0</v>
          </cell>
          <cell r="AZ136">
            <v>0</v>
          </cell>
          <cell r="BA136">
            <v>0</v>
          </cell>
          <cell r="BB136">
            <v>0</v>
          </cell>
          <cell r="BC136">
            <v>0</v>
          </cell>
          <cell r="BD136">
            <v>0</v>
          </cell>
          <cell r="BE136">
            <v>0</v>
          </cell>
          <cell r="BF136">
            <v>0</v>
          </cell>
          <cell r="BG136">
            <v>0</v>
          </cell>
          <cell r="BH136">
            <v>0</v>
          </cell>
          <cell r="BI136">
            <v>0</v>
          </cell>
          <cell r="BJ136">
            <v>0</v>
          </cell>
          <cell r="BK136">
            <v>0</v>
          </cell>
          <cell r="BL136">
            <v>0</v>
          </cell>
          <cell r="BM136">
            <v>0</v>
          </cell>
          <cell r="BN136">
            <v>0</v>
          </cell>
          <cell r="BO136">
            <v>0</v>
          </cell>
          <cell r="BP136">
            <v>0</v>
          </cell>
          <cell r="BQ136">
            <v>0</v>
          </cell>
          <cell r="BR136">
            <v>0</v>
          </cell>
          <cell r="BS136">
            <v>0</v>
          </cell>
          <cell r="BT136">
            <v>0</v>
          </cell>
          <cell r="BU136">
            <v>0</v>
          </cell>
          <cell r="BV136">
            <v>0</v>
          </cell>
          <cell r="BW136">
            <v>0</v>
          </cell>
          <cell r="BX136">
            <v>0</v>
          </cell>
          <cell r="BY136">
            <v>0</v>
          </cell>
          <cell r="BZ136">
            <v>0</v>
          </cell>
          <cell r="CA136">
            <v>0</v>
          </cell>
          <cell r="CB136">
            <v>0</v>
          </cell>
          <cell r="CC136">
            <v>0</v>
          </cell>
        </row>
        <row r="137">
          <cell r="B137" t="str">
            <v>국도38(시)03</v>
          </cell>
          <cell r="C137" t="str">
            <v>국도38(시)</v>
          </cell>
          <cell r="D137" t="str">
            <v>03</v>
          </cell>
          <cell r="E137" t="str">
            <v>9806S_382</v>
          </cell>
          <cell r="F137" t="str">
            <v>9806S_282</v>
          </cell>
          <cell r="G137">
            <v>43</v>
          </cell>
          <cell r="H137">
            <v>12</v>
          </cell>
          <cell r="I137">
            <v>0</v>
          </cell>
          <cell r="J137">
            <v>0</v>
          </cell>
          <cell r="K137">
            <v>0</v>
          </cell>
          <cell r="L137">
            <v>0</v>
          </cell>
          <cell r="M137">
            <v>0</v>
          </cell>
          <cell r="N137">
            <v>0</v>
          </cell>
          <cell r="O137">
            <v>0</v>
          </cell>
          <cell r="P137">
            <v>0</v>
          </cell>
          <cell r="Q137">
            <v>0</v>
          </cell>
          <cell r="R137">
            <v>0</v>
          </cell>
          <cell r="S137">
            <v>0</v>
          </cell>
          <cell r="T137">
            <v>0</v>
          </cell>
          <cell r="U137">
            <v>0</v>
          </cell>
          <cell r="V137">
            <v>0</v>
          </cell>
          <cell r="W137">
            <v>0</v>
          </cell>
          <cell r="X137">
            <v>0</v>
          </cell>
          <cell r="Y137">
            <v>0</v>
          </cell>
          <cell r="Z137">
            <v>0</v>
          </cell>
          <cell r="AA137">
            <v>0</v>
          </cell>
          <cell r="AB137">
            <v>0</v>
          </cell>
          <cell r="AC137">
            <v>0</v>
          </cell>
          <cell r="AD137">
            <v>0</v>
          </cell>
          <cell r="AE137">
            <v>0</v>
          </cell>
          <cell r="AF137">
            <v>43</v>
          </cell>
          <cell r="AG137">
            <v>0</v>
          </cell>
          <cell r="AH137">
            <v>43</v>
          </cell>
          <cell r="AI137">
            <v>43</v>
          </cell>
          <cell r="AJ137">
            <v>0</v>
          </cell>
          <cell r="AK137">
            <v>0</v>
          </cell>
          <cell r="AL137">
            <v>0</v>
          </cell>
          <cell r="AM137">
            <v>0</v>
          </cell>
          <cell r="AN137">
            <v>0</v>
          </cell>
          <cell r="AO137">
            <v>0</v>
          </cell>
          <cell r="AP137">
            <v>0</v>
          </cell>
          <cell r="AQ137">
            <v>0</v>
          </cell>
          <cell r="AR137">
            <v>0</v>
          </cell>
          <cell r="AS137">
            <v>0</v>
          </cell>
          <cell r="AT137">
            <v>0</v>
          </cell>
          <cell r="AU137">
            <v>0</v>
          </cell>
          <cell r="AV137">
            <v>0</v>
          </cell>
          <cell r="AW137">
            <v>0</v>
          </cell>
          <cell r="AX137">
            <v>0</v>
          </cell>
          <cell r="AY137">
            <v>0</v>
          </cell>
          <cell r="AZ137">
            <v>0</v>
          </cell>
          <cell r="BA137">
            <v>0</v>
          </cell>
          <cell r="BB137">
            <v>0</v>
          </cell>
          <cell r="BC137">
            <v>0</v>
          </cell>
          <cell r="BD137">
            <v>0</v>
          </cell>
          <cell r="BE137">
            <v>0</v>
          </cell>
          <cell r="BF137">
            <v>0</v>
          </cell>
          <cell r="BG137">
            <v>0</v>
          </cell>
          <cell r="BH137">
            <v>0</v>
          </cell>
          <cell r="BI137">
            <v>0</v>
          </cell>
          <cell r="BJ137">
            <v>0</v>
          </cell>
          <cell r="BK137">
            <v>0</v>
          </cell>
          <cell r="BL137">
            <v>0</v>
          </cell>
          <cell r="BM137">
            <v>0</v>
          </cell>
          <cell r="BN137">
            <v>0</v>
          </cell>
          <cell r="BO137">
            <v>0</v>
          </cell>
          <cell r="BP137">
            <v>0</v>
          </cell>
          <cell r="BQ137">
            <v>0</v>
          </cell>
          <cell r="BR137">
            <v>0</v>
          </cell>
          <cell r="BS137">
            <v>0</v>
          </cell>
          <cell r="BT137">
            <v>0</v>
          </cell>
          <cell r="BU137">
            <v>0</v>
          </cell>
          <cell r="BV137">
            <v>0</v>
          </cell>
          <cell r="BW137">
            <v>0</v>
          </cell>
          <cell r="BX137">
            <v>0</v>
          </cell>
          <cell r="BY137">
            <v>0</v>
          </cell>
          <cell r="BZ137">
            <v>0</v>
          </cell>
          <cell r="CA137">
            <v>0</v>
          </cell>
          <cell r="CB137">
            <v>0</v>
          </cell>
          <cell r="CC137">
            <v>0</v>
          </cell>
        </row>
        <row r="138">
          <cell r="B138" t="str">
            <v>국도38(시)03</v>
          </cell>
          <cell r="C138" t="str">
            <v>국도38(시)</v>
          </cell>
          <cell r="D138" t="str">
            <v>03</v>
          </cell>
          <cell r="E138" t="str">
            <v>9806S_282</v>
          </cell>
          <cell r="F138" t="str">
            <v>9806S_281</v>
          </cell>
          <cell r="G138">
            <v>33</v>
          </cell>
          <cell r="H138">
            <v>12</v>
          </cell>
          <cell r="I138">
            <v>0</v>
          </cell>
          <cell r="J138">
            <v>0</v>
          </cell>
          <cell r="K138">
            <v>0</v>
          </cell>
          <cell r="L138">
            <v>0</v>
          </cell>
          <cell r="M138">
            <v>0</v>
          </cell>
          <cell r="N138">
            <v>0</v>
          </cell>
          <cell r="O138">
            <v>0</v>
          </cell>
          <cell r="P138">
            <v>0</v>
          </cell>
          <cell r="Q138">
            <v>0</v>
          </cell>
          <cell r="R138">
            <v>0</v>
          </cell>
          <cell r="S138">
            <v>0</v>
          </cell>
          <cell r="T138">
            <v>0</v>
          </cell>
          <cell r="U138">
            <v>0</v>
          </cell>
          <cell r="V138">
            <v>0</v>
          </cell>
          <cell r="W138">
            <v>0</v>
          </cell>
          <cell r="X138">
            <v>0</v>
          </cell>
          <cell r="Y138">
            <v>0</v>
          </cell>
          <cell r="Z138">
            <v>0</v>
          </cell>
          <cell r="AA138">
            <v>0</v>
          </cell>
          <cell r="AB138">
            <v>0</v>
          </cell>
          <cell r="AC138">
            <v>0</v>
          </cell>
          <cell r="AD138">
            <v>0</v>
          </cell>
          <cell r="AE138">
            <v>0</v>
          </cell>
          <cell r="AF138">
            <v>33</v>
          </cell>
          <cell r="AG138">
            <v>0</v>
          </cell>
          <cell r="AH138">
            <v>33</v>
          </cell>
          <cell r="AI138">
            <v>33</v>
          </cell>
          <cell r="AJ138">
            <v>0</v>
          </cell>
          <cell r="AK138">
            <v>0</v>
          </cell>
          <cell r="AL138">
            <v>0</v>
          </cell>
          <cell r="AM138">
            <v>0</v>
          </cell>
          <cell r="AN138">
            <v>0</v>
          </cell>
          <cell r="AO138">
            <v>0</v>
          </cell>
          <cell r="AP138">
            <v>0</v>
          </cell>
          <cell r="AQ138">
            <v>0</v>
          </cell>
          <cell r="AR138">
            <v>0</v>
          </cell>
          <cell r="AS138">
            <v>0</v>
          </cell>
          <cell r="AT138">
            <v>0</v>
          </cell>
          <cell r="AU138">
            <v>0</v>
          </cell>
          <cell r="AV138">
            <v>0</v>
          </cell>
          <cell r="AW138">
            <v>0</v>
          </cell>
          <cell r="AX138">
            <v>0</v>
          </cell>
          <cell r="AY138">
            <v>0</v>
          </cell>
          <cell r="AZ138">
            <v>0</v>
          </cell>
          <cell r="BA138">
            <v>0</v>
          </cell>
          <cell r="BB138">
            <v>0</v>
          </cell>
          <cell r="BC138">
            <v>0</v>
          </cell>
          <cell r="BD138">
            <v>0</v>
          </cell>
          <cell r="BE138">
            <v>0</v>
          </cell>
          <cell r="BF138">
            <v>0</v>
          </cell>
          <cell r="BG138">
            <v>0</v>
          </cell>
          <cell r="BH138">
            <v>0</v>
          </cell>
          <cell r="BI138">
            <v>0</v>
          </cell>
          <cell r="BJ138">
            <v>0</v>
          </cell>
          <cell r="BK138">
            <v>0</v>
          </cell>
          <cell r="BL138">
            <v>0</v>
          </cell>
          <cell r="BM138">
            <v>0</v>
          </cell>
          <cell r="BN138">
            <v>0</v>
          </cell>
          <cell r="BO138">
            <v>0</v>
          </cell>
          <cell r="BP138">
            <v>0</v>
          </cell>
          <cell r="BQ138">
            <v>0</v>
          </cell>
          <cell r="BR138">
            <v>0</v>
          </cell>
          <cell r="BS138">
            <v>0</v>
          </cell>
          <cell r="BT138">
            <v>0</v>
          </cell>
          <cell r="BU138">
            <v>0</v>
          </cell>
          <cell r="BV138">
            <v>0</v>
          </cell>
          <cell r="BW138">
            <v>0</v>
          </cell>
          <cell r="BX138">
            <v>0</v>
          </cell>
          <cell r="BY138">
            <v>0</v>
          </cell>
          <cell r="BZ138">
            <v>0</v>
          </cell>
          <cell r="CA138">
            <v>0</v>
          </cell>
          <cell r="CB138">
            <v>0</v>
          </cell>
          <cell r="CC138">
            <v>0</v>
          </cell>
        </row>
        <row r="139">
          <cell r="B139" t="str">
            <v>국도38(시)03</v>
          </cell>
          <cell r="C139" t="str">
            <v>국도38(시)</v>
          </cell>
          <cell r="D139" t="str">
            <v>03</v>
          </cell>
          <cell r="E139" t="str">
            <v>9806S_281</v>
          </cell>
          <cell r="F139" t="str">
            <v>9806S_191</v>
          </cell>
          <cell r="G139">
            <v>34</v>
          </cell>
          <cell r="H139">
            <v>12</v>
          </cell>
          <cell r="I139">
            <v>0</v>
          </cell>
          <cell r="J139">
            <v>0</v>
          </cell>
          <cell r="K139">
            <v>0</v>
          </cell>
          <cell r="L139">
            <v>0</v>
          </cell>
          <cell r="M139">
            <v>0</v>
          </cell>
          <cell r="N139">
            <v>0</v>
          </cell>
          <cell r="O139">
            <v>0</v>
          </cell>
          <cell r="P139">
            <v>0</v>
          </cell>
          <cell r="Q139">
            <v>0</v>
          </cell>
          <cell r="R139">
            <v>0</v>
          </cell>
          <cell r="S139">
            <v>0</v>
          </cell>
          <cell r="T139">
            <v>0</v>
          </cell>
          <cell r="U139">
            <v>0</v>
          </cell>
          <cell r="V139">
            <v>0</v>
          </cell>
          <cell r="W139">
            <v>0</v>
          </cell>
          <cell r="X139">
            <v>0</v>
          </cell>
          <cell r="Y139">
            <v>0</v>
          </cell>
          <cell r="Z139">
            <v>0</v>
          </cell>
          <cell r="AA139">
            <v>0</v>
          </cell>
          <cell r="AB139">
            <v>0</v>
          </cell>
          <cell r="AC139">
            <v>0</v>
          </cell>
          <cell r="AD139">
            <v>0</v>
          </cell>
          <cell r="AE139">
            <v>0</v>
          </cell>
          <cell r="AF139">
            <v>34</v>
          </cell>
          <cell r="AG139">
            <v>0</v>
          </cell>
          <cell r="AH139">
            <v>34</v>
          </cell>
          <cell r="AI139">
            <v>34</v>
          </cell>
          <cell r="AJ139">
            <v>0</v>
          </cell>
          <cell r="AK139">
            <v>0</v>
          </cell>
          <cell r="AL139">
            <v>0</v>
          </cell>
          <cell r="AM139">
            <v>0</v>
          </cell>
          <cell r="AN139">
            <v>0</v>
          </cell>
          <cell r="AO139">
            <v>0</v>
          </cell>
          <cell r="AP139">
            <v>0</v>
          </cell>
          <cell r="AQ139">
            <v>0</v>
          </cell>
          <cell r="AR139">
            <v>0</v>
          </cell>
          <cell r="AS139">
            <v>0</v>
          </cell>
          <cell r="AT139">
            <v>0</v>
          </cell>
          <cell r="AU139">
            <v>0</v>
          </cell>
          <cell r="AV139">
            <v>0</v>
          </cell>
          <cell r="AW139">
            <v>0</v>
          </cell>
          <cell r="AX139">
            <v>0</v>
          </cell>
          <cell r="AY139">
            <v>0</v>
          </cell>
          <cell r="AZ139">
            <v>0</v>
          </cell>
          <cell r="BA139">
            <v>0</v>
          </cell>
          <cell r="BB139">
            <v>0</v>
          </cell>
          <cell r="BC139">
            <v>0</v>
          </cell>
          <cell r="BD139">
            <v>0</v>
          </cell>
          <cell r="BE139">
            <v>0</v>
          </cell>
          <cell r="BF139">
            <v>0</v>
          </cell>
          <cell r="BG139">
            <v>0</v>
          </cell>
          <cell r="BH139">
            <v>0</v>
          </cell>
          <cell r="BI139">
            <v>0</v>
          </cell>
          <cell r="BJ139">
            <v>0</v>
          </cell>
          <cell r="BK139">
            <v>0</v>
          </cell>
          <cell r="BL139">
            <v>0</v>
          </cell>
          <cell r="BM139">
            <v>0</v>
          </cell>
          <cell r="BN139">
            <v>0</v>
          </cell>
          <cell r="BO139">
            <v>0</v>
          </cell>
          <cell r="BP139">
            <v>0</v>
          </cell>
          <cell r="BQ139">
            <v>0</v>
          </cell>
          <cell r="BR139">
            <v>0</v>
          </cell>
          <cell r="BS139">
            <v>0</v>
          </cell>
          <cell r="BT139">
            <v>0</v>
          </cell>
          <cell r="BU139">
            <v>0</v>
          </cell>
          <cell r="BV139">
            <v>0</v>
          </cell>
          <cell r="BW139">
            <v>0</v>
          </cell>
          <cell r="BX139">
            <v>0</v>
          </cell>
          <cell r="BY139">
            <v>0</v>
          </cell>
          <cell r="BZ139">
            <v>0</v>
          </cell>
          <cell r="CA139">
            <v>0</v>
          </cell>
          <cell r="CB139">
            <v>0</v>
          </cell>
          <cell r="CC139">
            <v>0</v>
          </cell>
        </row>
        <row r="140">
          <cell r="B140" t="str">
            <v>국도38(시)03</v>
          </cell>
          <cell r="C140" t="str">
            <v>국도38(시)</v>
          </cell>
          <cell r="D140" t="str">
            <v>03</v>
          </cell>
          <cell r="E140" t="str">
            <v>9806S_191</v>
          </cell>
          <cell r="F140" t="str">
            <v>9806S_092</v>
          </cell>
          <cell r="G140">
            <v>39</v>
          </cell>
          <cell r="H140">
            <v>12</v>
          </cell>
          <cell r="I140">
            <v>0</v>
          </cell>
          <cell r="J140">
            <v>0</v>
          </cell>
          <cell r="K140">
            <v>0</v>
          </cell>
          <cell r="L140">
            <v>0</v>
          </cell>
          <cell r="M140">
            <v>0</v>
          </cell>
          <cell r="N140">
            <v>0</v>
          </cell>
          <cell r="O140">
            <v>0</v>
          </cell>
          <cell r="P140">
            <v>0</v>
          </cell>
          <cell r="Q140">
            <v>0</v>
          </cell>
          <cell r="R140">
            <v>0</v>
          </cell>
          <cell r="S140">
            <v>0</v>
          </cell>
          <cell r="T140">
            <v>0</v>
          </cell>
          <cell r="U140">
            <v>0</v>
          </cell>
          <cell r="V140">
            <v>0</v>
          </cell>
          <cell r="W140">
            <v>0</v>
          </cell>
          <cell r="X140">
            <v>0</v>
          </cell>
          <cell r="Y140">
            <v>0</v>
          </cell>
          <cell r="Z140">
            <v>0</v>
          </cell>
          <cell r="AA140">
            <v>0</v>
          </cell>
          <cell r="AB140">
            <v>0</v>
          </cell>
          <cell r="AC140">
            <v>0</v>
          </cell>
          <cell r="AD140">
            <v>0</v>
          </cell>
          <cell r="AE140">
            <v>0</v>
          </cell>
          <cell r="AF140">
            <v>39</v>
          </cell>
          <cell r="AG140">
            <v>0</v>
          </cell>
          <cell r="AH140">
            <v>39</v>
          </cell>
          <cell r="AI140">
            <v>39</v>
          </cell>
          <cell r="AJ140">
            <v>0</v>
          </cell>
          <cell r="AK140">
            <v>0</v>
          </cell>
          <cell r="AL140">
            <v>0</v>
          </cell>
          <cell r="AM140">
            <v>0</v>
          </cell>
          <cell r="AN140">
            <v>0</v>
          </cell>
          <cell r="AO140">
            <v>0</v>
          </cell>
          <cell r="AP140">
            <v>0</v>
          </cell>
          <cell r="AQ140">
            <v>0</v>
          </cell>
          <cell r="AR140">
            <v>0</v>
          </cell>
          <cell r="AS140">
            <v>0</v>
          </cell>
          <cell r="AT140">
            <v>0</v>
          </cell>
          <cell r="AU140">
            <v>0</v>
          </cell>
          <cell r="AV140">
            <v>0</v>
          </cell>
          <cell r="AW140">
            <v>0</v>
          </cell>
          <cell r="AX140">
            <v>0</v>
          </cell>
          <cell r="AY140">
            <v>0</v>
          </cell>
          <cell r="AZ140">
            <v>0</v>
          </cell>
          <cell r="BA140">
            <v>0</v>
          </cell>
          <cell r="BB140">
            <v>0</v>
          </cell>
          <cell r="BC140">
            <v>0</v>
          </cell>
          <cell r="BD140">
            <v>0</v>
          </cell>
          <cell r="BE140">
            <v>0</v>
          </cell>
          <cell r="BF140">
            <v>0</v>
          </cell>
          <cell r="BG140">
            <v>0</v>
          </cell>
          <cell r="BH140">
            <v>0</v>
          </cell>
          <cell r="BI140">
            <v>0</v>
          </cell>
          <cell r="BJ140">
            <v>0</v>
          </cell>
          <cell r="BK140">
            <v>0</v>
          </cell>
          <cell r="BL140">
            <v>0</v>
          </cell>
          <cell r="BM140">
            <v>0</v>
          </cell>
          <cell r="BN140">
            <v>0</v>
          </cell>
          <cell r="BO140">
            <v>0</v>
          </cell>
          <cell r="BP140">
            <v>0</v>
          </cell>
          <cell r="BQ140">
            <v>0</v>
          </cell>
          <cell r="BR140">
            <v>0</v>
          </cell>
          <cell r="BS140">
            <v>0</v>
          </cell>
          <cell r="BT140">
            <v>0</v>
          </cell>
          <cell r="BU140">
            <v>0</v>
          </cell>
          <cell r="BV140">
            <v>0</v>
          </cell>
          <cell r="BW140">
            <v>0</v>
          </cell>
          <cell r="BX140">
            <v>0</v>
          </cell>
          <cell r="BY140">
            <v>0</v>
          </cell>
          <cell r="BZ140">
            <v>0</v>
          </cell>
          <cell r="CA140">
            <v>0</v>
          </cell>
          <cell r="CB140">
            <v>0</v>
          </cell>
          <cell r="CC140">
            <v>0</v>
          </cell>
        </row>
        <row r="141">
          <cell r="B141" t="str">
            <v>국도38(시)03</v>
          </cell>
          <cell r="C141" t="str">
            <v>국도38(시)</v>
          </cell>
          <cell r="D141" t="str">
            <v>03</v>
          </cell>
          <cell r="E141" t="str">
            <v>9806S_092</v>
          </cell>
          <cell r="F141" t="str">
            <v>9806S_091</v>
          </cell>
          <cell r="G141">
            <v>38</v>
          </cell>
          <cell r="H141">
            <v>12</v>
          </cell>
          <cell r="I141">
            <v>0</v>
          </cell>
          <cell r="J141">
            <v>0</v>
          </cell>
          <cell r="K141">
            <v>0</v>
          </cell>
          <cell r="L141">
            <v>0</v>
          </cell>
          <cell r="M141">
            <v>0</v>
          </cell>
          <cell r="N141">
            <v>0</v>
          </cell>
          <cell r="O141">
            <v>0</v>
          </cell>
          <cell r="P141">
            <v>0</v>
          </cell>
          <cell r="Q141">
            <v>0</v>
          </cell>
          <cell r="R141">
            <v>0</v>
          </cell>
          <cell r="S141">
            <v>0</v>
          </cell>
          <cell r="T141">
            <v>0</v>
          </cell>
          <cell r="U141">
            <v>0</v>
          </cell>
          <cell r="V141">
            <v>0</v>
          </cell>
          <cell r="W141">
            <v>0</v>
          </cell>
          <cell r="X141">
            <v>0</v>
          </cell>
          <cell r="Y141">
            <v>0</v>
          </cell>
          <cell r="Z141">
            <v>0</v>
          </cell>
          <cell r="AA141">
            <v>0</v>
          </cell>
          <cell r="AB141">
            <v>0</v>
          </cell>
          <cell r="AC141">
            <v>0</v>
          </cell>
          <cell r="AD141">
            <v>0</v>
          </cell>
          <cell r="AE141">
            <v>0</v>
          </cell>
          <cell r="AF141">
            <v>38</v>
          </cell>
          <cell r="AG141">
            <v>0</v>
          </cell>
          <cell r="AH141">
            <v>38</v>
          </cell>
          <cell r="AI141">
            <v>38</v>
          </cell>
          <cell r="AJ141">
            <v>0</v>
          </cell>
          <cell r="AK141">
            <v>0</v>
          </cell>
          <cell r="AL141">
            <v>0</v>
          </cell>
          <cell r="AM141">
            <v>0</v>
          </cell>
          <cell r="AN141">
            <v>0</v>
          </cell>
          <cell r="AO141">
            <v>0</v>
          </cell>
          <cell r="AP141">
            <v>0</v>
          </cell>
          <cell r="AQ141">
            <v>0</v>
          </cell>
          <cell r="AR141">
            <v>0</v>
          </cell>
          <cell r="AS141">
            <v>0</v>
          </cell>
          <cell r="AT141">
            <v>0</v>
          </cell>
          <cell r="AU141">
            <v>0</v>
          </cell>
          <cell r="AV141">
            <v>0</v>
          </cell>
          <cell r="AW141">
            <v>0</v>
          </cell>
          <cell r="AX141">
            <v>0</v>
          </cell>
          <cell r="AY141">
            <v>0</v>
          </cell>
          <cell r="AZ141">
            <v>0</v>
          </cell>
          <cell r="BA141">
            <v>0</v>
          </cell>
          <cell r="BB141">
            <v>0</v>
          </cell>
          <cell r="BC141">
            <v>0</v>
          </cell>
          <cell r="BD141">
            <v>0</v>
          </cell>
          <cell r="BE141">
            <v>0</v>
          </cell>
          <cell r="BF141">
            <v>0</v>
          </cell>
          <cell r="BG141">
            <v>0</v>
          </cell>
          <cell r="BH141">
            <v>0</v>
          </cell>
          <cell r="BI141">
            <v>0</v>
          </cell>
          <cell r="BJ141">
            <v>0</v>
          </cell>
          <cell r="BK141">
            <v>0</v>
          </cell>
          <cell r="BL141">
            <v>0</v>
          </cell>
          <cell r="BM141">
            <v>0</v>
          </cell>
          <cell r="BN141">
            <v>0</v>
          </cell>
          <cell r="BO141">
            <v>0</v>
          </cell>
          <cell r="BP141">
            <v>0</v>
          </cell>
          <cell r="BQ141">
            <v>0</v>
          </cell>
          <cell r="BR141">
            <v>0</v>
          </cell>
          <cell r="BS141">
            <v>0</v>
          </cell>
          <cell r="BT141">
            <v>0</v>
          </cell>
          <cell r="BU141">
            <v>0</v>
          </cell>
          <cell r="BV141">
            <v>0</v>
          </cell>
          <cell r="BW141">
            <v>0</v>
          </cell>
          <cell r="BX141">
            <v>0</v>
          </cell>
          <cell r="BY141">
            <v>0</v>
          </cell>
          <cell r="BZ141">
            <v>0</v>
          </cell>
          <cell r="CA141">
            <v>0</v>
          </cell>
          <cell r="CB141">
            <v>0</v>
          </cell>
          <cell r="CC141">
            <v>0</v>
          </cell>
        </row>
        <row r="142">
          <cell r="B142" t="str">
            <v>국도38(시)03</v>
          </cell>
          <cell r="C142" t="str">
            <v>국도38(시)</v>
          </cell>
          <cell r="D142" t="str">
            <v>03</v>
          </cell>
          <cell r="E142" t="str">
            <v>9806S_091</v>
          </cell>
          <cell r="F142" t="str">
            <v>9806P_902</v>
          </cell>
          <cell r="G142">
            <v>34</v>
          </cell>
          <cell r="H142">
            <v>12</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0</v>
          </cell>
          <cell r="AF142">
            <v>34</v>
          </cell>
          <cell r="AG142">
            <v>0</v>
          </cell>
          <cell r="AH142">
            <v>34</v>
          </cell>
          <cell r="AI142">
            <v>34</v>
          </cell>
          <cell r="AJ142">
            <v>0</v>
          </cell>
          <cell r="AK142">
            <v>0</v>
          </cell>
          <cell r="AL142">
            <v>0</v>
          </cell>
          <cell r="AM142">
            <v>0</v>
          </cell>
          <cell r="AN142">
            <v>0</v>
          </cell>
          <cell r="AO142">
            <v>0</v>
          </cell>
          <cell r="AP142">
            <v>0</v>
          </cell>
          <cell r="AQ142">
            <v>0</v>
          </cell>
          <cell r="AR142">
            <v>0</v>
          </cell>
          <cell r="AS142">
            <v>0</v>
          </cell>
          <cell r="AT142">
            <v>0</v>
          </cell>
          <cell r="AU142">
            <v>0</v>
          </cell>
          <cell r="AV142">
            <v>0</v>
          </cell>
          <cell r="AW142">
            <v>0</v>
          </cell>
          <cell r="AX142">
            <v>0</v>
          </cell>
          <cell r="AY142">
            <v>0</v>
          </cell>
          <cell r="AZ142">
            <v>0</v>
          </cell>
          <cell r="BA142">
            <v>0</v>
          </cell>
          <cell r="BB142">
            <v>0</v>
          </cell>
          <cell r="BC142">
            <v>0</v>
          </cell>
          <cell r="BD142">
            <v>0</v>
          </cell>
          <cell r="BE142">
            <v>0</v>
          </cell>
          <cell r="BF142">
            <v>0</v>
          </cell>
          <cell r="BG142">
            <v>0</v>
          </cell>
          <cell r="BH142">
            <v>0</v>
          </cell>
          <cell r="BI142">
            <v>0</v>
          </cell>
          <cell r="BJ142">
            <v>0</v>
          </cell>
          <cell r="BK142">
            <v>0</v>
          </cell>
          <cell r="BL142">
            <v>0</v>
          </cell>
          <cell r="BM142">
            <v>0</v>
          </cell>
          <cell r="BN142">
            <v>0</v>
          </cell>
          <cell r="BO142">
            <v>0</v>
          </cell>
          <cell r="BP142">
            <v>0</v>
          </cell>
          <cell r="BQ142">
            <v>0</v>
          </cell>
          <cell r="BR142">
            <v>0</v>
          </cell>
          <cell r="BS142">
            <v>0</v>
          </cell>
          <cell r="BT142">
            <v>0</v>
          </cell>
          <cell r="BU142">
            <v>0</v>
          </cell>
          <cell r="BV142">
            <v>0</v>
          </cell>
          <cell r="BW142">
            <v>0</v>
          </cell>
          <cell r="BX142">
            <v>0</v>
          </cell>
          <cell r="BY142">
            <v>0</v>
          </cell>
          <cell r="BZ142">
            <v>0</v>
          </cell>
          <cell r="CA142">
            <v>0</v>
          </cell>
          <cell r="CB142">
            <v>0</v>
          </cell>
          <cell r="CC142">
            <v>0</v>
          </cell>
        </row>
        <row r="143">
          <cell r="B143" t="str">
            <v>국도38(시)03</v>
          </cell>
          <cell r="C143" t="str">
            <v>국도38(시)</v>
          </cell>
          <cell r="D143" t="str">
            <v>03</v>
          </cell>
          <cell r="E143" t="str">
            <v>9806P_902</v>
          </cell>
          <cell r="F143" t="str">
            <v>VMS01기설</v>
          </cell>
          <cell r="G143">
            <v>23</v>
          </cell>
          <cell r="H143">
            <v>12</v>
          </cell>
          <cell r="I143">
            <v>0</v>
          </cell>
          <cell r="J143" t="str">
            <v>기설</v>
          </cell>
          <cell r="K143">
            <v>0</v>
          </cell>
          <cell r="L143">
            <v>0</v>
          </cell>
          <cell r="M143">
            <v>0</v>
          </cell>
          <cell r="N143">
            <v>0</v>
          </cell>
          <cell r="O143">
            <v>0</v>
          </cell>
          <cell r="P143">
            <v>0</v>
          </cell>
          <cell r="Q143">
            <v>0</v>
          </cell>
          <cell r="R143">
            <v>0</v>
          </cell>
          <cell r="S143">
            <v>0</v>
          </cell>
          <cell r="T143">
            <v>0</v>
          </cell>
          <cell r="U143">
            <v>0</v>
          </cell>
          <cell r="V143">
            <v>0</v>
          </cell>
          <cell r="W143">
            <v>0</v>
          </cell>
          <cell r="X143">
            <v>0</v>
          </cell>
          <cell r="Y143">
            <v>0</v>
          </cell>
          <cell r="Z143">
            <v>0</v>
          </cell>
          <cell r="AA143">
            <v>0</v>
          </cell>
          <cell r="AB143">
            <v>0</v>
          </cell>
          <cell r="AC143">
            <v>0</v>
          </cell>
          <cell r="AD143">
            <v>0</v>
          </cell>
          <cell r="AE143">
            <v>0</v>
          </cell>
          <cell r="AF143">
            <v>23</v>
          </cell>
          <cell r="AG143">
            <v>0</v>
          </cell>
          <cell r="AH143">
            <v>23</v>
          </cell>
          <cell r="AI143">
            <v>53</v>
          </cell>
          <cell r="AJ143">
            <v>20</v>
          </cell>
          <cell r="AK143">
            <v>10</v>
          </cell>
          <cell r="AL143">
            <v>1</v>
          </cell>
          <cell r="AM143">
            <v>0</v>
          </cell>
          <cell r="AN143">
            <v>0</v>
          </cell>
          <cell r="AO143">
            <v>2</v>
          </cell>
          <cell r="AP143">
            <v>0</v>
          </cell>
          <cell r="AQ143">
            <v>0</v>
          </cell>
          <cell r="AR143">
            <v>0</v>
          </cell>
          <cell r="AS143">
            <v>0</v>
          </cell>
          <cell r="AT143">
            <v>0</v>
          </cell>
          <cell r="AU143">
            <v>0</v>
          </cell>
          <cell r="AV143">
            <v>0</v>
          </cell>
          <cell r="AW143">
            <v>0</v>
          </cell>
          <cell r="AX143">
            <v>0</v>
          </cell>
          <cell r="AY143">
            <v>0</v>
          </cell>
          <cell r="AZ143">
            <v>0</v>
          </cell>
          <cell r="BA143">
            <v>0</v>
          </cell>
          <cell r="BB143">
            <v>0</v>
          </cell>
          <cell r="BC143">
            <v>0</v>
          </cell>
          <cell r="BD143">
            <v>23</v>
          </cell>
          <cell r="BE143">
            <v>0</v>
          </cell>
          <cell r="BF143">
            <v>0</v>
          </cell>
          <cell r="BG143">
            <v>1</v>
          </cell>
          <cell r="BH143">
            <v>2</v>
          </cell>
          <cell r="BI143">
            <v>0</v>
          </cell>
          <cell r="BJ143">
            <v>0</v>
          </cell>
          <cell r="BK143">
            <v>0</v>
          </cell>
          <cell r="BL143">
            <v>2</v>
          </cell>
          <cell r="BM143">
            <v>0</v>
          </cell>
          <cell r="BN143">
            <v>0</v>
          </cell>
          <cell r="BO143">
            <v>0</v>
          </cell>
          <cell r="BP143">
            <v>0</v>
          </cell>
          <cell r="BQ143">
            <v>0</v>
          </cell>
          <cell r="BR143">
            <v>0</v>
          </cell>
          <cell r="BS143">
            <v>0</v>
          </cell>
          <cell r="BT143">
            <v>0</v>
          </cell>
          <cell r="BU143">
            <v>0</v>
          </cell>
          <cell r="BV143">
            <v>0</v>
          </cell>
          <cell r="BW143">
            <v>0</v>
          </cell>
          <cell r="BX143">
            <v>1</v>
          </cell>
          <cell r="BY143">
            <v>0</v>
          </cell>
          <cell r="BZ143">
            <v>0</v>
          </cell>
          <cell r="CA143">
            <v>0</v>
          </cell>
          <cell r="CB143">
            <v>0</v>
          </cell>
          <cell r="CC143">
            <v>0</v>
          </cell>
        </row>
        <row r="144">
          <cell r="A144" t="str">
            <v>국도38(시)03</v>
          </cell>
          <cell r="B144" t="str">
            <v>소계</v>
          </cell>
          <cell r="C144" t="str">
            <v>국도38(시)03</v>
          </cell>
          <cell r="D144">
            <v>0</v>
          </cell>
          <cell r="E144">
            <v>0</v>
          </cell>
          <cell r="F144">
            <v>0</v>
          </cell>
          <cell r="G144">
            <v>1469</v>
          </cell>
          <cell r="H144">
            <v>0</v>
          </cell>
          <cell r="I144">
            <v>0</v>
          </cell>
          <cell r="J144">
            <v>0</v>
          </cell>
          <cell r="K144">
            <v>0</v>
          </cell>
          <cell r="L144">
            <v>0</v>
          </cell>
          <cell r="M144">
            <v>0</v>
          </cell>
          <cell r="N144">
            <v>0</v>
          </cell>
          <cell r="O144">
            <v>0</v>
          </cell>
          <cell r="P144">
            <v>0</v>
          </cell>
          <cell r="Q144">
            <v>0</v>
          </cell>
          <cell r="R144">
            <v>1080</v>
          </cell>
          <cell r="S144">
            <v>0</v>
          </cell>
          <cell r="T144">
            <v>1080</v>
          </cell>
          <cell r="U144">
            <v>1100</v>
          </cell>
          <cell r="V144">
            <v>0</v>
          </cell>
          <cell r="W144">
            <v>20</v>
          </cell>
          <cell r="X144">
            <v>0</v>
          </cell>
          <cell r="Y144">
            <v>0</v>
          </cell>
          <cell r="Z144">
            <v>0</v>
          </cell>
          <cell r="AA144">
            <v>0</v>
          </cell>
          <cell r="AB144">
            <v>0</v>
          </cell>
          <cell r="AC144">
            <v>0</v>
          </cell>
          <cell r="AD144">
            <v>0</v>
          </cell>
          <cell r="AE144">
            <v>0</v>
          </cell>
          <cell r="AF144">
            <v>389</v>
          </cell>
          <cell r="AG144">
            <v>0</v>
          </cell>
          <cell r="AH144">
            <v>389</v>
          </cell>
          <cell r="AI144">
            <v>429</v>
          </cell>
          <cell r="AJ144">
            <v>20</v>
          </cell>
          <cell r="AK144">
            <v>20</v>
          </cell>
          <cell r="AL144">
            <v>1</v>
          </cell>
          <cell r="AM144">
            <v>1</v>
          </cell>
          <cell r="AN144">
            <v>0</v>
          </cell>
          <cell r="AO144">
            <v>2</v>
          </cell>
          <cell r="AP144">
            <v>0</v>
          </cell>
          <cell r="AQ144">
            <v>0</v>
          </cell>
          <cell r="AR144">
            <v>1</v>
          </cell>
          <cell r="AS144">
            <v>0</v>
          </cell>
          <cell r="AT144">
            <v>0</v>
          </cell>
          <cell r="AU144">
            <v>0</v>
          </cell>
          <cell r="AV144">
            <v>25</v>
          </cell>
          <cell r="AW144">
            <v>0</v>
          </cell>
          <cell r="AX144">
            <v>0</v>
          </cell>
          <cell r="AY144">
            <v>0</v>
          </cell>
          <cell r="AZ144">
            <v>0</v>
          </cell>
          <cell r="BA144">
            <v>1</v>
          </cell>
          <cell r="BB144">
            <v>0</v>
          </cell>
          <cell r="BC144">
            <v>0</v>
          </cell>
          <cell r="BD144">
            <v>310</v>
          </cell>
          <cell r="BE144">
            <v>0</v>
          </cell>
          <cell r="BF144">
            <v>5</v>
          </cell>
          <cell r="BG144">
            <v>1</v>
          </cell>
          <cell r="BH144">
            <v>4</v>
          </cell>
          <cell r="BI144">
            <v>0</v>
          </cell>
          <cell r="BJ144">
            <v>0</v>
          </cell>
          <cell r="BK144">
            <v>0</v>
          </cell>
          <cell r="BL144">
            <v>3</v>
          </cell>
          <cell r="BM144">
            <v>0</v>
          </cell>
          <cell r="BN144">
            <v>0</v>
          </cell>
          <cell r="BO144">
            <v>0</v>
          </cell>
          <cell r="BP144">
            <v>0</v>
          </cell>
          <cell r="BQ144">
            <v>0</v>
          </cell>
          <cell r="BR144">
            <v>0</v>
          </cell>
          <cell r="BS144">
            <v>0</v>
          </cell>
          <cell r="BT144">
            <v>0</v>
          </cell>
          <cell r="BU144">
            <v>0</v>
          </cell>
          <cell r="BV144">
            <v>0</v>
          </cell>
          <cell r="BW144">
            <v>0</v>
          </cell>
          <cell r="BX144">
            <v>1</v>
          </cell>
          <cell r="BY144">
            <v>0</v>
          </cell>
          <cell r="BZ144">
            <v>0</v>
          </cell>
          <cell r="CA144">
            <v>0</v>
          </cell>
          <cell r="CB144">
            <v>0</v>
          </cell>
          <cell r="CC144">
            <v>0</v>
          </cell>
        </row>
        <row r="145">
          <cell r="B145" t="str">
            <v>국도38(시)04</v>
          </cell>
          <cell r="C145" t="str">
            <v>국도38(시)</v>
          </cell>
          <cell r="D145" t="str">
            <v>04</v>
          </cell>
          <cell r="E145" t="str">
            <v>9806S_555</v>
          </cell>
          <cell r="F145" t="str">
            <v>9806S_554</v>
          </cell>
          <cell r="G145">
            <v>35</v>
          </cell>
          <cell r="H145">
            <v>48</v>
          </cell>
          <cell r="I145">
            <v>0</v>
          </cell>
          <cell r="J145">
            <v>0</v>
          </cell>
          <cell r="K145">
            <v>0</v>
          </cell>
          <cell r="L145">
            <v>0</v>
          </cell>
          <cell r="M145">
            <v>0</v>
          </cell>
          <cell r="N145">
            <v>0</v>
          </cell>
          <cell r="O145">
            <v>0</v>
          </cell>
          <cell r="P145">
            <v>0</v>
          </cell>
          <cell r="Q145">
            <v>0</v>
          </cell>
          <cell r="R145">
            <v>35</v>
          </cell>
          <cell r="S145">
            <v>0</v>
          </cell>
          <cell r="T145">
            <v>35</v>
          </cell>
          <cell r="U145">
            <v>35</v>
          </cell>
          <cell r="V145">
            <v>0</v>
          </cell>
          <cell r="W145">
            <v>0</v>
          </cell>
          <cell r="X145">
            <v>0</v>
          </cell>
          <cell r="Y145">
            <v>0</v>
          </cell>
          <cell r="Z145">
            <v>0</v>
          </cell>
          <cell r="AA145">
            <v>0</v>
          </cell>
          <cell r="AB145">
            <v>0</v>
          </cell>
          <cell r="AC145">
            <v>0</v>
          </cell>
          <cell r="AD145">
            <v>0</v>
          </cell>
          <cell r="AE145">
            <v>0</v>
          </cell>
          <cell r="AF145">
            <v>0</v>
          </cell>
          <cell r="AG145">
            <v>0</v>
          </cell>
          <cell r="AH145">
            <v>0</v>
          </cell>
          <cell r="AI145">
            <v>0</v>
          </cell>
          <cell r="AJ145">
            <v>0</v>
          </cell>
          <cell r="AK145">
            <v>0</v>
          </cell>
          <cell r="AL145">
            <v>0</v>
          </cell>
          <cell r="AM145">
            <v>0</v>
          </cell>
          <cell r="AN145">
            <v>0</v>
          </cell>
          <cell r="AO145">
            <v>0</v>
          </cell>
          <cell r="AP145">
            <v>0</v>
          </cell>
          <cell r="AQ145">
            <v>0</v>
          </cell>
          <cell r="AR145">
            <v>0</v>
          </cell>
          <cell r="AS145">
            <v>0</v>
          </cell>
          <cell r="AT145">
            <v>0</v>
          </cell>
          <cell r="AU145">
            <v>0</v>
          </cell>
          <cell r="AV145">
            <v>0</v>
          </cell>
          <cell r="AW145">
            <v>0</v>
          </cell>
          <cell r="AX145">
            <v>0</v>
          </cell>
          <cell r="AY145">
            <v>0</v>
          </cell>
          <cell r="AZ145">
            <v>0</v>
          </cell>
          <cell r="BA145">
            <v>0</v>
          </cell>
          <cell r="BB145">
            <v>0</v>
          </cell>
          <cell r="BC145">
            <v>0</v>
          </cell>
          <cell r="BD145">
            <v>0</v>
          </cell>
          <cell r="BE145">
            <v>0</v>
          </cell>
          <cell r="BF145">
            <v>0</v>
          </cell>
          <cell r="BG145">
            <v>0</v>
          </cell>
          <cell r="BH145">
            <v>0</v>
          </cell>
          <cell r="BI145">
            <v>0</v>
          </cell>
          <cell r="BJ145">
            <v>0</v>
          </cell>
          <cell r="BK145">
            <v>0</v>
          </cell>
          <cell r="BL145">
            <v>0</v>
          </cell>
          <cell r="BM145">
            <v>0</v>
          </cell>
          <cell r="BN145">
            <v>0</v>
          </cell>
          <cell r="BO145">
            <v>0</v>
          </cell>
          <cell r="BP145">
            <v>0</v>
          </cell>
          <cell r="BQ145">
            <v>0</v>
          </cell>
          <cell r="BR145">
            <v>0</v>
          </cell>
          <cell r="BS145">
            <v>0</v>
          </cell>
          <cell r="BT145">
            <v>0</v>
          </cell>
          <cell r="BU145">
            <v>0</v>
          </cell>
          <cell r="BV145">
            <v>0</v>
          </cell>
          <cell r="BW145">
            <v>0</v>
          </cell>
          <cell r="BX145">
            <v>0</v>
          </cell>
          <cell r="BY145">
            <v>0</v>
          </cell>
          <cell r="BZ145">
            <v>0</v>
          </cell>
          <cell r="CA145">
            <v>0</v>
          </cell>
          <cell r="CB145">
            <v>0</v>
          </cell>
          <cell r="CC145">
            <v>0</v>
          </cell>
        </row>
        <row r="146">
          <cell r="B146" t="str">
            <v>국도38(시)04</v>
          </cell>
          <cell r="C146" t="str">
            <v>국도38(시)</v>
          </cell>
          <cell r="D146" t="str">
            <v>04</v>
          </cell>
          <cell r="E146" t="str">
            <v>9806S_554</v>
          </cell>
          <cell r="F146" t="str">
            <v>9806S_551</v>
          </cell>
          <cell r="G146">
            <v>10</v>
          </cell>
          <cell r="H146">
            <v>48</v>
          </cell>
          <cell r="I146">
            <v>0</v>
          </cell>
          <cell r="J146">
            <v>0</v>
          </cell>
          <cell r="K146">
            <v>0</v>
          </cell>
          <cell r="L146">
            <v>0</v>
          </cell>
          <cell r="M146">
            <v>0</v>
          </cell>
          <cell r="N146">
            <v>0</v>
          </cell>
          <cell r="O146">
            <v>0</v>
          </cell>
          <cell r="P146">
            <v>0</v>
          </cell>
          <cell r="Q146">
            <v>0</v>
          </cell>
          <cell r="R146">
            <v>10</v>
          </cell>
          <cell r="S146">
            <v>0</v>
          </cell>
          <cell r="T146">
            <v>10</v>
          </cell>
          <cell r="U146">
            <v>10</v>
          </cell>
          <cell r="V146">
            <v>0</v>
          </cell>
          <cell r="W146">
            <v>0</v>
          </cell>
          <cell r="X146">
            <v>0</v>
          </cell>
          <cell r="Y146">
            <v>0</v>
          </cell>
          <cell r="Z146">
            <v>0</v>
          </cell>
          <cell r="AA146">
            <v>0</v>
          </cell>
          <cell r="AB146">
            <v>0</v>
          </cell>
          <cell r="AC146">
            <v>0</v>
          </cell>
          <cell r="AD146">
            <v>0</v>
          </cell>
          <cell r="AE146">
            <v>0</v>
          </cell>
          <cell r="AF146">
            <v>0</v>
          </cell>
          <cell r="AG146">
            <v>0</v>
          </cell>
          <cell r="AH146">
            <v>0</v>
          </cell>
          <cell r="AI146">
            <v>0</v>
          </cell>
          <cell r="AJ146">
            <v>0</v>
          </cell>
          <cell r="AK146">
            <v>0</v>
          </cell>
          <cell r="AL146">
            <v>0</v>
          </cell>
          <cell r="AM146">
            <v>0</v>
          </cell>
          <cell r="AN146">
            <v>0</v>
          </cell>
          <cell r="AO146">
            <v>0</v>
          </cell>
          <cell r="AP146">
            <v>0</v>
          </cell>
          <cell r="AQ146">
            <v>0</v>
          </cell>
          <cell r="AR146">
            <v>0</v>
          </cell>
          <cell r="AS146">
            <v>0</v>
          </cell>
          <cell r="AT146">
            <v>0</v>
          </cell>
          <cell r="AU146">
            <v>0</v>
          </cell>
          <cell r="AV146">
            <v>0</v>
          </cell>
          <cell r="AW146">
            <v>0</v>
          </cell>
          <cell r="AX146">
            <v>0</v>
          </cell>
          <cell r="AY146">
            <v>0</v>
          </cell>
          <cell r="AZ146">
            <v>0</v>
          </cell>
          <cell r="BA146">
            <v>0</v>
          </cell>
          <cell r="BB146">
            <v>0</v>
          </cell>
          <cell r="BC146">
            <v>0</v>
          </cell>
          <cell r="BD146">
            <v>0</v>
          </cell>
          <cell r="BE146">
            <v>0</v>
          </cell>
          <cell r="BF146">
            <v>0</v>
          </cell>
          <cell r="BG146">
            <v>0</v>
          </cell>
          <cell r="BH146">
            <v>0</v>
          </cell>
          <cell r="BI146">
            <v>0</v>
          </cell>
          <cell r="BJ146">
            <v>0</v>
          </cell>
          <cell r="BK146">
            <v>0</v>
          </cell>
          <cell r="BL146">
            <v>0</v>
          </cell>
          <cell r="BM146">
            <v>0</v>
          </cell>
          <cell r="BN146">
            <v>0</v>
          </cell>
          <cell r="BO146">
            <v>0</v>
          </cell>
          <cell r="BP146">
            <v>0</v>
          </cell>
          <cell r="BQ146">
            <v>0</v>
          </cell>
          <cell r="BR146">
            <v>0</v>
          </cell>
          <cell r="BS146">
            <v>0</v>
          </cell>
          <cell r="BT146">
            <v>0</v>
          </cell>
          <cell r="BU146">
            <v>0</v>
          </cell>
          <cell r="BV146">
            <v>0</v>
          </cell>
          <cell r="BW146">
            <v>0</v>
          </cell>
          <cell r="BX146">
            <v>0</v>
          </cell>
          <cell r="BY146">
            <v>0</v>
          </cell>
          <cell r="BZ146">
            <v>0</v>
          </cell>
          <cell r="CA146">
            <v>0</v>
          </cell>
          <cell r="CB146">
            <v>0</v>
          </cell>
          <cell r="CC146">
            <v>0</v>
          </cell>
        </row>
        <row r="147">
          <cell r="B147" t="str">
            <v>국도38(시)04</v>
          </cell>
          <cell r="C147" t="str">
            <v>국도38(시)</v>
          </cell>
          <cell r="D147" t="str">
            <v>04</v>
          </cell>
          <cell r="E147" t="str">
            <v>9806S_551</v>
          </cell>
          <cell r="F147" t="str">
            <v>9806S_652</v>
          </cell>
          <cell r="G147">
            <v>18</v>
          </cell>
          <cell r="H147">
            <v>48</v>
          </cell>
          <cell r="I147">
            <v>0</v>
          </cell>
          <cell r="J147">
            <v>0</v>
          </cell>
          <cell r="K147">
            <v>0</v>
          </cell>
          <cell r="L147">
            <v>0</v>
          </cell>
          <cell r="M147">
            <v>0</v>
          </cell>
          <cell r="N147">
            <v>0</v>
          </cell>
          <cell r="O147">
            <v>0</v>
          </cell>
          <cell r="P147">
            <v>0</v>
          </cell>
          <cell r="Q147">
            <v>0</v>
          </cell>
          <cell r="R147">
            <v>18</v>
          </cell>
          <cell r="S147">
            <v>0</v>
          </cell>
          <cell r="T147">
            <v>18</v>
          </cell>
          <cell r="U147">
            <v>18</v>
          </cell>
          <cell r="V147">
            <v>0</v>
          </cell>
          <cell r="W147">
            <v>0</v>
          </cell>
          <cell r="X147">
            <v>0</v>
          </cell>
          <cell r="Y147">
            <v>0</v>
          </cell>
          <cell r="Z147">
            <v>0</v>
          </cell>
          <cell r="AA147">
            <v>0</v>
          </cell>
          <cell r="AB147">
            <v>0</v>
          </cell>
          <cell r="AC147">
            <v>0</v>
          </cell>
          <cell r="AD147">
            <v>0</v>
          </cell>
          <cell r="AE147">
            <v>0</v>
          </cell>
          <cell r="AF147">
            <v>0</v>
          </cell>
          <cell r="AG147">
            <v>0</v>
          </cell>
          <cell r="AH147">
            <v>0</v>
          </cell>
          <cell r="AI147">
            <v>0</v>
          </cell>
          <cell r="AJ147">
            <v>0</v>
          </cell>
          <cell r="AK147">
            <v>0</v>
          </cell>
          <cell r="AL147">
            <v>0</v>
          </cell>
          <cell r="AM147">
            <v>0</v>
          </cell>
          <cell r="AN147">
            <v>0</v>
          </cell>
          <cell r="AO147">
            <v>0</v>
          </cell>
          <cell r="AP147">
            <v>0</v>
          </cell>
          <cell r="AQ147">
            <v>0</v>
          </cell>
          <cell r="AR147">
            <v>0</v>
          </cell>
          <cell r="AS147">
            <v>0</v>
          </cell>
          <cell r="AT147">
            <v>0</v>
          </cell>
          <cell r="AU147">
            <v>0</v>
          </cell>
          <cell r="AV147">
            <v>0</v>
          </cell>
          <cell r="AW147">
            <v>0</v>
          </cell>
          <cell r="AX147">
            <v>0</v>
          </cell>
          <cell r="AY147">
            <v>0</v>
          </cell>
          <cell r="AZ147">
            <v>0</v>
          </cell>
          <cell r="BA147">
            <v>0</v>
          </cell>
          <cell r="BB147">
            <v>0</v>
          </cell>
          <cell r="BC147">
            <v>0</v>
          </cell>
          <cell r="BD147">
            <v>0</v>
          </cell>
          <cell r="BE147">
            <v>0</v>
          </cell>
          <cell r="BF147">
            <v>0</v>
          </cell>
          <cell r="BG147">
            <v>0</v>
          </cell>
          <cell r="BH147">
            <v>0</v>
          </cell>
          <cell r="BI147">
            <v>0</v>
          </cell>
          <cell r="BJ147">
            <v>0</v>
          </cell>
          <cell r="BK147">
            <v>0</v>
          </cell>
          <cell r="BL147">
            <v>0</v>
          </cell>
          <cell r="BM147">
            <v>0</v>
          </cell>
          <cell r="BN147">
            <v>0</v>
          </cell>
          <cell r="BO147">
            <v>0</v>
          </cell>
          <cell r="BP147">
            <v>0</v>
          </cell>
          <cell r="BQ147">
            <v>0</v>
          </cell>
          <cell r="BR147">
            <v>0</v>
          </cell>
          <cell r="BS147">
            <v>0</v>
          </cell>
          <cell r="BT147">
            <v>0</v>
          </cell>
          <cell r="BU147">
            <v>0</v>
          </cell>
          <cell r="BV147">
            <v>0</v>
          </cell>
          <cell r="BW147">
            <v>0</v>
          </cell>
          <cell r="BX147">
            <v>0</v>
          </cell>
          <cell r="BY147">
            <v>0</v>
          </cell>
          <cell r="BZ147">
            <v>0</v>
          </cell>
          <cell r="CA147">
            <v>0</v>
          </cell>
          <cell r="CB147">
            <v>0</v>
          </cell>
          <cell r="CC147">
            <v>0</v>
          </cell>
        </row>
        <row r="148">
          <cell r="B148" t="str">
            <v>국도38(시)04</v>
          </cell>
          <cell r="C148" t="str">
            <v>국도38(시)</v>
          </cell>
          <cell r="D148" t="str">
            <v>04</v>
          </cell>
          <cell r="E148" t="str">
            <v>9806S_652</v>
          </cell>
          <cell r="F148" t="str">
            <v>9806S_653</v>
          </cell>
          <cell r="G148">
            <v>52</v>
          </cell>
          <cell r="H148">
            <v>48</v>
          </cell>
          <cell r="I148">
            <v>0</v>
          </cell>
          <cell r="J148">
            <v>0</v>
          </cell>
          <cell r="K148">
            <v>0</v>
          </cell>
          <cell r="L148">
            <v>0</v>
          </cell>
          <cell r="M148">
            <v>0</v>
          </cell>
          <cell r="N148">
            <v>0</v>
          </cell>
          <cell r="O148">
            <v>0</v>
          </cell>
          <cell r="P148">
            <v>0</v>
          </cell>
          <cell r="Q148">
            <v>0</v>
          </cell>
          <cell r="R148">
            <v>52</v>
          </cell>
          <cell r="S148">
            <v>0</v>
          </cell>
          <cell r="T148">
            <v>52</v>
          </cell>
          <cell r="U148">
            <v>52</v>
          </cell>
          <cell r="V148">
            <v>0</v>
          </cell>
          <cell r="W148">
            <v>0</v>
          </cell>
          <cell r="X148">
            <v>0</v>
          </cell>
          <cell r="Y148">
            <v>0</v>
          </cell>
          <cell r="Z148">
            <v>0</v>
          </cell>
          <cell r="AA148">
            <v>0</v>
          </cell>
          <cell r="AB148">
            <v>0</v>
          </cell>
          <cell r="AC148">
            <v>0</v>
          </cell>
          <cell r="AD148">
            <v>0</v>
          </cell>
          <cell r="AE148">
            <v>0</v>
          </cell>
          <cell r="AF148">
            <v>0</v>
          </cell>
          <cell r="AG148">
            <v>0</v>
          </cell>
          <cell r="AH148">
            <v>0</v>
          </cell>
          <cell r="AI148">
            <v>0</v>
          </cell>
          <cell r="AJ148">
            <v>0</v>
          </cell>
          <cell r="AK148">
            <v>0</v>
          </cell>
          <cell r="AL148">
            <v>0</v>
          </cell>
          <cell r="AM148">
            <v>0</v>
          </cell>
          <cell r="AN148">
            <v>0</v>
          </cell>
          <cell r="AO148">
            <v>0</v>
          </cell>
          <cell r="AP148">
            <v>0</v>
          </cell>
          <cell r="AQ148">
            <v>0</v>
          </cell>
          <cell r="AR148">
            <v>0</v>
          </cell>
          <cell r="AS148">
            <v>0</v>
          </cell>
          <cell r="AT148">
            <v>0</v>
          </cell>
          <cell r="AU148">
            <v>0</v>
          </cell>
          <cell r="AV148">
            <v>0</v>
          </cell>
          <cell r="AW148">
            <v>0</v>
          </cell>
          <cell r="AX148">
            <v>0</v>
          </cell>
          <cell r="AY148">
            <v>0</v>
          </cell>
          <cell r="AZ148">
            <v>0</v>
          </cell>
          <cell r="BA148">
            <v>0</v>
          </cell>
          <cell r="BB148">
            <v>0</v>
          </cell>
          <cell r="BC148">
            <v>0</v>
          </cell>
          <cell r="BD148">
            <v>0</v>
          </cell>
          <cell r="BE148">
            <v>0</v>
          </cell>
          <cell r="BF148">
            <v>0</v>
          </cell>
          <cell r="BG148">
            <v>0</v>
          </cell>
          <cell r="BH148">
            <v>0</v>
          </cell>
          <cell r="BI148">
            <v>0</v>
          </cell>
          <cell r="BJ148">
            <v>0</v>
          </cell>
          <cell r="BK148">
            <v>0</v>
          </cell>
          <cell r="BL148">
            <v>0</v>
          </cell>
          <cell r="BM148">
            <v>0</v>
          </cell>
          <cell r="BN148">
            <v>0</v>
          </cell>
          <cell r="BO148">
            <v>0</v>
          </cell>
          <cell r="BP148">
            <v>0</v>
          </cell>
          <cell r="BQ148">
            <v>0</v>
          </cell>
          <cell r="BR148">
            <v>0</v>
          </cell>
          <cell r="BS148">
            <v>0</v>
          </cell>
          <cell r="BT148">
            <v>0</v>
          </cell>
          <cell r="BU148">
            <v>0</v>
          </cell>
          <cell r="BV148">
            <v>0</v>
          </cell>
          <cell r="BW148">
            <v>0</v>
          </cell>
          <cell r="BX148">
            <v>0</v>
          </cell>
          <cell r="BY148">
            <v>0</v>
          </cell>
          <cell r="BZ148">
            <v>0</v>
          </cell>
          <cell r="CA148">
            <v>0</v>
          </cell>
          <cell r="CB148">
            <v>0</v>
          </cell>
          <cell r="CC148">
            <v>0</v>
          </cell>
        </row>
        <row r="149">
          <cell r="B149" t="str">
            <v>국도38(시)04</v>
          </cell>
          <cell r="C149" t="str">
            <v>국도38(시)</v>
          </cell>
          <cell r="D149" t="str">
            <v>04</v>
          </cell>
          <cell r="E149" t="str">
            <v>9806S_653</v>
          </cell>
          <cell r="F149" t="str">
            <v>9806S_741</v>
          </cell>
          <cell r="G149">
            <v>32</v>
          </cell>
          <cell r="H149">
            <v>48</v>
          </cell>
          <cell r="I149">
            <v>0</v>
          </cell>
          <cell r="J149">
            <v>0</v>
          </cell>
          <cell r="K149">
            <v>0</v>
          </cell>
          <cell r="L149">
            <v>0</v>
          </cell>
          <cell r="M149">
            <v>0</v>
          </cell>
          <cell r="N149">
            <v>0</v>
          </cell>
          <cell r="O149">
            <v>0</v>
          </cell>
          <cell r="P149">
            <v>0</v>
          </cell>
          <cell r="Q149">
            <v>0</v>
          </cell>
          <cell r="R149">
            <v>32</v>
          </cell>
          <cell r="S149">
            <v>0</v>
          </cell>
          <cell r="T149">
            <v>32</v>
          </cell>
          <cell r="U149">
            <v>32</v>
          </cell>
          <cell r="V149">
            <v>0</v>
          </cell>
          <cell r="W149">
            <v>0</v>
          </cell>
          <cell r="X149">
            <v>0</v>
          </cell>
          <cell r="Y149">
            <v>0</v>
          </cell>
          <cell r="Z149">
            <v>0</v>
          </cell>
          <cell r="AA149">
            <v>0</v>
          </cell>
          <cell r="AB149">
            <v>0</v>
          </cell>
          <cell r="AC149">
            <v>0</v>
          </cell>
          <cell r="AD149">
            <v>0</v>
          </cell>
          <cell r="AE149">
            <v>0</v>
          </cell>
          <cell r="AF149">
            <v>0</v>
          </cell>
          <cell r="AG149">
            <v>0</v>
          </cell>
          <cell r="AH149">
            <v>0</v>
          </cell>
          <cell r="AI149">
            <v>0</v>
          </cell>
          <cell r="AJ149">
            <v>0</v>
          </cell>
          <cell r="AK149">
            <v>0</v>
          </cell>
          <cell r="AL149">
            <v>0</v>
          </cell>
          <cell r="AM149">
            <v>0</v>
          </cell>
          <cell r="AN149">
            <v>0</v>
          </cell>
          <cell r="AO149">
            <v>0</v>
          </cell>
          <cell r="AP149">
            <v>0</v>
          </cell>
          <cell r="AQ149">
            <v>0</v>
          </cell>
          <cell r="AR149">
            <v>0</v>
          </cell>
          <cell r="AS149">
            <v>0</v>
          </cell>
          <cell r="AT149">
            <v>0</v>
          </cell>
          <cell r="AU149">
            <v>0</v>
          </cell>
          <cell r="AV149">
            <v>0</v>
          </cell>
          <cell r="AW149">
            <v>0</v>
          </cell>
          <cell r="AX149">
            <v>0</v>
          </cell>
          <cell r="AY149">
            <v>0</v>
          </cell>
          <cell r="AZ149">
            <v>0</v>
          </cell>
          <cell r="BA149">
            <v>0</v>
          </cell>
          <cell r="BB149">
            <v>0</v>
          </cell>
          <cell r="BC149">
            <v>0</v>
          </cell>
          <cell r="BD149">
            <v>0</v>
          </cell>
          <cell r="BE149">
            <v>0</v>
          </cell>
          <cell r="BF149">
            <v>0</v>
          </cell>
          <cell r="BG149">
            <v>0</v>
          </cell>
          <cell r="BH149">
            <v>0</v>
          </cell>
          <cell r="BI149">
            <v>0</v>
          </cell>
          <cell r="BJ149">
            <v>0</v>
          </cell>
          <cell r="BK149">
            <v>0</v>
          </cell>
          <cell r="BL149">
            <v>0</v>
          </cell>
          <cell r="BM149">
            <v>0</v>
          </cell>
          <cell r="BN149">
            <v>0</v>
          </cell>
          <cell r="BO149">
            <v>0</v>
          </cell>
          <cell r="BP149">
            <v>0</v>
          </cell>
          <cell r="BQ149">
            <v>0</v>
          </cell>
          <cell r="BR149">
            <v>0</v>
          </cell>
          <cell r="BS149">
            <v>0</v>
          </cell>
          <cell r="BT149">
            <v>0</v>
          </cell>
          <cell r="BU149">
            <v>0</v>
          </cell>
          <cell r="BV149">
            <v>0</v>
          </cell>
          <cell r="BW149">
            <v>0</v>
          </cell>
          <cell r="BX149">
            <v>0</v>
          </cell>
          <cell r="BY149">
            <v>0</v>
          </cell>
          <cell r="BZ149">
            <v>0</v>
          </cell>
          <cell r="CA149">
            <v>0</v>
          </cell>
          <cell r="CB149">
            <v>0</v>
          </cell>
          <cell r="CC149">
            <v>0</v>
          </cell>
        </row>
        <row r="150">
          <cell r="B150" t="str">
            <v>국도38(시)04</v>
          </cell>
          <cell r="C150" t="str">
            <v>국도38(시)</v>
          </cell>
          <cell r="D150" t="str">
            <v>04</v>
          </cell>
          <cell r="E150" t="str">
            <v>9806S_741</v>
          </cell>
          <cell r="F150" t="str">
            <v>9806S_841</v>
          </cell>
          <cell r="G150">
            <v>38</v>
          </cell>
          <cell r="H150">
            <v>48</v>
          </cell>
          <cell r="I150">
            <v>0</v>
          </cell>
          <cell r="J150">
            <v>0</v>
          </cell>
          <cell r="K150">
            <v>0</v>
          </cell>
          <cell r="L150">
            <v>0</v>
          </cell>
          <cell r="M150">
            <v>0</v>
          </cell>
          <cell r="N150">
            <v>0</v>
          </cell>
          <cell r="O150">
            <v>0</v>
          </cell>
          <cell r="P150">
            <v>0</v>
          </cell>
          <cell r="Q150">
            <v>0</v>
          </cell>
          <cell r="R150">
            <v>38</v>
          </cell>
          <cell r="S150">
            <v>0</v>
          </cell>
          <cell r="T150">
            <v>38</v>
          </cell>
          <cell r="U150">
            <v>38</v>
          </cell>
          <cell r="V150">
            <v>0</v>
          </cell>
          <cell r="W150">
            <v>0</v>
          </cell>
          <cell r="X150">
            <v>0</v>
          </cell>
          <cell r="Y150">
            <v>0</v>
          </cell>
          <cell r="Z150">
            <v>0</v>
          </cell>
          <cell r="AA150">
            <v>0</v>
          </cell>
          <cell r="AB150">
            <v>0</v>
          </cell>
          <cell r="AC150">
            <v>0</v>
          </cell>
          <cell r="AD150">
            <v>0</v>
          </cell>
          <cell r="AE150">
            <v>0</v>
          </cell>
          <cell r="AF150">
            <v>0</v>
          </cell>
          <cell r="AG150">
            <v>0</v>
          </cell>
          <cell r="AH150">
            <v>0</v>
          </cell>
          <cell r="AI150">
            <v>0</v>
          </cell>
          <cell r="AJ150">
            <v>0</v>
          </cell>
          <cell r="AK150">
            <v>0</v>
          </cell>
          <cell r="AL150">
            <v>0</v>
          </cell>
          <cell r="AM150">
            <v>0</v>
          </cell>
          <cell r="AN150">
            <v>0</v>
          </cell>
          <cell r="AO150">
            <v>0</v>
          </cell>
          <cell r="AP150">
            <v>0</v>
          </cell>
          <cell r="AQ150">
            <v>0</v>
          </cell>
          <cell r="AR150">
            <v>0</v>
          </cell>
          <cell r="AS150">
            <v>0</v>
          </cell>
          <cell r="AT150">
            <v>0</v>
          </cell>
          <cell r="AU150">
            <v>0</v>
          </cell>
          <cell r="AV150">
            <v>0</v>
          </cell>
          <cell r="AW150">
            <v>0</v>
          </cell>
          <cell r="AX150">
            <v>0</v>
          </cell>
          <cell r="AY150">
            <v>0</v>
          </cell>
          <cell r="AZ150">
            <v>0</v>
          </cell>
          <cell r="BA150">
            <v>0</v>
          </cell>
          <cell r="BB150">
            <v>0</v>
          </cell>
          <cell r="BC150">
            <v>0</v>
          </cell>
          <cell r="BD150">
            <v>0</v>
          </cell>
          <cell r="BE150">
            <v>0</v>
          </cell>
          <cell r="BF150">
            <v>0</v>
          </cell>
          <cell r="BG150">
            <v>0</v>
          </cell>
          <cell r="BH150">
            <v>0</v>
          </cell>
          <cell r="BI150">
            <v>0</v>
          </cell>
          <cell r="BJ150">
            <v>0</v>
          </cell>
          <cell r="BK150">
            <v>0</v>
          </cell>
          <cell r="BL150">
            <v>0</v>
          </cell>
          <cell r="BM150">
            <v>0</v>
          </cell>
          <cell r="BN150">
            <v>0</v>
          </cell>
          <cell r="BO150">
            <v>0</v>
          </cell>
          <cell r="BP150">
            <v>0</v>
          </cell>
          <cell r="BQ150">
            <v>0</v>
          </cell>
          <cell r="BR150">
            <v>0</v>
          </cell>
          <cell r="BS150">
            <v>0</v>
          </cell>
          <cell r="BT150">
            <v>0</v>
          </cell>
          <cell r="BU150">
            <v>0</v>
          </cell>
          <cell r="BV150">
            <v>0</v>
          </cell>
          <cell r="BW150">
            <v>0</v>
          </cell>
          <cell r="BX150">
            <v>0</v>
          </cell>
          <cell r="BY150">
            <v>0</v>
          </cell>
          <cell r="BZ150">
            <v>0</v>
          </cell>
          <cell r="CA150">
            <v>0</v>
          </cell>
          <cell r="CB150">
            <v>0</v>
          </cell>
          <cell r="CC150">
            <v>0</v>
          </cell>
        </row>
        <row r="151">
          <cell r="B151" t="str">
            <v>국도38(시)04</v>
          </cell>
          <cell r="C151" t="str">
            <v>국도38(시)</v>
          </cell>
          <cell r="D151" t="str">
            <v>04</v>
          </cell>
          <cell r="E151" t="str">
            <v>9806S_841</v>
          </cell>
          <cell r="F151" t="str">
            <v>9806S_843</v>
          </cell>
          <cell r="G151">
            <v>14</v>
          </cell>
          <cell r="H151">
            <v>48</v>
          </cell>
          <cell r="I151">
            <v>0</v>
          </cell>
          <cell r="J151">
            <v>0</v>
          </cell>
          <cell r="K151">
            <v>0</v>
          </cell>
          <cell r="L151">
            <v>0</v>
          </cell>
          <cell r="M151">
            <v>0</v>
          </cell>
          <cell r="N151">
            <v>0</v>
          </cell>
          <cell r="O151">
            <v>0</v>
          </cell>
          <cell r="P151">
            <v>0</v>
          </cell>
          <cell r="Q151">
            <v>0</v>
          </cell>
          <cell r="R151">
            <v>14</v>
          </cell>
          <cell r="S151">
            <v>0</v>
          </cell>
          <cell r="T151">
            <v>14</v>
          </cell>
          <cell r="U151">
            <v>14</v>
          </cell>
          <cell r="V151">
            <v>0</v>
          </cell>
          <cell r="W151">
            <v>0</v>
          </cell>
          <cell r="X151">
            <v>0</v>
          </cell>
          <cell r="Y151">
            <v>0</v>
          </cell>
          <cell r="Z151">
            <v>0</v>
          </cell>
          <cell r="AA151">
            <v>0</v>
          </cell>
          <cell r="AB151">
            <v>0</v>
          </cell>
          <cell r="AC151">
            <v>0</v>
          </cell>
          <cell r="AD151">
            <v>0</v>
          </cell>
          <cell r="AE151">
            <v>0</v>
          </cell>
          <cell r="AF151">
            <v>0</v>
          </cell>
          <cell r="AG151">
            <v>0</v>
          </cell>
          <cell r="AH151">
            <v>0</v>
          </cell>
          <cell r="AI151">
            <v>0</v>
          </cell>
          <cell r="AJ151">
            <v>0</v>
          </cell>
          <cell r="AK151">
            <v>0</v>
          </cell>
          <cell r="AL151">
            <v>0</v>
          </cell>
          <cell r="AM151">
            <v>0</v>
          </cell>
          <cell r="AN151">
            <v>0</v>
          </cell>
          <cell r="AO151">
            <v>0</v>
          </cell>
          <cell r="AP151">
            <v>0</v>
          </cell>
          <cell r="AQ151">
            <v>0</v>
          </cell>
          <cell r="AR151">
            <v>0</v>
          </cell>
          <cell r="AS151">
            <v>0</v>
          </cell>
          <cell r="AT151">
            <v>0</v>
          </cell>
          <cell r="AU151">
            <v>0</v>
          </cell>
          <cell r="AV151">
            <v>0</v>
          </cell>
          <cell r="AW151">
            <v>0</v>
          </cell>
          <cell r="AX151">
            <v>0</v>
          </cell>
          <cell r="AY151">
            <v>0</v>
          </cell>
          <cell r="AZ151">
            <v>0</v>
          </cell>
          <cell r="BA151">
            <v>0</v>
          </cell>
          <cell r="BB151">
            <v>0</v>
          </cell>
          <cell r="BC151">
            <v>0</v>
          </cell>
          <cell r="BD151">
            <v>0</v>
          </cell>
          <cell r="BE151">
            <v>0</v>
          </cell>
          <cell r="BF151">
            <v>0</v>
          </cell>
          <cell r="BG151">
            <v>0</v>
          </cell>
          <cell r="BH151">
            <v>0</v>
          </cell>
          <cell r="BI151">
            <v>0</v>
          </cell>
          <cell r="BJ151">
            <v>0</v>
          </cell>
          <cell r="BK151">
            <v>0</v>
          </cell>
          <cell r="BL151">
            <v>0</v>
          </cell>
          <cell r="BM151">
            <v>0</v>
          </cell>
          <cell r="BN151">
            <v>0</v>
          </cell>
          <cell r="BO151">
            <v>0</v>
          </cell>
          <cell r="BP151">
            <v>0</v>
          </cell>
          <cell r="BQ151">
            <v>0</v>
          </cell>
          <cell r="BR151">
            <v>0</v>
          </cell>
          <cell r="BS151">
            <v>0</v>
          </cell>
          <cell r="BT151">
            <v>0</v>
          </cell>
          <cell r="BU151">
            <v>0</v>
          </cell>
          <cell r="BV151">
            <v>0</v>
          </cell>
          <cell r="BW151">
            <v>0</v>
          </cell>
          <cell r="BX151">
            <v>0</v>
          </cell>
          <cell r="BY151">
            <v>0</v>
          </cell>
          <cell r="BZ151">
            <v>0</v>
          </cell>
          <cell r="CA151">
            <v>0</v>
          </cell>
          <cell r="CB151">
            <v>0</v>
          </cell>
          <cell r="CC151">
            <v>0</v>
          </cell>
        </row>
        <row r="152">
          <cell r="B152" t="str">
            <v>국도38(시)04</v>
          </cell>
          <cell r="C152" t="str">
            <v>국도38(시)</v>
          </cell>
          <cell r="D152" t="str">
            <v>04</v>
          </cell>
          <cell r="E152" t="str">
            <v>9806S_843</v>
          </cell>
          <cell r="F152" t="str">
            <v>9806S_942</v>
          </cell>
          <cell r="G152">
            <v>20</v>
          </cell>
          <cell r="H152">
            <v>48</v>
          </cell>
          <cell r="I152">
            <v>0</v>
          </cell>
          <cell r="J152">
            <v>0</v>
          </cell>
          <cell r="K152">
            <v>0</v>
          </cell>
          <cell r="L152">
            <v>0</v>
          </cell>
          <cell r="M152">
            <v>0</v>
          </cell>
          <cell r="N152">
            <v>0</v>
          </cell>
          <cell r="O152">
            <v>0</v>
          </cell>
          <cell r="P152">
            <v>0</v>
          </cell>
          <cell r="Q152">
            <v>0</v>
          </cell>
          <cell r="R152">
            <v>20</v>
          </cell>
          <cell r="S152">
            <v>0</v>
          </cell>
          <cell r="T152">
            <v>20</v>
          </cell>
          <cell r="U152">
            <v>20</v>
          </cell>
          <cell r="V152">
            <v>0</v>
          </cell>
          <cell r="W152">
            <v>0</v>
          </cell>
          <cell r="X152">
            <v>0</v>
          </cell>
          <cell r="Y152">
            <v>0</v>
          </cell>
          <cell r="Z152">
            <v>0</v>
          </cell>
          <cell r="AA152">
            <v>0</v>
          </cell>
          <cell r="AB152">
            <v>0</v>
          </cell>
          <cell r="AC152">
            <v>0</v>
          </cell>
          <cell r="AD152">
            <v>0</v>
          </cell>
          <cell r="AE152">
            <v>0</v>
          </cell>
          <cell r="AF152">
            <v>0</v>
          </cell>
          <cell r="AG152">
            <v>0</v>
          </cell>
          <cell r="AH152">
            <v>0</v>
          </cell>
          <cell r="AI152">
            <v>0</v>
          </cell>
          <cell r="AJ152">
            <v>0</v>
          </cell>
          <cell r="AK152">
            <v>0</v>
          </cell>
          <cell r="AL152">
            <v>0</v>
          </cell>
          <cell r="AM152">
            <v>0</v>
          </cell>
          <cell r="AN152">
            <v>0</v>
          </cell>
          <cell r="AO152">
            <v>0</v>
          </cell>
          <cell r="AP152">
            <v>0</v>
          </cell>
          <cell r="AQ152">
            <v>0</v>
          </cell>
          <cell r="AR152">
            <v>0</v>
          </cell>
          <cell r="AS152">
            <v>0</v>
          </cell>
          <cell r="AT152">
            <v>0</v>
          </cell>
          <cell r="AU152">
            <v>0</v>
          </cell>
          <cell r="AV152">
            <v>0</v>
          </cell>
          <cell r="AW152">
            <v>0</v>
          </cell>
          <cell r="AX152">
            <v>0</v>
          </cell>
          <cell r="AY152">
            <v>0</v>
          </cell>
          <cell r="AZ152">
            <v>0</v>
          </cell>
          <cell r="BA152">
            <v>0</v>
          </cell>
          <cell r="BB152">
            <v>0</v>
          </cell>
          <cell r="BC152">
            <v>0</v>
          </cell>
          <cell r="BD152">
            <v>0</v>
          </cell>
          <cell r="BE152">
            <v>0</v>
          </cell>
          <cell r="BF152">
            <v>0</v>
          </cell>
          <cell r="BG152">
            <v>0</v>
          </cell>
          <cell r="BH152">
            <v>0</v>
          </cell>
          <cell r="BI152">
            <v>0</v>
          </cell>
          <cell r="BJ152">
            <v>0</v>
          </cell>
          <cell r="BK152">
            <v>0</v>
          </cell>
          <cell r="BL152">
            <v>0</v>
          </cell>
          <cell r="BM152">
            <v>0</v>
          </cell>
          <cell r="BN152">
            <v>0</v>
          </cell>
          <cell r="BO152">
            <v>0</v>
          </cell>
          <cell r="BP152">
            <v>0</v>
          </cell>
          <cell r="BQ152">
            <v>0</v>
          </cell>
          <cell r="BR152">
            <v>0</v>
          </cell>
          <cell r="BS152">
            <v>0</v>
          </cell>
          <cell r="BT152">
            <v>0</v>
          </cell>
          <cell r="BU152">
            <v>0</v>
          </cell>
          <cell r="BV152">
            <v>0</v>
          </cell>
          <cell r="BW152">
            <v>0</v>
          </cell>
          <cell r="BX152">
            <v>0</v>
          </cell>
          <cell r="BY152">
            <v>0</v>
          </cell>
          <cell r="BZ152">
            <v>0</v>
          </cell>
          <cell r="CA152">
            <v>0</v>
          </cell>
          <cell r="CB152">
            <v>0</v>
          </cell>
          <cell r="CC152">
            <v>0</v>
          </cell>
        </row>
        <row r="153">
          <cell r="B153" t="str">
            <v>국도38(시)04</v>
          </cell>
          <cell r="C153" t="str">
            <v>국도38(시)</v>
          </cell>
          <cell r="D153" t="str">
            <v>04</v>
          </cell>
          <cell r="E153" t="str">
            <v>9806S_942</v>
          </cell>
          <cell r="F153" t="str">
            <v>9806S_941</v>
          </cell>
          <cell r="G153">
            <v>40</v>
          </cell>
          <cell r="H153">
            <v>48</v>
          </cell>
          <cell r="I153">
            <v>0</v>
          </cell>
          <cell r="J153">
            <v>0</v>
          </cell>
          <cell r="K153">
            <v>0</v>
          </cell>
          <cell r="L153">
            <v>0</v>
          </cell>
          <cell r="M153">
            <v>0</v>
          </cell>
          <cell r="N153">
            <v>0</v>
          </cell>
          <cell r="O153">
            <v>0</v>
          </cell>
          <cell r="P153">
            <v>0</v>
          </cell>
          <cell r="Q153">
            <v>0</v>
          </cell>
          <cell r="R153">
            <v>40</v>
          </cell>
          <cell r="S153">
            <v>0</v>
          </cell>
          <cell r="T153">
            <v>40</v>
          </cell>
          <cell r="U153">
            <v>40</v>
          </cell>
          <cell r="V153">
            <v>0</v>
          </cell>
          <cell r="W153">
            <v>0</v>
          </cell>
          <cell r="X153">
            <v>0</v>
          </cell>
          <cell r="Y153">
            <v>0</v>
          </cell>
          <cell r="Z153">
            <v>0</v>
          </cell>
          <cell r="AA153">
            <v>0</v>
          </cell>
          <cell r="AB153">
            <v>0</v>
          </cell>
          <cell r="AC153">
            <v>0</v>
          </cell>
          <cell r="AD153">
            <v>0</v>
          </cell>
          <cell r="AE153">
            <v>0</v>
          </cell>
          <cell r="AF153">
            <v>0</v>
          </cell>
          <cell r="AG153">
            <v>0</v>
          </cell>
          <cell r="AH153">
            <v>0</v>
          </cell>
          <cell r="AI153">
            <v>0</v>
          </cell>
          <cell r="AJ153">
            <v>0</v>
          </cell>
          <cell r="AK153">
            <v>0</v>
          </cell>
          <cell r="AL153">
            <v>0</v>
          </cell>
          <cell r="AM153">
            <v>0</v>
          </cell>
          <cell r="AN153">
            <v>0</v>
          </cell>
          <cell r="AO153">
            <v>0</v>
          </cell>
          <cell r="AP153">
            <v>0</v>
          </cell>
          <cell r="AQ153">
            <v>0</v>
          </cell>
          <cell r="AR153">
            <v>0</v>
          </cell>
          <cell r="AS153">
            <v>0</v>
          </cell>
          <cell r="AT153">
            <v>0</v>
          </cell>
          <cell r="AU153">
            <v>0</v>
          </cell>
          <cell r="AV153">
            <v>0</v>
          </cell>
          <cell r="AW153">
            <v>0</v>
          </cell>
          <cell r="AX153">
            <v>0</v>
          </cell>
          <cell r="AY153">
            <v>0</v>
          </cell>
          <cell r="AZ153">
            <v>0</v>
          </cell>
          <cell r="BA153">
            <v>0</v>
          </cell>
          <cell r="BB153">
            <v>0</v>
          </cell>
          <cell r="BC153">
            <v>0</v>
          </cell>
          <cell r="BD153">
            <v>0</v>
          </cell>
          <cell r="BE153">
            <v>0</v>
          </cell>
          <cell r="BF153">
            <v>0</v>
          </cell>
          <cell r="BG153">
            <v>0</v>
          </cell>
          <cell r="BH153">
            <v>0</v>
          </cell>
          <cell r="BI153">
            <v>0</v>
          </cell>
          <cell r="BJ153">
            <v>0</v>
          </cell>
          <cell r="BK153">
            <v>0</v>
          </cell>
          <cell r="BL153">
            <v>0</v>
          </cell>
          <cell r="BM153">
            <v>0</v>
          </cell>
          <cell r="BN153">
            <v>0</v>
          </cell>
          <cell r="BO153">
            <v>0</v>
          </cell>
          <cell r="BP153">
            <v>0</v>
          </cell>
          <cell r="BQ153">
            <v>0</v>
          </cell>
          <cell r="BR153">
            <v>0</v>
          </cell>
          <cell r="BS153">
            <v>0</v>
          </cell>
          <cell r="BT153">
            <v>0</v>
          </cell>
          <cell r="BU153">
            <v>0</v>
          </cell>
          <cell r="BV153">
            <v>0</v>
          </cell>
          <cell r="BW153">
            <v>0</v>
          </cell>
          <cell r="BX153">
            <v>0</v>
          </cell>
          <cell r="BY153">
            <v>0</v>
          </cell>
          <cell r="BZ153">
            <v>0</v>
          </cell>
          <cell r="CA153">
            <v>0</v>
          </cell>
          <cell r="CB153">
            <v>0</v>
          </cell>
          <cell r="CC153">
            <v>0</v>
          </cell>
        </row>
        <row r="154">
          <cell r="B154" t="str">
            <v>국도38(시)04</v>
          </cell>
          <cell r="C154" t="str">
            <v>국도38(시)</v>
          </cell>
          <cell r="D154" t="str">
            <v>04</v>
          </cell>
          <cell r="E154" t="str">
            <v>9806S_941</v>
          </cell>
          <cell r="F154" t="str">
            <v>9806Y_041</v>
          </cell>
          <cell r="G154">
            <v>54</v>
          </cell>
          <cell r="H154">
            <v>48</v>
          </cell>
          <cell r="I154">
            <v>0</v>
          </cell>
          <cell r="J154">
            <v>0</v>
          </cell>
          <cell r="K154">
            <v>0</v>
          </cell>
          <cell r="L154">
            <v>0</v>
          </cell>
          <cell r="M154">
            <v>0</v>
          </cell>
          <cell r="N154">
            <v>0</v>
          </cell>
          <cell r="O154">
            <v>0</v>
          </cell>
          <cell r="P154">
            <v>0</v>
          </cell>
          <cell r="Q154">
            <v>0</v>
          </cell>
          <cell r="R154">
            <v>54</v>
          </cell>
          <cell r="S154">
            <v>0</v>
          </cell>
          <cell r="T154">
            <v>54</v>
          </cell>
          <cell r="U154">
            <v>54</v>
          </cell>
          <cell r="V154">
            <v>0</v>
          </cell>
          <cell r="W154">
            <v>0</v>
          </cell>
          <cell r="X154">
            <v>0</v>
          </cell>
          <cell r="Y154">
            <v>0</v>
          </cell>
          <cell r="Z154">
            <v>0</v>
          </cell>
          <cell r="AA154">
            <v>0</v>
          </cell>
          <cell r="AB154">
            <v>0</v>
          </cell>
          <cell r="AC154">
            <v>0</v>
          </cell>
          <cell r="AD154">
            <v>0</v>
          </cell>
          <cell r="AE154">
            <v>0</v>
          </cell>
          <cell r="AF154">
            <v>0</v>
          </cell>
          <cell r="AG154">
            <v>0</v>
          </cell>
          <cell r="AH154">
            <v>0</v>
          </cell>
          <cell r="AI154">
            <v>0</v>
          </cell>
          <cell r="AJ154">
            <v>0</v>
          </cell>
          <cell r="AK154">
            <v>0</v>
          </cell>
          <cell r="AL154">
            <v>0</v>
          </cell>
          <cell r="AM154">
            <v>0</v>
          </cell>
          <cell r="AN154">
            <v>0</v>
          </cell>
          <cell r="AO154">
            <v>0</v>
          </cell>
          <cell r="AP154">
            <v>0</v>
          </cell>
          <cell r="AQ154">
            <v>0</v>
          </cell>
          <cell r="AR154">
            <v>0</v>
          </cell>
          <cell r="AS154">
            <v>0</v>
          </cell>
          <cell r="AT154">
            <v>0</v>
          </cell>
          <cell r="AU154">
            <v>0</v>
          </cell>
          <cell r="AV154">
            <v>0</v>
          </cell>
          <cell r="AW154">
            <v>0</v>
          </cell>
          <cell r="AX154">
            <v>0</v>
          </cell>
          <cell r="AY154">
            <v>0</v>
          </cell>
          <cell r="AZ154">
            <v>0</v>
          </cell>
          <cell r="BA154">
            <v>0</v>
          </cell>
          <cell r="BB154">
            <v>0</v>
          </cell>
          <cell r="BC154">
            <v>0</v>
          </cell>
          <cell r="BD154">
            <v>0</v>
          </cell>
          <cell r="BE154">
            <v>0</v>
          </cell>
          <cell r="BF154">
            <v>0</v>
          </cell>
          <cell r="BG154">
            <v>0</v>
          </cell>
          <cell r="BH154">
            <v>0</v>
          </cell>
          <cell r="BI154">
            <v>0</v>
          </cell>
          <cell r="BJ154">
            <v>0</v>
          </cell>
          <cell r="BK154">
            <v>0</v>
          </cell>
          <cell r="BL154">
            <v>0</v>
          </cell>
          <cell r="BM154">
            <v>0</v>
          </cell>
          <cell r="BN154">
            <v>0</v>
          </cell>
          <cell r="BO154">
            <v>0</v>
          </cell>
          <cell r="BP154">
            <v>0</v>
          </cell>
          <cell r="BQ154">
            <v>0</v>
          </cell>
          <cell r="BR154">
            <v>0</v>
          </cell>
          <cell r="BS154">
            <v>0</v>
          </cell>
          <cell r="BT154">
            <v>0</v>
          </cell>
          <cell r="BU154">
            <v>0</v>
          </cell>
          <cell r="BV154">
            <v>0</v>
          </cell>
          <cell r="BW154">
            <v>0</v>
          </cell>
          <cell r="BX154">
            <v>0</v>
          </cell>
          <cell r="BY154">
            <v>0</v>
          </cell>
          <cell r="BZ154">
            <v>0</v>
          </cell>
          <cell r="CA154">
            <v>0</v>
          </cell>
          <cell r="CB154">
            <v>0</v>
          </cell>
          <cell r="CC154">
            <v>0</v>
          </cell>
        </row>
        <row r="155">
          <cell r="B155" t="str">
            <v>국도38(시)04</v>
          </cell>
          <cell r="C155" t="str">
            <v>국도38(시)</v>
          </cell>
          <cell r="D155" t="str">
            <v>04</v>
          </cell>
          <cell r="E155" t="str">
            <v>9806Y_041</v>
          </cell>
          <cell r="F155" t="str">
            <v>9806Y_131</v>
          </cell>
          <cell r="G155">
            <v>51</v>
          </cell>
          <cell r="H155">
            <v>48</v>
          </cell>
          <cell r="I155">
            <v>0</v>
          </cell>
          <cell r="J155">
            <v>0</v>
          </cell>
          <cell r="K155">
            <v>0</v>
          </cell>
          <cell r="L155">
            <v>0</v>
          </cell>
          <cell r="M155">
            <v>0</v>
          </cell>
          <cell r="N155">
            <v>0</v>
          </cell>
          <cell r="O155">
            <v>0</v>
          </cell>
          <cell r="P155">
            <v>0</v>
          </cell>
          <cell r="Q155">
            <v>0</v>
          </cell>
          <cell r="R155">
            <v>51</v>
          </cell>
          <cell r="S155">
            <v>0</v>
          </cell>
          <cell r="T155">
            <v>51</v>
          </cell>
          <cell r="U155">
            <v>51</v>
          </cell>
          <cell r="V155">
            <v>0</v>
          </cell>
          <cell r="W155">
            <v>0</v>
          </cell>
          <cell r="X155">
            <v>0</v>
          </cell>
          <cell r="Y155">
            <v>0</v>
          </cell>
          <cell r="Z155">
            <v>0</v>
          </cell>
          <cell r="AA155">
            <v>0</v>
          </cell>
          <cell r="AB155">
            <v>0</v>
          </cell>
          <cell r="AC155">
            <v>0</v>
          </cell>
          <cell r="AD155">
            <v>0</v>
          </cell>
          <cell r="AE155">
            <v>0</v>
          </cell>
          <cell r="AF155">
            <v>0</v>
          </cell>
          <cell r="AG155">
            <v>0</v>
          </cell>
          <cell r="AH155">
            <v>0</v>
          </cell>
          <cell r="AI155">
            <v>0</v>
          </cell>
          <cell r="AJ155">
            <v>0</v>
          </cell>
          <cell r="AK155">
            <v>0</v>
          </cell>
          <cell r="AL155">
            <v>0</v>
          </cell>
          <cell r="AM155">
            <v>0</v>
          </cell>
          <cell r="AN155">
            <v>0</v>
          </cell>
          <cell r="AO155">
            <v>0</v>
          </cell>
          <cell r="AP155">
            <v>0</v>
          </cell>
          <cell r="AQ155">
            <v>0</v>
          </cell>
          <cell r="AR155">
            <v>0</v>
          </cell>
          <cell r="AS155">
            <v>0</v>
          </cell>
          <cell r="AT155">
            <v>0</v>
          </cell>
          <cell r="AU155">
            <v>0</v>
          </cell>
          <cell r="AV155">
            <v>0</v>
          </cell>
          <cell r="AW155">
            <v>0</v>
          </cell>
          <cell r="AX155">
            <v>0</v>
          </cell>
          <cell r="AY155">
            <v>0</v>
          </cell>
          <cell r="AZ155">
            <v>0</v>
          </cell>
          <cell r="BA155">
            <v>0</v>
          </cell>
          <cell r="BB155">
            <v>0</v>
          </cell>
          <cell r="BC155">
            <v>0</v>
          </cell>
          <cell r="BD155">
            <v>0</v>
          </cell>
          <cell r="BE155">
            <v>0</v>
          </cell>
          <cell r="BF155">
            <v>0</v>
          </cell>
          <cell r="BG155">
            <v>0</v>
          </cell>
          <cell r="BH155">
            <v>0</v>
          </cell>
          <cell r="BI155">
            <v>0</v>
          </cell>
          <cell r="BJ155">
            <v>0</v>
          </cell>
          <cell r="BK155">
            <v>0</v>
          </cell>
          <cell r="BL155">
            <v>0</v>
          </cell>
          <cell r="BM155">
            <v>0</v>
          </cell>
          <cell r="BN155">
            <v>0</v>
          </cell>
          <cell r="BO155">
            <v>0</v>
          </cell>
          <cell r="BP155">
            <v>0</v>
          </cell>
          <cell r="BQ155">
            <v>0</v>
          </cell>
          <cell r="BR155">
            <v>0</v>
          </cell>
          <cell r="BS155">
            <v>0</v>
          </cell>
          <cell r="BT155">
            <v>0</v>
          </cell>
          <cell r="BU155">
            <v>0</v>
          </cell>
          <cell r="BV155">
            <v>0</v>
          </cell>
          <cell r="BW155">
            <v>0</v>
          </cell>
          <cell r="BX155">
            <v>0</v>
          </cell>
          <cell r="BY155">
            <v>0</v>
          </cell>
          <cell r="BZ155">
            <v>0</v>
          </cell>
          <cell r="CA155">
            <v>0</v>
          </cell>
          <cell r="CB155">
            <v>0</v>
          </cell>
          <cell r="CC155">
            <v>0</v>
          </cell>
        </row>
        <row r="156">
          <cell r="B156" t="str">
            <v>국도38(시)04</v>
          </cell>
          <cell r="C156" t="str">
            <v>국도38(시)</v>
          </cell>
          <cell r="D156" t="str">
            <v>04</v>
          </cell>
          <cell r="E156" t="str">
            <v>9806Y_131</v>
          </cell>
          <cell r="F156" t="str">
            <v>9806Y_231</v>
          </cell>
          <cell r="G156">
            <v>37</v>
          </cell>
          <cell r="H156">
            <v>48</v>
          </cell>
          <cell r="I156">
            <v>0</v>
          </cell>
          <cell r="J156">
            <v>0</v>
          </cell>
          <cell r="K156">
            <v>0</v>
          </cell>
          <cell r="L156">
            <v>0</v>
          </cell>
          <cell r="M156">
            <v>0</v>
          </cell>
          <cell r="N156">
            <v>0</v>
          </cell>
          <cell r="O156">
            <v>0</v>
          </cell>
          <cell r="P156">
            <v>0</v>
          </cell>
          <cell r="Q156">
            <v>0</v>
          </cell>
          <cell r="R156">
            <v>37</v>
          </cell>
          <cell r="S156">
            <v>0</v>
          </cell>
          <cell r="T156">
            <v>37</v>
          </cell>
          <cell r="U156">
            <v>37</v>
          </cell>
          <cell r="V156">
            <v>0</v>
          </cell>
          <cell r="W156">
            <v>0</v>
          </cell>
          <cell r="X156">
            <v>0</v>
          </cell>
          <cell r="Y156">
            <v>0</v>
          </cell>
          <cell r="Z156">
            <v>0</v>
          </cell>
          <cell r="AA156">
            <v>0</v>
          </cell>
          <cell r="AB156">
            <v>0</v>
          </cell>
          <cell r="AC156">
            <v>0</v>
          </cell>
          <cell r="AD156">
            <v>0</v>
          </cell>
          <cell r="AE156">
            <v>0</v>
          </cell>
          <cell r="AF156">
            <v>0</v>
          </cell>
          <cell r="AG156">
            <v>0</v>
          </cell>
          <cell r="AH156">
            <v>0</v>
          </cell>
          <cell r="AI156">
            <v>0</v>
          </cell>
          <cell r="AJ156">
            <v>0</v>
          </cell>
          <cell r="AK156">
            <v>0</v>
          </cell>
          <cell r="AL156">
            <v>0</v>
          </cell>
          <cell r="AM156">
            <v>0</v>
          </cell>
          <cell r="AN156">
            <v>0</v>
          </cell>
          <cell r="AO156">
            <v>0</v>
          </cell>
          <cell r="AP156">
            <v>0</v>
          </cell>
          <cell r="AQ156">
            <v>0</v>
          </cell>
          <cell r="AR156">
            <v>0</v>
          </cell>
          <cell r="AS156">
            <v>0</v>
          </cell>
          <cell r="AT156">
            <v>0</v>
          </cell>
          <cell r="AU156">
            <v>0</v>
          </cell>
          <cell r="AV156">
            <v>0</v>
          </cell>
          <cell r="AW156">
            <v>0</v>
          </cell>
          <cell r="AX156">
            <v>0</v>
          </cell>
          <cell r="AY156">
            <v>0</v>
          </cell>
          <cell r="AZ156">
            <v>0</v>
          </cell>
          <cell r="BA156">
            <v>0</v>
          </cell>
          <cell r="BB156">
            <v>0</v>
          </cell>
          <cell r="BC156">
            <v>0</v>
          </cell>
          <cell r="BD156">
            <v>0</v>
          </cell>
          <cell r="BE156">
            <v>0</v>
          </cell>
          <cell r="BF156">
            <v>0</v>
          </cell>
          <cell r="BG156">
            <v>0</v>
          </cell>
          <cell r="BH156">
            <v>0</v>
          </cell>
          <cell r="BI156">
            <v>0</v>
          </cell>
          <cell r="BJ156">
            <v>0</v>
          </cell>
          <cell r="BK156">
            <v>0</v>
          </cell>
          <cell r="BL156">
            <v>0</v>
          </cell>
          <cell r="BM156">
            <v>0</v>
          </cell>
          <cell r="BN156">
            <v>0</v>
          </cell>
          <cell r="BO156">
            <v>0</v>
          </cell>
          <cell r="BP156">
            <v>0</v>
          </cell>
          <cell r="BQ156">
            <v>0</v>
          </cell>
          <cell r="BR156">
            <v>0</v>
          </cell>
          <cell r="BS156">
            <v>0</v>
          </cell>
          <cell r="BT156">
            <v>0</v>
          </cell>
          <cell r="BU156">
            <v>0</v>
          </cell>
          <cell r="BV156">
            <v>0</v>
          </cell>
          <cell r="BW156">
            <v>0</v>
          </cell>
          <cell r="BX156">
            <v>0</v>
          </cell>
          <cell r="BY156">
            <v>0</v>
          </cell>
          <cell r="BZ156">
            <v>0</v>
          </cell>
          <cell r="CA156">
            <v>0</v>
          </cell>
          <cell r="CB156">
            <v>0</v>
          </cell>
          <cell r="CC156">
            <v>0</v>
          </cell>
        </row>
        <row r="157">
          <cell r="B157" t="str">
            <v>국도38(시)04</v>
          </cell>
          <cell r="C157" t="str">
            <v>국도38(시)</v>
          </cell>
          <cell r="D157" t="str">
            <v>04</v>
          </cell>
          <cell r="E157" t="str">
            <v>9806Y_231</v>
          </cell>
          <cell r="F157" t="str">
            <v>9806Y_331</v>
          </cell>
          <cell r="G157">
            <v>40</v>
          </cell>
          <cell r="H157">
            <v>48</v>
          </cell>
          <cell r="I157">
            <v>0</v>
          </cell>
          <cell r="J157">
            <v>0</v>
          </cell>
          <cell r="K157">
            <v>0</v>
          </cell>
          <cell r="L157">
            <v>0</v>
          </cell>
          <cell r="M157">
            <v>0</v>
          </cell>
          <cell r="N157">
            <v>0</v>
          </cell>
          <cell r="O157">
            <v>0</v>
          </cell>
          <cell r="P157">
            <v>0</v>
          </cell>
          <cell r="Q157">
            <v>0</v>
          </cell>
          <cell r="R157">
            <v>40</v>
          </cell>
          <cell r="S157">
            <v>0</v>
          </cell>
          <cell r="T157">
            <v>40</v>
          </cell>
          <cell r="U157">
            <v>40</v>
          </cell>
          <cell r="V157">
            <v>0</v>
          </cell>
          <cell r="W157">
            <v>0</v>
          </cell>
          <cell r="X157">
            <v>0</v>
          </cell>
          <cell r="Y157">
            <v>0</v>
          </cell>
          <cell r="Z157">
            <v>0</v>
          </cell>
          <cell r="AA157">
            <v>0</v>
          </cell>
          <cell r="AB157">
            <v>0</v>
          </cell>
          <cell r="AC157">
            <v>0</v>
          </cell>
          <cell r="AD157">
            <v>0</v>
          </cell>
          <cell r="AE157">
            <v>0</v>
          </cell>
          <cell r="AF157">
            <v>0</v>
          </cell>
          <cell r="AG157">
            <v>0</v>
          </cell>
          <cell r="AH157">
            <v>0</v>
          </cell>
          <cell r="AI157">
            <v>0</v>
          </cell>
          <cell r="AJ157">
            <v>0</v>
          </cell>
          <cell r="AK157">
            <v>0</v>
          </cell>
          <cell r="AL157">
            <v>0</v>
          </cell>
          <cell r="AM157">
            <v>0</v>
          </cell>
          <cell r="AN157">
            <v>0</v>
          </cell>
          <cell r="AO157">
            <v>0</v>
          </cell>
          <cell r="AP157">
            <v>0</v>
          </cell>
          <cell r="AQ157">
            <v>0</v>
          </cell>
          <cell r="AR157">
            <v>0</v>
          </cell>
          <cell r="AS157">
            <v>0</v>
          </cell>
          <cell r="AT157">
            <v>0</v>
          </cell>
          <cell r="AU157">
            <v>0</v>
          </cell>
          <cell r="AV157">
            <v>0</v>
          </cell>
          <cell r="AW157">
            <v>0</v>
          </cell>
          <cell r="AX157">
            <v>0</v>
          </cell>
          <cell r="AY157">
            <v>0</v>
          </cell>
          <cell r="AZ157">
            <v>0</v>
          </cell>
          <cell r="BA157">
            <v>0</v>
          </cell>
          <cell r="BB157">
            <v>0</v>
          </cell>
          <cell r="BC157">
            <v>0</v>
          </cell>
          <cell r="BD157">
            <v>0</v>
          </cell>
          <cell r="BE157">
            <v>0</v>
          </cell>
          <cell r="BF157">
            <v>0</v>
          </cell>
          <cell r="BG157">
            <v>0</v>
          </cell>
          <cell r="BH157">
            <v>0</v>
          </cell>
          <cell r="BI157">
            <v>0</v>
          </cell>
          <cell r="BJ157">
            <v>0</v>
          </cell>
          <cell r="BK157">
            <v>0</v>
          </cell>
          <cell r="BL157">
            <v>0</v>
          </cell>
          <cell r="BM157">
            <v>0</v>
          </cell>
          <cell r="BN157">
            <v>0</v>
          </cell>
          <cell r="BO157">
            <v>0</v>
          </cell>
          <cell r="BP157">
            <v>0</v>
          </cell>
          <cell r="BQ157">
            <v>0</v>
          </cell>
          <cell r="BR157">
            <v>0</v>
          </cell>
          <cell r="BS157">
            <v>0</v>
          </cell>
          <cell r="BT157">
            <v>0</v>
          </cell>
          <cell r="BU157">
            <v>0</v>
          </cell>
          <cell r="BV157">
            <v>0</v>
          </cell>
          <cell r="BW157">
            <v>0</v>
          </cell>
          <cell r="BX157">
            <v>0</v>
          </cell>
          <cell r="BY157">
            <v>0</v>
          </cell>
          <cell r="BZ157">
            <v>0</v>
          </cell>
          <cell r="CA157">
            <v>0</v>
          </cell>
          <cell r="CB157">
            <v>0</v>
          </cell>
          <cell r="CC157">
            <v>0</v>
          </cell>
        </row>
        <row r="158">
          <cell r="B158" t="str">
            <v>국도38(시)04</v>
          </cell>
          <cell r="C158" t="str">
            <v>국도38(시)</v>
          </cell>
          <cell r="D158" t="str">
            <v>04</v>
          </cell>
          <cell r="E158" t="str">
            <v>9806Y_331</v>
          </cell>
          <cell r="F158" t="str">
            <v>9806Y_422</v>
          </cell>
          <cell r="G158">
            <v>39</v>
          </cell>
          <cell r="H158">
            <v>48</v>
          </cell>
          <cell r="I158">
            <v>0</v>
          </cell>
          <cell r="J158">
            <v>0</v>
          </cell>
          <cell r="K158">
            <v>0</v>
          </cell>
          <cell r="L158">
            <v>0</v>
          </cell>
          <cell r="M158">
            <v>0</v>
          </cell>
          <cell r="N158">
            <v>0</v>
          </cell>
          <cell r="O158">
            <v>0</v>
          </cell>
          <cell r="P158">
            <v>0</v>
          </cell>
          <cell r="Q158">
            <v>0</v>
          </cell>
          <cell r="R158">
            <v>39</v>
          </cell>
          <cell r="S158">
            <v>0</v>
          </cell>
          <cell r="T158">
            <v>39</v>
          </cell>
          <cell r="U158">
            <v>39</v>
          </cell>
          <cell r="V158">
            <v>0</v>
          </cell>
          <cell r="W158">
            <v>0</v>
          </cell>
          <cell r="X158">
            <v>0</v>
          </cell>
          <cell r="Y158">
            <v>0</v>
          </cell>
          <cell r="Z158">
            <v>0</v>
          </cell>
          <cell r="AA158">
            <v>0</v>
          </cell>
          <cell r="AB158">
            <v>0</v>
          </cell>
          <cell r="AC158">
            <v>0</v>
          </cell>
          <cell r="AD158">
            <v>0</v>
          </cell>
          <cell r="AE158">
            <v>0</v>
          </cell>
          <cell r="AF158">
            <v>0</v>
          </cell>
          <cell r="AG158">
            <v>0</v>
          </cell>
          <cell r="AH158">
            <v>0</v>
          </cell>
          <cell r="AI158">
            <v>0</v>
          </cell>
          <cell r="AJ158">
            <v>0</v>
          </cell>
          <cell r="AK158">
            <v>0</v>
          </cell>
          <cell r="AL158">
            <v>0</v>
          </cell>
          <cell r="AM158">
            <v>0</v>
          </cell>
          <cell r="AN158">
            <v>0</v>
          </cell>
          <cell r="AO158">
            <v>0</v>
          </cell>
          <cell r="AP158">
            <v>0</v>
          </cell>
          <cell r="AQ158">
            <v>0</v>
          </cell>
          <cell r="AR158">
            <v>0</v>
          </cell>
          <cell r="AS158">
            <v>0</v>
          </cell>
          <cell r="AT158">
            <v>0</v>
          </cell>
          <cell r="AU158">
            <v>0</v>
          </cell>
          <cell r="AV158">
            <v>0</v>
          </cell>
          <cell r="AW158">
            <v>0</v>
          </cell>
          <cell r="AX158">
            <v>0</v>
          </cell>
          <cell r="AY158">
            <v>0</v>
          </cell>
          <cell r="AZ158">
            <v>0</v>
          </cell>
          <cell r="BA158">
            <v>0</v>
          </cell>
          <cell r="BB158">
            <v>0</v>
          </cell>
          <cell r="BC158">
            <v>0</v>
          </cell>
          <cell r="BD158">
            <v>0</v>
          </cell>
          <cell r="BE158">
            <v>0</v>
          </cell>
          <cell r="BF158">
            <v>0</v>
          </cell>
          <cell r="BG158">
            <v>0</v>
          </cell>
          <cell r="BH158">
            <v>0</v>
          </cell>
          <cell r="BI158">
            <v>0</v>
          </cell>
          <cell r="BJ158">
            <v>0</v>
          </cell>
          <cell r="BK158">
            <v>0</v>
          </cell>
          <cell r="BL158">
            <v>0</v>
          </cell>
          <cell r="BM158">
            <v>0</v>
          </cell>
          <cell r="BN158">
            <v>0</v>
          </cell>
          <cell r="BO158">
            <v>0</v>
          </cell>
          <cell r="BP158">
            <v>0</v>
          </cell>
          <cell r="BQ158">
            <v>0</v>
          </cell>
          <cell r="BR158">
            <v>0</v>
          </cell>
          <cell r="BS158">
            <v>0</v>
          </cell>
          <cell r="BT158">
            <v>0</v>
          </cell>
          <cell r="BU158">
            <v>0</v>
          </cell>
          <cell r="BV158">
            <v>0</v>
          </cell>
          <cell r="BW158">
            <v>0</v>
          </cell>
          <cell r="BX158">
            <v>0</v>
          </cell>
          <cell r="BY158">
            <v>0</v>
          </cell>
          <cell r="BZ158">
            <v>0</v>
          </cell>
          <cell r="CA158">
            <v>0</v>
          </cell>
          <cell r="CB158">
            <v>0</v>
          </cell>
          <cell r="CC158">
            <v>0</v>
          </cell>
        </row>
        <row r="159">
          <cell r="B159" t="str">
            <v>국도38(시)04</v>
          </cell>
          <cell r="C159" t="str">
            <v>국도38(시)</v>
          </cell>
          <cell r="D159" t="str">
            <v>04</v>
          </cell>
          <cell r="E159" t="str">
            <v>9806Y_422</v>
          </cell>
          <cell r="F159" t="str">
            <v>9806Y_421</v>
          </cell>
          <cell r="G159">
            <v>46</v>
          </cell>
          <cell r="H159">
            <v>48</v>
          </cell>
          <cell r="I159">
            <v>0</v>
          </cell>
          <cell r="J159">
            <v>0</v>
          </cell>
          <cell r="K159">
            <v>0</v>
          </cell>
          <cell r="L159">
            <v>0</v>
          </cell>
          <cell r="M159">
            <v>0</v>
          </cell>
          <cell r="N159">
            <v>0</v>
          </cell>
          <cell r="O159">
            <v>0</v>
          </cell>
          <cell r="P159">
            <v>0</v>
          </cell>
          <cell r="Q159">
            <v>0</v>
          </cell>
          <cell r="R159">
            <v>46</v>
          </cell>
          <cell r="S159">
            <v>0</v>
          </cell>
          <cell r="T159">
            <v>46</v>
          </cell>
          <cell r="U159">
            <v>46</v>
          </cell>
          <cell r="V159">
            <v>0</v>
          </cell>
          <cell r="W159">
            <v>0</v>
          </cell>
          <cell r="X159">
            <v>0</v>
          </cell>
          <cell r="Y159">
            <v>0</v>
          </cell>
          <cell r="Z159">
            <v>0</v>
          </cell>
          <cell r="AA159">
            <v>0</v>
          </cell>
          <cell r="AB159">
            <v>0</v>
          </cell>
          <cell r="AC159">
            <v>0</v>
          </cell>
          <cell r="AD159">
            <v>0</v>
          </cell>
          <cell r="AE159">
            <v>0</v>
          </cell>
          <cell r="AF159">
            <v>0</v>
          </cell>
          <cell r="AG159">
            <v>0</v>
          </cell>
          <cell r="AH159">
            <v>0</v>
          </cell>
          <cell r="AI159">
            <v>0</v>
          </cell>
          <cell r="AJ159">
            <v>0</v>
          </cell>
          <cell r="AK159">
            <v>0</v>
          </cell>
          <cell r="AL159">
            <v>0</v>
          </cell>
          <cell r="AM159">
            <v>0</v>
          </cell>
          <cell r="AN159">
            <v>0</v>
          </cell>
          <cell r="AO159">
            <v>0</v>
          </cell>
          <cell r="AP159">
            <v>0</v>
          </cell>
          <cell r="AQ159">
            <v>0</v>
          </cell>
          <cell r="AR159">
            <v>0</v>
          </cell>
          <cell r="AS159">
            <v>0</v>
          </cell>
          <cell r="AT159">
            <v>0</v>
          </cell>
          <cell r="AU159">
            <v>0</v>
          </cell>
          <cell r="AV159">
            <v>0</v>
          </cell>
          <cell r="AW159">
            <v>0</v>
          </cell>
          <cell r="AX159">
            <v>0</v>
          </cell>
          <cell r="AY159">
            <v>0</v>
          </cell>
          <cell r="AZ159">
            <v>0</v>
          </cell>
          <cell r="BA159">
            <v>0</v>
          </cell>
          <cell r="BB159">
            <v>0</v>
          </cell>
          <cell r="BC159">
            <v>0</v>
          </cell>
          <cell r="BD159">
            <v>0</v>
          </cell>
          <cell r="BE159">
            <v>0</v>
          </cell>
          <cell r="BF159">
            <v>0</v>
          </cell>
          <cell r="BG159">
            <v>0</v>
          </cell>
          <cell r="BH159">
            <v>0</v>
          </cell>
          <cell r="BI159">
            <v>0</v>
          </cell>
          <cell r="BJ159">
            <v>0</v>
          </cell>
          <cell r="BK159">
            <v>0</v>
          </cell>
          <cell r="BL159">
            <v>0</v>
          </cell>
          <cell r="BM159">
            <v>0</v>
          </cell>
          <cell r="BN159">
            <v>0</v>
          </cell>
          <cell r="BO159">
            <v>0</v>
          </cell>
          <cell r="BP159">
            <v>0</v>
          </cell>
          <cell r="BQ159">
            <v>0</v>
          </cell>
          <cell r="BR159">
            <v>0</v>
          </cell>
          <cell r="BS159">
            <v>0</v>
          </cell>
          <cell r="BT159">
            <v>0</v>
          </cell>
          <cell r="BU159">
            <v>0</v>
          </cell>
          <cell r="BV159">
            <v>0</v>
          </cell>
          <cell r="BW159">
            <v>0</v>
          </cell>
          <cell r="BX159">
            <v>0</v>
          </cell>
          <cell r="BY159">
            <v>0</v>
          </cell>
          <cell r="BZ159">
            <v>0</v>
          </cell>
          <cell r="CA159">
            <v>0</v>
          </cell>
          <cell r="CB159">
            <v>0</v>
          </cell>
          <cell r="CC159">
            <v>0</v>
          </cell>
        </row>
        <row r="160">
          <cell r="B160" t="str">
            <v>국도38(시)04</v>
          </cell>
          <cell r="C160" t="str">
            <v>국도38(시)</v>
          </cell>
          <cell r="D160" t="str">
            <v>04</v>
          </cell>
          <cell r="E160" t="str">
            <v>9806Y_421</v>
          </cell>
          <cell r="F160" t="str">
            <v>9806Y_521</v>
          </cell>
          <cell r="G160">
            <v>45</v>
          </cell>
          <cell r="H160">
            <v>48</v>
          </cell>
          <cell r="I160">
            <v>0</v>
          </cell>
          <cell r="J160">
            <v>0</v>
          </cell>
          <cell r="K160">
            <v>0</v>
          </cell>
          <cell r="L160">
            <v>0</v>
          </cell>
          <cell r="M160">
            <v>0</v>
          </cell>
          <cell r="N160">
            <v>0</v>
          </cell>
          <cell r="O160">
            <v>0</v>
          </cell>
          <cell r="P160">
            <v>0</v>
          </cell>
          <cell r="Q160">
            <v>0</v>
          </cell>
          <cell r="R160">
            <v>45</v>
          </cell>
          <cell r="S160">
            <v>0</v>
          </cell>
          <cell r="T160">
            <v>45</v>
          </cell>
          <cell r="U160">
            <v>45</v>
          </cell>
          <cell r="V160">
            <v>0</v>
          </cell>
          <cell r="W160">
            <v>0</v>
          </cell>
          <cell r="X160">
            <v>0</v>
          </cell>
          <cell r="Y160">
            <v>0</v>
          </cell>
          <cell r="Z160">
            <v>0</v>
          </cell>
          <cell r="AA160">
            <v>0</v>
          </cell>
          <cell r="AB160">
            <v>0</v>
          </cell>
          <cell r="AC160">
            <v>0</v>
          </cell>
          <cell r="AD160">
            <v>0</v>
          </cell>
          <cell r="AE160">
            <v>0</v>
          </cell>
          <cell r="AF160">
            <v>0</v>
          </cell>
          <cell r="AG160">
            <v>0</v>
          </cell>
          <cell r="AH160">
            <v>0</v>
          </cell>
          <cell r="AI160">
            <v>0</v>
          </cell>
          <cell r="AJ160">
            <v>0</v>
          </cell>
          <cell r="AK160">
            <v>0</v>
          </cell>
          <cell r="AL160">
            <v>0</v>
          </cell>
          <cell r="AM160">
            <v>0</v>
          </cell>
          <cell r="AN160">
            <v>0</v>
          </cell>
          <cell r="AO160">
            <v>0</v>
          </cell>
          <cell r="AP160">
            <v>0</v>
          </cell>
          <cell r="AQ160">
            <v>0</v>
          </cell>
          <cell r="AR160">
            <v>0</v>
          </cell>
          <cell r="AS160">
            <v>0</v>
          </cell>
          <cell r="AT160">
            <v>0</v>
          </cell>
          <cell r="AU160">
            <v>0</v>
          </cell>
          <cell r="AV160">
            <v>0</v>
          </cell>
          <cell r="AW160">
            <v>0</v>
          </cell>
          <cell r="AX160">
            <v>0</v>
          </cell>
          <cell r="AY160">
            <v>0</v>
          </cell>
          <cell r="AZ160">
            <v>0</v>
          </cell>
          <cell r="BA160">
            <v>0</v>
          </cell>
          <cell r="BB160">
            <v>0</v>
          </cell>
          <cell r="BC160">
            <v>0</v>
          </cell>
          <cell r="BD160">
            <v>0</v>
          </cell>
          <cell r="BE160">
            <v>0</v>
          </cell>
          <cell r="BF160">
            <v>0</v>
          </cell>
          <cell r="BG160">
            <v>0</v>
          </cell>
          <cell r="BH160">
            <v>0</v>
          </cell>
          <cell r="BI160">
            <v>0</v>
          </cell>
          <cell r="BJ160">
            <v>0</v>
          </cell>
          <cell r="BK160">
            <v>0</v>
          </cell>
          <cell r="BL160">
            <v>0</v>
          </cell>
          <cell r="BM160">
            <v>0</v>
          </cell>
          <cell r="BN160">
            <v>0</v>
          </cell>
          <cell r="BO160">
            <v>0</v>
          </cell>
          <cell r="BP160">
            <v>0</v>
          </cell>
          <cell r="BQ160">
            <v>0</v>
          </cell>
          <cell r="BR160">
            <v>0</v>
          </cell>
          <cell r="BS160">
            <v>0</v>
          </cell>
          <cell r="BT160">
            <v>0</v>
          </cell>
          <cell r="BU160">
            <v>0</v>
          </cell>
          <cell r="BV160">
            <v>0</v>
          </cell>
          <cell r="BW160">
            <v>0</v>
          </cell>
          <cell r="BX160">
            <v>0</v>
          </cell>
          <cell r="BY160">
            <v>0</v>
          </cell>
          <cell r="BZ160">
            <v>0</v>
          </cell>
          <cell r="CA160">
            <v>0</v>
          </cell>
          <cell r="CB160">
            <v>0</v>
          </cell>
          <cell r="CC160">
            <v>0</v>
          </cell>
        </row>
        <row r="161">
          <cell r="B161" t="str">
            <v>국도38(시)04</v>
          </cell>
          <cell r="C161" t="str">
            <v>국도38(시)</v>
          </cell>
          <cell r="D161" t="str">
            <v>04</v>
          </cell>
          <cell r="E161" t="str">
            <v>9806Y_521</v>
          </cell>
          <cell r="F161" t="str">
            <v>9806Y_611</v>
          </cell>
          <cell r="G161">
            <v>41</v>
          </cell>
          <cell r="H161">
            <v>48</v>
          </cell>
          <cell r="I161">
            <v>0</v>
          </cell>
          <cell r="J161">
            <v>0</v>
          </cell>
          <cell r="K161">
            <v>0</v>
          </cell>
          <cell r="L161">
            <v>0</v>
          </cell>
          <cell r="M161">
            <v>0</v>
          </cell>
          <cell r="N161">
            <v>0</v>
          </cell>
          <cell r="O161">
            <v>0</v>
          </cell>
          <cell r="P161">
            <v>0</v>
          </cell>
          <cell r="Q161">
            <v>0</v>
          </cell>
          <cell r="R161">
            <v>41</v>
          </cell>
          <cell r="S161">
            <v>0</v>
          </cell>
          <cell r="T161">
            <v>41</v>
          </cell>
          <cell r="U161">
            <v>41</v>
          </cell>
          <cell r="V161">
            <v>0</v>
          </cell>
          <cell r="W161">
            <v>0</v>
          </cell>
          <cell r="X161">
            <v>0</v>
          </cell>
          <cell r="Y161">
            <v>0</v>
          </cell>
          <cell r="Z161">
            <v>0</v>
          </cell>
          <cell r="AA161">
            <v>0</v>
          </cell>
          <cell r="AB161">
            <v>0</v>
          </cell>
          <cell r="AC161">
            <v>0</v>
          </cell>
          <cell r="AD161">
            <v>0</v>
          </cell>
          <cell r="AE161">
            <v>0</v>
          </cell>
          <cell r="AF161">
            <v>0</v>
          </cell>
          <cell r="AG161">
            <v>0</v>
          </cell>
          <cell r="AH161">
            <v>0</v>
          </cell>
          <cell r="AI161">
            <v>0</v>
          </cell>
          <cell r="AJ161">
            <v>0</v>
          </cell>
          <cell r="AK161">
            <v>0</v>
          </cell>
          <cell r="AL161">
            <v>0</v>
          </cell>
          <cell r="AM161">
            <v>0</v>
          </cell>
          <cell r="AN161">
            <v>0</v>
          </cell>
          <cell r="AO161">
            <v>0</v>
          </cell>
          <cell r="AP161">
            <v>0</v>
          </cell>
          <cell r="AQ161">
            <v>0</v>
          </cell>
          <cell r="AR161">
            <v>0</v>
          </cell>
          <cell r="AS161">
            <v>0</v>
          </cell>
          <cell r="AT161">
            <v>0</v>
          </cell>
          <cell r="AU161">
            <v>0</v>
          </cell>
          <cell r="AV161">
            <v>0</v>
          </cell>
          <cell r="AW161">
            <v>0</v>
          </cell>
          <cell r="AX161">
            <v>0</v>
          </cell>
          <cell r="AY161">
            <v>0</v>
          </cell>
          <cell r="AZ161">
            <v>0</v>
          </cell>
          <cell r="BA161">
            <v>0</v>
          </cell>
          <cell r="BB161">
            <v>0</v>
          </cell>
          <cell r="BC161">
            <v>0</v>
          </cell>
          <cell r="BD161">
            <v>0</v>
          </cell>
          <cell r="BE161">
            <v>0</v>
          </cell>
          <cell r="BF161">
            <v>0</v>
          </cell>
          <cell r="BG161">
            <v>0</v>
          </cell>
          <cell r="BH161">
            <v>0</v>
          </cell>
          <cell r="BI161">
            <v>0</v>
          </cell>
          <cell r="BJ161">
            <v>0</v>
          </cell>
          <cell r="BK161">
            <v>0</v>
          </cell>
          <cell r="BL161">
            <v>0</v>
          </cell>
          <cell r="BM161">
            <v>0</v>
          </cell>
          <cell r="BN161">
            <v>0</v>
          </cell>
          <cell r="BO161">
            <v>0</v>
          </cell>
          <cell r="BP161">
            <v>0</v>
          </cell>
          <cell r="BQ161">
            <v>0</v>
          </cell>
          <cell r="BR161">
            <v>0</v>
          </cell>
          <cell r="BS161">
            <v>0</v>
          </cell>
          <cell r="BT161">
            <v>0</v>
          </cell>
          <cell r="BU161">
            <v>0</v>
          </cell>
          <cell r="BV161">
            <v>0</v>
          </cell>
          <cell r="BW161">
            <v>0</v>
          </cell>
          <cell r="BX161">
            <v>0</v>
          </cell>
          <cell r="BY161">
            <v>0</v>
          </cell>
          <cell r="BZ161">
            <v>0</v>
          </cell>
          <cell r="CA161">
            <v>0</v>
          </cell>
          <cell r="CB161">
            <v>0</v>
          </cell>
          <cell r="CC161">
            <v>0</v>
          </cell>
        </row>
        <row r="162">
          <cell r="B162" t="str">
            <v>국도38(시)04</v>
          </cell>
          <cell r="C162" t="str">
            <v>국도38(시)</v>
          </cell>
          <cell r="D162" t="str">
            <v>04</v>
          </cell>
          <cell r="E162" t="str">
            <v>9806Y_611</v>
          </cell>
          <cell r="F162" t="str">
            <v>9806Y_711</v>
          </cell>
          <cell r="G162">
            <v>47</v>
          </cell>
          <cell r="H162">
            <v>48</v>
          </cell>
          <cell r="I162">
            <v>0</v>
          </cell>
          <cell r="J162">
            <v>0</v>
          </cell>
          <cell r="K162">
            <v>0</v>
          </cell>
          <cell r="L162">
            <v>0</v>
          </cell>
          <cell r="M162">
            <v>0</v>
          </cell>
          <cell r="N162">
            <v>0</v>
          </cell>
          <cell r="O162">
            <v>0</v>
          </cell>
          <cell r="P162">
            <v>0</v>
          </cell>
          <cell r="Q162">
            <v>0</v>
          </cell>
          <cell r="R162">
            <v>47</v>
          </cell>
          <cell r="S162">
            <v>0</v>
          </cell>
          <cell r="T162">
            <v>47</v>
          </cell>
          <cell r="U162">
            <v>47</v>
          </cell>
          <cell r="V162">
            <v>0</v>
          </cell>
          <cell r="W162">
            <v>0</v>
          </cell>
          <cell r="X162">
            <v>0</v>
          </cell>
          <cell r="Y162">
            <v>0</v>
          </cell>
          <cell r="Z162">
            <v>0</v>
          </cell>
          <cell r="AA162">
            <v>0</v>
          </cell>
          <cell r="AB162">
            <v>0</v>
          </cell>
          <cell r="AC162">
            <v>0</v>
          </cell>
          <cell r="AD162">
            <v>0</v>
          </cell>
          <cell r="AE162">
            <v>0</v>
          </cell>
          <cell r="AF162">
            <v>0</v>
          </cell>
          <cell r="AG162">
            <v>0</v>
          </cell>
          <cell r="AH162">
            <v>0</v>
          </cell>
          <cell r="AI162">
            <v>0</v>
          </cell>
          <cell r="AJ162">
            <v>0</v>
          </cell>
          <cell r="AK162">
            <v>0</v>
          </cell>
          <cell r="AL162">
            <v>0</v>
          </cell>
          <cell r="AM162">
            <v>0</v>
          </cell>
          <cell r="AN162">
            <v>0</v>
          </cell>
          <cell r="AO162">
            <v>0</v>
          </cell>
          <cell r="AP162">
            <v>0</v>
          </cell>
          <cell r="AQ162">
            <v>0</v>
          </cell>
          <cell r="AR162">
            <v>0</v>
          </cell>
          <cell r="AS162">
            <v>0</v>
          </cell>
          <cell r="AT162">
            <v>0</v>
          </cell>
          <cell r="AU162">
            <v>0</v>
          </cell>
          <cell r="AV162">
            <v>0</v>
          </cell>
          <cell r="AW162">
            <v>0</v>
          </cell>
          <cell r="AX162">
            <v>0</v>
          </cell>
          <cell r="AY162">
            <v>0</v>
          </cell>
          <cell r="AZ162">
            <v>0</v>
          </cell>
          <cell r="BA162">
            <v>0</v>
          </cell>
          <cell r="BB162">
            <v>0</v>
          </cell>
          <cell r="BC162">
            <v>0</v>
          </cell>
          <cell r="BD162">
            <v>0</v>
          </cell>
          <cell r="BE162">
            <v>0</v>
          </cell>
          <cell r="BF162">
            <v>0</v>
          </cell>
          <cell r="BG162">
            <v>0</v>
          </cell>
          <cell r="BH162">
            <v>0</v>
          </cell>
          <cell r="BI162">
            <v>0</v>
          </cell>
          <cell r="BJ162">
            <v>0</v>
          </cell>
          <cell r="BK162">
            <v>0</v>
          </cell>
          <cell r="BL162">
            <v>0</v>
          </cell>
          <cell r="BM162">
            <v>0</v>
          </cell>
          <cell r="BN162">
            <v>0</v>
          </cell>
          <cell r="BO162">
            <v>0</v>
          </cell>
          <cell r="BP162">
            <v>0</v>
          </cell>
          <cell r="BQ162">
            <v>0</v>
          </cell>
          <cell r="BR162">
            <v>0</v>
          </cell>
          <cell r="BS162">
            <v>0</v>
          </cell>
          <cell r="BT162">
            <v>0</v>
          </cell>
          <cell r="BU162">
            <v>0</v>
          </cell>
          <cell r="BV162">
            <v>0</v>
          </cell>
          <cell r="BW162">
            <v>0</v>
          </cell>
          <cell r="BX162">
            <v>0</v>
          </cell>
          <cell r="BY162">
            <v>0</v>
          </cell>
          <cell r="BZ162">
            <v>0</v>
          </cell>
          <cell r="CA162">
            <v>0</v>
          </cell>
          <cell r="CB162">
            <v>0</v>
          </cell>
          <cell r="CC162">
            <v>0</v>
          </cell>
        </row>
        <row r="163">
          <cell r="B163" t="str">
            <v>국도38(시)04</v>
          </cell>
          <cell r="C163" t="str">
            <v>국도38(시)</v>
          </cell>
          <cell r="D163" t="str">
            <v>04</v>
          </cell>
          <cell r="E163" t="str">
            <v>9806Y_711</v>
          </cell>
          <cell r="F163" t="str">
            <v>9806Y_701</v>
          </cell>
          <cell r="G163">
            <v>42</v>
          </cell>
          <cell r="H163">
            <v>48</v>
          </cell>
          <cell r="I163">
            <v>0</v>
          </cell>
          <cell r="J163">
            <v>0</v>
          </cell>
          <cell r="K163">
            <v>0</v>
          </cell>
          <cell r="L163">
            <v>0</v>
          </cell>
          <cell r="M163">
            <v>0</v>
          </cell>
          <cell r="N163">
            <v>0</v>
          </cell>
          <cell r="O163">
            <v>0</v>
          </cell>
          <cell r="P163">
            <v>0</v>
          </cell>
          <cell r="Q163">
            <v>0</v>
          </cell>
          <cell r="R163">
            <v>42</v>
          </cell>
          <cell r="S163">
            <v>0</v>
          </cell>
          <cell r="T163">
            <v>42</v>
          </cell>
          <cell r="U163">
            <v>42</v>
          </cell>
          <cell r="V163">
            <v>0</v>
          </cell>
          <cell r="W163">
            <v>0</v>
          </cell>
          <cell r="X163">
            <v>0</v>
          </cell>
          <cell r="Y163">
            <v>0</v>
          </cell>
          <cell r="Z163">
            <v>0</v>
          </cell>
          <cell r="AA163">
            <v>0</v>
          </cell>
          <cell r="AB163">
            <v>0</v>
          </cell>
          <cell r="AC163">
            <v>0</v>
          </cell>
          <cell r="AD163">
            <v>0</v>
          </cell>
          <cell r="AE163">
            <v>0</v>
          </cell>
          <cell r="AF163">
            <v>0</v>
          </cell>
          <cell r="AG163">
            <v>0</v>
          </cell>
          <cell r="AH163">
            <v>0</v>
          </cell>
          <cell r="AI163">
            <v>0</v>
          </cell>
          <cell r="AJ163">
            <v>0</v>
          </cell>
          <cell r="AK163">
            <v>0</v>
          </cell>
          <cell r="AL163">
            <v>0</v>
          </cell>
          <cell r="AM163">
            <v>0</v>
          </cell>
          <cell r="AN163">
            <v>0</v>
          </cell>
          <cell r="AO163">
            <v>0</v>
          </cell>
          <cell r="AP163">
            <v>0</v>
          </cell>
          <cell r="AQ163">
            <v>0</v>
          </cell>
          <cell r="AR163">
            <v>0</v>
          </cell>
          <cell r="AS163">
            <v>0</v>
          </cell>
          <cell r="AT163">
            <v>0</v>
          </cell>
          <cell r="AU163">
            <v>0</v>
          </cell>
          <cell r="AV163">
            <v>0</v>
          </cell>
          <cell r="AW163">
            <v>0</v>
          </cell>
          <cell r="AX163">
            <v>0</v>
          </cell>
          <cell r="AY163">
            <v>0</v>
          </cell>
          <cell r="AZ163">
            <v>0</v>
          </cell>
          <cell r="BA163">
            <v>0</v>
          </cell>
          <cell r="BB163">
            <v>0</v>
          </cell>
          <cell r="BC163">
            <v>0</v>
          </cell>
          <cell r="BD163">
            <v>0</v>
          </cell>
          <cell r="BE163">
            <v>0</v>
          </cell>
          <cell r="BF163">
            <v>0</v>
          </cell>
          <cell r="BG163">
            <v>0</v>
          </cell>
          <cell r="BH163">
            <v>0</v>
          </cell>
          <cell r="BI163">
            <v>0</v>
          </cell>
          <cell r="BJ163">
            <v>0</v>
          </cell>
          <cell r="BK163">
            <v>0</v>
          </cell>
          <cell r="BL163">
            <v>0</v>
          </cell>
          <cell r="BM163">
            <v>0</v>
          </cell>
          <cell r="BN163">
            <v>0</v>
          </cell>
          <cell r="BO163">
            <v>0</v>
          </cell>
          <cell r="BP163">
            <v>0</v>
          </cell>
          <cell r="BQ163">
            <v>0</v>
          </cell>
          <cell r="BR163">
            <v>0</v>
          </cell>
          <cell r="BS163">
            <v>0</v>
          </cell>
          <cell r="BT163">
            <v>0</v>
          </cell>
          <cell r="BU163">
            <v>0</v>
          </cell>
          <cell r="BV163">
            <v>0</v>
          </cell>
          <cell r="BW163">
            <v>0</v>
          </cell>
          <cell r="BX163">
            <v>0</v>
          </cell>
          <cell r="BY163">
            <v>0</v>
          </cell>
          <cell r="BZ163">
            <v>0</v>
          </cell>
          <cell r="CA163">
            <v>0</v>
          </cell>
          <cell r="CB163">
            <v>0</v>
          </cell>
          <cell r="CC163">
            <v>0</v>
          </cell>
        </row>
        <row r="164">
          <cell r="B164" t="str">
            <v>국도38(시)04</v>
          </cell>
          <cell r="C164" t="str">
            <v>국도38(시)</v>
          </cell>
          <cell r="D164" t="str">
            <v>04</v>
          </cell>
          <cell r="E164" t="str">
            <v>9806Y_701</v>
          </cell>
          <cell r="F164" t="str">
            <v>9805E_892</v>
          </cell>
          <cell r="G164">
            <v>41</v>
          </cell>
          <cell r="H164">
            <v>48</v>
          </cell>
          <cell r="I164">
            <v>0</v>
          </cell>
          <cell r="J164">
            <v>0</v>
          </cell>
          <cell r="K164">
            <v>0</v>
          </cell>
          <cell r="L164">
            <v>0</v>
          </cell>
          <cell r="M164">
            <v>0</v>
          </cell>
          <cell r="N164">
            <v>0</v>
          </cell>
          <cell r="O164">
            <v>0</v>
          </cell>
          <cell r="P164">
            <v>0</v>
          </cell>
          <cell r="Q164">
            <v>0</v>
          </cell>
          <cell r="R164">
            <v>41</v>
          </cell>
          <cell r="S164">
            <v>0</v>
          </cell>
          <cell r="T164">
            <v>41</v>
          </cell>
          <cell r="U164">
            <v>41</v>
          </cell>
          <cell r="V164">
            <v>0</v>
          </cell>
          <cell r="W164">
            <v>0</v>
          </cell>
          <cell r="X164">
            <v>0</v>
          </cell>
          <cell r="Y164">
            <v>0</v>
          </cell>
          <cell r="Z164">
            <v>0</v>
          </cell>
          <cell r="AA164">
            <v>0</v>
          </cell>
          <cell r="AB164">
            <v>0</v>
          </cell>
          <cell r="AC164">
            <v>0</v>
          </cell>
          <cell r="AD164">
            <v>0</v>
          </cell>
          <cell r="AE164">
            <v>0</v>
          </cell>
          <cell r="AF164">
            <v>0</v>
          </cell>
          <cell r="AG164">
            <v>0</v>
          </cell>
          <cell r="AH164">
            <v>0</v>
          </cell>
          <cell r="AI164">
            <v>0</v>
          </cell>
          <cell r="AJ164">
            <v>0</v>
          </cell>
          <cell r="AK164">
            <v>0</v>
          </cell>
          <cell r="AL164">
            <v>0</v>
          </cell>
          <cell r="AM164">
            <v>0</v>
          </cell>
          <cell r="AN164">
            <v>0</v>
          </cell>
          <cell r="AO164">
            <v>0</v>
          </cell>
          <cell r="AP164">
            <v>0</v>
          </cell>
          <cell r="AQ164">
            <v>0</v>
          </cell>
          <cell r="AR164">
            <v>0</v>
          </cell>
          <cell r="AS164">
            <v>0</v>
          </cell>
          <cell r="AT164">
            <v>0</v>
          </cell>
          <cell r="AU164">
            <v>0</v>
          </cell>
          <cell r="AV164">
            <v>0</v>
          </cell>
          <cell r="AW164">
            <v>0</v>
          </cell>
          <cell r="AX164">
            <v>0</v>
          </cell>
          <cell r="AY164">
            <v>0</v>
          </cell>
          <cell r="AZ164">
            <v>0</v>
          </cell>
          <cell r="BA164">
            <v>0</v>
          </cell>
          <cell r="BB164">
            <v>0</v>
          </cell>
          <cell r="BC164">
            <v>0</v>
          </cell>
          <cell r="BD164">
            <v>0</v>
          </cell>
          <cell r="BE164">
            <v>0</v>
          </cell>
          <cell r="BF164">
            <v>0</v>
          </cell>
          <cell r="BG164">
            <v>0</v>
          </cell>
          <cell r="BH164">
            <v>0</v>
          </cell>
          <cell r="BI164">
            <v>0</v>
          </cell>
          <cell r="BJ164">
            <v>0</v>
          </cell>
          <cell r="BK164">
            <v>0</v>
          </cell>
          <cell r="BL164">
            <v>0</v>
          </cell>
          <cell r="BM164">
            <v>0</v>
          </cell>
          <cell r="BN164">
            <v>0</v>
          </cell>
          <cell r="BO164">
            <v>0</v>
          </cell>
          <cell r="BP164">
            <v>0</v>
          </cell>
          <cell r="BQ164">
            <v>0</v>
          </cell>
          <cell r="BR164">
            <v>0</v>
          </cell>
          <cell r="BS164">
            <v>0</v>
          </cell>
          <cell r="BT164">
            <v>0</v>
          </cell>
          <cell r="BU164">
            <v>0</v>
          </cell>
          <cell r="BV164">
            <v>0</v>
          </cell>
          <cell r="BW164">
            <v>0</v>
          </cell>
          <cell r="BX164">
            <v>0</v>
          </cell>
          <cell r="BY164">
            <v>0</v>
          </cell>
          <cell r="BZ164">
            <v>0</v>
          </cell>
          <cell r="CA164">
            <v>0</v>
          </cell>
          <cell r="CB164">
            <v>0</v>
          </cell>
          <cell r="CC164">
            <v>0</v>
          </cell>
        </row>
        <row r="165">
          <cell r="B165" t="str">
            <v>국도38(시)04</v>
          </cell>
          <cell r="C165" t="str">
            <v>국도38(시)</v>
          </cell>
          <cell r="D165" t="str">
            <v>04</v>
          </cell>
          <cell r="E165" t="str">
            <v>9805E_892</v>
          </cell>
          <cell r="F165" t="str">
            <v>9805E_891</v>
          </cell>
          <cell r="G165">
            <v>43</v>
          </cell>
          <cell r="H165">
            <v>48</v>
          </cell>
          <cell r="I165">
            <v>0</v>
          </cell>
          <cell r="J165">
            <v>0</v>
          </cell>
          <cell r="K165">
            <v>0</v>
          </cell>
          <cell r="L165">
            <v>0</v>
          </cell>
          <cell r="M165">
            <v>0</v>
          </cell>
          <cell r="N165">
            <v>0</v>
          </cell>
          <cell r="O165">
            <v>0</v>
          </cell>
          <cell r="P165">
            <v>0</v>
          </cell>
          <cell r="Q165">
            <v>0</v>
          </cell>
          <cell r="R165">
            <v>43</v>
          </cell>
          <cell r="S165">
            <v>0</v>
          </cell>
          <cell r="T165">
            <v>43</v>
          </cell>
          <cell r="U165">
            <v>43</v>
          </cell>
          <cell r="V165">
            <v>0</v>
          </cell>
          <cell r="W165">
            <v>0</v>
          </cell>
          <cell r="X165">
            <v>0</v>
          </cell>
          <cell r="Y165">
            <v>0</v>
          </cell>
          <cell r="Z165">
            <v>0</v>
          </cell>
          <cell r="AA165">
            <v>0</v>
          </cell>
          <cell r="AB165">
            <v>0</v>
          </cell>
          <cell r="AC165">
            <v>0</v>
          </cell>
          <cell r="AD165">
            <v>0</v>
          </cell>
          <cell r="AE165">
            <v>0</v>
          </cell>
          <cell r="AF165">
            <v>0</v>
          </cell>
          <cell r="AG165">
            <v>0</v>
          </cell>
          <cell r="AH165">
            <v>0</v>
          </cell>
          <cell r="AI165">
            <v>0</v>
          </cell>
          <cell r="AJ165">
            <v>0</v>
          </cell>
          <cell r="AK165">
            <v>0</v>
          </cell>
          <cell r="AL165">
            <v>0</v>
          </cell>
          <cell r="AM165">
            <v>0</v>
          </cell>
          <cell r="AN165">
            <v>0</v>
          </cell>
          <cell r="AO165">
            <v>0</v>
          </cell>
          <cell r="AP165">
            <v>0</v>
          </cell>
          <cell r="AQ165">
            <v>0</v>
          </cell>
          <cell r="AR165">
            <v>0</v>
          </cell>
          <cell r="AS165">
            <v>0</v>
          </cell>
          <cell r="AT165">
            <v>0</v>
          </cell>
          <cell r="AU165">
            <v>0</v>
          </cell>
          <cell r="AV165">
            <v>0</v>
          </cell>
          <cell r="AW165">
            <v>0</v>
          </cell>
          <cell r="AX165">
            <v>0</v>
          </cell>
          <cell r="AY165">
            <v>0</v>
          </cell>
          <cell r="AZ165">
            <v>0</v>
          </cell>
          <cell r="BA165">
            <v>0</v>
          </cell>
          <cell r="BB165">
            <v>0</v>
          </cell>
          <cell r="BC165">
            <v>0</v>
          </cell>
          <cell r="BD165">
            <v>0</v>
          </cell>
          <cell r="BE165">
            <v>0</v>
          </cell>
          <cell r="BF165">
            <v>0</v>
          </cell>
          <cell r="BG165">
            <v>0</v>
          </cell>
          <cell r="BH165">
            <v>0</v>
          </cell>
          <cell r="BI165">
            <v>0</v>
          </cell>
          <cell r="BJ165">
            <v>0</v>
          </cell>
          <cell r="BK165">
            <v>0</v>
          </cell>
          <cell r="BL165">
            <v>0</v>
          </cell>
          <cell r="BM165">
            <v>0</v>
          </cell>
          <cell r="BN165">
            <v>0</v>
          </cell>
          <cell r="BO165">
            <v>0</v>
          </cell>
          <cell r="BP165">
            <v>0</v>
          </cell>
          <cell r="BQ165">
            <v>0</v>
          </cell>
          <cell r="BR165">
            <v>0</v>
          </cell>
          <cell r="BS165">
            <v>0</v>
          </cell>
          <cell r="BT165">
            <v>0</v>
          </cell>
          <cell r="BU165">
            <v>0</v>
          </cell>
          <cell r="BV165">
            <v>0</v>
          </cell>
          <cell r="BW165">
            <v>0</v>
          </cell>
          <cell r="BX165">
            <v>0</v>
          </cell>
          <cell r="BY165">
            <v>0</v>
          </cell>
          <cell r="BZ165">
            <v>0</v>
          </cell>
          <cell r="CA165">
            <v>0</v>
          </cell>
          <cell r="CB165">
            <v>0</v>
          </cell>
          <cell r="CC165">
            <v>0</v>
          </cell>
        </row>
        <row r="166">
          <cell r="B166" t="str">
            <v>국도38(시)04</v>
          </cell>
          <cell r="C166" t="str">
            <v>국도38(시)</v>
          </cell>
          <cell r="D166" t="str">
            <v>04</v>
          </cell>
          <cell r="E166" t="str">
            <v>9805E_891</v>
          </cell>
          <cell r="F166" t="str">
            <v>9805E_881</v>
          </cell>
          <cell r="G166">
            <v>40</v>
          </cell>
          <cell r="H166">
            <v>48</v>
          </cell>
          <cell r="I166">
            <v>0</v>
          </cell>
          <cell r="J166">
            <v>0</v>
          </cell>
          <cell r="K166">
            <v>0</v>
          </cell>
          <cell r="L166">
            <v>0</v>
          </cell>
          <cell r="M166">
            <v>0</v>
          </cell>
          <cell r="N166">
            <v>0</v>
          </cell>
          <cell r="O166">
            <v>0</v>
          </cell>
          <cell r="P166">
            <v>0</v>
          </cell>
          <cell r="Q166">
            <v>0</v>
          </cell>
          <cell r="R166">
            <v>40</v>
          </cell>
          <cell r="S166">
            <v>0</v>
          </cell>
          <cell r="T166">
            <v>40</v>
          </cell>
          <cell r="U166">
            <v>40</v>
          </cell>
          <cell r="V166">
            <v>0</v>
          </cell>
          <cell r="W166">
            <v>0</v>
          </cell>
          <cell r="X166">
            <v>0</v>
          </cell>
          <cell r="Y166">
            <v>0</v>
          </cell>
          <cell r="Z166">
            <v>0</v>
          </cell>
          <cell r="AA166">
            <v>0</v>
          </cell>
          <cell r="AB166">
            <v>0</v>
          </cell>
          <cell r="AC166">
            <v>0</v>
          </cell>
          <cell r="AD166">
            <v>0</v>
          </cell>
          <cell r="AE166">
            <v>0</v>
          </cell>
          <cell r="AF166">
            <v>0</v>
          </cell>
          <cell r="AG166">
            <v>0</v>
          </cell>
          <cell r="AH166">
            <v>0</v>
          </cell>
          <cell r="AI166">
            <v>0</v>
          </cell>
          <cell r="AJ166">
            <v>0</v>
          </cell>
          <cell r="AK166">
            <v>0</v>
          </cell>
          <cell r="AL166">
            <v>0</v>
          </cell>
          <cell r="AM166">
            <v>0</v>
          </cell>
          <cell r="AN166">
            <v>0</v>
          </cell>
          <cell r="AO166">
            <v>0</v>
          </cell>
          <cell r="AP166">
            <v>0</v>
          </cell>
          <cell r="AQ166">
            <v>0</v>
          </cell>
          <cell r="AR166">
            <v>0</v>
          </cell>
          <cell r="AS166">
            <v>0</v>
          </cell>
          <cell r="AT166">
            <v>0</v>
          </cell>
          <cell r="AU166">
            <v>0</v>
          </cell>
          <cell r="AV166">
            <v>0</v>
          </cell>
          <cell r="AW166">
            <v>0</v>
          </cell>
          <cell r="AX166">
            <v>0</v>
          </cell>
          <cell r="AY166">
            <v>0</v>
          </cell>
          <cell r="AZ166">
            <v>0</v>
          </cell>
          <cell r="BA166">
            <v>0</v>
          </cell>
          <cell r="BB166">
            <v>0</v>
          </cell>
          <cell r="BC166">
            <v>0</v>
          </cell>
          <cell r="BD166">
            <v>0</v>
          </cell>
          <cell r="BE166">
            <v>0</v>
          </cell>
          <cell r="BF166">
            <v>0</v>
          </cell>
          <cell r="BG166">
            <v>0</v>
          </cell>
          <cell r="BH166">
            <v>0</v>
          </cell>
          <cell r="BI166">
            <v>0</v>
          </cell>
          <cell r="BJ166">
            <v>0</v>
          </cell>
          <cell r="BK166">
            <v>0</v>
          </cell>
          <cell r="BL166">
            <v>0</v>
          </cell>
          <cell r="BM166">
            <v>0</v>
          </cell>
          <cell r="BN166">
            <v>0</v>
          </cell>
          <cell r="BO166">
            <v>0</v>
          </cell>
          <cell r="BP166">
            <v>0</v>
          </cell>
          <cell r="BQ166">
            <v>0</v>
          </cell>
          <cell r="BR166">
            <v>0</v>
          </cell>
          <cell r="BS166">
            <v>0</v>
          </cell>
          <cell r="BT166">
            <v>0</v>
          </cell>
          <cell r="BU166">
            <v>0</v>
          </cell>
          <cell r="BV166">
            <v>0</v>
          </cell>
          <cell r="BW166">
            <v>0</v>
          </cell>
          <cell r="BX166">
            <v>0</v>
          </cell>
          <cell r="BY166">
            <v>0</v>
          </cell>
          <cell r="BZ166">
            <v>0</v>
          </cell>
          <cell r="CA166">
            <v>0</v>
          </cell>
          <cell r="CB166">
            <v>0</v>
          </cell>
          <cell r="CC166">
            <v>0</v>
          </cell>
        </row>
        <row r="167">
          <cell r="B167" t="str">
            <v>국도38(시)04</v>
          </cell>
          <cell r="C167" t="str">
            <v>국도38(시)</v>
          </cell>
          <cell r="D167" t="str">
            <v>04</v>
          </cell>
          <cell r="E167" t="str">
            <v>9805E_881</v>
          </cell>
          <cell r="F167" t="str">
            <v>9805E_972</v>
          </cell>
          <cell r="G167">
            <v>31</v>
          </cell>
          <cell r="H167">
            <v>48</v>
          </cell>
          <cell r="I167">
            <v>0</v>
          </cell>
          <cell r="J167">
            <v>0</v>
          </cell>
          <cell r="K167">
            <v>0</v>
          </cell>
          <cell r="L167">
            <v>0</v>
          </cell>
          <cell r="M167">
            <v>0</v>
          </cell>
          <cell r="N167">
            <v>0</v>
          </cell>
          <cell r="O167">
            <v>0</v>
          </cell>
          <cell r="P167">
            <v>0</v>
          </cell>
          <cell r="Q167">
            <v>0</v>
          </cell>
          <cell r="R167">
            <v>31</v>
          </cell>
          <cell r="S167">
            <v>0</v>
          </cell>
          <cell r="T167">
            <v>31</v>
          </cell>
          <cell r="U167">
            <v>31</v>
          </cell>
          <cell r="V167">
            <v>0</v>
          </cell>
          <cell r="W167">
            <v>0</v>
          </cell>
          <cell r="X167">
            <v>0</v>
          </cell>
          <cell r="Y167">
            <v>0</v>
          </cell>
          <cell r="Z167">
            <v>0</v>
          </cell>
          <cell r="AA167">
            <v>0</v>
          </cell>
          <cell r="AB167">
            <v>0</v>
          </cell>
          <cell r="AC167">
            <v>0</v>
          </cell>
          <cell r="AD167">
            <v>0</v>
          </cell>
          <cell r="AE167">
            <v>0</v>
          </cell>
          <cell r="AF167">
            <v>0</v>
          </cell>
          <cell r="AG167">
            <v>0</v>
          </cell>
          <cell r="AH167">
            <v>0</v>
          </cell>
          <cell r="AI167">
            <v>0</v>
          </cell>
          <cell r="AJ167">
            <v>0</v>
          </cell>
          <cell r="AK167">
            <v>0</v>
          </cell>
          <cell r="AL167">
            <v>0</v>
          </cell>
          <cell r="AM167">
            <v>0</v>
          </cell>
          <cell r="AN167">
            <v>0</v>
          </cell>
          <cell r="AO167">
            <v>0</v>
          </cell>
          <cell r="AP167">
            <v>0</v>
          </cell>
          <cell r="AQ167">
            <v>0</v>
          </cell>
          <cell r="AR167">
            <v>0</v>
          </cell>
          <cell r="AS167">
            <v>0</v>
          </cell>
          <cell r="AT167">
            <v>0</v>
          </cell>
          <cell r="AU167">
            <v>0</v>
          </cell>
          <cell r="AV167">
            <v>0</v>
          </cell>
          <cell r="AW167">
            <v>0</v>
          </cell>
          <cell r="AX167">
            <v>0</v>
          </cell>
          <cell r="AY167">
            <v>0</v>
          </cell>
          <cell r="AZ167">
            <v>0</v>
          </cell>
          <cell r="BA167">
            <v>0</v>
          </cell>
          <cell r="BB167">
            <v>0</v>
          </cell>
          <cell r="BC167">
            <v>0</v>
          </cell>
          <cell r="BD167">
            <v>0</v>
          </cell>
          <cell r="BE167">
            <v>0</v>
          </cell>
          <cell r="BF167">
            <v>0</v>
          </cell>
          <cell r="BG167">
            <v>0</v>
          </cell>
          <cell r="BH167">
            <v>0</v>
          </cell>
          <cell r="BI167">
            <v>0</v>
          </cell>
          <cell r="BJ167">
            <v>0</v>
          </cell>
          <cell r="BK167">
            <v>0</v>
          </cell>
          <cell r="BL167">
            <v>0</v>
          </cell>
          <cell r="BM167">
            <v>0</v>
          </cell>
          <cell r="BN167">
            <v>0</v>
          </cell>
          <cell r="BO167">
            <v>0</v>
          </cell>
          <cell r="BP167">
            <v>0</v>
          </cell>
          <cell r="BQ167">
            <v>0</v>
          </cell>
          <cell r="BR167">
            <v>0</v>
          </cell>
          <cell r="BS167">
            <v>0</v>
          </cell>
          <cell r="BT167">
            <v>0</v>
          </cell>
          <cell r="BU167">
            <v>0</v>
          </cell>
          <cell r="BV167">
            <v>0</v>
          </cell>
          <cell r="BW167">
            <v>0</v>
          </cell>
          <cell r="BX167">
            <v>0</v>
          </cell>
          <cell r="BY167">
            <v>0</v>
          </cell>
          <cell r="BZ167">
            <v>0</v>
          </cell>
          <cell r="CA167">
            <v>0</v>
          </cell>
          <cell r="CB167">
            <v>0</v>
          </cell>
          <cell r="CC167">
            <v>0</v>
          </cell>
        </row>
        <row r="168">
          <cell r="B168" t="str">
            <v>국도38(시)04</v>
          </cell>
          <cell r="C168" t="str">
            <v>국도38(시)</v>
          </cell>
          <cell r="D168" t="str">
            <v>04</v>
          </cell>
          <cell r="E168" t="str">
            <v>9805E_972</v>
          </cell>
          <cell r="F168" t="str">
            <v>9805E_961</v>
          </cell>
          <cell r="G168">
            <v>47</v>
          </cell>
          <cell r="H168">
            <v>48</v>
          </cell>
          <cell r="I168">
            <v>0</v>
          </cell>
          <cell r="J168">
            <v>0</v>
          </cell>
          <cell r="K168">
            <v>0</v>
          </cell>
          <cell r="L168">
            <v>0</v>
          </cell>
          <cell r="M168">
            <v>0</v>
          </cell>
          <cell r="N168">
            <v>0</v>
          </cell>
          <cell r="O168">
            <v>0</v>
          </cell>
          <cell r="P168">
            <v>0</v>
          </cell>
          <cell r="Q168">
            <v>0</v>
          </cell>
          <cell r="R168">
            <v>47</v>
          </cell>
          <cell r="S168">
            <v>0</v>
          </cell>
          <cell r="T168">
            <v>47</v>
          </cell>
          <cell r="U168">
            <v>47</v>
          </cell>
          <cell r="V168">
            <v>0</v>
          </cell>
          <cell r="W168">
            <v>0</v>
          </cell>
          <cell r="X168">
            <v>0</v>
          </cell>
          <cell r="Y168">
            <v>0</v>
          </cell>
          <cell r="Z168">
            <v>0</v>
          </cell>
          <cell r="AA168">
            <v>0</v>
          </cell>
          <cell r="AB168">
            <v>0</v>
          </cell>
          <cell r="AC168">
            <v>0</v>
          </cell>
          <cell r="AD168">
            <v>0</v>
          </cell>
          <cell r="AE168">
            <v>0</v>
          </cell>
          <cell r="AF168">
            <v>0</v>
          </cell>
          <cell r="AG168">
            <v>0</v>
          </cell>
          <cell r="AH168">
            <v>0</v>
          </cell>
          <cell r="AI168">
            <v>0</v>
          </cell>
          <cell r="AJ168">
            <v>0</v>
          </cell>
          <cell r="AK168">
            <v>0</v>
          </cell>
          <cell r="AL168">
            <v>0</v>
          </cell>
          <cell r="AM168">
            <v>0</v>
          </cell>
          <cell r="AN168">
            <v>0</v>
          </cell>
          <cell r="AO168">
            <v>0</v>
          </cell>
          <cell r="AP168">
            <v>0</v>
          </cell>
          <cell r="AQ168">
            <v>0</v>
          </cell>
          <cell r="AR168">
            <v>0</v>
          </cell>
          <cell r="AS168">
            <v>0</v>
          </cell>
          <cell r="AT168">
            <v>0</v>
          </cell>
          <cell r="AU168">
            <v>0</v>
          </cell>
          <cell r="AV168">
            <v>0</v>
          </cell>
          <cell r="AW168">
            <v>0</v>
          </cell>
          <cell r="AX168">
            <v>0</v>
          </cell>
          <cell r="AY168">
            <v>0</v>
          </cell>
          <cell r="AZ168">
            <v>0</v>
          </cell>
          <cell r="BA168">
            <v>0</v>
          </cell>
          <cell r="BB168">
            <v>0</v>
          </cell>
          <cell r="BC168">
            <v>0</v>
          </cell>
          <cell r="BD168">
            <v>0</v>
          </cell>
          <cell r="BE168">
            <v>0</v>
          </cell>
          <cell r="BF168">
            <v>0</v>
          </cell>
          <cell r="BG168">
            <v>0</v>
          </cell>
          <cell r="BH168">
            <v>0</v>
          </cell>
          <cell r="BI168">
            <v>0</v>
          </cell>
          <cell r="BJ168">
            <v>0</v>
          </cell>
          <cell r="BK168">
            <v>0</v>
          </cell>
          <cell r="BL168">
            <v>0</v>
          </cell>
          <cell r="BM168">
            <v>0</v>
          </cell>
          <cell r="BN168">
            <v>0</v>
          </cell>
          <cell r="BO168">
            <v>0</v>
          </cell>
          <cell r="BP168">
            <v>0</v>
          </cell>
          <cell r="BQ168">
            <v>0</v>
          </cell>
          <cell r="BR168">
            <v>0</v>
          </cell>
          <cell r="BS168">
            <v>0</v>
          </cell>
          <cell r="BT168">
            <v>0</v>
          </cell>
          <cell r="BU168">
            <v>0</v>
          </cell>
          <cell r="BV168">
            <v>0</v>
          </cell>
          <cell r="BW168">
            <v>0</v>
          </cell>
          <cell r="BX168">
            <v>0</v>
          </cell>
          <cell r="BY168">
            <v>0</v>
          </cell>
          <cell r="BZ168">
            <v>0</v>
          </cell>
          <cell r="CA168">
            <v>0</v>
          </cell>
          <cell r="CB168">
            <v>0</v>
          </cell>
          <cell r="CC168">
            <v>0</v>
          </cell>
        </row>
        <row r="169">
          <cell r="B169" t="str">
            <v>국도38(시)04</v>
          </cell>
          <cell r="C169" t="str">
            <v>국도38(시)</v>
          </cell>
          <cell r="D169" t="str">
            <v>04</v>
          </cell>
          <cell r="E169" t="str">
            <v>9805E_961</v>
          </cell>
          <cell r="F169" t="str">
            <v>9805E_962</v>
          </cell>
          <cell r="G169">
            <v>18</v>
          </cell>
          <cell r="H169">
            <v>48</v>
          </cell>
          <cell r="I169">
            <v>0</v>
          </cell>
          <cell r="J169" t="str">
            <v>조가무</v>
          </cell>
          <cell r="K169">
            <v>0</v>
          </cell>
          <cell r="L169">
            <v>0</v>
          </cell>
          <cell r="M169">
            <v>0</v>
          </cell>
          <cell r="N169">
            <v>0</v>
          </cell>
          <cell r="O169">
            <v>0</v>
          </cell>
          <cell r="P169">
            <v>0</v>
          </cell>
          <cell r="Q169">
            <v>0</v>
          </cell>
          <cell r="R169">
            <v>18</v>
          </cell>
          <cell r="S169">
            <v>0</v>
          </cell>
          <cell r="T169">
            <v>18</v>
          </cell>
          <cell r="U169">
            <v>18</v>
          </cell>
          <cell r="V169">
            <v>0</v>
          </cell>
          <cell r="W169">
            <v>0</v>
          </cell>
          <cell r="X169">
            <v>0</v>
          </cell>
          <cell r="Y169">
            <v>0</v>
          </cell>
          <cell r="Z169">
            <v>0</v>
          </cell>
          <cell r="AA169">
            <v>0</v>
          </cell>
          <cell r="AB169">
            <v>0</v>
          </cell>
          <cell r="AC169">
            <v>0</v>
          </cell>
          <cell r="AD169">
            <v>0</v>
          </cell>
          <cell r="AE169">
            <v>0</v>
          </cell>
          <cell r="AF169">
            <v>0</v>
          </cell>
          <cell r="AG169">
            <v>0</v>
          </cell>
          <cell r="AH169">
            <v>0</v>
          </cell>
          <cell r="AI169">
            <v>0</v>
          </cell>
          <cell r="AJ169">
            <v>0</v>
          </cell>
          <cell r="AK169">
            <v>0</v>
          </cell>
          <cell r="AL169">
            <v>0</v>
          </cell>
          <cell r="AM169">
            <v>0</v>
          </cell>
          <cell r="AN169">
            <v>0</v>
          </cell>
          <cell r="AO169">
            <v>0</v>
          </cell>
          <cell r="AP169">
            <v>0</v>
          </cell>
          <cell r="AQ169">
            <v>0</v>
          </cell>
          <cell r="AR169">
            <v>0</v>
          </cell>
          <cell r="AS169">
            <v>0</v>
          </cell>
          <cell r="AT169">
            <v>0</v>
          </cell>
          <cell r="AU169">
            <v>0</v>
          </cell>
          <cell r="AV169">
            <v>0</v>
          </cell>
          <cell r="AW169">
            <v>0</v>
          </cell>
          <cell r="AX169">
            <v>0</v>
          </cell>
          <cell r="AY169">
            <v>0</v>
          </cell>
          <cell r="AZ169">
            <v>0</v>
          </cell>
          <cell r="BA169">
            <v>0</v>
          </cell>
          <cell r="BB169">
            <v>0</v>
          </cell>
          <cell r="BC169">
            <v>0</v>
          </cell>
          <cell r="BD169">
            <v>18</v>
          </cell>
          <cell r="BE169">
            <v>0</v>
          </cell>
          <cell r="BF169">
            <v>0</v>
          </cell>
          <cell r="BG169">
            <v>1</v>
          </cell>
          <cell r="BH169">
            <v>0</v>
          </cell>
          <cell r="BI169">
            <v>0</v>
          </cell>
          <cell r="BJ169">
            <v>0</v>
          </cell>
          <cell r="BK169">
            <v>0</v>
          </cell>
          <cell r="BL169">
            <v>0</v>
          </cell>
          <cell r="BM169">
            <v>0</v>
          </cell>
          <cell r="BN169">
            <v>0</v>
          </cell>
          <cell r="BO169">
            <v>0</v>
          </cell>
          <cell r="BP169">
            <v>0</v>
          </cell>
          <cell r="BQ169">
            <v>0</v>
          </cell>
          <cell r="BR169">
            <v>0</v>
          </cell>
          <cell r="BS169">
            <v>0</v>
          </cell>
          <cell r="BT169">
            <v>0</v>
          </cell>
          <cell r="BU169">
            <v>0</v>
          </cell>
          <cell r="BV169">
            <v>0</v>
          </cell>
          <cell r="BW169">
            <v>0</v>
          </cell>
          <cell r="BX169">
            <v>0</v>
          </cell>
          <cell r="BY169">
            <v>0</v>
          </cell>
          <cell r="BZ169">
            <v>0</v>
          </cell>
          <cell r="CA169">
            <v>0</v>
          </cell>
          <cell r="CB169">
            <v>0</v>
          </cell>
          <cell r="CC169">
            <v>0</v>
          </cell>
        </row>
        <row r="170">
          <cell r="B170" t="str">
            <v>국도38(시)04</v>
          </cell>
          <cell r="C170" t="str">
            <v>국도38(시)</v>
          </cell>
          <cell r="D170" t="str">
            <v>04</v>
          </cell>
          <cell r="E170" t="str">
            <v>9805E_962</v>
          </cell>
          <cell r="F170" t="str">
            <v>9805E_952</v>
          </cell>
          <cell r="G170">
            <v>25</v>
          </cell>
          <cell r="H170">
            <v>48</v>
          </cell>
          <cell r="I170">
            <v>0</v>
          </cell>
          <cell r="J170" t="str">
            <v>조가무</v>
          </cell>
          <cell r="K170">
            <v>0</v>
          </cell>
          <cell r="L170">
            <v>0</v>
          </cell>
          <cell r="M170">
            <v>0</v>
          </cell>
          <cell r="N170">
            <v>0</v>
          </cell>
          <cell r="O170">
            <v>0</v>
          </cell>
          <cell r="P170">
            <v>0</v>
          </cell>
          <cell r="Q170">
            <v>0</v>
          </cell>
          <cell r="R170">
            <v>25</v>
          </cell>
          <cell r="S170">
            <v>0</v>
          </cell>
          <cell r="T170">
            <v>25</v>
          </cell>
          <cell r="U170">
            <v>25</v>
          </cell>
          <cell r="V170">
            <v>0</v>
          </cell>
          <cell r="W170">
            <v>0</v>
          </cell>
          <cell r="X170">
            <v>0</v>
          </cell>
          <cell r="Y170">
            <v>0</v>
          </cell>
          <cell r="Z170">
            <v>0</v>
          </cell>
          <cell r="AA170">
            <v>0</v>
          </cell>
          <cell r="AB170">
            <v>0</v>
          </cell>
          <cell r="AC170">
            <v>0</v>
          </cell>
          <cell r="AD170">
            <v>0</v>
          </cell>
          <cell r="AE170">
            <v>0</v>
          </cell>
          <cell r="AF170">
            <v>0</v>
          </cell>
          <cell r="AG170">
            <v>0</v>
          </cell>
          <cell r="AH170">
            <v>0</v>
          </cell>
          <cell r="AI170">
            <v>0</v>
          </cell>
          <cell r="AJ170">
            <v>0</v>
          </cell>
          <cell r="AK170">
            <v>0</v>
          </cell>
          <cell r="AL170">
            <v>0</v>
          </cell>
          <cell r="AM170">
            <v>0</v>
          </cell>
          <cell r="AN170">
            <v>0</v>
          </cell>
          <cell r="AO170">
            <v>0</v>
          </cell>
          <cell r="AP170">
            <v>0</v>
          </cell>
          <cell r="AQ170">
            <v>0</v>
          </cell>
          <cell r="AR170">
            <v>0</v>
          </cell>
          <cell r="AS170">
            <v>0</v>
          </cell>
          <cell r="AT170">
            <v>0</v>
          </cell>
          <cell r="AU170">
            <v>0</v>
          </cell>
          <cell r="AV170">
            <v>0</v>
          </cell>
          <cell r="AW170">
            <v>0</v>
          </cell>
          <cell r="AX170">
            <v>0</v>
          </cell>
          <cell r="AY170">
            <v>0</v>
          </cell>
          <cell r="AZ170">
            <v>0</v>
          </cell>
          <cell r="BA170">
            <v>0</v>
          </cell>
          <cell r="BB170">
            <v>0</v>
          </cell>
          <cell r="BC170">
            <v>0</v>
          </cell>
          <cell r="BD170">
            <v>25</v>
          </cell>
          <cell r="BE170">
            <v>0</v>
          </cell>
          <cell r="BF170">
            <v>1</v>
          </cell>
          <cell r="BG170">
            <v>1</v>
          </cell>
          <cell r="BH170">
            <v>0</v>
          </cell>
          <cell r="BI170">
            <v>0</v>
          </cell>
          <cell r="BJ170">
            <v>0</v>
          </cell>
          <cell r="BK170">
            <v>0</v>
          </cell>
          <cell r="BL170">
            <v>0</v>
          </cell>
          <cell r="BM170">
            <v>0</v>
          </cell>
          <cell r="BN170">
            <v>0</v>
          </cell>
          <cell r="BO170">
            <v>0</v>
          </cell>
          <cell r="BP170">
            <v>0</v>
          </cell>
          <cell r="BQ170">
            <v>0</v>
          </cell>
          <cell r="BR170">
            <v>0</v>
          </cell>
          <cell r="BS170">
            <v>0</v>
          </cell>
          <cell r="BT170">
            <v>0</v>
          </cell>
          <cell r="BU170">
            <v>0</v>
          </cell>
          <cell r="BV170">
            <v>0</v>
          </cell>
          <cell r="BW170">
            <v>0</v>
          </cell>
          <cell r="BX170">
            <v>0</v>
          </cell>
          <cell r="BY170">
            <v>0</v>
          </cell>
          <cell r="BZ170">
            <v>0</v>
          </cell>
          <cell r="CA170">
            <v>0</v>
          </cell>
          <cell r="CB170">
            <v>0</v>
          </cell>
          <cell r="CC170">
            <v>0</v>
          </cell>
        </row>
        <row r="171">
          <cell r="B171" t="str">
            <v>국도38(시)04</v>
          </cell>
          <cell r="C171" t="str">
            <v>국도38(시)</v>
          </cell>
          <cell r="D171" t="str">
            <v>04</v>
          </cell>
          <cell r="E171" t="str">
            <v>9805E_952</v>
          </cell>
          <cell r="F171" t="str">
            <v>9805E_951</v>
          </cell>
          <cell r="G171">
            <v>27</v>
          </cell>
          <cell r="H171">
            <v>48</v>
          </cell>
          <cell r="I171">
            <v>0</v>
          </cell>
          <cell r="J171">
            <v>0</v>
          </cell>
          <cell r="K171">
            <v>0</v>
          </cell>
          <cell r="L171">
            <v>0</v>
          </cell>
          <cell r="M171">
            <v>0</v>
          </cell>
          <cell r="N171">
            <v>0</v>
          </cell>
          <cell r="O171">
            <v>0</v>
          </cell>
          <cell r="P171">
            <v>0</v>
          </cell>
          <cell r="Q171">
            <v>0</v>
          </cell>
          <cell r="R171">
            <v>27</v>
          </cell>
          <cell r="S171">
            <v>0</v>
          </cell>
          <cell r="T171">
            <v>27</v>
          </cell>
          <cell r="U171">
            <v>27</v>
          </cell>
          <cell r="V171">
            <v>0</v>
          </cell>
          <cell r="W171">
            <v>0</v>
          </cell>
          <cell r="X171">
            <v>0</v>
          </cell>
          <cell r="Y171">
            <v>0</v>
          </cell>
          <cell r="Z171">
            <v>0</v>
          </cell>
          <cell r="AA171">
            <v>0</v>
          </cell>
          <cell r="AB171">
            <v>0</v>
          </cell>
          <cell r="AC171">
            <v>0</v>
          </cell>
          <cell r="AD171">
            <v>0</v>
          </cell>
          <cell r="AE171">
            <v>0</v>
          </cell>
          <cell r="AF171">
            <v>0</v>
          </cell>
          <cell r="AG171">
            <v>0</v>
          </cell>
          <cell r="AH171">
            <v>0</v>
          </cell>
          <cell r="AI171">
            <v>0</v>
          </cell>
          <cell r="AJ171">
            <v>0</v>
          </cell>
          <cell r="AK171">
            <v>0</v>
          </cell>
          <cell r="AL171">
            <v>0</v>
          </cell>
          <cell r="AM171">
            <v>0</v>
          </cell>
          <cell r="AN171">
            <v>0</v>
          </cell>
          <cell r="AO171">
            <v>0</v>
          </cell>
          <cell r="AP171">
            <v>0</v>
          </cell>
          <cell r="AQ171">
            <v>0</v>
          </cell>
          <cell r="AR171">
            <v>0</v>
          </cell>
          <cell r="AS171">
            <v>0</v>
          </cell>
          <cell r="AT171">
            <v>0</v>
          </cell>
          <cell r="AU171">
            <v>0</v>
          </cell>
          <cell r="AV171">
            <v>0</v>
          </cell>
          <cell r="AW171">
            <v>0</v>
          </cell>
          <cell r="AX171">
            <v>0</v>
          </cell>
          <cell r="AY171">
            <v>0</v>
          </cell>
          <cell r="AZ171">
            <v>0</v>
          </cell>
          <cell r="BA171">
            <v>0</v>
          </cell>
          <cell r="BB171">
            <v>0</v>
          </cell>
          <cell r="BC171">
            <v>0</v>
          </cell>
          <cell r="BD171">
            <v>0</v>
          </cell>
          <cell r="BE171">
            <v>0</v>
          </cell>
          <cell r="BF171">
            <v>0</v>
          </cell>
          <cell r="BG171">
            <v>0</v>
          </cell>
          <cell r="BH171">
            <v>0</v>
          </cell>
          <cell r="BI171">
            <v>0</v>
          </cell>
          <cell r="BJ171">
            <v>0</v>
          </cell>
          <cell r="BK171">
            <v>0</v>
          </cell>
          <cell r="BL171">
            <v>0</v>
          </cell>
          <cell r="BM171">
            <v>0</v>
          </cell>
          <cell r="BN171">
            <v>0</v>
          </cell>
          <cell r="BO171">
            <v>0</v>
          </cell>
          <cell r="BP171">
            <v>0</v>
          </cell>
          <cell r="BQ171">
            <v>0</v>
          </cell>
          <cell r="BR171">
            <v>0</v>
          </cell>
          <cell r="BS171">
            <v>0</v>
          </cell>
          <cell r="BT171">
            <v>0</v>
          </cell>
          <cell r="BU171">
            <v>0</v>
          </cell>
          <cell r="BV171">
            <v>0</v>
          </cell>
          <cell r="BW171">
            <v>0</v>
          </cell>
          <cell r="BX171">
            <v>0</v>
          </cell>
          <cell r="BY171">
            <v>0</v>
          </cell>
          <cell r="BZ171">
            <v>0</v>
          </cell>
          <cell r="CA171">
            <v>0</v>
          </cell>
          <cell r="CB171">
            <v>0</v>
          </cell>
          <cell r="CC171">
            <v>0</v>
          </cell>
        </row>
        <row r="172">
          <cell r="B172" t="str">
            <v>국도38(시)04</v>
          </cell>
          <cell r="C172" t="str">
            <v>국도38(시)</v>
          </cell>
          <cell r="D172" t="str">
            <v>04</v>
          </cell>
          <cell r="E172" t="str">
            <v>9805E_951</v>
          </cell>
          <cell r="F172" t="str">
            <v>9805F_942</v>
          </cell>
          <cell r="G172">
            <v>25</v>
          </cell>
          <cell r="H172">
            <v>48</v>
          </cell>
          <cell r="I172">
            <v>0</v>
          </cell>
          <cell r="J172" t="str">
            <v>중간여장</v>
          </cell>
          <cell r="K172">
            <v>0</v>
          </cell>
          <cell r="L172">
            <v>0</v>
          </cell>
          <cell r="M172">
            <v>0</v>
          </cell>
          <cell r="N172">
            <v>0</v>
          </cell>
          <cell r="O172">
            <v>0</v>
          </cell>
          <cell r="P172">
            <v>0</v>
          </cell>
          <cell r="Q172">
            <v>0</v>
          </cell>
          <cell r="R172">
            <v>25</v>
          </cell>
          <cell r="S172">
            <v>0</v>
          </cell>
          <cell r="T172">
            <v>25</v>
          </cell>
          <cell r="U172">
            <v>55</v>
          </cell>
          <cell r="V172">
            <v>0</v>
          </cell>
          <cell r="W172">
            <v>0</v>
          </cell>
          <cell r="X172">
            <v>30</v>
          </cell>
          <cell r="Y172">
            <v>0</v>
          </cell>
          <cell r="Z172">
            <v>0</v>
          </cell>
          <cell r="AA172">
            <v>0</v>
          </cell>
          <cell r="AB172">
            <v>0</v>
          </cell>
          <cell r="AC172">
            <v>0</v>
          </cell>
          <cell r="AD172">
            <v>0</v>
          </cell>
          <cell r="AE172">
            <v>0</v>
          </cell>
          <cell r="AF172">
            <v>0</v>
          </cell>
          <cell r="AG172">
            <v>0</v>
          </cell>
          <cell r="AH172">
            <v>0</v>
          </cell>
          <cell r="AI172">
            <v>0</v>
          </cell>
          <cell r="AJ172">
            <v>0</v>
          </cell>
          <cell r="AK172">
            <v>0</v>
          </cell>
          <cell r="AL172">
            <v>0</v>
          </cell>
          <cell r="AM172">
            <v>0</v>
          </cell>
          <cell r="AN172">
            <v>0</v>
          </cell>
          <cell r="AO172">
            <v>0</v>
          </cell>
          <cell r="AP172">
            <v>0</v>
          </cell>
          <cell r="AQ172">
            <v>0</v>
          </cell>
          <cell r="AR172">
            <v>0</v>
          </cell>
          <cell r="AS172">
            <v>0</v>
          </cell>
          <cell r="AT172">
            <v>0</v>
          </cell>
          <cell r="AU172">
            <v>0</v>
          </cell>
          <cell r="AV172">
            <v>0</v>
          </cell>
          <cell r="AW172">
            <v>0</v>
          </cell>
          <cell r="AX172">
            <v>0</v>
          </cell>
          <cell r="AY172">
            <v>0</v>
          </cell>
          <cell r="AZ172">
            <v>0</v>
          </cell>
          <cell r="BA172">
            <v>1</v>
          </cell>
          <cell r="BB172">
            <v>0</v>
          </cell>
          <cell r="BC172">
            <v>0</v>
          </cell>
          <cell r="BD172">
            <v>0</v>
          </cell>
          <cell r="BE172">
            <v>0</v>
          </cell>
          <cell r="BF172">
            <v>0</v>
          </cell>
          <cell r="BG172">
            <v>0</v>
          </cell>
          <cell r="BH172">
            <v>0</v>
          </cell>
          <cell r="BI172">
            <v>0</v>
          </cell>
          <cell r="BJ172">
            <v>0</v>
          </cell>
          <cell r="BK172">
            <v>0</v>
          </cell>
          <cell r="BL172">
            <v>0</v>
          </cell>
          <cell r="BM172">
            <v>0</v>
          </cell>
          <cell r="BN172">
            <v>0</v>
          </cell>
          <cell r="BO172">
            <v>0</v>
          </cell>
          <cell r="BP172">
            <v>0</v>
          </cell>
          <cell r="BQ172">
            <v>0</v>
          </cell>
          <cell r="BR172">
            <v>0</v>
          </cell>
          <cell r="BS172">
            <v>0</v>
          </cell>
          <cell r="BT172">
            <v>0</v>
          </cell>
          <cell r="BU172">
            <v>0</v>
          </cell>
          <cell r="BV172">
            <v>0</v>
          </cell>
          <cell r="BW172">
            <v>0</v>
          </cell>
          <cell r="BX172">
            <v>0</v>
          </cell>
          <cell r="BY172">
            <v>0</v>
          </cell>
          <cell r="BZ172">
            <v>0</v>
          </cell>
          <cell r="CA172">
            <v>0</v>
          </cell>
          <cell r="CB172">
            <v>0</v>
          </cell>
          <cell r="CC172">
            <v>0</v>
          </cell>
        </row>
        <row r="173">
          <cell r="B173" t="str">
            <v>국도38(시)04</v>
          </cell>
          <cell r="C173" t="str">
            <v>국도38(시)</v>
          </cell>
          <cell r="D173" t="str">
            <v>04</v>
          </cell>
          <cell r="E173" t="str">
            <v>9805F_942</v>
          </cell>
          <cell r="F173" t="str">
            <v>9805F_032</v>
          </cell>
          <cell r="G173">
            <v>41</v>
          </cell>
          <cell r="H173">
            <v>48</v>
          </cell>
          <cell r="I173">
            <v>0</v>
          </cell>
          <cell r="J173">
            <v>0</v>
          </cell>
          <cell r="K173">
            <v>0</v>
          </cell>
          <cell r="L173">
            <v>0</v>
          </cell>
          <cell r="M173">
            <v>0</v>
          </cell>
          <cell r="N173">
            <v>0</v>
          </cell>
          <cell r="O173">
            <v>0</v>
          </cell>
          <cell r="P173">
            <v>0</v>
          </cell>
          <cell r="Q173">
            <v>0</v>
          </cell>
          <cell r="R173">
            <v>41</v>
          </cell>
          <cell r="S173">
            <v>0</v>
          </cell>
          <cell r="T173">
            <v>41</v>
          </cell>
          <cell r="U173">
            <v>41</v>
          </cell>
          <cell r="V173">
            <v>0</v>
          </cell>
          <cell r="W173">
            <v>0</v>
          </cell>
          <cell r="X173">
            <v>0</v>
          </cell>
          <cell r="Y173">
            <v>0</v>
          </cell>
          <cell r="Z173">
            <v>0</v>
          </cell>
          <cell r="AA173">
            <v>0</v>
          </cell>
          <cell r="AB173">
            <v>0</v>
          </cell>
          <cell r="AC173">
            <v>0</v>
          </cell>
          <cell r="AD173">
            <v>0</v>
          </cell>
          <cell r="AE173">
            <v>0</v>
          </cell>
          <cell r="AF173">
            <v>0</v>
          </cell>
          <cell r="AG173">
            <v>0</v>
          </cell>
          <cell r="AH173">
            <v>0</v>
          </cell>
          <cell r="AI173">
            <v>0</v>
          </cell>
          <cell r="AJ173">
            <v>0</v>
          </cell>
          <cell r="AK173">
            <v>0</v>
          </cell>
          <cell r="AL173">
            <v>0</v>
          </cell>
          <cell r="AM173">
            <v>0</v>
          </cell>
          <cell r="AN173">
            <v>0</v>
          </cell>
          <cell r="AO173">
            <v>0</v>
          </cell>
          <cell r="AP173">
            <v>0</v>
          </cell>
          <cell r="AQ173">
            <v>0</v>
          </cell>
          <cell r="AR173">
            <v>0</v>
          </cell>
          <cell r="AS173">
            <v>0</v>
          </cell>
          <cell r="AT173">
            <v>0</v>
          </cell>
          <cell r="AU173">
            <v>0</v>
          </cell>
          <cell r="AV173">
            <v>0</v>
          </cell>
          <cell r="AW173">
            <v>0</v>
          </cell>
          <cell r="AX173">
            <v>0</v>
          </cell>
          <cell r="AY173">
            <v>0</v>
          </cell>
          <cell r="AZ173">
            <v>0</v>
          </cell>
          <cell r="BA173">
            <v>0</v>
          </cell>
          <cell r="BB173">
            <v>0</v>
          </cell>
          <cell r="BC173">
            <v>0</v>
          </cell>
          <cell r="BD173">
            <v>0</v>
          </cell>
          <cell r="BE173">
            <v>0</v>
          </cell>
          <cell r="BF173">
            <v>0</v>
          </cell>
          <cell r="BG173">
            <v>0</v>
          </cell>
          <cell r="BH173">
            <v>0</v>
          </cell>
          <cell r="BI173">
            <v>0</v>
          </cell>
          <cell r="BJ173">
            <v>0</v>
          </cell>
          <cell r="BK173">
            <v>0</v>
          </cell>
          <cell r="BL173">
            <v>0</v>
          </cell>
          <cell r="BM173">
            <v>0</v>
          </cell>
          <cell r="BN173">
            <v>0</v>
          </cell>
          <cell r="BO173">
            <v>0</v>
          </cell>
          <cell r="BP173">
            <v>0</v>
          </cell>
          <cell r="BQ173">
            <v>0</v>
          </cell>
          <cell r="BR173">
            <v>0</v>
          </cell>
          <cell r="BS173">
            <v>0</v>
          </cell>
          <cell r="BT173">
            <v>0</v>
          </cell>
          <cell r="BU173">
            <v>0</v>
          </cell>
          <cell r="BV173">
            <v>0</v>
          </cell>
          <cell r="BW173">
            <v>0</v>
          </cell>
          <cell r="BX173">
            <v>0</v>
          </cell>
          <cell r="BY173">
            <v>0</v>
          </cell>
          <cell r="BZ173">
            <v>0</v>
          </cell>
          <cell r="CA173">
            <v>0</v>
          </cell>
          <cell r="CB173">
            <v>0</v>
          </cell>
          <cell r="CC173">
            <v>0</v>
          </cell>
        </row>
        <row r="174">
          <cell r="B174" t="str">
            <v>국도38(시)04</v>
          </cell>
          <cell r="C174" t="str">
            <v>국도38(시)</v>
          </cell>
          <cell r="D174" t="str">
            <v>04</v>
          </cell>
          <cell r="E174" t="str">
            <v>9805F_032</v>
          </cell>
          <cell r="F174" t="str">
            <v>9805F_031</v>
          </cell>
          <cell r="G174">
            <v>35</v>
          </cell>
          <cell r="H174">
            <v>48</v>
          </cell>
          <cell r="I174">
            <v>0</v>
          </cell>
          <cell r="J174">
            <v>0</v>
          </cell>
          <cell r="K174">
            <v>0</v>
          </cell>
          <cell r="L174">
            <v>0</v>
          </cell>
          <cell r="M174">
            <v>0</v>
          </cell>
          <cell r="N174">
            <v>0</v>
          </cell>
          <cell r="O174">
            <v>0</v>
          </cell>
          <cell r="P174">
            <v>0</v>
          </cell>
          <cell r="Q174">
            <v>0</v>
          </cell>
          <cell r="R174">
            <v>35</v>
          </cell>
          <cell r="S174">
            <v>0</v>
          </cell>
          <cell r="T174">
            <v>35</v>
          </cell>
          <cell r="U174">
            <v>35</v>
          </cell>
          <cell r="V174">
            <v>0</v>
          </cell>
          <cell r="W174">
            <v>0</v>
          </cell>
          <cell r="X174">
            <v>0</v>
          </cell>
          <cell r="Y174">
            <v>0</v>
          </cell>
          <cell r="Z174">
            <v>0</v>
          </cell>
          <cell r="AA174">
            <v>0</v>
          </cell>
          <cell r="AB174">
            <v>0</v>
          </cell>
          <cell r="AC174">
            <v>0</v>
          </cell>
          <cell r="AD174">
            <v>0</v>
          </cell>
          <cell r="AE174">
            <v>0</v>
          </cell>
          <cell r="AF174">
            <v>0</v>
          </cell>
          <cell r="AG174">
            <v>0</v>
          </cell>
          <cell r="AH174">
            <v>0</v>
          </cell>
          <cell r="AI174">
            <v>0</v>
          </cell>
          <cell r="AJ174">
            <v>0</v>
          </cell>
          <cell r="AK174">
            <v>0</v>
          </cell>
          <cell r="AL174">
            <v>0</v>
          </cell>
          <cell r="AM174">
            <v>0</v>
          </cell>
          <cell r="AN174">
            <v>0</v>
          </cell>
          <cell r="AO174">
            <v>0</v>
          </cell>
          <cell r="AP174">
            <v>0</v>
          </cell>
          <cell r="AQ174">
            <v>0</v>
          </cell>
          <cell r="AR174">
            <v>0</v>
          </cell>
          <cell r="AS174">
            <v>0</v>
          </cell>
          <cell r="AT174">
            <v>0</v>
          </cell>
          <cell r="AU174">
            <v>0</v>
          </cell>
          <cell r="AV174">
            <v>0</v>
          </cell>
          <cell r="AW174">
            <v>0</v>
          </cell>
          <cell r="AX174">
            <v>0</v>
          </cell>
          <cell r="AY174">
            <v>0</v>
          </cell>
          <cell r="AZ174">
            <v>0</v>
          </cell>
          <cell r="BA174">
            <v>0</v>
          </cell>
          <cell r="BB174">
            <v>0</v>
          </cell>
          <cell r="BC174">
            <v>0</v>
          </cell>
          <cell r="BD174">
            <v>0</v>
          </cell>
          <cell r="BE174">
            <v>0</v>
          </cell>
          <cell r="BF174">
            <v>0</v>
          </cell>
          <cell r="BG174">
            <v>0</v>
          </cell>
          <cell r="BH174">
            <v>0</v>
          </cell>
          <cell r="BI174">
            <v>0</v>
          </cell>
          <cell r="BJ174">
            <v>0</v>
          </cell>
          <cell r="BK174">
            <v>0</v>
          </cell>
          <cell r="BL174">
            <v>0</v>
          </cell>
          <cell r="BM174">
            <v>0</v>
          </cell>
          <cell r="BN174">
            <v>0</v>
          </cell>
          <cell r="BO174">
            <v>0</v>
          </cell>
          <cell r="BP174">
            <v>0</v>
          </cell>
          <cell r="BQ174">
            <v>0</v>
          </cell>
          <cell r="BR174">
            <v>0</v>
          </cell>
          <cell r="BS174">
            <v>0</v>
          </cell>
          <cell r="BT174">
            <v>0</v>
          </cell>
          <cell r="BU174">
            <v>0</v>
          </cell>
          <cell r="BV174">
            <v>0</v>
          </cell>
          <cell r="BW174">
            <v>0</v>
          </cell>
          <cell r="BX174">
            <v>0</v>
          </cell>
          <cell r="BY174">
            <v>0</v>
          </cell>
          <cell r="BZ174">
            <v>0</v>
          </cell>
          <cell r="CA174">
            <v>0</v>
          </cell>
          <cell r="CB174">
            <v>0</v>
          </cell>
          <cell r="CC174">
            <v>0</v>
          </cell>
        </row>
        <row r="175">
          <cell r="B175" t="str">
            <v>국도38(시)04</v>
          </cell>
          <cell r="C175" t="str">
            <v>국도38(시)</v>
          </cell>
          <cell r="D175" t="str">
            <v>04</v>
          </cell>
          <cell r="E175" t="str">
            <v>9805F_031</v>
          </cell>
          <cell r="F175" t="str">
            <v>9805F_021</v>
          </cell>
          <cell r="G175">
            <v>42</v>
          </cell>
          <cell r="H175">
            <v>48</v>
          </cell>
          <cell r="I175">
            <v>0</v>
          </cell>
          <cell r="J175">
            <v>0</v>
          </cell>
          <cell r="K175">
            <v>0</v>
          </cell>
          <cell r="L175">
            <v>0</v>
          </cell>
          <cell r="M175">
            <v>0</v>
          </cell>
          <cell r="N175">
            <v>0</v>
          </cell>
          <cell r="O175">
            <v>0</v>
          </cell>
          <cell r="P175">
            <v>0</v>
          </cell>
          <cell r="Q175">
            <v>0</v>
          </cell>
          <cell r="R175">
            <v>42</v>
          </cell>
          <cell r="S175">
            <v>0</v>
          </cell>
          <cell r="T175">
            <v>42</v>
          </cell>
          <cell r="U175">
            <v>42</v>
          </cell>
          <cell r="V175">
            <v>0</v>
          </cell>
          <cell r="W175">
            <v>0</v>
          </cell>
          <cell r="X175">
            <v>0</v>
          </cell>
          <cell r="Y175">
            <v>0</v>
          </cell>
          <cell r="Z175">
            <v>0</v>
          </cell>
          <cell r="AA175">
            <v>0</v>
          </cell>
          <cell r="AB175">
            <v>0</v>
          </cell>
          <cell r="AC175">
            <v>0</v>
          </cell>
          <cell r="AD175">
            <v>0</v>
          </cell>
          <cell r="AE175">
            <v>0</v>
          </cell>
          <cell r="AF175">
            <v>0</v>
          </cell>
          <cell r="AG175">
            <v>0</v>
          </cell>
          <cell r="AH175">
            <v>0</v>
          </cell>
          <cell r="AI175">
            <v>0</v>
          </cell>
          <cell r="AJ175">
            <v>0</v>
          </cell>
          <cell r="AK175">
            <v>0</v>
          </cell>
          <cell r="AL175">
            <v>0</v>
          </cell>
          <cell r="AM175">
            <v>0</v>
          </cell>
          <cell r="AN175">
            <v>0</v>
          </cell>
          <cell r="AO175">
            <v>0</v>
          </cell>
          <cell r="AP175">
            <v>0</v>
          </cell>
          <cell r="AQ175">
            <v>0</v>
          </cell>
          <cell r="AR175">
            <v>0</v>
          </cell>
          <cell r="AS175">
            <v>0</v>
          </cell>
          <cell r="AT175">
            <v>0</v>
          </cell>
          <cell r="AU175">
            <v>0</v>
          </cell>
          <cell r="AV175">
            <v>0</v>
          </cell>
          <cell r="AW175">
            <v>0</v>
          </cell>
          <cell r="AX175">
            <v>0</v>
          </cell>
          <cell r="AY175">
            <v>0</v>
          </cell>
          <cell r="AZ175">
            <v>0</v>
          </cell>
          <cell r="BA175">
            <v>0</v>
          </cell>
          <cell r="BB175">
            <v>0</v>
          </cell>
          <cell r="BC175">
            <v>0</v>
          </cell>
          <cell r="BD175">
            <v>0</v>
          </cell>
          <cell r="BE175">
            <v>0</v>
          </cell>
          <cell r="BF175">
            <v>0</v>
          </cell>
          <cell r="BG175">
            <v>0</v>
          </cell>
          <cell r="BH175">
            <v>0</v>
          </cell>
          <cell r="BI175">
            <v>0</v>
          </cell>
          <cell r="BJ175">
            <v>0</v>
          </cell>
          <cell r="BK175">
            <v>0</v>
          </cell>
          <cell r="BL175">
            <v>0</v>
          </cell>
          <cell r="BM175">
            <v>0</v>
          </cell>
          <cell r="BN175">
            <v>0</v>
          </cell>
          <cell r="BO175">
            <v>0</v>
          </cell>
          <cell r="BP175">
            <v>0</v>
          </cell>
          <cell r="BQ175">
            <v>0</v>
          </cell>
          <cell r="BR175">
            <v>0</v>
          </cell>
          <cell r="BS175">
            <v>0</v>
          </cell>
          <cell r="BT175">
            <v>0</v>
          </cell>
          <cell r="BU175">
            <v>0</v>
          </cell>
          <cell r="BV175">
            <v>0</v>
          </cell>
          <cell r="BW175">
            <v>0</v>
          </cell>
          <cell r="BX175">
            <v>0</v>
          </cell>
          <cell r="BY175">
            <v>0</v>
          </cell>
          <cell r="BZ175">
            <v>0</v>
          </cell>
          <cell r="CA175">
            <v>0</v>
          </cell>
          <cell r="CB175">
            <v>0</v>
          </cell>
          <cell r="CC175">
            <v>0</v>
          </cell>
        </row>
        <row r="176">
          <cell r="B176" t="str">
            <v>국도38(시)04</v>
          </cell>
          <cell r="C176" t="str">
            <v>국도38(시)</v>
          </cell>
          <cell r="D176" t="str">
            <v>04</v>
          </cell>
          <cell r="E176" t="str">
            <v>9805F_021</v>
          </cell>
          <cell r="F176" t="str">
            <v>9805F_012</v>
          </cell>
          <cell r="G176">
            <v>39</v>
          </cell>
          <cell r="H176">
            <v>48</v>
          </cell>
          <cell r="I176">
            <v>0</v>
          </cell>
          <cell r="J176">
            <v>0</v>
          </cell>
          <cell r="K176">
            <v>0</v>
          </cell>
          <cell r="L176">
            <v>0</v>
          </cell>
          <cell r="M176">
            <v>0</v>
          </cell>
          <cell r="N176">
            <v>0</v>
          </cell>
          <cell r="O176">
            <v>0</v>
          </cell>
          <cell r="P176">
            <v>0</v>
          </cell>
          <cell r="Q176">
            <v>0</v>
          </cell>
          <cell r="R176">
            <v>39</v>
          </cell>
          <cell r="S176">
            <v>0</v>
          </cell>
          <cell r="T176">
            <v>39</v>
          </cell>
          <cell r="U176">
            <v>39</v>
          </cell>
          <cell r="V176">
            <v>0</v>
          </cell>
          <cell r="W176">
            <v>0</v>
          </cell>
          <cell r="X176">
            <v>0</v>
          </cell>
          <cell r="Y176">
            <v>0</v>
          </cell>
          <cell r="Z176">
            <v>0</v>
          </cell>
          <cell r="AA176">
            <v>0</v>
          </cell>
          <cell r="AB176">
            <v>0</v>
          </cell>
          <cell r="AC176">
            <v>0</v>
          </cell>
          <cell r="AD176">
            <v>0</v>
          </cell>
          <cell r="AE176">
            <v>0</v>
          </cell>
          <cell r="AF176">
            <v>0</v>
          </cell>
          <cell r="AG176">
            <v>0</v>
          </cell>
          <cell r="AH176">
            <v>0</v>
          </cell>
          <cell r="AI176">
            <v>0</v>
          </cell>
          <cell r="AJ176">
            <v>0</v>
          </cell>
          <cell r="AK176">
            <v>0</v>
          </cell>
          <cell r="AL176">
            <v>0</v>
          </cell>
          <cell r="AM176">
            <v>0</v>
          </cell>
          <cell r="AN176">
            <v>0</v>
          </cell>
          <cell r="AO176">
            <v>0</v>
          </cell>
          <cell r="AP176">
            <v>0</v>
          </cell>
          <cell r="AQ176">
            <v>0</v>
          </cell>
          <cell r="AR176">
            <v>0</v>
          </cell>
          <cell r="AS176">
            <v>0</v>
          </cell>
          <cell r="AT176">
            <v>0</v>
          </cell>
          <cell r="AU176">
            <v>0</v>
          </cell>
          <cell r="AV176">
            <v>0</v>
          </cell>
          <cell r="AW176">
            <v>0</v>
          </cell>
          <cell r="AX176">
            <v>0</v>
          </cell>
          <cell r="AY176">
            <v>0</v>
          </cell>
          <cell r="AZ176">
            <v>0</v>
          </cell>
          <cell r="BA176">
            <v>0</v>
          </cell>
          <cell r="BB176">
            <v>0</v>
          </cell>
          <cell r="BC176">
            <v>0</v>
          </cell>
          <cell r="BD176">
            <v>0</v>
          </cell>
          <cell r="BE176">
            <v>0</v>
          </cell>
          <cell r="BF176">
            <v>0</v>
          </cell>
          <cell r="BG176">
            <v>0</v>
          </cell>
          <cell r="BH176">
            <v>0</v>
          </cell>
          <cell r="BI176">
            <v>0</v>
          </cell>
          <cell r="BJ176">
            <v>0</v>
          </cell>
          <cell r="BK176">
            <v>0</v>
          </cell>
          <cell r="BL176">
            <v>0</v>
          </cell>
          <cell r="BM176">
            <v>0</v>
          </cell>
          <cell r="BN176">
            <v>0</v>
          </cell>
          <cell r="BO176">
            <v>0</v>
          </cell>
          <cell r="BP176">
            <v>0</v>
          </cell>
          <cell r="BQ176">
            <v>0</v>
          </cell>
          <cell r="BR176">
            <v>0</v>
          </cell>
          <cell r="BS176">
            <v>0</v>
          </cell>
          <cell r="BT176">
            <v>0</v>
          </cell>
          <cell r="BU176">
            <v>0</v>
          </cell>
          <cell r="BV176">
            <v>0</v>
          </cell>
          <cell r="BW176">
            <v>0</v>
          </cell>
          <cell r="BX176">
            <v>0</v>
          </cell>
          <cell r="BY176">
            <v>0</v>
          </cell>
          <cell r="BZ176">
            <v>0</v>
          </cell>
          <cell r="CA176">
            <v>0</v>
          </cell>
          <cell r="CB176">
            <v>0</v>
          </cell>
          <cell r="CC176">
            <v>0</v>
          </cell>
        </row>
        <row r="177">
          <cell r="B177" t="str">
            <v>국도38(시)04</v>
          </cell>
          <cell r="C177" t="str">
            <v>국도38(시)</v>
          </cell>
          <cell r="D177" t="str">
            <v>04</v>
          </cell>
          <cell r="E177" t="str">
            <v>9805F_012</v>
          </cell>
          <cell r="F177" t="str">
            <v>9805F_011</v>
          </cell>
          <cell r="G177">
            <v>39</v>
          </cell>
          <cell r="H177">
            <v>48</v>
          </cell>
          <cell r="I177">
            <v>0</v>
          </cell>
          <cell r="J177">
            <v>0</v>
          </cell>
          <cell r="K177">
            <v>0</v>
          </cell>
          <cell r="L177">
            <v>0</v>
          </cell>
          <cell r="M177">
            <v>0</v>
          </cell>
          <cell r="N177">
            <v>0</v>
          </cell>
          <cell r="O177">
            <v>0</v>
          </cell>
          <cell r="P177">
            <v>0</v>
          </cell>
          <cell r="Q177">
            <v>0</v>
          </cell>
          <cell r="R177">
            <v>39</v>
          </cell>
          <cell r="S177">
            <v>0</v>
          </cell>
          <cell r="T177">
            <v>39</v>
          </cell>
          <cell r="U177">
            <v>39</v>
          </cell>
          <cell r="V177">
            <v>0</v>
          </cell>
          <cell r="W177">
            <v>0</v>
          </cell>
          <cell r="X177">
            <v>0</v>
          </cell>
          <cell r="Y177">
            <v>0</v>
          </cell>
          <cell r="Z177">
            <v>0</v>
          </cell>
          <cell r="AA177">
            <v>0</v>
          </cell>
          <cell r="AB177">
            <v>0</v>
          </cell>
          <cell r="AC177">
            <v>0</v>
          </cell>
          <cell r="AD177">
            <v>0</v>
          </cell>
          <cell r="AE177">
            <v>0</v>
          </cell>
          <cell r="AF177">
            <v>0</v>
          </cell>
          <cell r="AG177">
            <v>0</v>
          </cell>
          <cell r="AH177">
            <v>0</v>
          </cell>
          <cell r="AI177">
            <v>0</v>
          </cell>
          <cell r="AJ177">
            <v>0</v>
          </cell>
          <cell r="AK177">
            <v>0</v>
          </cell>
          <cell r="AL177">
            <v>0</v>
          </cell>
          <cell r="AM177">
            <v>0</v>
          </cell>
          <cell r="AN177">
            <v>0</v>
          </cell>
          <cell r="AO177">
            <v>0</v>
          </cell>
          <cell r="AP177">
            <v>0</v>
          </cell>
          <cell r="AQ177">
            <v>0</v>
          </cell>
          <cell r="AR177">
            <v>0</v>
          </cell>
          <cell r="AS177">
            <v>0</v>
          </cell>
          <cell r="AT177">
            <v>0</v>
          </cell>
          <cell r="AU177">
            <v>0</v>
          </cell>
          <cell r="AV177">
            <v>0</v>
          </cell>
          <cell r="AW177">
            <v>0</v>
          </cell>
          <cell r="AX177">
            <v>0</v>
          </cell>
          <cell r="AY177">
            <v>0</v>
          </cell>
          <cell r="AZ177">
            <v>0</v>
          </cell>
          <cell r="BA177">
            <v>0</v>
          </cell>
          <cell r="BB177">
            <v>0</v>
          </cell>
          <cell r="BC177">
            <v>0</v>
          </cell>
          <cell r="BD177">
            <v>0</v>
          </cell>
          <cell r="BE177">
            <v>0</v>
          </cell>
          <cell r="BF177">
            <v>0</v>
          </cell>
          <cell r="BG177">
            <v>0</v>
          </cell>
          <cell r="BH177">
            <v>0</v>
          </cell>
          <cell r="BI177">
            <v>0</v>
          </cell>
          <cell r="BJ177">
            <v>0</v>
          </cell>
          <cell r="BK177">
            <v>0</v>
          </cell>
          <cell r="BL177">
            <v>0</v>
          </cell>
          <cell r="BM177">
            <v>0</v>
          </cell>
          <cell r="BN177">
            <v>0</v>
          </cell>
          <cell r="BO177">
            <v>0</v>
          </cell>
          <cell r="BP177">
            <v>0</v>
          </cell>
          <cell r="BQ177">
            <v>0</v>
          </cell>
          <cell r="BR177">
            <v>0</v>
          </cell>
          <cell r="BS177">
            <v>0</v>
          </cell>
          <cell r="BT177">
            <v>0</v>
          </cell>
          <cell r="BU177">
            <v>0</v>
          </cell>
          <cell r="BV177">
            <v>0</v>
          </cell>
          <cell r="BW177">
            <v>0</v>
          </cell>
          <cell r="BX177">
            <v>0</v>
          </cell>
          <cell r="BY177">
            <v>0</v>
          </cell>
          <cell r="BZ177">
            <v>0</v>
          </cell>
          <cell r="CA177">
            <v>0</v>
          </cell>
          <cell r="CB177">
            <v>0</v>
          </cell>
          <cell r="CC177">
            <v>0</v>
          </cell>
        </row>
        <row r="178">
          <cell r="B178" t="str">
            <v>국도38(시)04</v>
          </cell>
          <cell r="C178" t="str">
            <v>국도38(시)</v>
          </cell>
          <cell r="D178" t="str">
            <v>04</v>
          </cell>
          <cell r="E178" t="str">
            <v>9805F_011</v>
          </cell>
          <cell r="F178" t="str">
            <v>9805F_001</v>
          </cell>
          <cell r="G178">
            <v>40</v>
          </cell>
          <cell r="H178">
            <v>48</v>
          </cell>
          <cell r="I178">
            <v>0</v>
          </cell>
          <cell r="J178">
            <v>0</v>
          </cell>
          <cell r="K178">
            <v>0</v>
          </cell>
          <cell r="L178">
            <v>0</v>
          </cell>
          <cell r="M178">
            <v>0</v>
          </cell>
          <cell r="N178">
            <v>0</v>
          </cell>
          <cell r="O178">
            <v>0</v>
          </cell>
          <cell r="P178">
            <v>0</v>
          </cell>
          <cell r="Q178">
            <v>0</v>
          </cell>
          <cell r="R178">
            <v>40</v>
          </cell>
          <cell r="S178">
            <v>0</v>
          </cell>
          <cell r="T178">
            <v>40</v>
          </cell>
          <cell r="U178">
            <v>40</v>
          </cell>
          <cell r="V178">
            <v>0</v>
          </cell>
          <cell r="W178">
            <v>0</v>
          </cell>
          <cell r="X178">
            <v>0</v>
          </cell>
          <cell r="Y178">
            <v>0</v>
          </cell>
          <cell r="Z178">
            <v>0</v>
          </cell>
          <cell r="AA178">
            <v>0</v>
          </cell>
          <cell r="AB178">
            <v>0</v>
          </cell>
          <cell r="AC178">
            <v>0</v>
          </cell>
          <cell r="AD178">
            <v>0</v>
          </cell>
          <cell r="AE178">
            <v>0</v>
          </cell>
          <cell r="AF178">
            <v>0</v>
          </cell>
          <cell r="AG178">
            <v>0</v>
          </cell>
          <cell r="AH178">
            <v>0</v>
          </cell>
          <cell r="AI178">
            <v>0</v>
          </cell>
          <cell r="AJ178">
            <v>0</v>
          </cell>
          <cell r="AK178">
            <v>0</v>
          </cell>
          <cell r="AL178">
            <v>0</v>
          </cell>
          <cell r="AM178">
            <v>0</v>
          </cell>
          <cell r="AN178">
            <v>0</v>
          </cell>
          <cell r="AO178">
            <v>0</v>
          </cell>
          <cell r="AP178">
            <v>0</v>
          </cell>
          <cell r="AQ178">
            <v>0</v>
          </cell>
          <cell r="AR178">
            <v>0</v>
          </cell>
          <cell r="AS178">
            <v>0</v>
          </cell>
          <cell r="AT178">
            <v>0</v>
          </cell>
          <cell r="AU178">
            <v>0</v>
          </cell>
          <cell r="AV178">
            <v>0</v>
          </cell>
          <cell r="AW178">
            <v>0</v>
          </cell>
          <cell r="AX178">
            <v>0</v>
          </cell>
          <cell r="AY178">
            <v>0</v>
          </cell>
          <cell r="AZ178">
            <v>0</v>
          </cell>
          <cell r="BA178">
            <v>0</v>
          </cell>
          <cell r="BB178">
            <v>0</v>
          </cell>
          <cell r="BC178">
            <v>0</v>
          </cell>
          <cell r="BD178">
            <v>0</v>
          </cell>
          <cell r="BE178">
            <v>0</v>
          </cell>
          <cell r="BF178">
            <v>0</v>
          </cell>
          <cell r="BG178">
            <v>0</v>
          </cell>
          <cell r="BH178">
            <v>0</v>
          </cell>
          <cell r="BI178">
            <v>0</v>
          </cell>
          <cell r="BJ178">
            <v>0</v>
          </cell>
          <cell r="BK178">
            <v>0</v>
          </cell>
          <cell r="BL178">
            <v>0</v>
          </cell>
          <cell r="BM178">
            <v>0</v>
          </cell>
          <cell r="BN178">
            <v>0</v>
          </cell>
          <cell r="BO178">
            <v>0</v>
          </cell>
          <cell r="BP178">
            <v>0</v>
          </cell>
          <cell r="BQ178">
            <v>0</v>
          </cell>
          <cell r="BR178">
            <v>0</v>
          </cell>
          <cell r="BS178">
            <v>0</v>
          </cell>
          <cell r="BT178">
            <v>0</v>
          </cell>
          <cell r="BU178">
            <v>0</v>
          </cell>
          <cell r="BV178">
            <v>0</v>
          </cell>
          <cell r="BW178">
            <v>0</v>
          </cell>
          <cell r="BX178">
            <v>0</v>
          </cell>
          <cell r="BY178">
            <v>0</v>
          </cell>
          <cell r="BZ178">
            <v>0</v>
          </cell>
          <cell r="CA178">
            <v>0</v>
          </cell>
          <cell r="CB178">
            <v>0</v>
          </cell>
          <cell r="CC178">
            <v>0</v>
          </cell>
        </row>
        <row r="179">
          <cell r="B179" t="str">
            <v>국도38(시)04</v>
          </cell>
          <cell r="C179" t="str">
            <v>국도38(시)</v>
          </cell>
          <cell r="D179" t="str">
            <v>04</v>
          </cell>
          <cell r="E179" t="str">
            <v>9805F_001</v>
          </cell>
          <cell r="F179" t="str">
            <v>9805H_191</v>
          </cell>
          <cell r="G179">
            <v>39</v>
          </cell>
          <cell r="H179">
            <v>48</v>
          </cell>
          <cell r="I179">
            <v>0</v>
          </cell>
          <cell r="J179">
            <v>0</v>
          </cell>
          <cell r="K179">
            <v>0</v>
          </cell>
          <cell r="L179">
            <v>0</v>
          </cell>
          <cell r="M179">
            <v>0</v>
          </cell>
          <cell r="N179">
            <v>0</v>
          </cell>
          <cell r="O179">
            <v>0</v>
          </cell>
          <cell r="P179">
            <v>0</v>
          </cell>
          <cell r="Q179">
            <v>0</v>
          </cell>
          <cell r="R179">
            <v>39</v>
          </cell>
          <cell r="S179">
            <v>0</v>
          </cell>
          <cell r="T179">
            <v>39</v>
          </cell>
          <cell r="U179">
            <v>39</v>
          </cell>
          <cell r="V179">
            <v>0</v>
          </cell>
          <cell r="W179">
            <v>0</v>
          </cell>
          <cell r="X179">
            <v>0</v>
          </cell>
          <cell r="Y179">
            <v>0</v>
          </cell>
          <cell r="Z179">
            <v>0</v>
          </cell>
          <cell r="AA179">
            <v>0</v>
          </cell>
          <cell r="AB179">
            <v>0</v>
          </cell>
          <cell r="AC179">
            <v>0</v>
          </cell>
          <cell r="AD179">
            <v>0</v>
          </cell>
          <cell r="AE179">
            <v>0</v>
          </cell>
          <cell r="AF179">
            <v>0</v>
          </cell>
          <cell r="AG179">
            <v>0</v>
          </cell>
          <cell r="AH179">
            <v>0</v>
          </cell>
          <cell r="AI179">
            <v>0</v>
          </cell>
          <cell r="AJ179">
            <v>0</v>
          </cell>
          <cell r="AK179">
            <v>0</v>
          </cell>
          <cell r="AL179">
            <v>0</v>
          </cell>
          <cell r="AM179">
            <v>0</v>
          </cell>
          <cell r="AN179">
            <v>0</v>
          </cell>
          <cell r="AO179">
            <v>0</v>
          </cell>
          <cell r="AP179">
            <v>0</v>
          </cell>
          <cell r="AQ179">
            <v>0</v>
          </cell>
          <cell r="AR179">
            <v>0</v>
          </cell>
          <cell r="AS179">
            <v>0</v>
          </cell>
          <cell r="AT179">
            <v>0</v>
          </cell>
          <cell r="AU179">
            <v>0</v>
          </cell>
          <cell r="AV179">
            <v>0</v>
          </cell>
          <cell r="AW179">
            <v>0</v>
          </cell>
          <cell r="AX179">
            <v>0</v>
          </cell>
          <cell r="AY179">
            <v>0</v>
          </cell>
          <cell r="AZ179">
            <v>0</v>
          </cell>
          <cell r="BA179">
            <v>0</v>
          </cell>
          <cell r="BB179">
            <v>0</v>
          </cell>
          <cell r="BC179">
            <v>0</v>
          </cell>
          <cell r="BD179">
            <v>0</v>
          </cell>
          <cell r="BE179">
            <v>0</v>
          </cell>
          <cell r="BF179">
            <v>0</v>
          </cell>
          <cell r="BG179">
            <v>0</v>
          </cell>
          <cell r="BH179">
            <v>0</v>
          </cell>
          <cell r="BI179">
            <v>0</v>
          </cell>
          <cell r="BJ179">
            <v>0</v>
          </cell>
          <cell r="BK179">
            <v>0</v>
          </cell>
          <cell r="BL179">
            <v>0</v>
          </cell>
          <cell r="BM179">
            <v>0</v>
          </cell>
          <cell r="BN179">
            <v>0</v>
          </cell>
          <cell r="BO179">
            <v>0</v>
          </cell>
          <cell r="BP179">
            <v>0</v>
          </cell>
          <cell r="BQ179">
            <v>0</v>
          </cell>
          <cell r="BR179">
            <v>0</v>
          </cell>
          <cell r="BS179">
            <v>0</v>
          </cell>
          <cell r="BT179">
            <v>0</v>
          </cell>
          <cell r="BU179">
            <v>0</v>
          </cell>
          <cell r="BV179">
            <v>0</v>
          </cell>
          <cell r="BW179">
            <v>0</v>
          </cell>
          <cell r="BX179">
            <v>0</v>
          </cell>
          <cell r="BY179">
            <v>0</v>
          </cell>
          <cell r="BZ179">
            <v>0</v>
          </cell>
          <cell r="CA179">
            <v>0</v>
          </cell>
          <cell r="CB179">
            <v>0</v>
          </cell>
          <cell r="CC179">
            <v>0</v>
          </cell>
        </row>
        <row r="180">
          <cell r="B180" t="str">
            <v>국도38(시)04</v>
          </cell>
          <cell r="C180" t="str">
            <v>국도38(시)</v>
          </cell>
          <cell r="D180" t="str">
            <v>04</v>
          </cell>
          <cell r="E180" t="str">
            <v>9805H_191</v>
          </cell>
          <cell r="F180" t="str">
            <v>9805H_183</v>
          </cell>
          <cell r="G180">
            <v>36</v>
          </cell>
          <cell r="H180">
            <v>48</v>
          </cell>
          <cell r="I180">
            <v>0</v>
          </cell>
          <cell r="J180">
            <v>0</v>
          </cell>
          <cell r="K180">
            <v>0</v>
          </cell>
          <cell r="L180">
            <v>0</v>
          </cell>
          <cell r="M180">
            <v>0</v>
          </cell>
          <cell r="N180">
            <v>0</v>
          </cell>
          <cell r="O180">
            <v>0</v>
          </cell>
          <cell r="P180">
            <v>0</v>
          </cell>
          <cell r="Q180">
            <v>0</v>
          </cell>
          <cell r="R180">
            <v>36</v>
          </cell>
          <cell r="S180">
            <v>0</v>
          </cell>
          <cell r="T180">
            <v>36</v>
          </cell>
          <cell r="U180">
            <v>36</v>
          </cell>
          <cell r="V180">
            <v>0</v>
          </cell>
          <cell r="W180">
            <v>0</v>
          </cell>
          <cell r="X180">
            <v>0</v>
          </cell>
          <cell r="Y180">
            <v>0</v>
          </cell>
          <cell r="Z180">
            <v>0</v>
          </cell>
          <cell r="AA180">
            <v>0</v>
          </cell>
          <cell r="AB180">
            <v>0</v>
          </cell>
          <cell r="AC180">
            <v>0</v>
          </cell>
          <cell r="AD180">
            <v>0</v>
          </cell>
          <cell r="AE180">
            <v>0</v>
          </cell>
          <cell r="AF180">
            <v>0</v>
          </cell>
          <cell r="AG180">
            <v>0</v>
          </cell>
          <cell r="AH180">
            <v>0</v>
          </cell>
          <cell r="AI180">
            <v>0</v>
          </cell>
          <cell r="AJ180">
            <v>0</v>
          </cell>
          <cell r="AK180">
            <v>0</v>
          </cell>
          <cell r="AL180">
            <v>0</v>
          </cell>
          <cell r="AM180">
            <v>0</v>
          </cell>
          <cell r="AN180">
            <v>0</v>
          </cell>
          <cell r="AO180">
            <v>0</v>
          </cell>
          <cell r="AP180">
            <v>0</v>
          </cell>
          <cell r="AQ180">
            <v>0</v>
          </cell>
          <cell r="AR180">
            <v>0</v>
          </cell>
          <cell r="AS180">
            <v>0</v>
          </cell>
          <cell r="AT180">
            <v>0</v>
          </cell>
          <cell r="AU180">
            <v>0</v>
          </cell>
          <cell r="AV180">
            <v>0</v>
          </cell>
          <cell r="AW180">
            <v>0</v>
          </cell>
          <cell r="AX180">
            <v>0</v>
          </cell>
          <cell r="AY180">
            <v>0</v>
          </cell>
          <cell r="AZ180">
            <v>0</v>
          </cell>
          <cell r="BA180">
            <v>0</v>
          </cell>
          <cell r="BB180">
            <v>0</v>
          </cell>
          <cell r="BC180">
            <v>0</v>
          </cell>
          <cell r="BD180">
            <v>0</v>
          </cell>
          <cell r="BE180">
            <v>0</v>
          </cell>
          <cell r="BF180">
            <v>0</v>
          </cell>
          <cell r="BG180">
            <v>0</v>
          </cell>
          <cell r="BH180">
            <v>0</v>
          </cell>
          <cell r="BI180">
            <v>0</v>
          </cell>
          <cell r="BJ180">
            <v>0</v>
          </cell>
          <cell r="BK180">
            <v>0</v>
          </cell>
          <cell r="BL180">
            <v>0</v>
          </cell>
          <cell r="BM180">
            <v>0</v>
          </cell>
          <cell r="BN180">
            <v>0</v>
          </cell>
          <cell r="BO180">
            <v>0</v>
          </cell>
          <cell r="BP180">
            <v>0</v>
          </cell>
          <cell r="BQ180">
            <v>0</v>
          </cell>
          <cell r="BR180">
            <v>0</v>
          </cell>
          <cell r="BS180">
            <v>0</v>
          </cell>
          <cell r="BT180">
            <v>0</v>
          </cell>
          <cell r="BU180">
            <v>0</v>
          </cell>
          <cell r="BV180">
            <v>0</v>
          </cell>
          <cell r="BW180">
            <v>0</v>
          </cell>
          <cell r="BX180">
            <v>0</v>
          </cell>
          <cell r="BY180">
            <v>0</v>
          </cell>
          <cell r="BZ180">
            <v>0</v>
          </cell>
          <cell r="CA180">
            <v>0</v>
          </cell>
          <cell r="CB180">
            <v>0</v>
          </cell>
          <cell r="CC180">
            <v>0</v>
          </cell>
        </row>
        <row r="181">
          <cell r="B181" t="str">
            <v>국도38(시)04</v>
          </cell>
          <cell r="C181" t="str">
            <v>국도38(시)</v>
          </cell>
          <cell r="D181" t="str">
            <v>04</v>
          </cell>
          <cell r="E181" t="str">
            <v>9805H_183</v>
          </cell>
          <cell r="F181" t="str">
            <v>9805H_181</v>
          </cell>
          <cell r="G181">
            <v>35</v>
          </cell>
          <cell r="H181">
            <v>48</v>
          </cell>
          <cell r="I181">
            <v>0</v>
          </cell>
          <cell r="J181">
            <v>0</v>
          </cell>
          <cell r="K181">
            <v>0</v>
          </cell>
          <cell r="L181">
            <v>0</v>
          </cell>
          <cell r="M181">
            <v>0</v>
          </cell>
          <cell r="N181">
            <v>0</v>
          </cell>
          <cell r="O181">
            <v>0</v>
          </cell>
          <cell r="P181">
            <v>0</v>
          </cell>
          <cell r="Q181">
            <v>0</v>
          </cell>
          <cell r="R181">
            <v>35</v>
          </cell>
          <cell r="S181">
            <v>0</v>
          </cell>
          <cell r="T181">
            <v>35</v>
          </cell>
          <cell r="U181">
            <v>35</v>
          </cell>
          <cell r="V181">
            <v>0</v>
          </cell>
          <cell r="W181">
            <v>0</v>
          </cell>
          <cell r="X181">
            <v>0</v>
          </cell>
          <cell r="Y181">
            <v>0</v>
          </cell>
          <cell r="Z181">
            <v>0</v>
          </cell>
          <cell r="AA181">
            <v>0</v>
          </cell>
          <cell r="AB181">
            <v>0</v>
          </cell>
          <cell r="AC181">
            <v>0</v>
          </cell>
          <cell r="AD181">
            <v>0</v>
          </cell>
          <cell r="AE181">
            <v>0</v>
          </cell>
          <cell r="AF181">
            <v>0</v>
          </cell>
          <cell r="AG181">
            <v>0</v>
          </cell>
          <cell r="AH181">
            <v>0</v>
          </cell>
          <cell r="AI181">
            <v>0</v>
          </cell>
          <cell r="AJ181">
            <v>0</v>
          </cell>
          <cell r="AK181">
            <v>0</v>
          </cell>
          <cell r="AL181">
            <v>0</v>
          </cell>
          <cell r="AM181">
            <v>0</v>
          </cell>
          <cell r="AN181">
            <v>0</v>
          </cell>
          <cell r="AO181">
            <v>0</v>
          </cell>
          <cell r="AP181">
            <v>0</v>
          </cell>
          <cell r="AQ181">
            <v>0</v>
          </cell>
          <cell r="AR181">
            <v>0</v>
          </cell>
          <cell r="AS181">
            <v>0</v>
          </cell>
          <cell r="AT181">
            <v>0</v>
          </cell>
          <cell r="AU181">
            <v>0</v>
          </cell>
          <cell r="AV181">
            <v>0</v>
          </cell>
          <cell r="AW181">
            <v>0</v>
          </cell>
          <cell r="AX181">
            <v>0</v>
          </cell>
          <cell r="AY181">
            <v>0</v>
          </cell>
          <cell r="AZ181">
            <v>0</v>
          </cell>
          <cell r="BA181">
            <v>0</v>
          </cell>
          <cell r="BB181">
            <v>0</v>
          </cell>
          <cell r="BC181">
            <v>0</v>
          </cell>
          <cell r="BD181">
            <v>0</v>
          </cell>
          <cell r="BE181">
            <v>0</v>
          </cell>
          <cell r="BF181">
            <v>0</v>
          </cell>
          <cell r="BG181">
            <v>0</v>
          </cell>
          <cell r="BH181">
            <v>0</v>
          </cell>
          <cell r="BI181">
            <v>0</v>
          </cell>
          <cell r="BJ181">
            <v>0</v>
          </cell>
          <cell r="BK181">
            <v>0</v>
          </cell>
          <cell r="BL181">
            <v>0</v>
          </cell>
          <cell r="BM181">
            <v>0</v>
          </cell>
          <cell r="BN181">
            <v>0</v>
          </cell>
          <cell r="BO181">
            <v>0</v>
          </cell>
          <cell r="BP181">
            <v>0</v>
          </cell>
          <cell r="BQ181">
            <v>0</v>
          </cell>
          <cell r="BR181">
            <v>0</v>
          </cell>
          <cell r="BS181">
            <v>0</v>
          </cell>
          <cell r="BT181">
            <v>0</v>
          </cell>
          <cell r="BU181">
            <v>0</v>
          </cell>
          <cell r="BV181">
            <v>0</v>
          </cell>
          <cell r="BW181">
            <v>0</v>
          </cell>
          <cell r="BX181">
            <v>0</v>
          </cell>
          <cell r="BY181">
            <v>0</v>
          </cell>
          <cell r="BZ181">
            <v>0</v>
          </cell>
          <cell r="CA181">
            <v>0</v>
          </cell>
          <cell r="CB181">
            <v>0</v>
          </cell>
          <cell r="CC181">
            <v>0</v>
          </cell>
        </row>
        <row r="182">
          <cell r="B182" t="str">
            <v>국도38(시)04</v>
          </cell>
          <cell r="C182" t="str">
            <v>국도38(시)</v>
          </cell>
          <cell r="D182" t="str">
            <v>04</v>
          </cell>
          <cell r="E182" t="str">
            <v>9805H_181</v>
          </cell>
          <cell r="F182" t="str">
            <v>9805H_071</v>
          </cell>
          <cell r="G182">
            <v>36</v>
          </cell>
          <cell r="H182">
            <v>48</v>
          </cell>
          <cell r="I182">
            <v>0</v>
          </cell>
          <cell r="J182">
            <v>0</v>
          </cell>
          <cell r="K182">
            <v>0</v>
          </cell>
          <cell r="L182">
            <v>0</v>
          </cell>
          <cell r="M182">
            <v>0</v>
          </cell>
          <cell r="N182">
            <v>0</v>
          </cell>
          <cell r="O182">
            <v>0</v>
          </cell>
          <cell r="P182">
            <v>0</v>
          </cell>
          <cell r="Q182">
            <v>0</v>
          </cell>
          <cell r="R182">
            <v>36</v>
          </cell>
          <cell r="S182">
            <v>0</v>
          </cell>
          <cell r="T182">
            <v>36</v>
          </cell>
          <cell r="U182">
            <v>36</v>
          </cell>
          <cell r="V182">
            <v>0</v>
          </cell>
          <cell r="W182">
            <v>0</v>
          </cell>
          <cell r="X182">
            <v>0</v>
          </cell>
          <cell r="Y182">
            <v>0</v>
          </cell>
          <cell r="Z182">
            <v>0</v>
          </cell>
          <cell r="AA182">
            <v>0</v>
          </cell>
          <cell r="AB182">
            <v>0</v>
          </cell>
          <cell r="AC182">
            <v>0</v>
          </cell>
          <cell r="AD182">
            <v>0</v>
          </cell>
          <cell r="AE182">
            <v>0</v>
          </cell>
          <cell r="AF182">
            <v>0</v>
          </cell>
          <cell r="AG182">
            <v>0</v>
          </cell>
          <cell r="AH182">
            <v>0</v>
          </cell>
          <cell r="AI182">
            <v>0</v>
          </cell>
          <cell r="AJ182">
            <v>0</v>
          </cell>
          <cell r="AK182">
            <v>0</v>
          </cell>
          <cell r="AL182">
            <v>0</v>
          </cell>
          <cell r="AM182">
            <v>0</v>
          </cell>
          <cell r="AN182">
            <v>0</v>
          </cell>
          <cell r="AO182">
            <v>0</v>
          </cell>
          <cell r="AP182">
            <v>0</v>
          </cell>
          <cell r="AQ182">
            <v>0</v>
          </cell>
          <cell r="AR182">
            <v>0</v>
          </cell>
          <cell r="AS182">
            <v>0</v>
          </cell>
          <cell r="AT182">
            <v>0</v>
          </cell>
          <cell r="AU182">
            <v>0</v>
          </cell>
          <cell r="AV182">
            <v>0</v>
          </cell>
          <cell r="AW182">
            <v>0</v>
          </cell>
          <cell r="AX182">
            <v>0</v>
          </cell>
          <cell r="AY182">
            <v>0</v>
          </cell>
          <cell r="AZ182">
            <v>0</v>
          </cell>
          <cell r="BA182">
            <v>0</v>
          </cell>
          <cell r="BB182">
            <v>0</v>
          </cell>
          <cell r="BC182">
            <v>0</v>
          </cell>
          <cell r="BD182">
            <v>0</v>
          </cell>
          <cell r="BE182">
            <v>0</v>
          </cell>
          <cell r="BF182">
            <v>0</v>
          </cell>
          <cell r="BG182">
            <v>0</v>
          </cell>
          <cell r="BH182">
            <v>0</v>
          </cell>
          <cell r="BI182">
            <v>0</v>
          </cell>
          <cell r="BJ182">
            <v>0</v>
          </cell>
          <cell r="BK182">
            <v>0</v>
          </cell>
          <cell r="BL182">
            <v>0</v>
          </cell>
          <cell r="BM182">
            <v>0</v>
          </cell>
          <cell r="BN182">
            <v>0</v>
          </cell>
          <cell r="BO182">
            <v>0</v>
          </cell>
          <cell r="BP182">
            <v>0</v>
          </cell>
          <cell r="BQ182">
            <v>0</v>
          </cell>
          <cell r="BR182">
            <v>0</v>
          </cell>
          <cell r="BS182">
            <v>0</v>
          </cell>
          <cell r="BT182">
            <v>0</v>
          </cell>
          <cell r="BU182">
            <v>0</v>
          </cell>
          <cell r="BV182">
            <v>0</v>
          </cell>
          <cell r="BW182">
            <v>0</v>
          </cell>
          <cell r="BX182">
            <v>0</v>
          </cell>
          <cell r="BY182">
            <v>0</v>
          </cell>
          <cell r="BZ182">
            <v>0</v>
          </cell>
          <cell r="CA182">
            <v>0</v>
          </cell>
          <cell r="CB182">
            <v>0</v>
          </cell>
          <cell r="CC182">
            <v>0</v>
          </cell>
        </row>
        <row r="183">
          <cell r="B183" t="str">
            <v>국도38(시)04</v>
          </cell>
          <cell r="C183" t="str">
            <v>국도38(시)</v>
          </cell>
          <cell r="D183" t="str">
            <v>04</v>
          </cell>
          <cell r="E183" t="str">
            <v>9805H_071</v>
          </cell>
          <cell r="F183" t="str">
            <v>9805H_061</v>
          </cell>
          <cell r="G183">
            <v>42</v>
          </cell>
          <cell r="H183">
            <v>48</v>
          </cell>
          <cell r="I183">
            <v>0</v>
          </cell>
          <cell r="J183">
            <v>0</v>
          </cell>
          <cell r="K183">
            <v>0</v>
          </cell>
          <cell r="L183">
            <v>0</v>
          </cell>
          <cell r="M183">
            <v>0</v>
          </cell>
          <cell r="N183">
            <v>0</v>
          </cell>
          <cell r="O183">
            <v>0</v>
          </cell>
          <cell r="P183">
            <v>0</v>
          </cell>
          <cell r="Q183">
            <v>0</v>
          </cell>
          <cell r="R183">
            <v>42</v>
          </cell>
          <cell r="S183">
            <v>0</v>
          </cell>
          <cell r="T183">
            <v>42</v>
          </cell>
          <cell r="U183">
            <v>42</v>
          </cell>
          <cell r="V183">
            <v>0</v>
          </cell>
          <cell r="W183">
            <v>0</v>
          </cell>
          <cell r="X183">
            <v>0</v>
          </cell>
          <cell r="Y183">
            <v>0</v>
          </cell>
          <cell r="Z183">
            <v>0</v>
          </cell>
          <cell r="AA183">
            <v>0</v>
          </cell>
          <cell r="AB183">
            <v>0</v>
          </cell>
          <cell r="AC183">
            <v>0</v>
          </cell>
          <cell r="AD183">
            <v>0</v>
          </cell>
          <cell r="AE183">
            <v>0</v>
          </cell>
          <cell r="AF183">
            <v>0</v>
          </cell>
          <cell r="AG183">
            <v>0</v>
          </cell>
          <cell r="AH183">
            <v>0</v>
          </cell>
          <cell r="AI183">
            <v>0</v>
          </cell>
          <cell r="AJ183">
            <v>0</v>
          </cell>
          <cell r="AK183">
            <v>0</v>
          </cell>
          <cell r="AL183">
            <v>0</v>
          </cell>
          <cell r="AM183">
            <v>0</v>
          </cell>
          <cell r="AN183">
            <v>0</v>
          </cell>
          <cell r="AO183">
            <v>0</v>
          </cell>
          <cell r="AP183">
            <v>0</v>
          </cell>
          <cell r="AQ183">
            <v>0</v>
          </cell>
          <cell r="AR183">
            <v>0</v>
          </cell>
          <cell r="AS183">
            <v>0</v>
          </cell>
          <cell r="AT183">
            <v>0</v>
          </cell>
          <cell r="AU183">
            <v>0</v>
          </cell>
          <cell r="AV183">
            <v>0</v>
          </cell>
          <cell r="AW183">
            <v>0</v>
          </cell>
          <cell r="AX183">
            <v>0</v>
          </cell>
          <cell r="AY183">
            <v>0</v>
          </cell>
          <cell r="AZ183">
            <v>0</v>
          </cell>
          <cell r="BA183">
            <v>0</v>
          </cell>
          <cell r="BB183">
            <v>0</v>
          </cell>
          <cell r="BC183">
            <v>0</v>
          </cell>
          <cell r="BD183">
            <v>0</v>
          </cell>
          <cell r="BE183">
            <v>0</v>
          </cell>
          <cell r="BF183">
            <v>0</v>
          </cell>
          <cell r="BG183">
            <v>0</v>
          </cell>
          <cell r="BH183">
            <v>0</v>
          </cell>
          <cell r="BI183">
            <v>0</v>
          </cell>
          <cell r="BJ183">
            <v>0</v>
          </cell>
          <cell r="BK183">
            <v>0</v>
          </cell>
          <cell r="BL183">
            <v>0</v>
          </cell>
          <cell r="BM183">
            <v>0</v>
          </cell>
          <cell r="BN183">
            <v>0</v>
          </cell>
          <cell r="BO183">
            <v>0</v>
          </cell>
          <cell r="BP183">
            <v>0</v>
          </cell>
          <cell r="BQ183">
            <v>0</v>
          </cell>
          <cell r="BR183">
            <v>0</v>
          </cell>
          <cell r="BS183">
            <v>0</v>
          </cell>
          <cell r="BT183">
            <v>0</v>
          </cell>
          <cell r="BU183">
            <v>0</v>
          </cell>
          <cell r="BV183">
            <v>0</v>
          </cell>
          <cell r="BW183">
            <v>0</v>
          </cell>
          <cell r="BX183">
            <v>0</v>
          </cell>
          <cell r="BY183">
            <v>0</v>
          </cell>
          <cell r="BZ183">
            <v>0</v>
          </cell>
          <cell r="CA183">
            <v>0</v>
          </cell>
          <cell r="CB183">
            <v>0</v>
          </cell>
          <cell r="CC183">
            <v>0</v>
          </cell>
        </row>
        <row r="184">
          <cell r="B184" t="str">
            <v>국도38(시)04</v>
          </cell>
          <cell r="C184" t="str">
            <v>국도38(시)</v>
          </cell>
          <cell r="D184" t="str">
            <v>04</v>
          </cell>
          <cell r="E184" t="str">
            <v>9805H_061</v>
          </cell>
          <cell r="F184" t="str">
            <v>9805G_961</v>
          </cell>
          <cell r="G184">
            <v>35</v>
          </cell>
          <cell r="H184">
            <v>48</v>
          </cell>
          <cell r="I184">
            <v>0</v>
          </cell>
          <cell r="J184">
            <v>0</v>
          </cell>
          <cell r="K184">
            <v>0</v>
          </cell>
          <cell r="L184">
            <v>0</v>
          </cell>
          <cell r="M184">
            <v>0</v>
          </cell>
          <cell r="N184">
            <v>0</v>
          </cell>
          <cell r="O184">
            <v>0</v>
          </cell>
          <cell r="P184">
            <v>0</v>
          </cell>
          <cell r="Q184">
            <v>0</v>
          </cell>
          <cell r="R184">
            <v>35</v>
          </cell>
          <cell r="S184">
            <v>0</v>
          </cell>
          <cell r="T184">
            <v>35</v>
          </cell>
          <cell r="U184">
            <v>35</v>
          </cell>
          <cell r="V184">
            <v>0</v>
          </cell>
          <cell r="W184">
            <v>0</v>
          </cell>
          <cell r="X184">
            <v>0</v>
          </cell>
          <cell r="Y184">
            <v>0</v>
          </cell>
          <cell r="Z184">
            <v>0</v>
          </cell>
          <cell r="AA184">
            <v>0</v>
          </cell>
          <cell r="AB184">
            <v>0</v>
          </cell>
          <cell r="AC184">
            <v>0</v>
          </cell>
          <cell r="AD184">
            <v>0</v>
          </cell>
          <cell r="AE184">
            <v>0</v>
          </cell>
          <cell r="AF184">
            <v>0</v>
          </cell>
          <cell r="AG184">
            <v>0</v>
          </cell>
          <cell r="AH184">
            <v>0</v>
          </cell>
          <cell r="AI184">
            <v>0</v>
          </cell>
          <cell r="AJ184">
            <v>0</v>
          </cell>
          <cell r="AK184">
            <v>0</v>
          </cell>
          <cell r="AL184">
            <v>0</v>
          </cell>
          <cell r="AM184">
            <v>0</v>
          </cell>
          <cell r="AN184">
            <v>0</v>
          </cell>
          <cell r="AO184">
            <v>0</v>
          </cell>
          <cell r="AP184">
            <v>0</v>
          </cell>
          <cell r="AQ184">
            <v>0</v>
          </cell>
          <cell r="AR184">
            <v>0</v>
          </cell>
          <cell r="AS184">
            <v>0</v>
          </cell>
          <cell r="AT184">
            <v>0</v>
          </cell>
          <cell r="AU184">
            <v>0</v>
          </cell>
          <cell r="AV184">
            <v>0</v>
          </cell>
          <cell r="AW184">
            <v>0</v>
          </cell>
          <cell r="AX184">
            <v>0</v>
          </cell>
          <cell r="AY184">
            <v>0</v>
          </cell>
          <cell r="AZ184">
            <v>0</v>
          </cell>
          <cell r="BA184">
            <v>0</v>
          </cell>
          <cell r="BB184">
            <v>0</v>
          </cell>
          <cell r="BC184">
            <v>0</v>
          </cell>
          <cell r="BD184">
            <v>0</v>
          </cell>
          <cell r="BE184">
            <v>0</v>
          </cell>
          <cell r="BF184">
            <v>0</v>
          </cell>
          <cell r="BG184">
            <v>0</v>
          </cell>
          <cell r="BH184">
            <v>0</v>
          </cell>
          <cell r="BI184">
            <v>0</v>
          </cell>
          <cell r="BJ184">
            <v>0</v>
          </cell>
          <cell r="BK184">
            <v>0</v>
          </cell>
          <cell r="BL184">
            <v>0</v>
          </cell>
          <cell r="BM184">
            <v>0</v>
          </cell>
          <cell r="BN184">
            <v>0</v>
          </cell>
          <cell r="BO184">
            <v>0</v>
          </cell>
          <cell r="BP184">
            <v>0</v>
          </cell>
          <cell r="BQ184">
            <v>0</v>
          </cell>
          <cell r="BR184">
            <v>0</v>
          </cell>
          <cell r="BS184">
            <v>0</v>
          </cell>
          <cell r="BT184">
            <v>0</v>
          </cell>
          <cell r="BU184">
            <v>0</v>
          </cell>
          <cell r="BV184">
            <v>0</v>
          </cell>
          <cell r="BW184">
            <v>0</v>
          </cell>
          <cell r="BX184">
            <v>0</v>
          </cell>
          <cell r="BY184">
            <v>0</v>
          </cell>
          <cell r="BZ184">
            <v>0</v>
          </cell>
          <cell r="CA184">
            <v>0</v>
          </cell>
          <cell r="CB184">
            <v>0</v>
          </cell>
          <cell r="CC184">
            <v>0</v>
          </cell>
        </row>
        <row r="185">
          <cell r="B185" t="str">
            <v>국도38(시)04</v>
          </cell>
          <cell r="C185" t="str">
            <v>국도38(시)</v>
          </cell>
          <cell r="D185" t="str">
            <v>04</v>
          </cell>
          <cell r="E185" t="str">
            <v>9805G_961</v>
          </cell>
          <cell r="F185" t="str">
            <v>9805G_951</v>
          </cell>
          <cell r="G185">
            <v>50</v>
          </cell>
          <cell r="H185">
            <v>48</v>
          </cell>
          <cell r="I185">
            <v>0</v>
          </cell>
          <cell r="J185">
            <v>0</v>
          </cell>
          <cell r="K185">
            <v>0</v>
          </cell>
          <cell r="L185">
            <v>0</v>
          </cell>
          <cell r="M185">
            <v>0</v>
          </cell>
          <cell r="N185">
            <v>0</v>
          </cell>
          <cell r="O185">
            <v>0</v>
          </cell>
          <cell r="P185">
            <v>0</v>
          </cell>
          <cell r="Q185">
            <v>0</v>
          </cell>
          <cell r="R185">
            <v>50</v>
          </cell>
          <cell r="S185">
            <v>0</v>
          </cell>
          <cell r="T185">
            <v>50</v>
          </cell>
          <cell r="U185">
            <v>50</v>
          </cell>
          <cell r="V185">
            <v>0</v>
          </cell>
          <cell r="W185">
            <v>0</v>
          </cell>
          <cell r="X185">
            <v>0</v>
          </cell>
          <cell r="Y185">
            <v>0</v>
          </cell>
          <cell r="Z185">
            <v>0</v>
          </cell>
          <cell r="AA185">
            <v>0</v>
          </cell>
          <cell r="AB185">
            <v>0</v>
          </cell>
          <cell r="AC185">
            <v>0</v>
          </cell>
          <cell r="AD185">
            <v>0</v>
          </cell>
          <cell r="AE185">
            <v>0</v>
          </cell>
          <cell r="AF185">
            <v>0</v>
          </cell>
          <cell r="AG185">
            <v>0</v>
          </cell>
          <cell r="AH185">
            <v>0</v>
          </cell>
          <cell r="AI185">
            <v>0</v>
          </cell>
          <cell r="AJ185">
            <v>0</v>
          </cell>
          <cell r="AK185">
            <v>0</v>
          </cell>
          <cell r="AL185">
            <v>0</v>
          </cell>
          <cell r="AM185">
            <v>0</v>
          </cell>
          <cell r="AN185">
            <v>0</v>
          </cell>
          <cell r="AO185">
            <v>0</v>
          </cell>
          <cell r="AP185">
            <v>0</v>
          </cell>
          <cell r="AQ185">
            <v>0</v>
          </cell>
          <cell r="AR185">
            <v>0</v>
          </cell>
          <cell r="AS185">
            <v>0</v>
          </cell>
          <cell r="AT185">
            <v>0</v>
          </cell>
          <cell r="AU185">
            <v>0</v>
          </cell>
          <cell r="AV185">
            <v>0</v>
          </cell>
          <cell r="AW185">
            <v>0</v>
          </cell>
          <cell r="AX185">
            <v>0</v>
          </cell>
          <cell r="AY185">
            <v>0</v>
          </cell>
          <cell r="AZ185">
            <v>0</v>
          </cell>
          <cell r="BA185">
            <v>0</v>
          </cell>
          <cell r="BB185">
            <v>0</v>
          </cell>
          <cell r="BC185">
            <v>0</v>
          </cell>
          <cell r="BD185">
            <v>0</v>
          </cell>
          <cell r="BE185">
            <v>0</v>
          </cell>
          <cell r="BF185">
            <v>0</v>
          </cell>
          <cell r="BG185">
            <v>0</v>
          </cell>
          <cell r="BH185">
            <v>0</v>
          </cell>
          <cell r="BI185">
            <v>0</v>
          </cell>
          <cell r="BJ185">
            <v>0</v>
          </cell>
          <cell r="BK185">
            <v>0</v>
          </cell>
          <cell r="BL185">
            <v>0</v>
          </cell>
          <cell r="BM185">
            <v>0</v>
          </cell>
          <cell r="BN185">
            <v>0</v>
          </cell>
          <cell r="BO185">
            <v>0</v>
          </cell>
          <cell r="BP185">
            <v>0</v>
          </cell>
          <cell r="BQ185">
            <v>0</v>
          </cell>
          <cell r="BR185">
            <v>0</v>
          </cell>
          <cell r="BS185">
            <v>0</v>
          </cell>
          <cell r="BT185">
            <v>0</v>
          </cell>
          <cell r="BU185">
            <v>0</v>
          </cell>
          <cell r="BV185">
            <v>0</v>
          </cell>
          <cell r="BW185">
            <v>0</v>
          </cell>
          <cell r="BX185">
            <v>0</v>
          </cell>
          <cell r="BY185">
            <v>0</v>
          </cell>
          <cell r="BZ185">
            <v>0</v>
          </cell>
          <cell r="CA185">
            <v>0</v>
          </cell>
          <cell r="CB185">
            <v>0</v>
          </cell>
          <cell r="CC185">
            <v>0</v>
          </cell>
        </row>
        <row r="186">
          <cell r="B186" t="str">
            <v>국도38(시)04</v>
          </cell>
          <cell r="C186" t="str">
            <v>국도38(시)</v>
          </cell>
          <cell r="D186" t="str">
            <v>04</v>
          </cell>
          <cell r="E186" t="str">
            <v>9805G_951</v>
          </cell>
          <cell r="F186" t="str">
            <v>9805G_841</v>
          </cell>
          <cell r="G186">
            <v>37</v>
          </cell>
          <cell r="H186">
            <v>48</v>
          </cell>
          <cell r="I186">
            <v>0</v>
          </cell>
          <cell r="J186">
            <v>0</v>
          </cell>
          <cell r="K186">
            <v>0</v>
          </cell>
          <cell r="L186">
            <v>0</v>
          </cell>
          <cell r="M186">
            <v>0</v>
          </cell>
          <cell r="N186">
            <v>0</v>
          </cell>
          <cell r="O186">
            <v>0</v>
          </cell>
          <cell r="P186">
            <v>0</v>
          </cell>
          <cell r="Q186">
            <v>0</v>
          </cell>
          <cell r="R186">
            <v>37</v>
          </cell>
          <cell r="S186">
            <v>0</v>
          </cell>
          <cell r="T186">
            <v>37</v>
          </cell>
          <cell r="U186">
            <v>37</v>
          </cell>
          <cell r="V186">
            <v>0</v>
          </cell>
          <cell r="W186">
            <v>0</v>
          </cell>
          <cell r="X186">
            <v>0</v>
          </cell>
          <cell r="Y186">
            <v>0</v>
          </cell>
          <cell r="Z186">
            <v>0</v>
          </cell>
          <cell r="AA186">
            <v>0</v>
          </cell>
          <cell r="AB186">
            <v>0</v>
          </cell>
          <cell r="AC186">
            <v>0</v>
          </cell>
          <cell r="AD186">
            <v>0</v>
          </cell>
          <cell r="AE186">
            <v>0</v>
          </cell>
          <cell r="AF186">
            <v>0</v>
          </cell>
          <cell r="AG186">
            <v>0</v>
          </cell>
          <cell r="AH186">
            <v>0</v>
          </cell>
          <cell r="AI186">
            <v>0</v>
          </cell>
          <cell r="AJ186">
            <v>0</v>
          </cell>
          <cell r="AK186">
            <v>0</v>
          </cell>
          <cell r="AL186">
            <v>0</v>
          </cell>
          <cell r="AM186">
            <v>0</v>
          </cell>
          <cell r="AN186">
            <v>0</v>
          </cell>
          <cell r="AO186">
            <v>0</v>
          </cell>
          <cell r="AP186">
            <v>0</v>
          </cell>
          <cell r="AQ186">
            <v>0</v>
          </cell>
          <cell r="AR186">
            <v>0</v>
          </cell>
          <cell r="AS186">
            <v>0</v>
          </cell>
          <cell r="AT186">
            <v>0</v>
          </cell>
          <cell r="AU186">
            <v>0</v>
          </cell>
          <cell r="AV186">
            <v>0</v>
          </cell>
          <cell r="AW186">
            <v>0</v>
          </cell>
          <cell r="AX186">
            <v>0</v>
          </cell>
          <cell r="AY186">
            <v>0</v>
          </cell>
          <cell r="AZ186">
            <v>0</v>
          </cell>
          <cell r="BA186">
            <v>0</v>
          </cell>
          <cell r="BB186">
            <v>0</v>
          </cell>
          <cell r="BC186">
            <v>0</v>
          </cell>
          <cell r="BD186">
            <v>0</v>
          </cell>
          <cell r="BE186">
            <v>0</v>
          </cell>
          <cell r="BF186">
            <v>0</v>
          </cell>
          <cell r="BG186">
            <v>0</v>
          </cell>
          <cell r="BH186">
            <v>0</v>
          </cell>
          <cell r="BI186">
            <v>0</v>
          </cell>
          <cell r="BJ186">
            <v>0</v>
          </cell>
          <cell r="BK186">
            <v>0</v>
          </cell>
          <cell r="BL186">
            <v>0</v>
          </cell>
          <cell r="BM186">
            <v>0</v>
          </cell>
          <cell r="BN186">
            <v>0</v>
          </cell>
          <cell r="BO186">
            <v>0</v>
          </cell>
          <cell r="BP186">
            <v>0</v>
          </cell>
          <cell r="BQ186">
            <v>0</v>
          </cell>
          <cell r="BR186">
            <v>0</v>
          </cell>
          <cell r="BS186">
            <v>0</v>
          </cell>
          <cell r="BT186">
            <v>0</v>
          </cell>
          <cell r="BU186">
            <v>0</v>
          </cell>
          <cell r="BV186">
            <v>0</v>
          </cell>
          <cell r="BW186">
            <v>0</v>
          </cell>
          <cell r="BX186">
            <v>0</v>
          </cell>
          <cell r="BY186">
            <v>0</v>
          </cell>
          <cell r="BZ186">
            <v>0</v>
          </cell>
          <cell r="CA186">
            <v>0</v>
          </cell>
          <cell r="CB186">
            <v>0</v>
          </cell>
          <cell r="CC186">
            <v>0</v>
          </cell>
        </row>
        <row r="187">
          <cell r="B187" t="str">
            <v>국도38(시)04</v>
          </cell>
          <cell r="C187" t="str">
            <v>국도38(시)</v>
          </cell>
          <cell r="D187" t="str">
            <v>04</v>
          </cell>
          <cell r="E187" t="str">
            <v>9805G_841</v>
          </cell>
          <cell r="F187" t="str">
            <v>9805G_842</v>
          </cell>
          <cell r="G187">
            <v>41</v>
          </cell>
          <cell r="H187">
            <v>48</v>
          </cell>
          <cell r="I187">
            <v>0</v>
          </cell>
          <cell r="J187">
            <v>0</v>
          </cell>
          <cell r="K187">
            <v>0</v>
          </cell>
          <cell r="L187">
            <v>0</v>
          </cell>
          <cell r="M187">
            <v>0</v>
          </cell>
          <cell r="N187">
            <v>0</v>
          </cell>
          <cell r="O187">
            <v>0</v>
          </cell>
          <cell r="P187">
            <v>0</v>
          </cell>
          <cell r="Q187">
            <v>0</v>
          </cell>
          <cell r="R187">
            <v>41</v>
          </cell>
          <cell r="S187">
            <v>0</v>
          </cell>
          <cell r="T187">
            <v>41</v>
          </cell>
          <cell r="U187">
            <v>41</v>
          </cell>
          <cell r="V187">
            <v>0</v>
          </cell>
          <cell r="W187">
            <v>0</v>
          </cell>
          <cell r="X187">
            <v>0</v>
          </cell>
          <cell r="Y187">
            <v>0</v>
          </cell>
          <cell r="Z187">
            <v>0</v>
          </cell>
          <cell r="AA187">
            <v>0</v>
          </cell>
          <cell r="AB187">
            <v>0</v>
          </cell>
          <cell r="AC187">
            <v>0</v>
          </cell>
          <cell r="AD187">
            <v>0</v>
          </cell>
          <cell r="AE187">
            <v>0</v>
          </cell>
          <cell r="AF187">
            <v>0</v>
          </cell>
          <cell r="AG187">
            <v>0</v>
          </cell>
          <cell r="AH187">
            <v>0</v>
          </cell>
          <cell r="AI187">
            <v>0</v>
          </cell>
          <cell r="AJ187">
            <v>0</v>
          </cell>
          <cell r="AK187">
            <v>0</v>
          </cell>
          <cell r="AL187">
            <v>0</v>
          </cell>
          <cell r="AM187">
            <v>0</v>
          </cell>
          <cell r="AN187">
            <v>0</v>
          </cell>
          <cell r="AO187">
            <v>0</v>
          </cell>
          <cell r="AP187">
            <v>0</v>
          </cell>
          <cell r="AQ187">
            <v>0</v>
          </cell>
          <cell r="AR187">
            <v>0</v>
          </cell>
          <cell r="AS187">
            <v>0</v>
          </cell>
          <cell r="AT187">
            <v>0</v>
          </cell>
          <cell r="AU187">
            <v>0</v>
          </cell>
          <cell r="AV187">
            <v>0</v>
          </cell>
          <cell r="AW187">
            <v>0</v>
          </cell>
          <cell r="AX187">
            <v>0</v>
          </cell>
          <cell r="AY187">
            <v>0</v>
          </cell>
          <cell r="AZ187">
            <v>0</v>
          </cell>
          <cell r="BA187">
            <v>0</v>
          </cell>
          <cell r="BB187">
            <v>0</v>
          </cell>
          <cell r="BC187">
            <v>0</v>
          </cell>
          <cell r="BD187">
            <v>0</v>
          </cell>
          <cell r="BE187">
            <v>0</v>
          </cell>
          <cell r="BF187">
            <v>0</v>
          </cell>
          <cell r="BG187">
            <v>0</v>
          </cell>
          <cell r="BH187">
            <v>0</v>
          </cell>
          <cell r="BI187">
            <v>0</v>
          </cell>
          <cell r="BJ187">
            <v>0</v>
          </cell>
          <cell r="BK187">
            <v>0</v>
          </cell>
          <cell r="BL187">
            <v>0</v>
          </cell>
          <cell r="BM187">
            <v>0</v>
          </cell>
          <cell r="BN187">
            <v>0</v>
          </cell>
          <cell r="BO187">
            <v>0</v>
          </cell>
          <cell r="BP187">
            <v>0</v>
          </cell>
          <cell r="BQ187">
            <v>0</v>
          </cell>
          <cell r="BR187">
            <v>0</v>
          </cell>
          <cell r="BS187">
            <v>0</v>
          </cell>
          <cell r="BT187">
            <v>0</v>
          </cell>
          <cell r="BU187">
            <v>0</v>
          </cell>
          <cell r="BV187">
            <v>0</v>
          </cell>
          <cell r="BW187">
            <v>0</v>
          </cell>
          <cell r="BX187">
            <v>0</v>
          </cell>
          <cell r="BY187">
            <v>0</v>
          </cell>
          <cell r="BZ187">
            <v>0</v>
          </cell>
          <cell r="CA187">
            <v>0</v>
          </cell>
          <cell r="CB187">
            <v>0</v>
          </cell>
          <cell r="CC187">
            <v>0</v>
          </cell>
        </row>
        <row r="188">
          <cell r="B188" t="str">
            <v>국도38(시)04</v>
          </cell>
          <cell r="C188" t="str">
            <v>국도38(시)</v>
          </cell>
          <cell r="D188" t="str">
            <v>04</v>
          </cell>
          <cell r="E188" t="str">
            <v>9805G_842</v>
          </cell>
          <cell r="F188" t="str">
            <v>9805G_831</v>
          </cell>
          <cell r="G188">
            <v>47</v>
          </cell>
          <cell r="H188">
            <v>48</v>
          </cell>
          <cell r="I188">
            <v>0</v>
          </cell>
          <cell r="J188">
            <v>0</v>
          </cell>
          <cell r="K188">
            <v>0</v>
          </cell>
          <cell r="L188">
            <v>0</v>
          </cell>
          <cell r="M188">
            <v>0</v>
          </cell>
          <cell r="N188">
            <v>0</v>
          </cell>
          <cell r="O188">
            <v>0</v>
          </cell>
          <cell r="P188">
            <v>0</v>
          </cell>
          <cell r="Q188">
            <v>0</v>
          </cell>
          <cell r="R188">
            <v>47</v>
          </cell>
          <cell r="S188">
            <v>0</v>
          </cell>
          <cell r="T188">
            <v>47</v>
          </cell>
          <cell r="U188">
            <v>47</v>
          </cell>
          <cell r="V188">
            <v>0</v>
          </cell>
          <cell r="W188">
            <v>0</v>
          </cell>
          <cell r="X188">
            <v>0</v>
          </cell>
          <cell r="Y188">
            <v>0</v>
          </cell>
          <cell r="Z188">
            <v>0</v>
          </cell>
          <cell r="AA188">
            <v>0</v>
          </cell>
          <cell r="AB188">
            <v>0</v>
          </cell>
          <cell r="AC188">
            <v>0</v>
          </cell>
          <cell r="AD188">
            <v>0</v>
          </cell>
          <cell r="AE188">
            <v>0</v>
          </cell>
          <cell r="AF188">
            <v>0</v>
          </cell>
          <cell r="AG188">
            <v>0</v>
          </cell>
          <cell r="AH188">
            <v>0</v>
          </cell>
          <cell r="AI188">
            <v>0</v>
          </cell>
          <cell r="AJ188">
            <v>0</v>
          </cell>
          <cell r="AK188">
            <v>0</v>
          </cell>
          <cell r="AL188">
            <v>0</v>
          </cell>
          <cell r="AM188">
            <v>0</v>
          </cell>
          <cell r="AN188">
            <v>0</v>
          </cell>
          <cell r="AO188">
            <v>0</v>
          </cell>
          <cell r="AP188">
            <v>0</v>
          </cell>
          <cell r="AQ188">
            <v>0</v>
          </cell>
          <cell r="AR188">
            <v>0</v>
          </cell>
          <cell r="AS188">
            <v>0</v>
          </cell>
          <cell r="AT188">
            <v>0</v>
          </cell>
          <cell r="AU188">
            <v>0</v>
          </cell>
          <cell r="AV188">
            <v>0</v>
          </cell>
          <cell r="AW188">
            <v>0</v>
          </cell>
          <cell r="AX188">
            <v>0</v>
          </cell>
          <cell r="AY188">
            <v>0</v>
          </cell>
          <cell r="AZ188">
            <v>0</v>
          </cell>
          <cell r="BA188">
            <v>0</v>
          </cell>
          <cell r="BB188">
            <v>0</v>
          </cell>
          <cell r="BC188">
            <v>0</v>
          </cell>
          <cell r="BD188">
            <v>0</v>
          </cell>
          <cell r="BE188">
            <v>0</v>
          </cell>
          <cell r="BF188">
            <v>0</v>
          </cell>
          <cell r="BG188">
            <v>0</v>
          </cell>
          <cell r="BH188">
            <v>0</v>
          </cell>
          <cell r="BI188">
            <v>0</v>
          </cell>
          <cell r="BJ188">
            <v>0</v>
          </cell>
          <cell r="BK188">
            <v>0</v>
          </cell>
          <cell r="BL188">
            <v>0</v>
          </cell>
          <cell r="BM188">
            <v>0</v>
          </cell>
          <cell r="BN188">
            <v>0</v>
          </cell>
          <cell r="BO188">
            <v>0</v>
          </cell>
          <cell r="BP188">
            <v>0</v>
          </cell>
          <cell r="BQ188">
            <v>0</v>
          </cell>
          <cell r="BR188">
            <v>0</v>
          </cell>
          <cell r="BS188">
            <v>0</v>
          </cell>
          <cell r="BT188">
            <v>0</v>
          </cell>
          <cell r="BU188">
            <v>0</v>
          </cell>
          <cell r="BV188">
            <v>0</v>
          </cell>
          <cell r="BW188">
            <v>0</v>
          </cell>
          <cell r="BX188">
            <v>0</v>
          </cell>
          <cell r="BY188">
            <v>0</v>
          </cell>
          <cell r="BZ188">
            <v>0</v>
          </cell>
          <cell r="CA188">
            <v>0</v>
          </cell>
          <cell r="CB188">
            <v>0</v>
          </cell>
          <cell r="CC188">
            <v>0</v>
          </cell>
        </row>
        <row r="189">
          <cell r="B189" t="str">
            <v>국도38(시)04</v>
          </cell>
          <cell r="C189" t="str">
            <v>국도38(시)</v>
          </cell>
          <cell r="D189" t="str">
            <v>04</v>
          </cell>
          <cell r="E189" t="str">
            <v>9805G_831</v>
          </cell>
          <cell r="F189" t="str">
            <v>9805G_721</v>
          </cell>
          <cell r="G189">
            <v>45</v>
          </cell>
          <cell r="H189">
            <v>48</v>
          </cell>
          <cell r="I189">
            <v>0</v>
          </cell>
          <cell r="J189">
            <v>0</v>
          </cell>
          <cell r="K189">
            <v>0</v>
          </cell>
          <cell r="L189">
            <v>0</v>
          </cell>
          <cell r="M189">
            <v>0</v>
          </cell>
          <cell r="N189">
            <v>0</v>
          </cell>
          <cell r="O189">
            <v>0</v>
          </cell>
          <cell r="P189">
            <v>0</v>
          </cell>
          <cell r="Q189">
            <v>0</v>
          </cell>
          <cell r="R189">
            <v>45</v>
          </cell>
          <cell r="S189">
            <v>0</v>
          </cell>
          <cell r="T189">
            <v>45</v>
          </cell>
          <cell r="U189">
            <v>45</v>
          </cell>
          <cell r="V189">
            <v>0</v>
          </cell>
          <cell r="W189">
            <v>0</v>
          </cell>
          <cell r="X189">
            <v>0</v>
          </cell>
          <cell r="Y189">
            <v>0</v>
          </cell>
          <cell r="Z189">
            <v>0</v>
          </cell>
          <cell r="AA189">
            <v>0</v>
          </cell>
          <cell r="AB189">
            <v>0</v>
          </cell>
          <cell r="AC189">
            <v>0</v>
          </cell>
          <cell r="AD189">
            <v>0</v>
          </cell>
          <cell r="AE189">
            <v>0</v>
          </cell>
          <cell r="AF189">
            <v>0</v>
          </cell>
          <cell r="AG189">
            <v>0</v>
          </cell>
          <cell r="AH189">
            <v>0</v>
          </cell>
          <cell r="AI189">
            <v>0</v>
          </cell>
          <cell r="AJ189">
            <v>0</v>
          </cell>
          <cell r="AK189">
            <v>0</v>
          </cell>
          <cell r="AL189">
            <v>0</v>
          </cell>
          <cell r="AM189">
            <v>0</v>
          </cell>
          <cell r="AN189">
            <v>0</v>
          </cell>
          <cell r="AO189">
            <v>0</v>
          </cell>
          <cell r="AP189">
            <v>0</v>
          </cell>
          <cell r="AQ189">
            <v>0</v>
          </cell>
          <cell r="AR189">
            <v>0</v>
          </cell>
          <cell r="AS189">
            <v>0</v>
          </cell>
          <cell r="AT189">
            <v>0</v>
          </cell>
          <cell r="AU189">
            <v>0</v>
          </cell>
          <cell r="AV189">
            <v>0</v>
          </cell>
          <cell r="AW189">
            <v>0</v>
          </cell>
          <cell r="AX189">
            <v>0</v>
          </cell>
          <cell r="AY189">
            <v>0</v>
          </cell>
          <cell r="AZ189">
            <v>0</v>
          </cell>
          <cell r="BA189">
            <v>0</v>
          </cell>
          <cell r="BB189">
            <v>0</v>
          </cell>
          <cell r="BC189">
            <v>0</v>
          </cell>
          <cell r="BD189">
            <v>0</v>
          </cell>
          <cell r="BE189">
            <v>0</v>
          </cell>
          <cell r="BF189">
            <v>0</v>
          </cell>
          <cell r="BG189">
            <v>0</v>
          </cell>
          <cell r="BH189">
            <v>0</v>
          </cell>
          <cell r="BI189">
            <v>0</v>
          </cell>
          <cell r="BJ189">
            <v>0</v>
          </cell>
          <cell r="BK189">
            <v>0</v>
          </cell>
          <cell r="BL189">
            <v>0</v>
          </cell>
          <cell r="BM189">
            <v>0</v>
          </cell>
          <cell r="BN189">
            <v>0</v>
          </cell>
          <cell r="BO189">
            <v>0</v>
          </cell>
          <cell r="BP189">
            <v>0</v>
          </cell>
          <cell r="BQ189">
            <v>0</v>
          </cell>
          <cell r="BR189">
            <v>0</v>
          </cell>
          <cell r="BS189">
            <v>0</v>
          </cell>
          <cell r="BT189">
            <v>0</v>
          </cell>
          <cell r="BU189">
            <v>0</v>
          </cell>
          <cell r="BV189">
            <v>0</v>
          </cell>
          <cell r="BW189">
            <v>0</v>
          </cell>
          <cell r="BX189">
            <v>0</v>
          </cell>
          <cell r="BY189">
            <v>0</v>
          </cell>
          <cell r="BZ189">
            <v>0</v>
          </cell>
          <cell r="CA189">
            <v>0</v>
          </cell>
          <cell r="CB189">
            <v>0</v>
          </cell>
          <cell r="CC189">
            <v>0</v>
          </cell>
        </row>
        <row r="190">
          <cell r="B190" t="str">
            <v>국도38(시)04</v>
          </cell>
          <cell r="C190" t="str">
            <v>국도38(시)</v>
          </cell>
          <cell r="D190" t="str">
            <v>04</v>
          </cell>
          <cell r="E190" t="str">
            <v>9805G_721</v>
          </cell>
          <cell r="F190" t="str">
            <v>9805G_711</v>
          </cell>
          <cell r="G190">
            <v>41</v>
          </cell>
          <cell r="H190">
            <v>48</v>
          </cell>
          <cell r="I190">
            <v>0</v>
          </cell>
          <cell r="J190">
            <v>0</v>
          </cell>
          <cell r="K190">
            <v>0</v>
          </cell>
          <cell r="L190">
            <v>0</v>
          </cell>
          <cell r="M190">
            <v>0</v>
          </cell>
          <cell r="N190">
            <v>0</v>
          </cell>
          <cell r="O190">
            <v>0</v>
          </cell>
          <cell r="P190">
            <v>0</v>
          </cell>
          <cell r="Q190">
            <v>0</v>
          </cell>
          <cell r="R190">
            <v>41</v>
          </cell>
          <cell r="S190">
            <v>0</v>
          </cell>
          <cell r="T190">
            <v>41</v>
          </cell>
          <cell r="U190">
            <v>41</v>
          </cell>
          <cell r="V190">
            <v>0</v>
          </cell>
          <cell r="W190">
            <v>0</v>
          </cell>
          <cell r="X190">
            <v>0</v>
          </cell>
          <cell r="Y190">
            <v>0</v>
          </cell>
          <cell r="Z190">
            <v>0</v>
          </cell>
          <cell r="AA190">
            <v>0</v>
          </cell>
          <cell r="AB190">
            <v>0</v>
          </cell>
          <cell r="AC190">
            <v>0</v>
          </cell>
          <cell r="AD190">
            <v>0</v>
          </cell>
          <cell r="AE190">
            <v>0</v>
          </cell>
          <cell r="AF190">
            <v>0</v>
          </cell>
          <cell r="AG190">
            <v>0</v>
          </cell>
          <cell r="AH190">
            <v>0</v>
          </cell>
          <cell r="AI190">
            <v>0</v>
          </cell>
          <cell r="AJ190">
            <v>0</v>
          </cell>
          <cell r="AK190">
            <v>0</v>
          </cell>
          <cell r="AL190">
            <v>0</v>
          </cell>
          <cell r="AM190">
            <v>0</v>
          </cell>
          <cell r="AN190">
            <v>0</v>
          </cell>
          <cell r="AO190">
            <v>0</v>
          </cell>
          <cell r="AP190">
            <v>0</v>
          </cell>
          <cell r="AQ190">
            <v>0</v>
          </cell>
          <cell r="AR190">
            <v>0</v>
          </cell>
          <cell r="AS190">
            <v>0</v>
          </cell>
          <cell r="AT190">
            <v>0</v>
          </cell>
          <cell r="AU190">
            <v>0</v>
          </cell>
          <cell r="AV190">
            <v>0</v>
          </cell>
          <cell r="AW190">
            <v>0</v>
          </cell>
          <cell r="AX190">
            <v>0</v>
          </cell>
          <cell r="AY190">
            <v>0</v>
          </cell>
          <cell r="AZ190">
            <v>0</v>
          </cell>
          <cell r="BA190">
            <v>0</v>
          </cell>
          <cell r="BB190">
            <v>0</v>
          </cell>
          <cell r="BC190">
            <v>0</v>
          </cell>
          <cell r="BD190">
            <v>0</v>
          </cell>
          <cell r="BE190">
            <v>0</v>
          </cell>
          <cell r="BF190">
            <v>0</v>
          </cell>
          <cell r="BG190">
            <v>0</v>
          </cell>
          <cell r="BH190">
            <v>0</v>
          </cell>
          <cell r="BI190">
            <v>0</v>
          </cell>
          <cell r="BJ190">
            <v>0</v>
          </cell>
          <cell r="BK190">
            <v>0</v>
          </cell>
          <cell r="BL190">
            <v>0</v>
          </cell>
          <cell r="BM190">
            <v>0</v>
          </cell>
          <cell r="BN190">
            <v>0</v>
          </cell>
          <cell r="BO190">
            <v>0</v>
          </cell>
          <cell r="BP190">
            <v>0</v>
          </cell>
          <cell r="BQ190">
            <v>0</v>
          </cell>
          <cell r="BR190">
            <v>0</v>
          </cell>
          <cell r="BS190">
            <v>0</v>
          </cell>
          <cell r="BT190">
            <v>0</v>
          </cell>
          <cell r="BU190">
            <v>0</v>
          </cell>
          <cell r="BV190">
            <v>0</v>
          </cell>
          <cell r="BW190">
            <v>0</v>
          </cell>
          <cell r="BX190">
            <v>0</v>
          </cell>
          <cell r="BY190">
            <v>0</v>
          </cell>
          <cell r="BZ190">
            <v>0</v>
          </cell>
          <cell r="CA190">
            <v>0</v>
          </cell>
          <cell r="CB190">
            <v>0</v>
          </cell>
          <cell r="CC190">
            <v>0</v>
          </cell>
        </row>
        <row r="191">
          <cell r="B191" t="str">
            <v>국도38(시)04</v>
          </cell>
          <cell r="C191" t="str">
            <v>국도38(시)</v>
          </cell>
          <cell r="D191" t="str">
            <v>04</v>
          </cell>
          <cell r="E191" t="str">
            <v>9805G_711</v>
          </cell>
          <cell r="F191" t="str">
            <v>9805G_701</v>
          </cell>
          <cell r="G191">
            <v>40</v>
          </cell>
          <cell r="H191">
            <v>48</v>
          </cell>
          <cell r="I191">
            <v>0</v>
          </cell>
          <cell r="J191">
            <v>0</v>
          </cell>
          <cell r="K191">
            <v>0</v>
          </cell>
          <cell r="L191">
            <v>0</v>
          </cell>
          <cell r="M191">
            <v>0</v>
          </cell>
          <cell r="N191">
            <v>0</v>
          </cell>
          <cell r="O191">
            <v>0</v>
          </cell>
          <cell r="P191">
            <v>0</v>
          </cell>
          <cell r="Q191">
            <v>0</v>
          </cell>
          <cell r="R191">
            <v>40</v>
          </cell>
          <cell r="S191">
            <v>0</v>
          </cell>
          <cell r="T191">
            <v>40</v>
          </cell>
          <cell r="U191">
            <v>40</v>
          </cell>
          <cell r="V191">
            <v>0</v>
          </cell>
          <cell r="W191">
            <v>0</v>
          </cell>
          <cell r="X191">
            <v>0</v>
          </cell>
          <cell r="Y191">
            <v>0</v>
          </cell>
          <cell r="Z191">
            <v>0</v>
          </cell>
          <cell r="AA191">
            <v>0</v>
          </cell>
          <cell r="AB191">
            <v>0</v>
          </cell>
          <cell r="AC191">
            <v>0</v>
          </cell>
          <cell r="AD191">
            <v>0</v>
          </cell>
          <cell r="AE191">
            <v>0</v>
          </cell>
          <cell r="AF191">
            <v>0</v>
          </cell>
          <cell r="AG191">
            <v>0</v>
          </cell>
          <cell r="AH191">
            <v>0</v>
          </cell>
          <cell r="AI191">
            <v>0</v>
          </cell>
          <cell r="AJ191">
            <v>0</v>
          </cell>
          <cell r="AK191">
            <v>0</v>
          </cell>
          <cell r="AL191">
            <v>0</v>
          </cell>
          <cell r="AM191">
            <v>0</v>
          </cell>
          <cell r="AN191">
            <v>0</v>
          </cell>
          <cell r="AO191">
            <v>0</v>
          </cell>
          <cell r="AP191">
            <v>0</v>
          </cell>
          <cell r="AQ191">
            <v>0</v>
          </cell>
          <cell r="AR191">
            <v>0</v>
          </cell>
          <cell r="AS191">
            <v>0</v>
          </cell>
          <cell r="AT191">
            <v>0</v>
          </cell>
          <cell r="AU191">
            <v>0</v>
          </cell>
          <cell r="AV191">
            <v>0</v>
          </cell>
          <cell r="AW191">
            <v>0</v>
          </cell>
          <cell r="AX191">
            <v>0</v>
          </cell>
          <cell r="AY191">
            <v>0</v>
          </cell>
          <cell r="AZ191">
            <v>0</v>
          </cell>
          <cell r="BA191">
            <v>0</v>
          </cell>
          <cell r="BB191">
            <v>0</v>
          </cell>
          <cell r="BC191">
            <v>0</v>
          </cell>
          <cell r="BD191">
            <v>0</v>
          </cell>
          <cell r="BE191">
            <v>0</v>
          </cell>
          <cell r="BF191">
            <v>0</v>
          </cell>
          <cell r="BG191">
            <v>0</v>
          </cell>
          <cell r="BH191">
            <v>0</v>
          </cell>
          <cell r="BI191">
            <v>0</v>
          </cell>
          <cell r="BJ191">
            <v>0</v>
          </cell>
          <cell r="BK191">
            <v>0</v>
          </cell>
          <cell r="BL191">
            <v>0</v>
          </cell>
          <cell r="BM191">
            <v>0</v>
          </cell>
          <cell r="BN191">
            <v>0</v>
          </cell>
          <cell r="BO191">
            <v>0</v>
          </cell>
          <cell r="BP191">
            <v>0</v>
          </cell>
          <cell r="BQ191">
            <v>0</v>
          </cell>
          <cell r="BR191">
            <v>0</v>
          </cell>
          <cell r="BS191">
            <v>0</v>
          </cell>
          <cell r="BT191">
            <v>0</v>
          </cell>
          <cell r="BU191">
            <v>0</v>
          </cell>
          <cell r="BV191">
            <v>0</v>
          </cell>
          <cell r="BW191">
            <v>0</v>
          </cell>
          <cell r="BX191">
            <v>0</v>
          </cell>
          <cell r="BY191">
            <v>0</v>
          </cell>
          <cell r="BZ191">
            <v>0</v>
          </cell>
          <cell r="CA191">
            <v>0</v>
          </cell>
          <cell r="CB191">
            <v>0</v>
          </cell>
          <cell r="CC191">
            <v>0</v>
          </cell>
        </row>
        <row r="192">
          <cell r="B192" t="str">
            <v>국도38(시)04</v>
          </cell>
          <cell r="C192" t="str">
            <v>국도38(시)</v>
          </cell>
          <cell r="D192" t="str">
            <v>04</v>
          </cell>
          <cell r="E192" t="str">
            <v>9805G_701</v>
          </cell>
          <cell r="F192" t="str">
            <v>9805G_801</v>
          </cell>
          <cell r="G192">
            <v>36</v>
          </cell>
          <cell r="H192">
            <v>48</v>
          </cell>
          <cell r="I192">
            <v>0</v>
          </cell>
          <cell r="J192">
            <v>0</v>
          </cell>
          <cell r="K192">
            <v>0</v>
          </cell>
          <cell r="L192">
            <v>0</v>
          </cell>
          <cell r="M192">
            <v>0</v>
          </cell>
          <cell r="N192">
            <v>0</v>
          </cell>
          <cell r="O192">
            <v>0</v>
          </cell>
          <cell r="P192">
            <v>0</v>
          </cell>
          <cell r="Q192">
            <v>0</v>
          </cell>
          <cell r="R192">
            <v>36</v>
          </cell>
          <cell r="S192">
            <v>0</v>
          </cell>
          <cell r="T192">
            <v>36</v>
          </cell>
          <cell r="U192">
            <v>36</v>
          </cell>
          <cell r="V192">
            <v>0</v>
          </cell>
          <cell r="W192">
            <v>0</v>
          </cell>
          <cell r="X192">
            <v>0</v>
          </cell>
          <cell r="Y192">
            <v>0</v>
          </cell>
          <cell r="Z192">
            <v>0</v>
          </cell>
          <cell r="AA192">
            <v>0</v>
          </cell>
          <cell r="AB192">
            <v>0</v>
          </cell>
          <cell r="AC192">
            <v>0</v>
          </cell>
          <cell r="AD192">
            <v>0</v>
          </cell>
          <cell r="AE192">
            <v>0</v>
          </cell>
          <cell r="AF192">
            <v>0</v>
          </cell>
          <cell r="AG192">
            <v>0</v>
          </cell>
          <cell r="AH192">
            <v>0</v>
          </cell>
          <cell r="AI192">
            <v>0</v>
          </cell>
          <cell r="AJ192">
            <v>0</v>
          </cell>
          <cell r="AK192">
            <v>0</v>
          </cell>
          <cell r="AL192">
            <v>0</v>
          </cell>
          <cell r="AM192">
            <v>0</v>
          </cell>
          <cell r="AN192">
            <v>0</v>
          </cell>
          <cell r="AO192">
            <v>0</v>
          </cell>
          <cell r="AP192">
            <v>0</v>
          </cell>
          <cell r="AQ192">
            <v>0</v>
          </cell>
          <cell r="AR192">
            <v>0</v>
          </cell>
          <cell r="AS192">
            <v>0</v>
          </cell>
          <cell r="AT192">
            <v>0</v>
          </cell>
          <cell r="AU192">
            <v>0</v>
          </cell>
          <cell r="AV192">
            <v>0</v>
          </cell>
          <cell r="AW192">
            <v>0</v>
          </cell>
          <cell r="AX192">
            <v>0</v>
          </cell>
          <cell r="AY192">
            <v>0</v>
          </cell>
          <cell r="AZ192">
            <v>0</v>
          </cell>
          <cell r="BA192">
            <v>0</v>
          </cell>
          <cell r="BB192">
            <v>0</v>
          </cell>
          <cell r="BC192">
            <v>0</v>
          </cell>
          <cell r="BD192">
            <v>0</v>
          </cell>
          <cell r="BE192">
            <v>0</v>
          </cell>
          <cell r="BF192">
            <v>0</v>
          </cell>
          <cell r="BG192">
            <v>0</v>
          </cell>
          <cell r="BH192">
            <v>0</v>
          </cell>
          <cell r="BI192">
            <v>0</v>
          </cell>
          <cell r="BJ192">
            <v>0</v>
          </cell>
          <cell r="BK192">
            <v>0</v>
          </cell>
          <cell r="BL192">
            <v>0</v>
          </cell>
          <cell r="BM192">
            <v>0</v>
          </cell>
          <cell r="BN192">
            <v>0</v>
          </cell>
          <cell r="BO192">
            <v>0</v>
          </cell>
          <cell r="BP192">
            <v>0</v>
          </cell>
          <cell r="BQ192">
            <v>0</v>
          </cell>
          <cell r="BR192">
            <v>0</v>
          </cell>
          <cell r="BS192">
            <v>0</v>
          </cell>
          <cell r="BT192">
            <v>0</v>
          </cell>
          <cell r="BU192">
            <v>0</v>
          </cell>
          <cell r="BV192">
            <v>0</v>
          </cell>
          <cell r="BW192">
            <v>0</v>
          </cell>
          <cell r="BX192">
            <v>0</v>
          </cell>
          <cell r="BY192">
            <v>0</v>
          </cell>
          <cell r="BZ192">
            <v>0</v>
          </cell>
          <cell r="CA192">
            <v>0</v>
          </cell>
          <cell r="CB192">
            <v>0</v>
          </cell>
          <cell r="CC192">
            <v>0</v>
          </cell>
        </row>
        <row r="193">
          <cell r="B193" t="str">
            <v>국도38(시)04</v>
          </cell>
          <cell r="C193" t="str">
            <v>국도38(시)</v>
          </cell>
          <cell r="D193" t="str">
            <v>04</v>
          </cell>
          <cell r="E193" t="str">
            <v>9805G_801</v>
          </cell>
          <cell r="F193" t="str">
            <v>9805W_891</v>
          </cell>
          <cell r="G193">
            <v>33</v>
          </cell>
          <cell r="H193">
            <v>48</v>
          </cell>
          <cell r="I193">
            <v>0</v>
          </cell>
          <cell r="J193">
            <v>0</v>
          </cell>
          <cell r="K193">
            <v>0</v>
          </cell>
          <cell r="L193">
            <v>0</v>
          </cell>
          <cell r="M193">
            <v>0</v>
          </cell>
          <cell r="N193">
            <v>0</v>
          </cell>
          <cell r="O193">
            <v>0</v>
          </cell>
          <cell r="P193">
            <v>0</v>
          </cell>
          <cell r="Q193">
            <v>0</v>
          </cell>
          <cell r="R193">
            <v>33</v>
          </cell>
          <cell r="S193">
            <v>0</v>
          </cell>
          <cell r="T193">
            <v>33</v>
          </cell>
          <cell r="U193">
            <v>33</v>
          </cell>
          <cell r="V193">
            <v>0</v>
          </cell>
          <cell r="W193">
            <v>0</v>
          </cell>
          <cell r="X193">
            <v>0</v>
          </cell>
          <cell r="Y193">
            <v>0</v>
          </cell>
          <cell r="Z193">
            <v>0</v>
          </cell>
          <cell r="AA193">
            <v>0</v>
          </cell>
          <cell r="AB193">
            <v>0</v>
          </cell>
          <cell r="AC193">
            <v>0</v>
          </cell>
          <cell r="AD193">
            <v>0</v>
          </cell>
          <cell r="AE193">
            <v>0</v>
          </cell>
          <cell r="AF193">
            <v>0</v>
          </cell>
          <cell r="AG193">
            <v>0</v>
          </cell>
          <cell r="AH193">
            <v>0</v>
          </cell>
          <cell r="AI193">
            <v>0</v>
          </cell>
          <cell r="AJ193">
            <v>0</v>
          </cell>
          <cell r="AK193">
            <v>0</v>
          </cell>
          <cell r="AL193">
            <v>0</v>
          </cell>
          <cell r="AM193">
            <v>0</v>
          </cell>
          <cell r="AN193">
            <v>0</v>
          </cell>
          <cell r="AO193">
            <v>0</v>
          </cell>
          <cell r="AP193">
            <v>0</v>
          </cell>
          <cell r="AQ193">
            <v>0</v>
          </cell>
          <cell r="AR193">
            <v>0</v>
          </cell>
          <cell r="AS193">
            <v>0</v>
          </cell>
          <cell r="AT193">
            <v>0</v>
          </cell>
          <cell r="AU193">
            <v>0</v>
          </cell>
          <cell r="AV193">
            <v>0</v>
          </cell>
          <cell r="AW193">
            <v>0</v>
          </cell>
          <cell r="AX193">
            <v>0</v>
          </cell>
          <cell r="AY193">
            <v>0</v>
          </cell>
          <cell r="AZ193">
            <v>0</v>
          </cell>
          <cell r="BA193">
            <v>0</v>
          </cell>
          <cell r="BB193">
            <v>0</v>
          </cell>
          <cell r="BC193">
            <v>0</v>
          </cell>
          <cell r="BD193">
            <v>0</v>
          </cell>
          <cell r="BE193">
            <v>0</v>
          </cell>
          <cell r="BF193">
            <v>0</v>
          </cell>
          <cell r="BG193">
            <v>0</v>
          </cell>
          <cell r="BH193">
            <v>0</v>
          </cell>
          <cell r="BI193">
            <v>0</v>
          </cell>
          <cell r="BJ193">
            <v>0</v>
          </cell>
          <cell r="BK193">
            <v>0</v>
          </cell>
          <cell r="BL193">
            <v>0</v>
          </cell>
          <cell r="BM193">
            <v>0</v>
          </cell>
          <cell r="BN193">
            <v>0</v>
          </cell>
          <cell r="BO193">
            <v>0</v>
          </cell>
          <cell r="BP193">
            <v>0</v>
          </cell>
          <cell r="BQ193">
            <v>0</v>
          </cell>
          <cell r="BR193">
            <v>0</v>
          </cell>
          <cell r="BS193">
            <v>0</v>
          </cell>
          <cell r="BT193">
            <v>0</v>
          </cell>
          <cell r="BU193">
            <v>0</v>
          </cell>
          <cell r="BV193">
            <v>0</v>
          </cell>
          <cell r="BW193">
            <v>0</v>
          </cell>
          <cell r="BX193">
            <v>0</v>
          </cell>
          <cell r="BY193">
            <v>0</v>
          </cell>
          <cell r="BZ193">
            <v>0</v>
          </cell>
          <cell r="CA193">
            <v>0</v>
          </cell>
          <cell r="CB193">
            <v>0</v>
          </cell>
          <cell r="CC193">
            <v>0</v>
          </cell>
        </row>
        <row r="194">
          <cell r="B194" t="str">
            <v>국도38(시)04</v>
          </cell>
          <cell r="C194" t="str">
            <v>국도38(시)</v>
          </cell>
          <cell r="D194" t="str">
            <v>04</v>
          </cell>
          <cell r="E194" t="str">
            <v>9805W_891</v>
          </cell>
          <cell r="F194" t="str">
            <v>9805W_881</v>
          </cell>
          <cell r="G194">
            <v>41</v>
          </cell>
          <cell r="H194">
            <v>48</v>
          </cell>
          <cell r="I194">
            <v>0</v>
          </cell>
          <cell r="J194">
            <v>0</v>
          </cell>
          <cell r="K194">
            <v>0</v>
          </cell>
          <cell r="L194">
            <v>0</v>
          </cell>
          <cell r="M194">
            <v>0</v>
          </cell>
          <cell r="N194">
            <v>0</v>
          </cell>
          <cell r="O194">
            <v>0</v>
          </cell>
          <cell r="P194">
            <v>0</v>
          </cell>
          <cell r="Q194">
            <v>0</v>
          </cell>
          <cell r="R194">
            <v>41</v>
          </cell>
          <cell r="S194">
            <v>0</v>
          </cell>
          <cell r="T194">
            <v>41</v>
          </cell>
          <cell r="U194">
            <v>41</v>
          </cell>
          <cell r="V194">
            <v>0</v>
          </cell>
          <cell r="W194">
            <v>0</v>
          </cell>
          <cell r="X194">
            <v>0</v>
          </cell>
          <cell r="Y194">
            <v>0</v>
          </cell>
          <cell r="Z194">
            <v>0</v>
          </cell>
          <cell r="AA194">
            <v>0</v>
          </cell>
          <cell r="AB194">
            <v>0</v>
          </cell>
          <cell r="AC194">
            <v>0</v>
          </cell>
          <cell r="AD194">
            <v>0</v>
          </cell>
          <cell r="AE194">
            <v>0</v>
          </cell>
          <cell r="AF194">
            <v>0</v>
          </cell>
          <cell r="AG194">
            <v>0</v>
          </cell>
          <cell r="AH194">
            <v>0</v>
          </cell>
          <cell r="AI194">
            <v>0</v>
          </cell>
          <cell r="AJ194">
            <v>0</v>
          </cell>
          <cell r="AK194">
            <v>0</v>
          </cell>
          <cell r="AL194">
            <v>0</v>
          </cell>
          <cell r="AM194">
            <v>0</v>
          </cell>
          <cell r="AN194">
            <v>0</v>
          </cell>
          <cell r="AO194">
            <v>0</v>
          </cell>
          <cell r="AP194">
            <v>0</v>
          </cell>
          <cell r="AQ194">
            <v>0</v>
          </cell>
          <cell r="AR194">
            <v>0</v>
          </cell>
          <cell r="AS194">
            <v>0</v>
          </cell>
          <cell r="AT194">
            <v>0</v>
          </cell>
          <cell r="AU194">
            <v>0</v>
          </cell>
          <cell r="AV194">
            <v>0</v>
          </cell>
          <cell r="AW194">
            <v>0</v>
          </cell>
          <cell r="AX194">
            <v>0</v>
          </cell>
          <cell r="AY194">
            <v>0</v>
          </cell>
          <cell r="AZ194">
            <v>0</v>
          </cell>
          <cell r="BA194">
            <v>0</v>
          </cell>
          <cell r="BB194">
            <v>0</v>
          </cell>
          <cell r="BC194">
            <v>0</v>
          </cell>
          <cell r="BD194">
            <v>0</v>
          </cell>
          <cell r="BE194">
            <v>0</v>
          </cell>
          <cell r="BF194">
            <v>0</v>
          </cell>
          <cell r="BG194">
            <v>0</v>
          </cell>
          <cell r="BH194">
            <v>0</v>
          </cell>
          <cell r="BI194">
            <v>0</v>
          </cell>
          <cell r="BJ194">
            <v>0</v>
          </cell>
          <cell r="BK194">
            <v>0</v>
          </cell>
          <cell r="BL194">
            <v>0</v>
          </cell>
          <cell r="BM194">
            <v>0</v>
          </cell>
          <cell r="BN194">
            <v>0</v>
          </cell>
          <cell r="BO194">
            <v>0</v>
          </cell>
          <cell r="BP194">
            <v>0</v>
          </cell>
          <cell r="BQ194">
            <v>0</v>
          </cell>
          <cell r="BR194">
            <v>0</v>
          </cell>
          <cell r="BS194">
            <v>0</v>
          </cell>
          <cell r="BT194">
            <v>0</v>
          </cell>
          <cell r="BU194">
            <v>0</v>
          </cell>
          <cell r="BV194">
            <v>0</v>
          </cell>
          <cell r="BW194">
            <v>0</v>
          </cell>
          <cell r="BX194">
            <v>0</v>
          </cell>
          <cell r="BY194">
            <v>0</v>
          </cell>
          <cell r="BZ194">
            <v>0</v>
          </cell>
          <cell r="CA194">
            <v>0</v>
          </cell>
          <cell r="CB194">
            <v>0</v>
          </cell>
          <cell r="CC194">
            <v>0</v>
          </cell>
        </row>
        <row r="195">
          <cell r="B195" t="str">
            <v>국도38(시)04</v>
          </cell>
          <cell r="C195" t="str">
            <v>국도38(시)</v>
          </cell>
          <cell r="D195" t="str">
            <v>04</v>
          </cell>
          <cell r="E195" t="str">
            <v>9805W_881</v>
          </cell>
          <cell r="F195" t="str">
            <v>9805W_871</v>
          </cell>
          <cell r="G195">
            <v>28</v>
          </cell>
          <cell r="H195">
            <v>48</v>
          </cell>
          <cell r="I195">
            <v>0</v>
          </cell>
          <cell r="J195">
            <v>0</v>
          </cell>
          <cell r="K195">
            <v>0</v>
          </cell>
          <cell r="L195">
            <v>0</v>
          </cell>
          <cell r="M195">
            <v>0</v>
          </cell>
          <cell r="N195">
            <v>0</v>
          </cell>
          <cell r="O195">
            <v>0</v>
          </cell>
          <cell r="P195">
            <v>0</v>
          </cell>
          <cell r="Q195">
            <v>0</v>
          </cell>
          <cell r="R195">
            <v>28</v>
          </cell>
          <cell r="S195">
            <v>0</v>
          </cell>
          <cell r="T195">
            <v>28</v>
          </cell>
          <cell r="U195">
            <v>28</v>
          </cell>
          <cell r="V195">
            <v>0</v>
          </cell>
          <cell r="W195">
            <v>0</v>
          </cell>
          <cell r="X195">
            <v>0</v>
          </cell>
          <cell r="Y195">
            <v>0</v>
          </cell>
          <cell r="Z195">
            <v>0</v>
          </cell>
          <cell r="AA195">
            <v>0</v>
          </cell>
          <cell r="AB195">
            <v>0</v>
          </cell>
          <cell r="AC195">
            <v>0</v>
          </cell>
          <cell r="AD195">
            <v>0</v>
          </cell>
          <cell r="AE195">
            <v>0</v>
          </cell>
          <cell r="AF195">
            <v>0</v>
          </cell>
          <cell r="AG195">
            <v>0</v>
          </cell>
          <cell r="AH195">
            <v>0</v>
          </cell>
          <cell r="AI195">
            <v>0</v>
          </cell>
          <cell r="AJ195">
            <v>0</v>
          </cell>
          <cell r="AK195">
            <v>0</v>
          </cell>
          <cell r="AL195">
            <v>0</v>
          </cell>
          <cell r="AM195">
            <v>0</v>
          </cell>
          <cell r="AN195">
            <v>0</v>
          </cell>
          <cell r="AO195">
            <v>0</v>
          </cell>
          <cell r="AP195">
            <v>0</v>
          </cell>
          <cell r="AQ195">
            <v>0</v>
          </cell>
          <cell r="AR195">
            <v>0</v>
          </cell>
          <cell r="AS195">
            <v>0</v>
          </cell>
          <cell r="AT195">
            <v>0</v>
          </cell>
          <cell r="AU195">
            <v>0</v>
          </cell>
          <cell r="AV195">
            <v>0</v>
          </cell>
          <cell r="AW195">
            <v>0</v>
          </cell>
          <cell r="AX195">
            <v>0</v>
          </cell>
          <cell r="AY195">
            <v>0</v>
          </cell>
          <cell r="AZ195">
            <v>0</v>
          </cell>
          <cell r="BA195">
            <v>0</v>
          </cell>
          <cell r="BB195">
            <v>0</v>
          </cell>
          <cell r="BC195">
            <v>0</v>
          </cell>
          <cell r="BD195">
            <v>0</v>
          </cell>
          <cell r="BE195">
            <v>0</v>
          </cell>
          <cell r="BF195">
            <v>0</v>
          </cell>
          <cell r="BG195">
            <v>0</v>
          </cell>
          <cell r="BH195">
            <v>0</v>
          </cell>
          <cell r="BI195">
            <v>0</v>
          </cell>
          <cell r="BJ195">
            <v>0</v>
          </cell>
          <cell r="BK195">
            <v>0</v>
          </cell>
          <cell r="BL195">
            <v>0</v>
          </cell>
          <cell r="BM195">
            <v>0</v>
          </cell>
          <cell r="BN195">
            <v>0</v>
          </cell>
          <cell r="BO195">
            <v>0</v>
          </cell>
          <cell r="BP195">
            <v>0</v>
          </cell>
          <cell r="BQ195">
            <v>0</v>
          </cell>
          <cell r="BR195">
            <v>0</v>
          </cell>
          <cell r="BS195">
            <v>0</v>
          </cell>
          <cell r="BT195">
            <v>0</v>
          </cell>
          <cell r="BU195">
            <v>0</v>
          </cell>
          <cell r="BV195">
            <v>0</v>
          </cell>
          <cell r="BW195">
            <v>0</v>
          </cell>
          <cell r="BX195">
            <v>0</v>
          </cell>
          <cell r="BY195">
            <v>0</v>
          </cell>
          <cell r="BZ195">
            <v>0</v>
          </cell>
          <cell r="CA195">
            <v>0</v>
          </cell>
          <cell r="CB195">
            <v>0</v>
          </cell>
          <cell r="CC195">
            <v>0</v>
          </cell>
        </row>
        <row r="196">
          <cell r="B196" t="str">
            <v>국도38(시)04</v>
          </cell>
          <cell r="C196" t="str">
            <v>국도38(시)</v>
          </cell>
          <cell r="D196" t="str">
            <v>04</v>
          </cell>
          <cell r="E196" t="str">
            <v>9805W_871</v>
          </cell>
          <cell r="F196" t="str">
            <v>9805W_971</v>
          </cell>
          <cell r="G196">
            <v>37</v>
          </cell>
          <cell r="H196">
            <v>48</v>
          </cell>
          <cell r="I196">
            <v>0</v>
          </cell>
          <cell r="J196">
            <v>0</v>
          </cell>
          <cell r="K196">
            <v>0</v>
          </cell>
          <cell r="L196">
            <v>0</v>
          </cell>
          <cell r="M196">
            <v>0</v>
          </cell>
          <cell r="N196">
            <v>0</v>
          </cell>
          <cell r="O196">
            <v>0</v>
          </cell>
          <cell r="P196">
            <v>0</v>
          </cell>
          <cell r="Q196">
            <v>0</v>
          </cell>
          <cell r="R196">
            <v>37</v>
          </cell>
          <cell r="S196">
            <v>0</v>
          </cell>
          <cell r="T196">
            <v>37</v>
          </cell>
          <cell r="U196">
            <v>37</v>
          </cell>
          <cell r="V196">
            <v>0</v>
          </cell>
          <cell r="W196">
            <v>0</v>
          </cell>
          <cell r="X196">
            <v>0</v>
          </cell>
          <cell r="Y196">
            <v>0</v>
          </cell>
          <cell r="Z196">
            <v>0</v>
          </cell>
          <cell r="AA196">
            <v>0</v>
          </cell>
          <cell r="AB196">
            <v>0</v>
          </cell>
          <cell r="AC196">
            <v>0</v>
          </cell>
          <cell r="AD196">
            <v>0</v>
          </cell>
          <cell r="AE196">
            <v>0</v>
          </cell>
          <cell r="AF196">
            <v>0</v>
          </cell>
          <cell r="AG196">
            <v>0</v>
          </cell>
          <cell r="AH196">
            <v>0</v>
          </cell>
          <cell r="AI196">
            <v>0</v>
          </cell>
          <cell r="AJ196">
            <v>0</v>
          </cell>
          <cell r="AK196">
            <v>0</v>
          </cell>
          <cell r="AL196">
            <v>0</v>
          </cell>
          <cell r="AM196">
            <v>0</v>
          </cell>
          <cell r="AN196">
            <v>0</v>
          </cell>
          <cell r="AO196">
            <v>0</v>
          </cell>
          <cell r="AP196">
            <v>0</v>
          </cell>
          <cell r="AQ196">
            <v>0</v>
          </cell>
          <cell r="AR196">
            <v>0</v>
          </cell>
          <cell r="AS196">
            <v>0</v>
          </cell>
          <cell r="AT196">
            <v>0</v>
          </cell>
          <cell r="AU196">
            <v>0</v>
          </cell>
          <cell r="AV196">
            <v>0</v>
          </cell>
          <cell r="AW196">
            <v>0</v>
          </cell>
          <cell r="AX196">
            <v>0</v>
          </cell>
          <cell r="AY196">
            <v>0</v>
          </cell>
          <cell r="AZ196">
            <v>0</v>
          </cell>
          <cell r="BA196">
            <v>0</v>
          </cell>
          <cell r="BB196">
            <v>0</v>
          </cell>
          <cell r="BC196">
            <v>0</v>
          </cell>
          <cell r="BD196">
            <v>0</v>
          </cell>
          <cell r="BE196">
            <v>0</v>
          </cell>
          <cell r="BF196">
            <v>0</v>
          </cell>
          <cell r="BG196">
            <v>0</v>
          </cell>
          <cell r="BH196">
            <v>0</v>
          </cell>
          <cell r="BI196">
            <v>0</v>
          </cell>
          <cell r="BJ196">
            <v>0</v>
          </cell>
          <cell r="BK196">
            <v>0</v>
          </cell>
          <cell r="BL196">
            <v>0</v>
          </cell>
          <cell r="BM196">
            <v>0</v>
          </cell>
          <cell r="BN196">
            <v>0</v>
          </cell>
          <cell r="BO196">
            <v>0</v>
          </cell>
          <cell r="BP196">
            <v>0</v>
          </cell>
          <cell r="BQ196">
            <v>0</v>
          </cell>
          <cell r="BR196">
            <v>0</v>
          </cell>
          <cell r="BS196">
            <v>0</v>
          </cell>
          <cell r="BT196">
            <v>0</v>
          </cell>
          <cell r="BU196">
            <v>0</v>
          </cell>
          <cell r="BV196">
            <v>0</v>
          </cell>
          <cell r="BW196">
            <v>0</v>
          </cell>
          <cell r="BX196">
            <v>0</v>
          </cell>
          <cell r="BY196">
            <v>0</v>
          </cell>
          <cell r="BZ196">
            <v>0</v>
          </cell>
          <cell r="CA196">
            <v>0</v>
          </cell>
          <cell r="CB196">
            <v>0</v>
          </cell>
          <cell r="CC196">
            <v>0</v>
          </cell>
        </row>
        <row r="197">
          <cell r="B197" t="str">
            <v>국도38(시)04</v>
          </cell>
          <cell r="C197" t="str">
            <v>국도38(시)</v>
          </cell>
          <cell r="D197" t="str">
            <v>04</v>
          </cell>
          <cell r="E197" t="str">
            <v>9805W_971</v>
          </cell>
          <cell r="F197" t="str">
            <v>9805W_961</v>
          </cell>
          <cell r="G197">
            <v>39</v>
          </cell>
          <cell r="H197">
            <v>48</v>
          </cell>
          <cell r="I197">
            <v>0</v>
          </cell>
          <cell r="J197">
            <v>0</v>
          </cell>
          <cell r="K197">
            <v>0</v>
          </cell>
          <cell r="L197">
            <v>0</v>
          </cell>
          <cell r="M197">
            <v>0</v>
          </cell>
          <cell r="N197">
            <v>0</v>
          </cell>
          <cell r="O197">
            <v>0</v>
          </cell>
          <cell r="P197">
            <v>0</v>
          </cell>
          <cell r="Q197">
            <v>0</v>
          </cell>
          <cell r="R197">
            <v>39</v>
          </cell>
          <cell r="S197">
            <v>0</v>
          </cell>
          <cell r="T197">
            <v>39</v>
          </cell>
          <cell r="U197">
            <v>39</v>
          </cell>
          <cell r="V197">
            <v>0</v>
          </cell>
          <cell r="W197">
            <v>0</v>
          </cell>
          <cell r="X197">
            <v>0</v>
          </cell>
          <cell r="Y197">
            <v>0</v>
          </cell>
          <cell r="Z197">
            <v>0</v>
          </cell>
          <cell r="AA197">
            <v>0</v>
          </cell>
          <cell r="AB197">
            <v>0</v>
          </cell>
          <cell r="AC197">
            <v>0</v>
          </cell>
          <cell r="AD197">
            <v>0</v>
          </cell>
          <cell r="AE197">
            <v>0</v>
          </cell>
          <cell r="AF197">
            <v>0</v>
          </cell>
          <cell r="AG197">
            <v>0</v>
          </cell>
          <cell r="AH197">
            <v>0</v>
          </cell>
          <cell r="AI197">
            <v>0</v>
          </cell>
          <cell r="AJ197">
            <v>0</v>
          </cell>
          <cell r="AK197">
            <v>0</v>
          </cell>
          <cell r="AL197">
            <v>0</v>
          </cell>
          <cell r="AM197">
            <v>0</v>
          </cell>
          <cell r="AN197">
            <v>0</v>
          </cell>
          <cell r="AO197">
            <v>0</v>
          </cell>
          <cell r="AP197">
            <v>0</v>
          </cell>
          <cell r="AQ197">
            <v>0</v>
          </cell>
          <cell r="AR197">
            <v>0</v>
          </cell>
          <cell r="AS197">
            <v>0</v>
          </cell>
          <cell r="AT197">
            <v>0</v>
          </cell>
          <cell r="AU197">
            <v>0</v>
          </cell>
          <cell r="AV197">
            <v>0</v>
          </cell>
          <cell r="AW197">
            <v>0</v>
          </cell>
          <cell r="AX197">
            <v>0</v>
          </cell>
          <cell r="AY197">
            <v>0</v>
          </cell>
          <cell r="AZ197">
            <v>0</v>
          </cell>
          <cell r="BA197">
            <v>0</v>
          </cell>
          <cell r="BB197">
            <v>0</v>
          </cell>
          <cell r="BC197">
            <v>0</v>
          </cell>
          <cell r="BD197">
            <v>0</v>
          </cell>
          <cell r="BE197">
            <v>0</v>
          </cell>
          <cell r="BF197">
            <v>0</v>
          </cell>
          <cell r="BG197">
            <v>0</v>
          </cell>
          <cell r="BH197">
            <v>0</v>
          </cell>
          <cell r="BI197">
            <v>0</v>
          </cell>
          <cell r="BJ197">
            <v>0</v>
          </cell>
          <cell r="BK197">
            <v>0</v>
          </cell>
          <cell r="BL197">
            <v>0</v>
          </cell>
          <cell r="BM197">
            <v>0</v>
          </cell>
          <cell r="BN197">
            <v>0</v>
          </cell>
          <cell r="BO197">
            <v>0</v>
          </cell>
          <cell r="BP197">
            <v>0</v>
          </cell>
          <cell r="BQ197">
            <v>0</v>
          </cell>
          <cell r="BR197">
            <v>0</v>
          </cell>
          <cell r="BS197">
            <v>0</v>
          </cell>
          <cell r="BT197">
            <v>0</v>
          </cell>
          <cell r="BU197">
            <v>0</v>
          </cell>
          <cell r="BV197">
            <v>0</v>
          </cell>
          <cell r="BW197">
            <v>0</v>
          </cell>
          <cell r="BX197">
            <v>0</v>
          </cell>
          <cell r="BY197">
            <v>0</v>
          </cell>
          <cell r="BZ197">
            <v>0</v>
          </cell>
          <cell r="CA197">
            <v>0</v>
          </cell>
          <cell r="CB197">
            <v>0</v>
          </cell>
          <cell r="CC197">
            <v>0</v>
          </cell>
        </row>
        <row r="198">
          <cell r="B198" t="str">
            <v>국도38(시)04</v>
          </cell>
          <cell r="C198" t="str">
            <v>국도38(시)</v>
          </cell>
          <cell r="D198" t="str">
            <v>04</v>
          </cell>
          <cell r="E198" t="str">
            <v>9805W_961</v>
          </cell>
          <cell r="F198" t="str">
            <v>9805W_951</v>
          </cell>
          <cell r="G198">
            <v>47</v>
          </cell>
          <cell r="H198">
            <v>48</v>
          </cell>
          <cell r="I198">
            <v>0</v>
          </cell>
          <cell r="J198">
            <v>0</v>
          </cell>
          <cell r="K198">
            <v>0</v>
          </cell>
          <cell r="L198">
            <v>0</v>
          </cell>
          <cell r="M198">
            <v>0</v>
          </cell>
          <cell r="N198">
            <v>0</v>
          </cell>
          <cell r="O198">
            <v>0</v>
          </cell>
          <cell r="P198">
            <v>0</v>
          </cell>
          <cell r="Q198">
            <v>0</v>
          </cell>
          <cell r="R198">
            <v>47</v>
          </cell>
          <cell r="S198">
            <v>0</v>
          </cell>
          <cell r="T198">
            <v>47</v>
          </cell>
          <cell r="U198">
            <v>47</v>
          </cell>
          <cell r="V198">
            <v>0</v>
          </cell>
          <cell r="W198">
            <v>0</v>
          </cell>
          <cell r="X198">
            <v>0</v>
          </cell>
          <cell r="Y198">
            <v>0</v>
          </cell>
          <cell r="Z198">
            <v>0</v>
          </cell>
          <cell r="AA198">
            <v>0</v>
          </cell>
          <cell r="AB198">
            <v>0</v>
          </cell>
          <cell r="AC198">
            <v>0</v>
          </cell>
          <cell r="AD198">
            <v>0</v>
          </cell>
          <cell r="AE198">
            <v>0</v>
          </cell>
          <cell r="AF198">
            <v>0</v>
          </cell>
          <cell r="AG198">
            <v>0</v>
          </cell>
          <cell r="AH198">
            <v>0</v>
          </cell>
          <cell r="AI198">
            <v>0</v>
          </cell>
          <cell r="AJ198">
            <v>0</v>
          </cell>
          <cell r="AK198">
            <v>0</v>
          </cell>
          <cell r="AL198">
            <v>0</v>
          </cell>
          <cell r="AM198">
            <v>0</v>
          </cell>
          <cell r="AN198">
            <v>0</v>
          </cell>
          <cell r="AO198">
            <v>0</v>
          </cell>
          <cell r="AP198">
            <v>0</v>
          </cell>
          <cell r="AQ198">
            <v>0</v>
          </cell>
          <cell r="AR198">
            <v>0</v>
          </cell>
          <cell r="AS198">
            <v>0</v>
          </cell>
          <cell r="AT198">
            <v>0</v>
          </cell>
          <cell r="AU198">
            <v>0</v>
          </cell>
          <cell r="AV198">
            <v>0</v>
          </cell>
          <cell r="AW198">
            <v>0</v>
          </cell>
          <cell r="AX198">
            <v>0</v>
          </cell>
          <cell r="AY198">
            <v>0</v>
          </cell>
          <cell r="AZ198">
            <v>0</v>
          </cell>
          <cell r="BA198">
            <v>0</v>
          </cell>
          <cell r="BB198">
            <v>0</v>
          </cell>
          <cell r="BC198">
            <v>0</v>
          </cell>
          <cell r="BD198">
            <v>0</v>
          </cell>
          <cell r="BE198">
            <v>0</v>
          </cell>
          <cell r="BF198">
            <v>0</v>
          </cell>
          <cell r="BG198">
            <v>0</v>
          </cell>
          <cell r="BH198">
            <v>0</v>
          </cell>
          <cell r="BI198">
            <v>0</v>
          </cell>
          <cell r="BJ198">
            <v>0</v>
          </cell>
          <cell r="BK198">
            <v>0</v>
          </cell>
          <cell r="BL198">
            <v>0</v>
          </cell>
          <cell r="BM198">
            <v>0</v>
          </cell>
          <cell r="BN198">
            <v>0</v>
          </cell>
          <cell r="BO198">
            <v>0</v>
          </cell>
          <cell r="BP198">
            <v>0</v>
          </cell>
          <cell r="BQ198">
            <v>0</v>
          </cell>
          <cell r="BR198">
            <v>0</v>
          </cell>
          <cell r="BS198">
            <v>0</v>
          </cell>
          <cell r="BT198">
            <v>0</v>
          </cell>
          <cell r="BU198">
            <v>0</v>
          </cell>
          <cell r="BV198">
            <v>0</v>
          </cell>
          <cell r="BW198">
            <v>0</v>
          </cell>
          <cell r="BX198">
            <v>0</v>
          </cell>
          <cell r="BY198">
            <v>0</v>
          </cell>
          <cell r="BZ198">
            <v>0</v>
          </cell>
          <cell r="CA198">
            <v>0</v>
          </cell>
          <cell r="CB198">
            <v>0</v>
          </cell>
          <cell r="CC198">
            <v>0</v>
          </cell>
        </row>
        <row r="199">
          <cell r="B199" t="str">
            <v>국도38(시)04</v>
          </cell>
          <cell r="C199" t="str">
            <v>국도38(시)</v>
          </cell>
          <cell r="D199" t="str">
            <v>04</v>
          </cell>
          <cell r="E199" t="str">
            <v>9805W_951</v>
          </cell>
          <cell r="F199" t="str">
            <v>9805W_941</v>
          </cell>
          <cell r="G199">
            <v>48</v>
          </cell>
          <cell r="H199">
            <v>48</v>
          </cell>
          <cell r="I199">
            <v>0</v>
          </cell>
          <cell r="J199">
            <v>0</v>
          </cell>
          <cell r="K199">
            <v>0</v>
          </cell>
          <cell r="L199">
            <v>0</v>
          </cell>
          <cell r="M199">
            <v>0</v>
          </cell>
          <cell r="N199">
            <v>0</v>
          </cell>
          <cell r="O199">
            <v>0</v>
          </cell>
          <cell r="P199">
            <v>0</v>
          </cell>
          <cell r="Q199">
            <v>0</v>
          </cell>
          <cell r="R199">
            <v>48</v>
          </cell>
          <cell r="S199">
            <v>0</v>
          </cell>
          <cell r="T199">
            <v>48</v>
          </cell>
          <cell r="U199">
            <v>48</v>
          </cell>
          <cell r="V199">
            <v>0</v>
          </cell>
          <cell r="W199">
            <v>0</v>
          </cell>
          <cell r="X199">
            <v>0</v>
          </cell>
          <cell r="Y199">
            <v>0</v>
          </cell>
          <cell r="Z199">
            <v>0</v>
          </cell>
          <cell r="AA199">
            <v>0</v>
          </cell>
          <cell r="AB199">
            <v>0</v>
          </cell>
          <cell r="AC199">
            <v>0</v>
          </cell>
          <cell r="AD199">
            <v>0</v>
          </cell>
          <cell r="AE199">
            <v>0</v>
          </cell>
          <cell r="AF199">
            <v>0</v>
          </cell>
          <cell r="AG199">
            <v>0</v>
          </cell>
          <cell r="AH199">
            <v>0</v>
          </cell>
          <cell r="AI199">
            <v>0</v>
          </cell>
          <cell r="AJ199">
            <v>0</v>
          </cell>
          <cell r="AK199">
            <v>0</v>
          </cell>
          <cell r="AL199">
            <v>0</v>
          </cell>
          <cell r="AM199">
            <v>0</v>
          </cell>
          <cell r="AN199">
            <v>0</v>
          </cell>
          <cell r="AO199">
            <v>0</v>
          </cell>
          <cell r="AP199">
            <v>0</v>
          </cell>
          <cell r="AQ199">
            <v>0</v>
          </cell>
          <cell r="AR199">
            <v>0</v>
          </cell>
          <cell r="AS199">
            <v>0</v>
          </cell>
          <cell r="AT199">
            <v>0</v>
          </cell>
          <cell r="AU199">
            <v>0</v>
          </cell>
          <cell r="AV199">
            <v>0</v>
          </cell>
          <cell r="AW199">
            <v>0</v>
          </cell>
          <cell r="AX199">
            <v>0</v>
          </cell>
          <cell r="AY199">
            <v>0</v>
          </cell>
          <cell r="AZ199">
            <v>0</v>
          </cell>
          <cell r="BA199">
            <v>0</v>
          </cell>
          <cell r="BB199">
            <v>0</v>
          </cell>
          <cell r="BC199">
            <v>0</v>
          </cell>
          <cell r="BD199">
            <v>0</v>
          </cell>
          <cell r="BE199">
            <v>0</v>
          </cell>
          <cell r="BF199">
            <v>0</v>
          </cell>
          <cell r="BG199">
            <v>0</v>
          </cell>
          <cell r="BH199">
            <v>0</v>
          </cell>
          <cell r="BI199">
            <v>0</v>
          </cell>
          <cell r="BJ199">
            <v>0</v>
          </cell>
          <cell r="BK199">
            <v>0</v>
          </cell>
          <cell r="BL199">
            <v>0</v>
          </cell>
          <cell r="BM199">
            <v>0</v>
          </cell>
          <cell r="BN199">
            <v>0</v>
          </cell>
          <cell r="BO199">
            <v>0</v>
          </cell>
          <cell r="BP199">
            <v>0</v>
          </cell>
          <cell r="BQ199">
            <v>0</v>
          </cell>
          <cell r="BR199">
            <v>0</v>
          </cell>
          <cell r="BS199">
            <v>0</v>
          </cell>
          <cell r="BT199">
            <v>0</v>
          </cell>
          <cell r="BU199">
            <v>0</v>
          </cell>
          <cell r="BV199">
            <v>0</v>
          </cell>
          <cell r="BW199">
            <v>0</v>
          </cell>
          <cell r="BX199">
            <v>0</v>
          </cell>
          <cell r="BY199">
            <v>0</v>
          </cell>
          <cell r="BZ199">
            <v>0</v>
          </cell>
          <cell r="CA199">
            <v>0</v>
          </cell>
          <cell r="CB199">
            <v>0</v>
          </cell>
          <cell r="CC199">
            <v>0</v>
          </cell>
        </row>
        <row r="200">
          <cell r="B200" t="str">
            <v>국도38(시)04</v>
          </cell>
          <cell r="C200" t="str">
            <v>국도38(시)</v>
          </cell>
          <cell r="D200" t="str">
            <v>04</v>
          </cell>
          <cell r="E200" t="str">
            <v>9805W_941</v>
          </cell>
          <cell r="F200" t="str">
            <v>9805W_931</v>
          </cell>
          <cell r="G200">
            <v>50</v>
          </cell>
          <cell r="H200">
            <v>48</v>
          </cell>
          <cell r="I200">
            <v>0</v>
          </cell>
          <cell r="J200" t="str">
            <v>F7</v>
          </cell>
          <cell r="K200">
            <v>0</v>
          </cell>
          <cell r="L200">
            <v>0</v>
          </cell>
          <cell r="M200">
            <v>0</v>
          </cell>
          <cell r="N200">
            <v>0</v>
          </cell>
          <cell r="O200">
            <v>0</v>
          </cell>
          <cell r="P200">
            <v>0</v>
          </cell>
          <cell r="Q200">
            <v>0</v>
          </cell>
          <cell r="R200">
            <v>50</v>
          </cell>
          <cell r="S200">
            <v>0</v>
          </cell>
          <cell r="T200">
            <v>50</v>
          </cell>
          <cell r="U200">
            <v>70</v>
          </cell>
          <cell r="V200">
            <v>0</v>
          </cell>
          <cell r="W200">
            <v>20</v>
          </cell>
          <cell r="X200">
            <v>0</v>
          </cell>
          <cell r="Y200">
            <v>0</v>
          </cell>
          <cell r="Z200">
            <v>0</v>
          </cell>
          <cell r="AA200">
            <v>0</v>
          </cell>
          <cell r="AB200">
            <v>0</v>
          </cell>
          <cell r="AC200">
            <v>0</v>
          </cell>
          <cell r="AD200">
            <v>0</v>
          </cell>
          <cell r="AE200">
            <v>0</v>
          </cell>
          <cell r="AF200">
            <v>0</v>
          </cell>
          <cell r="AG200">
            <v>0</v>
          </cell>
          <cell r="AH200">
            <v>0</v>
          </cell>
          <cell r="AI200">
            <v>0</v>
          </cell>
          <cell r="AJ200">
            <v>0</v>
          </cell>
          <cell r="AK200">
            <v>0</v>
          </cell>
          <cell r="AL200">
            <v>0</v>
          </cell>
          <cell r="AM200">
            <v>1</v>
          </cell>
          <cell r="AN200">
            <v>0</v>
          </cell>
          <cell r="AO200">
            <v>0</v>
          </cell>
          <cell r="AP200">
            <v>0</v>
          </cell>
          <cell r="AQ200">
            <v>0</v>
          </cell>
          <cell r="AR200">
            <v>1</v>
          </cell>
          <cell r="AS200">
            <v>0</v>
          </cell>
          <cell r="AT200">
            <v>0</v>
          </cell>
          <cell r="AU200">
            <v>0</v>
          </cell>
          <cell r="AV200">
            <v>24</v>
          </cell>
          <cell r="AW200">
            <v>0</v>
          </cell>
          <cell r="AX200">
            <v>0</v>
          </cell>
          <cell r="AY200">
            <v>0</v>
          </cell>
          <cell r="AZ200">
            <v>0</v>
          </cell>
          <cell r="BA200">
            <v>1</v>
          </cell>
          <cell r="BB200">
            <v>0</v>
          </cell>
          <cell r="BC200">
            <v>0</v>
          </cell>
          <cell r="BD200">
            <v>0</v>
          </cell>
          <cell r="BE200">
            <v>0</v>
          </cell>
          <cell r="BF200">
            <v>0</v>
          </cell>
          <cell r="BG200">
            <v>0</v>
          </cell>
          <cell r="BH200">
            <v>0</v>
          </cell>
          <cell r="BI200">
            <v>0</v>
          </cell>
          <cell r="BJ200">
            <v>0</v>
          </cell>
          <cell r="BK200">
            <v>0</v>
          </cell>
          <cell r="BL200">
            <v>0</v>
          </cell>
          <cell r="BM200">
            <v>0</v>
          </cell>
          <cell r="BN200">
            <v>0</v>
          </cell>
          <cell r="BO200">
            <v>0</v>
          </cell>
          <cell r="BP200">
            <v>0</v>
          </cell>
          <cell r="BQ200">
            <v>0</v>
          </cell>
          <cell r="BR200">
            <v>0</v>
          </cell>
          <cell r="BS200">
            <v>0</v>
          </cell>
          <cell r="BT200">
            <v>0</v>
          </cell>
          <cell r="BU200">
            <v>0</v>
          </cell>
          <cell r="BV200">
            <v>0</v>
          </cell>
          <cell r="BW200">
            <v>0</v>
          </cell>
          <cell r="BX200">
            <v>0</v>
          </cell>
          <cell r="BY200">
            <v>0</v>
          </cell>
          <cell r="BZ200">
            <v>0</v>
          </cell>
          <cell r="CA200">
            <v>0</v>
          </cell>
          <cell r="CB200">
            <v>0</v>
          </cell>
          <cell r="CC200">
            <v>0</v>
          </cell>
        </row>
        <row r="201">
          <cell r="A201" t="str">
            <v>국도38(시)04</v>
          </cell>
          <cell r="B201" t="str">
            <v>소계</v>
          </cell>
          <cell r="C201" t="str">
            <v>국도38(시)04</v>
          </cell>
          <cell r="D201">
            <v>0</v>
          </cell>
          <cell r="E201">
            <v>0</v>
          </cell>
          <cell r="F201">
            <v>0</v>
          </cell>
          <cell r="G201">
            <v>2117</v>
          </cell>
          <cell r="H201">
            <v>0</v>
          </cell>
          <cell r="I201">
            <v>0</v>
          </cell>
          <cell r="J201">
            <v>0</v>
          </cell>
          <cell r="K201">
            <v>0</v>
          </cell>
          <cell r="L201">
            <v>0</v>
          </cell>
          <cell r="M201">
            <v>0</v>
          </cell>
          <cell r="N201">
            <v>0</v>
          </cell>
          <cell r="O201">
            <v>0</v>
          </cell>
          <cell r="P201">
            <v>0</v>
          </cell>
          <cell r="Q201">
            <v>0</v>
          </cell>
          <cell r="R201">
            <v>2117</v>
          </cell>
          <cell r="S201">
            <v>0</v>
          </cell>
          <cell r="T201">
            <v>2117</v>
          </cell>
          <cell r="U201">
            <v>2167</v>
          </cell>
          <cell r="V201">
            <v>0</v>
          </cell>
          <cell r="W201">
            <v>20</v>
          </cell>
          <cell r="X201">
            <v>30</v>
          </cell>
          <cell r="Y201">
            <v>0</v>
          </cell>
          <cell r="Z201">
            <v>0</v>
          </cell>
          <cell r="AA201">
            <v>0</v>
          </cell>
          <cell r="AB201">
            <v>0</v>
          </cell>
          <cell r="AC201">
            <v>0</v>
          </cell>
          <cell r="AD201">
            <v>0</v>
          </cell>
          <cell r="AE201">
            <v>0</v>
          </cell>
          <cell r="AF201">
            <v>0</v>
          </cell>
          <cell r="AG201">
            <v>0</v>
          </cell>
          <cell r="AH201">
            <v>0</v>
          </cell>
          <cell r="AI201">
            <v>0</v>
          </cell>
          <cell r="AJ201">
            <v>0</v>
          </cell>
          <cell r="AK201">
            <v>0</v>
          </cell>
          <cell r="AL201">
            <v>0</v>
          </cell>
          <cell r="AM201">
            <v>1</v>
          </cell>
          <cell r="AN201">
            <v>0</v>
          </cell>
          <cell r="AO201">
            <v>0</v>
          </cell>
          <cell r="AP201">
            <v>0</v>
          </cell>
          <cell r="AQ201">
            <v>0</v>
          </cell>
          <cell r="AR201">
            <v>1</v>
          </cell>
          <cell r="AS201">
            <v>0</v>
          </cell>
          <cell r="AT201">
            <v>0</v>
          </cell>
          <cell r="AU201">
            <v>0</v>
          </cell>
          <cell r="AV201">
            <v>24</v>
          </cell>
          <cell r="AW201">
            <v>0</v>
          </cell>
          <cell r="AX201">
            <v>0</v>
          </cell>
          <cell r="AY201">
            <v>0</v>
          </cell>
          <cell r="AZ201">
            <v>0</v>
          </cell>
          <cell r="BA201">
            <v>2</v>
          </cell>
          <cell r="BB201">
            <v>0</v>
          </cell>
          <cell r="BC201">
            <v>0</v>
          </cell>
          <cell r="BD201">
            <v>43</v>
          </cell>
          <cell r="BE201">
            <v>0</v>
          </cell>
          <cell r="BF201">
            <v>1</v>
          </cell>
          <cell r="BG201">
            <v>2</v>
          </cell>
          <cell r="BH201">
            <v>0</v>
          </cell>
          <cell r="BI201">
            <v>0</v>
          </cell>
          <cell r="BJ201">
            <v>0</v>
          </cell>
          <cell r="BK201">
            <v>0</v>
          </cell>
          <cell r="BL201">
            <v>0</v>
          </cell>
          <cell r="BM201">
            <v>0</v>
          </cell>
          <cell r="BN201">
            <v>0</v>
          </cell>
          <cell r="BO201">
            <v>0</v>
          </cell>
          <cell r="BP201">
            <v>0</v>
          </cell>
          <cell r="BQ201">
            <v>0</v>
          </cell>
          <cell r="BR201">
            <v>0</v>
          </cell>
          <cell r="BS201">
            <v>0</v>
          </cell>
          <cell r="BT201">
            <v>0</v>
          </cell>
          <cell r="BU201">
            <v>0</v>
          </cell>
          <cell r="BV201">
            <v>0</v>
          </cell>
          <cell r="BW201">
            <v>0</v>
          </cell>
          <cell r="BX201">
            <v>0</v>
          </cell>
          <cell r="BY201">
            <v>0</v>
          </cell>
          <cell r="BZ201">
            <v>0</v>
          </cell>
          <cell r="CA201">
            <v>0</v>
          </cell>
          <cell r="CB201">
            <v>0</v>
          </cell>
          <cell r="CC201">
            <v>0</v>
          </cell>
        </row>
        <row r="202">
          <cell r="B202" t="str">
            <v>국도38(시)05</v>
          </cell>
          <cell r="C202" t="str">
            <v>국도38(시)</v>
          </cell>
          <cell r="D202" t="str">
            <v>05</v>
          </cell>
          <cell r="E202" t="str">
            <v>9805W_931</v>
          </cell>
          <cell r="F202" t="str">
            <v>9805W_932</v>
          </cell>
          <cell r="G202">
            <v>38</v>
          </cell>
          <cell r="H202">
            <v>48</v>
          </cell>
          <cell r="I202">
            <v>0</v>
          </cell>
          <cell r="J202">
            <v>0</v>
          </cell>
          <cell r="K202">
            <v>0</v>
          </cell>
          <cell r="L202">
            <v>0</v>
          </cell>
          <cell r="M202">
            <v>0</v>
          </cell>
          <cell r="N202">
            <v>0</v>
          </cell>
          <cell r="O202">
            <v>0</v>
          </cell>
          <cell r="P202">
            <v>0</v>
          </cell>
          <cell r="Q202">
            <v>0</v>
          </cell>
          <cell r="R202">
            <v>38</v>
          </cell>
          <cell r="S202">
            <v>0</v>
          </cell>
          <cell r="T202">
            <v>38</v>
          </cell>
          <cell r="U202">
            <v>38</v>
          </cell>
          <cell r="V202">
            <v>0</v>
          </cell>
          <cell r="W202">
            <v>0</v>
          </cell>
          <cell r="X202">
            <v>0</v>
          </cell>
          <cell r="Y202">
            <v>0</v>
          </cell>
          <cell r="Z202">
            <v>0</v>
          </cell>
          <cell r="AA202">
            <v>0</v>
          </cell>
          <cell r="AB202">
            <v>0</v>
          </cell>
          <cell r="AC202">
            <v>0</v>
          </cell>
          <cell r="AD202">
            <v>0</v>
          </cell>
          <cell r="AE202">
            <v>0</v>
          </cell>
          <cell r="AF202">
            <v>0</v>
          </cell>
          <cell r="AG202">
            <v>0</v>
          </cell>
          <cell r="AH202">
            <v>0</v>
          </cell>
          <cell r="AI202">
            <v>0</v>
          </cell>
          <cell r="AJ202">
            <v>0</v>
          </cell>
          <cell r="AK202">
            <v>0</v>
          </cell>
          <cell r="AL202">
            <v>0</v>
          </cell>
          <cell r="AM202">
            <v>0</v>
          </cell>
          <cell r="AN202">
            <v>0</v>
          </cell>
          <cell r="AO202">
            <v>0</v>
          </cell>
          <cell r="AP202">
            <v>0</v>
          </cell>
          <cell r="AQ202">
            <v>0</v>
          </cell>
          <cell r="AR202">
            <v>0</v>
          </cell>
          <cell r="AS202">
            <v>0</v>
          </cell>
          <cell r="AT202">
            <v>0</v>
          </cell>
          <cell r="AU202">
            <v>0</v>
          </cell>
          <cell r="AV202">
            <v>0</v>
          </cell>
          <cell r="AW202">
            <v>0</v>
          </cell>
          <cell r="AX202">
            <v>0</v>
          </cell>
          <cell r="AY202">
            <v>0</v>
          </cell>
          <cell r="AZ202">
            <v>0</v>
          </cell>
          <cell r="BA202">
            <v>0</v>
          </cell>
          <cell r="BB202">
            <v>0</v>
          </cell>
          <cell r="BC202">
            <v>0</v>
          </cell>
          <cell r="BD202">
            <v>0</v>
          </cell>
          <cell r="BE202">
            <v>0</v>
          </cell>
          <cell r="BF202">
            <v>0</v>
          </cell>
          <cell r="BG202">
            <v>0</v>
          </cell>
          <cell r="BH202">
            <v>0</v>
          </cell>
          <cell r="BI202">
            <v>0</v>
          </cell>
          <cell r="BJ202">
            <v>0</v>
          </cell>
          <cell r="BK202">
            <v>0</v>
          </cell>
          <cell r="BL202">
            <v>0</v>
          </cell>
          <cell r="BM202">
            <v>0</v>
          </cell>
          <cell r="BN202">
            <v>0</v>
          </cell>
          <cell r="BO202">
            <v>0</v>
          </cell>
          <cell r="BP202">
            <v>0</v>
          </cell>
          <cell r="BQ202">
            <v>0</v>
          </cell>
          <cell r="BR202">
            <v>0</v>
          </cell>
          <cell r="BS202">
            <v>0</v>
          </cell>
          <cell r="BT202">
            <v>0</v>
          </cell>
          <cell r="BU202">
            <v>0</v>
          </cell>
          <cell r="BV202">
            <v>0</v>
          </cell>
          <cell r="BW202">
            <v>0</v>
          </cell>
          <cell r="BX202">
            <v>0</v>
          </cell>
          <cell r="BY202">
            <v>0</v>
          </cell>
          <cell r="BZ202">
            <v>0</v>
          </cell>
          <cell r="CA202">
            <v>0</v>
          </cell>
          <cell r="CB202">
            <v>0</v>
          </cell>
          <cell r="CC202">
            <v>0</v>
          </cell>
        </row>
        <row r="203">
          <cell r="B203" t="str">
            <v>국도38(시)05</v>
          </cell>
          <cell r="C203" t="str">
            <v>국도38(시)</v>
          </cell>
          <cell r="D203" t="str">
            <v>05</v>
          </cell>
          <cell r="E203" t="str">
            <v>9805W_932</v>
          </cell>
          <cell r="F203" t="str">
            <v>9805W_921</v>
          </cell>
          <cell r="G203">
            <v>47</v>
          </cell>
          <cell r="H203">
            <v>48</v>
          </cell>
          <cell r="I203">
            <v>0</v>
          </cell>
          <cell r="J203">
            <v>0</v>
          </cell>
          <cell r="K203">
            <v>0</v>
          </cell>
          <cell r="L203">
            <v>0</v>
          </cell>
          <cell r="M203">
            <v>0</v>
          </cell>
          <cell r="N203">
            <v>0</v>
          </cell>
          <cell r="O203">
            <v>0</v>
          </cell>
          <cell r="P203">
            <v>0</v>
          </cell>
          <cell r="Q203">
            <v>0</v>
          </cell>
          <cell r="R203">
            <v>47</v>
          </cell>
          <cell r="S203">
            <v>0</v>
          </cell>
          <cell r="T203">
            <v>47</v>
          </cell>
          <cell r="U203">
            <v>47</v>
          </cell>
          <cell r="V203">
            <v>0</v>
          </cell>
          <cell r="W203">
            <v>0</v>
          </cell>
          <cell r="X203">
            <v>0</v>
          </cell>
          <cell r="Y203">
            <v>0</v>
          </cell>
          <cell r="Z203">
            <v>0</v>
          </cell>
          <cell r="AA203">
            <v>0</v>
          </cell>
          <cell r="AB203">
            <v>0</v>
          </cell>
          <cell r="AC203">
            <v>0</v>
          </cell>
          <cell r="AD203">
            <v>0</v>
          </cell>
          <cell r="AE203">
            <v>0</v>
          </cell>
          <cell r="AF203">
            <v>0</v>
          </cell>
          <cell r="AG203">
            <v>0</v>
          </cell>
          <cell r="AH203">
            <v>0</v>
          </cell>
          <cell r="AI203">
            <v>0</v>
          </cell>
          <cell r="AJ203">
            <v>0</v>
          </cell>
          <cell r="AK203">
            <v>0</v>
          </cell>
          <cell r="AL203">
            <v>0</v>
          </cell>
          <cell r="AM203">
            <v>0</v>
          </cell>
          <cell r="AN203">
            <v>0</v>
          </cell>
          <cell r="AO203">
            <v>0</v>
          </cell>
          <cell r="AP203">
            <v>0</v>
          </cell>
          <cell r="AQ203">
            <v>0</v>
          </cell>
          <cell r="AR203">
            <v>0</v>
          </cell>
          <cell r="AS203">
            <v>0</v>
          </cell>
          <cell r="AT203">
            <v>0</v>
          </cell>
          <cell r="AU203">
            <v>0</v>
          </cell>
          <cell r="AV203">
            <v>0</v>
          </cell>
          <cell r="AW203">
            <v>0</v>
          </cell>
          <cell r="AX203">
            <v>0</v>
          </cell>
          <cell r="AY203">
            <v>0</v>
          </cell>
          <cell r="AZ203">
            <v>0</v>
          </cell>
          <cell r="BA203">
            <v>0</v>
          </cell>
          <cell r="BB203">
            <v>0</v>
          </cell>
          <cell r="BC203">
            <v>0</v>
          </cell>
          <cell r="BD203">
            <v>0</v>
          </cell>
          <cell r="BE203">
            <v>0</v>
          </cell>
          <cell r="BF203">
            <v>0</v>
          </cell>
          <cell r="BG203">
            <v>0</v>
          </cell>
          <cell r="BH203">
            <v>0</v>
          </cell>
          <cell r="BI203">
            <v>0</v>
          </cell>
          <cell r="BJ203">
            <v>0</v>
          </cell>
          <cell r="BK203">
            <v>0</v>
          </cell>
          <cell r="BL203">
            <v>0</v>
          </cell>
          <cell r="BM203">
            <v>0</v>
          </cell>
          <cell r="BN203">
            <v>0</v>
          </cell>
          <cell r="BO203">
            <v>0</v>
          </cell>
          <cell r="BP203">
            <v>0</v>
          </cell>
          <cell r="BQ203">
            <v>0</v>
          </cell>
          <cell r="BR203">
            <v>0</v>
          </cell>
          <cell r="BS203">
            <v>0</v>
          </cell>
          <cell r="BT203">
            <v>0</v>
          </cell>
          <cell r="BU203">
            <v>0</v>
          </cell>
          <cell r="BV203">
            <v>0</v>
          </cell>
          <cell r="BW203">
            <v>0</v>
          </cell>
          <cell r="BX203">
            <v>0</v>
          </cell>
          <cell r="BY203">
            <v>0</v>
          </cell>
          <cell r="BZ203">
            <v>0</v>
          </cell>
          <cell r="CA203">
            <v>0</v>
          </cell>
          <cell r="CB203">
            <v>0</v>
          </cell>
          <cell r="CC203">
            <v>0</v>
          </cell>
        </row>
        <row r="204">
          <cell r="B204" t="str">
            <v>국도38(시)05</v>
          </cell>
          <cell r="C204" t="str">
            <v>국도38(시)</v>
          </cell>
          <cell r="D204" t="str">
            <v>05</v>
          </cell>
          <cell r="E204" t="str">
            <v>9805W_921</v>
          </cell>
          <cell r="F204" t="str">
            <v>9805X_011</v>
          </cell>
          <cell r="G204">
            <v>33</v>
          </cell>
          <cell r="H204">
            <v>48</v>
          </cell>
          <cell r="I204">
            <v>0</v>
          </cell>
          <cell r="J204">
            <v>0</v>
          </cell>
          <cell r="K204">
            <v>0</v>
          </cell>
          <cell r="L204">
            <v>0</v>
          </cell>
          <cell r="M204">
            <v>0</v>
          </cell>
          <cell r="N204">
            <v>0</v>
          </cell>
          <cell r="O204">
            <v>0</v>
          </cell>
          <cell r="P204">
            <v>0</v>
          </cell>
          <cell r="Q204">
            <v>0</v>
          </cell>
          <cell r="R204">
            <v>33</v>
          </cell>
          <cell r="S204">
            <v>0</v>
          </cell>
          <cell r="T204">
            <v>33</v>
          </cell>
          <cell r="U204">
            <v>33</v>
          </cell>
          <cell r="V204">
            <v>0</v>
          </cell>
          <cell r="W204">
            <v>0</v>
          </cell>
          <cell r="X204">
            <v>0</v>
          </cell>
          <cell r="Y204">
            <v>0</v>
          </cell>
          <cell r="Z204">
            <v>0</v>
          </cell>
          <cell r="AA204">
            <v>0</v>
          </cell>
          <cell r="AB204">
            <v>0</v>
          </cell>
          <cell r="AC204">
            <v>0</v>
          </cell>
          <cell r="AD204">
            <v>0</v>
          </cell>
          <cell r="AE204">
            <v>0</v>
          </cell>
          <cell r="AF204">
            <v>0</v>
          </cell>
          <cell r="AG204">
            <v>0</v>
          </cell>
          <cell r="AH204">
            <v>0</v>
          </cell>
          <cell r="AI204">
            <v>0</v>
          </cell>
          <cell r="AJ204">
            <v>0</v>
          </cell>
          <cell r="AK204">
            <v>0</v>
          </cell>
          <cell r="AL204">
            <v>0</v>
          </cell>
          <cell r="AM204">
            <v>0</v>
          </cell>
          <cell r="AN204">
            <v>0</v>
          </cell>
          <cell r="AO204">
            <v>0</v>
          </cell>
          <cell r="AP204">
            <v>0</v>
          </cell>
          <cell r="AQ204">
            <v>0</v>
          </cell>
          <cell r="AR204">
            <v>0</v>
          </cell>
          <cell r="AS204">
            <v>0</v>
          </cell>
          <cell r="AT204">
            <v>0</v>
          </cell>
          <cell r="AU204">
            <v>0</v>
          </cell>
          <cell r="AV204">
            <v>0</v>
          </cell>
          <cell r="AW204">
            <v>0</v>
          </cell>
          <cell r="AX204">
            <v>0</v>
          </cell>
          <cell r="AY204">
            <v>0</v>
          </cell>
          <cell r="AZ204">
            <v>0</v>
          </cell>
          <cell r="BA204">
            <v>0</v>
          </cell>
          <cell r="BB204">
            <v>0</v>
          </cell>
          <cell r="BC204">
            <v>0</v>
          </cell>
          <cell r="BD204">
            <v>0</v>
          </cell>
          <cell r="BE204">
            <v>0</v>
          </cell>
          <cell r="BF204">
            <v>0</v>
          </cell>
          <cell r="BG204">
            <v>0</v>
          </cell>
          <cell r="BH204">
            <v>0</v>
          </cell>
          <cell r="BI204">
            <v>0</v>
          </cell>
          <cell r="BJ204">
            <v>0</v>
          </cell>
          <cell r="BK204">
            <v>0</v>
          </cell>
          <cell r="BL204">
            <v>0</v>
          </cell>
          <cell r="BM204">
            <v>0</v>
          </cell>
          <cell r="BN204">
            <v>0</v>
          </cell>
          <cell r="BO204">
            <v>0</v>
          </cell>
          <cell r="BP204">
            <v>0</v>
          </cell>
          <cell r="BQ204">
            <v>0</v>
          </cell>
          <cell r="BR204">
            <v>0</v>
          </cell>
          <cell r="BS204">
            <v>0</v>
          </cell>
          <cell r="BT204">
            <v>0</v>
          </cell>
          <cell r="BU204">
            <v>0</v>
          </cell>
          <cell r="BV204">
            <v>0</v>
          </cell>
          <cell r="BW204">
            <v>0</v>
          </cell>
          <cell r="BX204">
            <v>0</v>
          </cell>
          <cell r="BY204">
            <v>0</v>
          </cell>
          <cell r="BZ204">
            <v>0</v>
          </cell>
          <cell r="CA204">
            <v>0</v>
          </cell>
          <cell r="CB204">
            <v>0</v>
          </cell>
          <cell r="CC204">
            <v>0</v>
          </cell>
        </row>
        <row r="205">
          <cell r="B205" t="str">
            <v>국도38(시)05</v>
          </cell>
          <cell r="C205" t="str">
            <v>국도38(시)</v>
          </cell>
          <cell r="D205" t="str">
            <v>05</v>
          </cell>
          <cell r="E205" t="str">
            <v>9805X_011</v>
          </cell>
          <cell r="F205" t="str">
            <v>9805X_001</v>
          </cell>
          <cell r="G205">
            <v>42</v>
          </cell>
          <cell r="H205">
            <v>48</v>
          </cell>
          <cell r="I205">
            <v>0</v>
          </cell>
          <cell r="J205">
            <v>0</v>
          </cell>
          <cell r="K205">
            <v>0</v>
          </cell>
          <cell r="L205">
            <v>0</v>
          </cell>
          <cell r="M205">
            <v>0</v>
          </cell>
          <cell r="N205">
            <v>0</v>
          </cell>
          <cell r="O205">
            <v>0</v>
          </cell>
          <cell r="P205">
            <v>0</v>
          </cell>
          <cell r="Q205">
            <v>0</v>
          </cell>
          <cell r="R205">
            <v>42</v>
          </cell>
          <cell r="S205">
            <v>0</v>
          </cell>
          <cell r="T205">
            <v>42</v>
          </cell>
          <cell r="U205">
            <v>42</v>
          </cell>
          <cell r="V205">
            <v>0</v>
          </cell>
          <cell r="W205">
            <v>0</v>
          </cell>
          <cell r="X205">
            <v>0</v>
          </cell>
          <cell r="Y205">
            <v>0</v>
          </cell>
          <cell r="Z205">
            <v>0</v>
          </cell>
          <cell r="AA205">
            <v>0</v>
          </cell>
          <cell r="AB205">
            <v>0</v>
          </cell>
          <cell r="AC205">
            <v>0</v>
          </cell>
          <cell r="AD205">
            <v>0</v>
          </cell>
          <cell r="AE205">
            <v>0</v>
          </cell>
          <cell r="AF205">
            <v>0</v>
          </cell>
          <cell r="AG205">
            <v>0</v>
          </cell>
          <cell r="AH205">
            <v>0</v>
          </cell>
          <cell r="AI205">
            <v>0</v>
          </cell>
          <cell r="AJ205">
            <v>0</v>
          </cell>
          <cell r="AK205">
            <v>0</v>
          </cell>
          <cell r="AL205">
            <v>0</v>
          </cell>
          <cell r="AM205">
            <v>0</v>
          </cell>
          <cell r="AN205">
            <v>0</v>
          </cell>
          <cell r="AO205">
            <v>0</v>
          </cell>
          <cell r="AP205">
            <v>0</v>
          </cell>
          <cell r="AQ205">
            <v>0</v>
          </cell>
          <cell r="AR205">
            <v>0</v>
          </cell>
          <cell r="AS205">
            <v>0</v>
          </cell>
          <cell r="AT205">
            <v>0</v>
          </cell>
          <cell r="AU205">
            <v>0</v>
          </cell>
          <cell r="AV205">
            <v>0</v>
          </cell>
          <cell r="AW205">
            <v>0</v>
          </cell>
          <cell r="AX205">
            <v>0</v>
          </cell>
          <cell r="AY205">
            <v>0</v>
          </cell>
          <cell r="AZ205">
            <v>0</v>
          </cell>
          <cell r="BA205">
            <v>0</v>
          </cell>
          <cell r="BB205">
            <v>0</v>
          </cell>
          <cell r="BC205">
            <v>0</v>
          </cell>
          <cell r="BD205">
            <v>0</v>
          </cell>
          <cell r="BE205">
            <v>0</v>
          </cell>
          <cell r="BF205">
            <v>0</v>
          </cell>
          <cell r="BG205">
            <v>0</v>
          </cell>
          <cell r="BH205">
            <v>0</v>
          </cell>
          <cell r="BI205">
            <v>0</v>
          </cell>
          <cell r="BJ205">
            <v>0</v>
          </cell>
          <cell r="BK205">
            <v>0</v>
          </cell>
          <cell r="BL205">
            <v>0</v>
          </cell>
          <cell r="BM205">
            <v>0</v>
          </cell>
          <cell r="BN205">
            <v>0</v>
          </cell>
          <cell r="BO205">
            <v>0</v>
          </cell>
          <cell r="BP205">
            <v>0</v>
          </cell>
          <cell r="BQ205">
            <v>0</v>
          </cell>
          <cell r="BR205">
            <v>0</v>
          </cell>
          <cell r="BS205">
            <v>0</v>
          </cell>
          <cell r="BT205">
            <v>0</v>
          </cell>
          <cell r="BU205">
            <v>0</v>
          </cell>
          <cell r="BV205">
            <v>0</v>
          </cell>
          <cell r="BW205">
            <v>0</v>
          </cell>
          <cell r="BX205">
            <v>0</v>
          </cell>
          <cell r="BY205">
            <v>0</v>
          </cell>
          <cell r="BZ205">
            <v>0</v>
          </cell>
          <cell r="CA205">
            <v>0</v>
          </cell>
          <cell r="CB205">
            <v>0</v>
          </cell>
          <cell r="CC205">
            <v>0</v>
          </cell>
        </row>
        <row r="206">
          <cell r="B206" t="str">
            <v>국도38(시)05</v>
          </cell>
          <cell r="C206" t="str">
            <v>국도38(시)</v>
          </cell>
          <cell r="D206" t="str">
            <v>05</v>
          </cell>
          <cell r="E206" t="str">
            <v>9805X_001</v>
          </cell>
          <cell r="F206" t="str">
            <v>9805Z_192</v>
          </cell>
          <cell r="G206">
            <v>56</v>
          </cell>
          <cell r="H206">
            <v>48</v>
          </cell>
          <cell r="I206">
            <v>0</v>
          </cell>
          <cell r="J206">
            <v>0</v>
          </cell>
          <cell r="K206">
            <v>0</v>
          </cell>
          <cell r="L206">
            <v>0</v>
          </cell>
          <cell r="M206">
            <v>0</v>
          </cell>
          <cell r="N206">
            <v>0</v>
          </cell>
          <cell r="O206">
            <v>0</v>
          </cell>
          <cell r="P206">
            <v>0</v>
          </cell>
          <cell r="Q206">
            <v>0</v>
          </cell>
          <cell r="R206">
            <v>56</v>
          </cell>
          <cell r="S206">
            <v>0</v>
          </cell>
          <cell r="T206">
            <v>56</v>
          </cell>
          <cell r="U206">
            <v>56</v>
          </cell>
          <cell r="V206">
            <v>0</v>
          </cell>
          <cell r="W206">
            <v>0</v>
          </cell>
          <cell r="X206">
            <v>0</v>
          </cell>
          <cell r="Y206">
            <v>0</v>
          </cell>
          <cell r="Z206">
            <v>0</v>
          </cell>
          <cell r="AA206">
            <v>0</v>
          </cell>
          <cell r="AB206">
            <v>0</v>
          </cell>
          <cell r="AC206">
            <v>0</v>
          </cell>
          <cell r="AD206">
            <v>0</v>
          </cell>
          <cell r="AE206">
            <v>0</v>
          </cell>
          <cell r="AF206">
            <v>0</v>
          </cell>
          <cell r="AG206">
            <v>0</v>
          </cell>
          <cell r="AH206">
            <v>0</v>
          </cell>
          <cell r="AI206">
            <v>0</v>
          </cell>
          <cell r="AJ206">
            <v>0</v>
          </cell>
          <cell r="AK206">
            <v>0</v>
          </cell>
          <cell r="AL206">
            <v>0</v>
          </cell>
          <cell r="AM206">
            <v>0</v>
          </cell>
          <cell r="AN206">
            <v>0</v>
          </cell>
          <cell r="AO206">
            <v>0</v>
          </cell>
          <cell r="AP206">
            <v>0</v>
          </cell>
          <cell r="AQ206">
            <v>0</v>
          </cell>
          <cell r="AR206">
            <v>0</v>
          </cell>
          <cell r="AS206">
            <v>0</v>
          </cell>
          <cell r="AT206">
            <v>0</v>
          </cell>
          <cell r="AU206">
            <v>0</v>
          </cell>
          <cell r="AV206">
            <v>0</v>
          </cell>
          <cell r="AW206">
            <v>0</v>
          </cell>
          <cell r="AX206">
            <v>0</v>
          </cell>
          <cell r="AY206">
            <v>0</v>
          </cell>
          <cell r="AZ206">
            <v>0</v>
          </cell>
          <cell r="BA206">
            <v>0</v>
          </cell>
          <cell r="BB206">
            <v>0</v>
          </cell>
          <cell r="BC206">
            <v>0</v>
          </cell>
          <cell r="BD206">
            <v>0</v>
          </cell>
          <cell r="BE206">
            <v>0</v>
          </cell>
          <cell r="BF206">
            <v>0</v>
          </cell>
          <cell r="BG206">
            <v>0</v>
          </cell>
          <cell r="BH206">
            <v>0</v>
          </cell>
          <cell r="BI206">
            <v>0</v>
          </cell>
          <cell r="BJ206">
            <v>0</v>
          </cell>
          <cell r="BK206">
            <v>0</v>
          </cell>
          <cell r="BL206">
            <v>0</v>
          </cell>
          <cell r="BM206">
            <v>0</v>
          </cell>
          <cell r="BN206">
            <v>0</v>
          </cell>
          <cell r="BO206">
            <v>0</v>
          </cell>
          <cell r="BP206">
            <v>0</v>
          </cell>
          <cell r="BQ206">
            <v>0</v>
          </cell>
          <cell r="BR206">
            <v>0</v>
          </cell>
          <cell r="BS206">
            <v>0</v>
          </cell>
          <cell r="BT206">
            <v>0</v>
          </cell>
          <cell r="BU206">
            <v>0</v>
          </cell>
          <cell r="BV206">
            <v>0</v>
          </cell>
          <cell r="BW206">
            <v>0</v>
          </cell>
          <cell r="BX206">
            <v>0</v>
          </cell>
          <cell r="BY206">
            <v>0</v>
          </cell>
          <cell r="BZ206">
            <v>0</v>
          </cell>
          <cell r="CA206">
            <v>0</v>
          </cell>
          <cell r="CB206">
            <v>0</v>
          </cell>
          <cell r="CC206">
            <v>0</v>
          </cell>
        </row>
        <row r="207">
          <cell r="B207" t="str">
            <v>국도38(시)05</v>
          </cell>
          <cell r="C207" t="str">
            <v>국도38(시)</v>
          </cell>
          <cell r="D207" t="str">
            <v>05</v>
          </cell>
          <cell r="E207" t="str">
            <v>9805Z_192</v>
          </cell>
          <cell r="F207" t="str">
            <v>9805Z_191</v>
          </cell>
          <cell r="G207">
            <v>29</v>
          </cell>
          <cell r="H207">
            <v>48</v>
          </cell>
          <cell r="I207">
            <v>0</v>
          </cell>
          <cell r="J207">
            <v>0</v>
          </cell>
          <cell r="K207">
            <v>0</v>
          </cell>
          <cell r="L207">
            <v>0</v>
          </cell>
          <cell r="M207">
            <v>0</v>
          </cell>
          <cell r="N207">
            <v>0</v>
          </cell>
          <cell r="O207">
            <v>0</v>
          </cell>
          <cell r="P207">
            <v>0</v>
          </cell>
          <cell r="Q207">
            <v>0</v>
          </cell>
          <cell r="R207">
            <v>29</v>
          </cell>
          <cell r="S207">
            <v>0</v>
          </cell>
          <cell r="T207">
            <v>29</v>
          </cell>
          <cell r="U207">
            <v>29</v>
          </cell>
          <cell r="V207">
            <v>0</v>
          </cell>
          <cell r="W207">
            <v>0</v>
          </cell>
          <cell r="X207">
            <v>0</v>
          </cell>
          <cell r="Y207">
            <v>0</v>
          </cell>
          <cell r="Z207">
            <v>0</v>
          </cell>
          <cell r="AA207">
            <v>0</v>
          </cell>
          <cell r="AB207">
            <v>0</v>
          </cell>
          <cell r="AC207">
            <v>0</v>
          </cell>
          <cell r="AD207">
            <v>0</v>
          </cell>
          <cell r="AE207">
            <v>0</v>
          </cell>
          <cell r="AF207">
            <v>0</v>
          </cell>
          <cell r="AG207">
            <v>0</v>
          </cell>
          <cell r="AH207">
            <v>0</v>
          </cell>
          <cell r="AI207">
            <v>0</v>
          </cell>
          <cell r="AJ207">
            <v>0</v>
          </cell>
          <cell r="AK207">
            <v>0</v>
          </cell>
          <cell r="AL207">
            <v>0</v>
          </cell>
          <cell r="AM207">
            <v>0</v>
          </cell>
          <cell r="AN207">
            <v>0</v>
          </cell>
          <cell r="AO207">
            <v>0</v>
          </cell>
          <cell r="AP207">
            <v>0</v>
          </cell>
          <cell r="AQ207">
            <v>0</v>
          </cell>
          <cell r="AR207">
            <v>0</v>
          </cell>
          <cell r="AS207">
            <v>0</v>
          </cell>
          <cell r="AT207">
            <v>0</v>
          </cell>
          <cell r="AU207">
            <v>0</v>
          </cell>
          <cell r="AV207">
            <v>0</v>
          </cell>
          <cell r="AW207">
            <v>0</v>
          </cell>
          <cell r="AX207">
            <v>0</v>
          </cell>
          <cell r="AY207">
            <v>0</v>
          </cell>
          <cell r="AZ207">
            <v>0</v>
          </cell>
          <cell r="BA207">
            <v>0</v>
          </cell>
          <cell r="BB207">
            <v>0</v>
          </cell>
          <cell r="BC207">
            <v>0</v>
          </cell>
          <cell r="BD207">
            <v>0</v>
          </cell>
          <cell r="BE207">
            <v>0</v>
          </cell>
          <cell r="BF207">
            <v>0</v>
          </cell>
          <cell r="BG207">
            <v>0</v>
          </cell>
          <cell r="BH207">
            <v>0</v>
          </cell>
          <cell r="BI207">
            <v>0</v>
          </cell>
          <cell r="BJ207">
            <v>0</v>
          </cell>
          <cell r="BK207">
            <v>0</v>
          </cell>
          <cell r="BL207">
            <v>0</v>
          </cell>
          <cell r="BM207">
            <v>0</v>
          </cell>
          <cell r="BN207">
            <v>0</v>
          </cell>
          <cell r="BO207">
            <v>0</v>
          </cell>
          <cell r="BP207">
            <v>0</v>
          </cell>
          <cell r="BQ207">
            <v>0</v>
          </cell>
          <cell r="BR207">
            <v>0</v>
          </cell>
          <cell r="BS207">
            <v>0</v>
          </cell>
          <cell r="BT207">
            <v>0</v>
          </cell>
          <cell r="BU207">
            <v>0</v>
          </cell>
          <cell r="BV207">
            <v>0</v>
          </cell>
          <cell r="BW207">
            <v>0</v>
          </cell>
          <cell r="BX207">
            <v>0</v>
          </cell>
          <cell r="BY207">
            <v>0</v>
          </cell>
          <cell r="BZ207">
            <v>0</v>
          </cell>
          <cell r="CA207">
            <v>0</v>
          </cell>
          <cell r="CB207">
            <v>0</v>
          </cell>
          <cell r="CC207">
            <v>0</v>
          </cell>
        </row>
        <row r="208">
          <cell r="B208" t="str">
            <v>국도38(시)05</v>
          </cell>
          <cell r="C208" t="str">
            <v>국도38(시)</v>
          </cell>
          <cell r="D208" t="str">
            <v>05</v>
          </cell>
          <cell r="E208" t="str">
            <v>9805Z_191</v>
          </cell>
          <cell r="F208" t="str">
            <v>9805Z_291</v>
          </cell>
          <cell r="G208">
            <v>29</v>
          </cell>
          <cell r="H208">
            <v>48</v>
          </cell>
          <cell r="I208">
            <v>0</v>
          </cell>
          <cell r="J208">
            <v>0</v>
          </cell>
          <cell r="K208">
            <v>0</v>
          </cell>
          <cell r="L208">
            <v>0</v>
          </cell>
          <cell r="M208">
            <v>0</v>
          </cell>
          <cell r="N208">
            <v>0</v>
          </cell>
          <cell r="O208">
            <v>0</v>
          </cell>
          <cell r="P208">
            <v>0</v>
          </cell>
          <cell r="Q208">
            <v>0</v>
          </cell>
          <cell r="R208">
            <v>29</v>
          </cell>
          <cell r="S208">
            <v>0</v>
          </cell>
          <cell r="T208">
            <v>29</v>
          </cell>
          <cell r="U208">
            <v>29</v>
          </cell>
          <cell r="V208">
            <v>0</v>
          </cell>
          <cell r="W208">
            <v>0</v>
          </cell>
          <cell r="X208">
            <v>0</v>
          </cell>
          <cell r="Y208">
            <v>0</v>
          </cell>
          <cell r="Z208">
            <v>0</v>
          </cell>
          <cell r="AA208">
            <v>0</v>
          </cell>
          <cell r="AB208">
            <v>0</v>
          </cell>
          <cell r="AC208">
            <v>0</v>
          </cell>
          <cell r="AD208">
            <v>0</v>
          </cell>
          <cell r="AE208">
            <v>0</v>
          </cell>
          <cell r="AF208">
            <v>0</v>
          </cell>
          <cell r="AG208">
            <v>0</v>
          </cell>
          <cell r="AH208">
            <v>0</v>
          </cell>
          <cell r="AI208">
            <v>0</v>
          </cell>
          <cell r="AJ208">
            <v>0</v>
          </cell>
          <cell r="AK208">
            <v>0</v>
          </cell>
          <cell r="AL208">
            <v>0</v>
          </cell>
          <cell r="AM208">
            <v>0</v>
          </cell>
          <cell r="AN208">
            <v>0</v>
          </cell>
          <cell r="AO208">
            <v>0</v>
          </cell>
          <cell r="AP208">
            <v>0</v>
          </cell>
          <cell r="AQ208">
            <v>0</v>
          </cell>
          <cell r="AR208">
            <v>0</v>
          </cell>
          <cell r="AS208">
            <v>0</v>
          </cell>
          <cell r="AT208">
            <v>0</v>
          </cell>
          <cell r="AU208">
            <v>0</v>
          </cell>
          <cell r="AV208">
            <v>0</v>
          </cell>
          <cell r="AW208">
            <v>0</v>
          </cell>
          <cell r="AX208">
            <v>0</v>
          </cell>
          <cell r="AY208">
            <v>0</v>
          </cell>
          <cell r="AZ208">
            <v>0</v>
          </cell>
          <cell r="BA208">
            <v>0</v>
          </cell>
          <cell r="BB208">
            <v>0</v>
          </cell>
          <cell r="BC208">
            <v>0</v>
          </cell>
          <cell r="BD208">
            <v>0</v>
          </cell>
          <cell r="BE208">
            <v>0</v>
          </cell>
          <cell r="BF208">
            <v>0</v>
          </cell>
          <cell r="BG208">
            <v>0</v>
          </cell>
          <cell r="BH208">
            <v>0</v>
          </cell>
          <cell r="BI208">
            <v>0</v>
          </cell>
          <cell r="BJ208">
            <v>0</v>
          </cell>
          <cell r="BK208">
            <v>0</v>
          </cell>
          <cell r="BL208">
            <v>0</v>
          </cell>
          <cell r="BM208">
            <v>0</v>
          </cell>
          <cell r="BN208">
            <v>0</v>
          </cell>
          <cell r="BO208">
            <v>0</v>
          </cell>
          <cell r="BP208">
            <v>0</v>
          </cell>
          <cell r="BQ208">
            <v>0</v>
          </cell>
          <cell r="BR208">
            <v>0</v>
          </cell>
          <cell r="BS208">
            <v>0</v>
          </cell>
          <cell r="BT208">
            <v>0</v>
          </cell>
          <cell r="BU208">
            <v>0</v>
          </cell>
          <cell r="BV208">
            <v>0</v>
          </cell>
          <cell r="BW208">
            <v>0</v>
          </cell>
          <cell r="BX208">
            <v>0</v>
          </cell>
          <cell r="BY208">
            <v>0</v>
          </cell>
          <cell r="BZ208">
            <v>0</v>
          </cell>
          <cell r="CA208">
            <v>0</v>
          </cell>
          <cell r="CB208">
            <v>0</v>
          </cell>
          <cell r="CC208">
            <v>0</v>
          </cell>
        </row>
        <row r="209">
          <cell r="B209" t="str">
            <v>국도38(시)05</v>
          </cell>
          <cell r="C209" t="str">
            <v>국도38(시)</v>
          </cell>
          <cell r="D209" t="str">
            <v>05</v>
          </cell>
          <cell r="E209" t="str">
            <v>9805Z_291</v>
          </cell>
          <cell r="F209" t="str">
            <v>9805Z_281</v>
          </cell>
          <cell r="G209">
            <v>46</v>
          </cell>
          <cell r="H209">
            <v>48</v>
          </cell>
          <cell r="I209">
            <v>0</v>
          </cell>
          <cell r="J209">
            <v>0</v>
          </cell>
          <cell r="K209">
            <v>0</v>
          </cell>
          <cell r="L209">
            <v>0</v>
          </cell>
          <cell r="M209">
            <v>0</v>
          </cell>
          <cell r="N209">
            <v>0</v>
          </cell>
          <cell r="O209">
            <v>0</v>
          </cell>
          <cell r="P209">
            <v>0</v>
          </cell>
          <cell r="Q209">
            <v>0</v>
          </cell>
          <cell r="R209">
            <v>46</v>
          </cell>
          <cell r="S209">
            <v>0</v>
          </cell>
          <cell r="T209">
            <v>46</v>
          </cell>
          <cell r="U209">
            <v>46</v>
          </cell>
          <cell r="V209">
            <v>0</v>
          </cell>
          <cell r="W209">
            <v>0</v>
          </cell>
          <cell r="X209">
            <v>0</v>
          </cell>
          <cell r="Y209">
            <v>0</v>
          </cell>
          <cell r="Z209">
            <v>0</v>
          </cell>
          <cell r="AA209">
            <v>0</v>
          </cell>
          <cell r="AB209">
            <v>0</v>
          </cell>
          <cell r="AC209">
            <v>0</v>
          </cell>
          <cell r="AD209">
            <v>0</v>
          </cell>
          <cell r="AE209">
            <v>0</v>
          </cell>
          <cell r="AF209">
            <v>0</v>
          </cell>
          <cell r="AG209">
            <v>0</v>
          </cell>
          <cell r="AH209">
            <v>0</v>
          </cell>
          <cell r="AI209">
            <v>0</v>
          </cell>
          <cell r="AJ209">
            <v>0</v>
          </cell>
          <cell r="AK209">
            <v>0</v>
          </cell>
          <cell r="AL209">
            <v>0</v>
          </cell>
          <cell r="AM209">
            <v>0</v>
          </cell>
          <cell r="AN209">
            <v>0</v>
          </cell>
          <cell r="AO209">
            <v>0</v>
          </cell>
          <cell r="AP209">
            <v>0</v>
          </cell>
          <cell r="AQ209">
            <v>0</v>
          </cell>
          <cell r="AR209">
            <v>0</v>
          </cell>
          <cell r="AS209">
            <v>0</v>
          </cell>
          <cell r="AT209">
            <v>0</v>
          </cell>
          <cell r="AU209">
            <v>0</v>
          </cell>
          <cell r="AV209">
            <v>0</v>
          </cell>
          <cell r="AW209">
            <v>0</v>
          </cell>
          <cell r="AX209">
            <v>0</v>
          </cell>
          <cell r="AY209">
            <v>0</v>
          </cell>
          <cell r="AZ209">
            <v>0</v>
          </cell>
          <cell r="BA209">
            <v>0</v>
          </cell>
          <cell r="BB209">
            <v>0</v>
          </cell>
          <cell r="BC209">
            <v>0</v>
          </cell>
          <cell r="BD209">
            <v>0</v>
          </cell>
          <cell r="BE209">
            <v>0</v>
          </cell>
          <cell r="BF209">
            <v>0</v>
          </cell>
          <cell r="BG209">
            <v>0</v>
          </cell>
          <cell r="BH209">
            <v>0</v>
          </cell>
          <cell r="BI209">
            <v>0</v>
          </cell>
          <cell r="BJ209">
            <v>0</v>
          </cell>
          <cell r="BK209">
            <v>0</v>
          </cell>
          <cell r="BL209">
            <v>0</v>
          </cell>
          <cell r="BM209">
            <v>0</v>
          </cell>
          <cell r="BN209">
            <v>0</v>
          </cell>
          <cell r="BO209">
            <v>0</v>
          </cell>
          <cell r="BP209">
            <v>0</v>
          </cell>
          <cell r="BQ209">
            <v>0</v>
          </cell>
          <cell r="BR209">
            <v>0</v>
          </cell>
          <cell r="BS209">
            <v>0</v>
          </cell>
          <cell r="BT209">
            <v>0</v>
          </cell>
          <cell r="BU209">
            <v>0</v>
          </cell>
          <cell r="BV209">
            <v>0</v>
          </cell>
          <cell r="BW209">
            <v>0</v>
          </cell>
          <cell r="BX209">
            <v>0</v>
          </cell>
          <cell r="BY209">
            <v>0</v>
          </cell>
          <cell r="BZ209">
            <v>0</v>
          </cell>
          <cell r="CA209">
            <v>0</v>
          </cell>
          <cell r="CB209">
            <v>0</v>
          </cell>
          <cell r="CC209">
            <v>0</v>
          </cell>
        </row>
        <row r="210">
          <cell r="B210" t="str">
            <v>국도38(시)05</v>
          </cell>
          <cell r="C210" t="str">
            <v>국도38(시)</v>
          </cell>
          <cell r="D210" t="str">
            <v>05</v>
          </cell>
          <cell r="E210" t="str">
            <v>9805Z_281</v>
          </cell>
          <cell r="F210" t="str">
            <v>9805Z_371</v>
          </cell>
          <cell r="G210">
            <v>48</v>
          </cell>
          <cell r="H210">
            <v>48</v>
          </cell>
          <cell r="I210">
            <v>0</v>
          </cell>
          <cell r="J210">
            <v>0</v>
          </cell>
          <cell r="K210">
            <v>0</v>
          </cell>
          <cell r="L210">
            <v>0</v>
          </cell>
          <cell r="M210">
            <v>0</v>
          </cell>
          <cell r="N210">
            <v>0</v>
          </cell>
          <cell r="O210">
            <v>0</v>
          </cell>
          <cell r="P210">
            <v>0</v>
          </cell>
          <cell r="Q210">
            <v>0</v>
          </cell>
          <cell r="R210">
            <v>48</v>
          </cell>
          <cell r="S210">
            <v>0</v>
          </cell>
          <cell r="T210">
            <v>48</v>
          </cell>
          <cell r="U210">
            <v>48</v>
          </cell>
          <cell r="V210">
            <v>0</v>
          </cell>
          <cell r="W210">
            <v>0</v>
          </cell>
          <cell r="X210">
            <v>0</v>
          </cell>
          <cell r="Y210">
            <v>0</v>
          </cell>
          <cell r="Z210">
            <v>0</v>
          </cell>
          <cell r="AA210">
            <v>0</v>
          </cell>
          <cell r="AB210">
            <v>0</v>
          </cell>
          <cell r="AC210">
            <v>0</v>
          </cell>
          <cell r="AD210">
            <v>0</v>
          </cell>
          <cell r="AE210">
            <v>0</v>
          </cell>
          <cell r="AF210">
            <v>0</v>
          </cell>
          <cell r="AG210">
            <v>0</v>
          </cell>
          <cell r="AH210">
            <v>0</v>
          </cell>
          <cell r="AI210">
            <v>0</v>
          </cell>
          <cell r="AJ210">
            <v>0</v>
          </cell>
          <cell r="AK210">
            <v>0</v>
          </cell>
          <cell r="AL210">
            <v>0</v>
          </cell>
          <cell r="AM210">
            <v>0</v>
          </cell>
          <cell r="AN210">
            <v>0</v>
          </cell>
          <cell r="AO210">
            <v>0</v>
          </cell>
          <cell r="AP210">
            <v>0</v>
          </cell>
          <cell r="AQ210">
            <v>0</v>
          </cell>
          <cell r="AR210">
            <v>0</v>
          </cell>
          <cell r="AS210">
            <v>0</v>
          </cell>
          <cell r="AT210">
            <v>0</v>
          </cell>
          <cell r="AU210">
            <v>0</v>
          </cell>
          <cell r="AV210">
            <v>0</v>
          </cell>
          <cell r="AW210">
            <v>0</v>
          </cell>
          <cell r="AX210">
            <v>0</v>
          </cell>
          <cell r="AY210">
            <v>0</v>
          </cell>
          <cell r="AZ210">
            <v>0</v>
          </cell>
          <cell r="BA210">
            <v>0</v>
          </cell>
          <cell r="BB210">
            <v>0</v>
          </cell>
          <cell r="BC210">
            <v>0</v>
          </cell>
          <cell r="BD210">
            <v>0</v>
          </cell>
          <cell r="BE210">
            <v>0</v>
          </cell>
          <cell r="BF210">
            <v>0</v>
          </cell>
          <cell r="BG210">
            <v>0</v>
          </cell>
          <cell r="BH210">
            <v>0</v>
          </cell>
          <cell r="BI210">
            <v>0</v>
          </cell>
          <cell r="BJ210">
            <v>0</v>
          </cell>
          <cell r="BK210">
            <v>0</v>
          </cell>
          <cell r="BL210">
            <v>0</v>
          </cell>
          <cell r="BM210">
            <v>0</v>
          </cell>
          <cell r="BN210">
            <v>0</v>
          </cell>
          <cell r="BO210">
            <v>0</v>
          </cell>
          <cell r="BP210">
            <v>0</v>
          </cell>
          <cell r="BQ210">
            <v>0</v>
          </cell>
          <cell r="BR210">
            <v>0</v>
          </cell>
          <cell r="BS210">
            <v>0</v>
          </cell>
          <cell r="BT210">
            <v>0</v>
          </cell>
          <cell r="BU210">
            <v>0</v>
          </cell>
          <cell r="BV210">
            <v>0</v>
          </cell>
          <cell r="BW210">
            <v>0</v>
          </cell>
          <cell r="BX210">
            <v>0</v>
          </cell>
          <cell r="BY210">
            <v>0</v>
          </cell>
          <cell r="BZ210">
            <v>0</v>
          </cell>
          <cell r="CA210">
            <v>0</v>
          </cell>
          <cell r="CB210">
            <v>0</v>
          </cell>
          <cell r="CC210">
            <v>0</v>
          </cell>
        </row>
        <row r="211">
          <cell r="B211" t="str">
            <v>국도38(시)05</v>
          </cell>
          <cell r="C211" t="str">
            <v>국도38(시)</v>
          </cell>
          <cell r="D211" t="str">
            <v>05</v>
          </cell>
          <cell r="E211" t="str">
            <v>9805Z_371</v>
          </cell>
          <cell r="F211" t="str">
            <v>9805Z_373</v>
          </cell>
          <cell r="G211">
            <v>24</v>
          </cell>
          <cell r="H211">
            <v>48</v>
          </cell>
          <cell r="I211">
            <v>0</v>
          </cell>
          <cell r="J211">
            <v>0</v>
          </cell>
          <cell r="K211">
            <v>0</v>
          </cell>
          <cell r="L211">
            <v>0</v>
          </cell>
          <cell r="M211">
            <v>0</v>
          </cell>
          <cell r="N211">
            <v>0</v>
          </cell>
          <cell r="O211">
            <v>0</v>
          </cell>
          <cell r="P211">
            <v>0</v>
          </cell>
          <cell r="Q211">
            <v>0</v>
          </cell>
          <cell r="R211">
            <v>24</v>
          </cell>
          <cell r="S211">
            <v>0</v>
          </cell>
          <cell r="T211">
            <v>24</v>
          </cell>
          <cell r="U211">
            <v>24</v>
          </cell>
          <cell r="V211">
            <v>0</v>
          </cell>
          <cell r="W211">
            <v>0</v>
          </cell>
          <cell r="X211">
            <v>0</v>
          </cell>
          <cell r="Y211">
            <v>0</v>
          </cell>
          <cell r="Z211">
            <v>0</v>
          </cell>
          <cell r="AA211">
            <v>0</v>
          </cell>
          <cell r="AB211">
            <v>0</v>
          </cell>
          <cell r="AC211">
            <v>0</v>
          </cell>
          <cell r="AD211">
            <v>0</v>
          </cell>
          <cell r="AE211">
            <v>0</v>
          </cell>
          <cell r="AF211">
            <v>0</v>
          </cell>
          <cell r="AG211">
            <v>0</v>
          </cell>
          <cell r="AH211">
            <v>0</v>
          </cell>
          <cell r="AI211">
            <v>0</v>
          </cell>
          <cell r="AJ211">
            <v>0</v>
          </cell>
          <cell r="AK211">
            <v>0</v>
          </cell>
          <cell r="AL211">
            <v>0</v>
          </cell>
          <cell r="AM211">
            <v>0</v>
          </cell>
          <cell r="AN211">
            <v>0</v>
          </cell>
          <cell r="AO211">
            <v>0</v>
          </cell>
          <cell r="AP211">
            <v>0</v>
          </cell>
          <cell r="AQ211">
            <v>0</v>
          </cell>
          <cell r="AR211">
            <v>0</v>
          </cell>
          <cell r="AS211">
            <v>0</v>
          </cell>
          <cell r="AT211">
            <v>0</v>
          </cell>
          <cell r="AU211">
            <v>0</v>
          </cell>
          <cell r="AV211">
            <v>0</v>
          </cell>
          <cell r="AW211">
            <v>0</v>
          </cell>
          <cell r="AX211">
            <v>0</v>
          </cell>
          <cell r="AY211">
            <v>0</v>
          </cell>
          <cell r="AZ211">
            <v>0</v>
          </cell>
          <cell r="BA211">
            <v>0</v>
          </cell>
          <cell r="BB211">
            <v>0</v>
          </cell>
          <cell r="BC211">
            <v>0</v>
          </cell>
          <cell r="BD211">
            <v>0</v>
          </cell>
          <cell r="BE211">
            <v>0</v>
          </cell>
          <cell r="BF211">
            <v>0</v>
          </cell>
          <cell r="BG211">
            <v>0</v>
          </cell>
          <cell r="BH211">
            <v>0</v>
          </cell>
          <cell r="BI211">
            <v>0</v>
          </cell>
          <cell r="BJ211">
            <v>0</v>
          </cell>
          <cell r="BK211">
            <v>0</v>
          </cell>
          <cell r="BL211">
            <v>0</v>
          </cell>
          <cell r="BM211">
            <v>0</v>
          </cell>
          <cell r="BN211">
            <v>0</v>
          </cell>
          <cell r="BO211">
            <v>0</v>
          </cell>
          <cell r="BP211">
            <v>0</v>
          </cell>
          <cell r="BQ211">
            <v>0</v>
          </cell>
          <cell r="BR211">
            <v>0</v>
          </cell>
          <cell r="BS211">
            <v>0</v>
          </cell>
          <cell r="BT211">
            <v>0</v>
          </cell>
          <cell r="BU211">
            <v>0</v>
          </cell>
          <cell r="BV211">
            <v>0</v>
          </cell>
          <cell r="BW211">
            <v>0</v>
          </cell>
          <cell r="BX211">
            <v>0</v>
          </cell>
          <cell r="BY211">
            <v>0</v>
          </cell>
          <cell r="BZ211">
            <v>0</v>
          </cell>
          <cell r="CA211">
            <v>0</v>
          </cell>
          <cell r="CB211">
            <v>0</v>
          </cell>
          <cell r="CC211">
            <v>0</v>
          </cell>
        </row>
        <row r="212">
          <cell r="B212" t="str">
            <v>국도38(시)05</v>
          </cell>
          <cell r="C212" t="str">
            <v>국도38(시)</v>
          </cell>
          <cell r="D212" t="str">
            <v>05</v>
          </cell>
          <cell r="E212" t="str">
            <v>9805Z_373</v>
          </cell>
          <cell r="F212" t="str">
            <v>9805Z_471</v>
          </cell>
          <cell r="G212">
            <v>21</v>
          </cell>
          <cell r="H212">
            <v>48</v>
          </cell>
          <cell r="I212">
            <v>0</v>
          </cell>
          <cell r="J212">
            <v>0</v>
          </cell>
          <cell r="K212">
            <v>0</v>
          </cell>
          <cell r="L212">
            <v>0</v>
          </cell>
          <cell r="M212">
            <v>0</v>
          </cell>
          <cell r="N212">
            <v>0</v>
          </cell>
          <cell r="O212">
            <v>0</v>
          </cell>
          <cell r="P212">
            <v>0</v>
          </cell>
          <cell r="Q212">
            <v>0</v>
          </cell>
          <cell r="R212">
            <v>21</v>
          </cell>
          <cell r="S212">
            <v>0</v>
          </cell>
          <cell r="T212">
            <v>21</v>
          </cell>
          <cell r="U212">
            <v>21</v>
          </cell>
          <cell r="V212">
            <v>0</v>
          </cell>
          <cell r="W212">
            <v>0</v>
          </cell>
          <cell r="X212">
            <v>0</v>
          </cell>
          <cell r="Y212">
            <v>0</v>
          </cell>
          <cell r="Z212">
            <v>0</v>
          </cell>
          <cell r="AA212">
            <v>0</v>
          </cell>
          <cell r="AB212">
            <v>0</v>
          </cell>
          <cell r="AC212">
            <v>0</v>
          </cell>
          <cell r="AD212">
            <v>0</v>
          </cell>
          <cell r="AE212">
            <v>0</v>
          </cell>
          <cell r="AF212">
            <v>0</v>
          </cell>
          <cell r="AG212">
            <v>0</v>
          </cell>
          <cell r="AH212">
            <v>0</v>
          </cell>
          <cell r="AI212">
            <v>0</v>
          </cell>
          <cell r="AJ212">
            <v>0</v>
          </cell>
          <cell r="AK212">
            <v>0</v>
          </cell>
          <cell r="AL212">
            <v>0</v>
          </cell>
          <cell r="AM212">
            <v>0</v>
          </cell>
          <cell r="AN212">
            <v>0</v>
          </cell>
          <cell r="AO212">
            <v>0</v>
          </cell>
          <cell r="AP212">
            <v>0</v>
          </cell>
          <cell r="AQ212">
            <v>0</v>
          </cell>
          <cell r="AR212">
            <v>0</v>
          </cell>
          <cell r="AS212">
            <v>0</v>
          </cell>
          <cell r="AT212">
            <v>0</v>
          </cell>
          <cell r="AU212">
            <v>0</v>
          </cell>
          <cell r="AV212">
            <v>0</v>
          </cell>
          <cell r="AW212">
            <v>0</v>
          </cell>
          <cell r="AX212">
            <v>0</v>
          </cell>
          <cell r="AY212">
            <v>0</v>
          </cell>
          <cell r="AZ212">
            <v>0</v>
          </cell>
          <cell r="BA212">
            <v>0</v>
          </cell>
          <cell r="BB212">
            <v>0</v>
          </cell>
          <cell r="BC212">
            <v>0</v>
          </cell>
          <cell r="BD212">
            <v>0</v>
          </cell>
          <cell r="BE212">
            <v>0</v>
          </cell>
          <cell r="BF212">
            <v>0</v>
          </cell>
          <cell r="BG212">
            <v>0</v>
          </cell>
          <cell r="BH212">
            <v>0</v>
          </cell>
          <cell r="BI212">
            <v>0</v>
          </cell>
          <cell r="BJ212">
            <v>0</v>
          </cell>
          <cell r="BK212">
            <v>0</v>
          </cell>
          <cell r="BL212">
            <v>0</v>
          </cell>
          <cell r="BM212">
            <v>0</v>
          </cell>
          <cell r="BN212">
            <v>0</v>
          </cell>
          <cell r="BO212">
            <v>0</v>
          </cell>
          <cell r="BP212">
            <v>0</v>
          </cell>
          <cell r="BQ212">
            <v>0</v>
          </cell>
          <cell r="BR212">
            <v>0</v>
          </cell>
          <cell r="BS212">
            <v>0</v>
          </cell>
          <cell r="BT212">
            <v>0</v>
          </cell>
          <cell r="BU212">
            <v>0</v>
          </cell>
          <cell r="BV212">
            <v>0</v>
          </cell>
          <cell r="BW212">
            <v>0</v>
          </cell>
          <cell r="BX212">
            <v>0</v>
          </cell>
          <cell r="BY212">
            <v>0</v>
          </cell>
          <cell r="BZ212">
            <v>0</v>
          </cell>
          <cell r="CA212">
            <v>0</v>
          </cell>
          <cell r="CB212">
            <v>0</v>
          </cell>
          <cell r="CC212">
            <v>0</v>
          </cell>
        </row>
        <row r="213">
          <cell r="B213" t="str">
            <v>국도38(시)05</v>
          </cell>
          <cell r="C213" t="str">
            <v>국도38(시)</v>
          </cell>
          <cell r="D213" t="str">
            <v>05</v>
          </cell>
          <cell r="E213" t="str">
            <v>9805Z_471</v>
          </cell>
          <cell r="F213" t="str">
            <v>9805Z_473</v>
          </cell>
          <cell r="G213">
            <v>22</v>
          </cell>
          <cell r="H213">
            <v>48</v>
          </cell>
          <cell r="I213">
            <v>0</v>
          </cell>
          <cell r="J213">
            <v>0</v>
          </cell>
          <cell r="K213">
            <v>0</v>
          </cell>
          <cell r="L213">
            <v>0</v>
          </cell>
          <cell r="M213">
            <v>0</v>
          </cell>
          <cell r="N213">
            <v>0</v>
          </cell>
          <cell r="O213">
            <v>0</v>
          </cell>
          <cell r="P213">
            <v>0</v>
          </cell>
          <cell r="Q213">
            <v>0</v>
          </cell>
          <cell r="R213">
            <v>22</v>
          </cell>
          <cell r="S213">
            <v>0</v>
          </cell>
          <cell r="T213">
            <v>22</v>
          </cell>
          <cell r="U213">
            <v>22</v>
          </cell>
          <cell r="V213">
            <v>0</v>
          </cell>
          <cell r="W213">
            <v>0</v>
          </cell>
          <cell r="X213">
            <v>0</v>
          </cell>
          <cell r="Y213">
            <v>0</v>
          </cell>
          <cell r="Z213">
            <v>0</v>
          </cell>
          <cell r="AA213">
            <v>0</v>
          </cell>
          <cell r="AB213">
            <v>0</v>
          </cell>
          <cell r="AC213">
            <v>0</v>
          </cell>
          <cell r="AD213">
            <v>0</v>
          </cell>
          <cell r="AE213">
            <v>0</v>
          </cell>
          <cell r="AF213">
            <v>0</v>
          </cell>
          <cell r="AG213">
            <v>0</v>
          </cell>
          <cell r="AH213">
            <v>0</v>
          </cell>
          <cell r="AI213">
            <v>0</v>
          </cell>
          <cell r="AJ213">
            <v>0</v>
          </cell>
          <cell r="AK213">
            <v>0</v>
          </cell>
          <cell r="AL213">
            <v>0</v>
          </cell>
          <cell r="AM213">
            <v>0</v>
          </cell>
          <cell r="AN213">
            <v>0</v>
          </cell>
          <cell r="AO213">
            <v>0</v>
          </cell>
          <cell r="AP213">
            <v>0</v>
          </cell>
          <cell r="AQ213">
            <v>0</v>
          </cell>
          <cell r="AR213">
            <v>0</v>
          </cell>
          <cell r="AS213">
            <v>0</v>
          </cell>
          <cell r="AT213">
            <v>0</v>
          </cell>
          <cell r="AU213">
            <v>0</v>
          </cell>
          <cell r="AV213">
            <v>0</v>
          </cell>
          <cell r="AW213">
            <v>0</v>
          </cell>
          <cell r="AX213">
            <v>0</v>
          </cell>
          <cell r="AY213">
            <v>0</v>
          </cell>
          <cell r="AZ213">
            <v>0</v>
          </cell>
          <cell r="BA213">
            <v>0</v>
          </cell>
          <cell r="BB213">
            <v>0</v>
          </cell>
          <cell r="BC213">
            <v>0</v>
          </cell>
          <cell r="BD213">
            <v>0</v>
          </cell>
          <cell r="BE213">
            <v>0</v>
          </cell>
          <cell r="BF213">
            <v>0</v>
          </cell>
          <cell r="BG213">
            <v>0</v>
          </cell>
          <cell r="BH213">
            <v>0</v>
          </cell>
          <cell r="BI213">
            <v>0</v>
          </cell>
          <cell r="BJ213">
            <v>0</v>
          </cell>
          <cell r="BK213">
            <v>0</v>
          </cell>
          <cell r="BL213">
            <v>0</v>
          </cell>
          <cell r="BM213">
            <v>0</v>
          </cell>
          <cell r="BN213">
            <v>0</v>
          </cell>
          <cell r="BO213">
            <v>0</v>
          </cell>
          <cell r="BP213">
            <v>0</v>
          </cell>
          <cell r="BQ213">
            <v>0</v>
          </cell>
          <cell r="BR213">
            <v>0</v>
          </cell>
          <cell r="BS213">
            <v>0</v>
          </cell>
          <cell r="BT213">
            <v>0</v>
          </cell>
          <cell r="BU213">
            <v>0</v>
          </cell>
          <cell r="BV213">
            <v>0</v>
          </cell>
          <cell r="BW213">
            <v>0</v>
          </cell>
          <cell r="BX213">
            <v>0</v>
          </cell>
          <cell r="BY213">
            <v>0</v>
          </cell>
          <cell r="BZ213">
            <v>0</v>
          </cell>
          <cell r="CA213">
            <v>0</v>
          </cell>
          <cell r="CB213">
            <v>0</v>
          </cell>
          <cell r="CC213">
            <v>0</v>
          </cell>
        </row>
        <row r="214">
          <cell r="B214" t="str">
            <v>국도38(시)05</v>
          </cell>
          <cell r="C214" t="str">
            <v>국도38(시)</v>
          </cell>
          <cell r="D214" t="str">
            <v>05</v>
          </cell>
          <cell r="E214" t="str">
            <v>9805Z_473</v>
          </cell>
          <cell r="F214" t="str">
            <v>9805Z_463</v>
          </cell>
          <cell r="G214">
            <v>29</v>
          </cell>
          <cell r="H214">
            <v>48</v>
          </cell>
          <cell r="I214">
            <v>0</v>
          </cell>
          <cell r="J214">
            <v>0</v>
          </cell>
          <cell r="K214">
            <v>0</v>
          </cell>
          <cell r="L214">
            <v>0</v>
          </cell>
          <cell r="M214">
            <v>0</v>
          </cell>
          <cell r="N214">
            <v>0</v>
          </cell>
          <cell r="O214">
            <v>0</v>
          </cell>
          <cell r="P214">
            <v>0</v>
          </cell>
          <cell r="Q214">
            <v>0</v>
          </cell>
          <cell r="R214">
            <v>29</v>
          </cell>
          <cell r="S214">
            <v>0</v>
          </cell>
          <cell r="T214">
            <v>29</v>
          </cell>
          <cell r="U214">
            <v>29</v>
          </cell>
          <cell r="V214">
            <v>0</v>
          </cell>
          <cell r="W214">
            <v>0</v>
          </cell>
          <cell r="X214">
            <v>0</v>
          </cell>
          <cell r="Y214">
            <v>0</v>
          </cell>
          <cell r="Z214">
            <v>0</v>
          </cell>
          <cell r="AA214">
            <v>0</v>
          </cell>
          <cell r="AB214">
            <v>0</v>
          </cell>
          <cell r="AC214">
            <v>0</v>
          </cell>
          <cell r="AD214">
            <v>0</v>
          </cell>
          <cell r="AE214">
            <v>0</v>
          </cell>
          <cell r="AF214">
            <v>0</v>
          </cell>
          <cell r="AG214">
            <v>0</v>
          </cell>
          <cell r="AH214">
            <v>0</v>
          </cell>
          <cell r="AI214">
            <v>0</v>
          </cell>
          <cell r="AJ214">
            <v>0</v>
          </cell>
          <cell r="AK214">
            <v>0</v>
          </cell>
          <cell r="AL214">
            <v>0</v>
          </cell>
          <cell r="AM214">
            <v>0</v>
          </cell>
          <cell r="AN214">
            <v>0</v>
          </cell>
          <cell r="AO214">
            <v>0</v>
          </cell>
          <cell r="AP214">
            <v>0</v>
          </cell>
          <cell r="AQ214">
            <v>0</v>
          </cell>
          <cell r="AR214">
            <v>0</v>
          </cell>
          <cell r="AS214">
            <v>0</v>
          </cell>
          <cell r="AT214">
            <v>0</v>
          </cell>
          <cell r="AU214">
            <v>0</v>
          </cell>
          <cell r="AV214">
            <v>0</v>
          </cell>
          <cell r="AW214">
            <v>0</v>
          </cell>
          <cell r="AX214">
            <v>0</v>
          </cell>
          <cell r="AY214">
            <v>0</v>
          </cell>
          <cell r="AZ214">
            <v>0</v>
          </cell>
          <cell r="BA214">
            <v>0</v>
          </cell>
          <cell r="BB214">
            <v>0</v>
          </cell>
          <cell r="BC214">
            <v>0</v>
          </cell>
          <cell r="BD214">
            <v>0</v>
          </cell>
          <cell r="BE214">
            <v>0</v>
          </cell>
          <cell r="BF214">
            <v>0</v>
          </cell>
          <cell r="BG214">
            <v>0</v>
          </cell>
          <cell r="BH214">
            <v>0</v>
          </cell>
          <cell r="BI214">
            <v>0</v>
          </cell>
          <cell r="BJ214">
            <v>0</v>
          </cell>
          <cell r="BK214">
            <v>0</v>
          </cell>
          <cell r="BL214">
            <v>0</v>
          </cell>
          <cell r="BM214">
            <v>0</v>
          </cell>
          <cell r="BN214">
            <v>0</v>
          </cell>
          <cell r="BO214">
            <v>0</v>
          </cell>
          <cell r="BP214">
            <v>0</v>
          </cell>
          <cell r="BQ214">
            <v>0</v>
          </cell>
          <cell r="BR214">
            <v>0</v>
          </cell>
          <cell r="BS214">
            <v>0</v>
          </cell>
          <cell r="BT214">
            <v>0</v>
          </cell>
          <cell r="BU214">
            <v>0</v>
          </cell>
          <cell r="BV214">
            <v>0</v>
          </cell>
          <cell r="BW214">
            <v>0</v>
          </cell>
          <cell r="BX214">
            <v>0</v>
          </cell>
          <cell r="BY214">
            <v>0</v>
          </cell>
          <cell r="BZ214">
            <v>0</v>
          </cell>
          <cell r="CA214">
            <v>0</v>
          </cell>
          <cell r="CB214">
            <v>0</v>
          </cell>
          <cell r="CC214">
            <v>0</v>
          </cell>
        </row>
        <row r="215">
          <cell r="B215" t="str">
            <v>국도38(시)05</v>
          </cell>
          <cell r="C215" t="str">
            <v>국도38(시)</v>
          </cell>
          <cell r="D215" t="str">
            <v>05</v>
          </cell>
          <cell r="E215" t="str">
            <v>9805Z_463</v>
          </cell>
          <cell r="F215" t="str">
            <v>9805Z_563</v>
          </cell>
          <cell r="G215">
            <v>27</v>
          </cell>
          <cell r="H215">
            <v>48</v>
          </cell>
          <cell r="I215">
            <v>0</v>
          </cell>
          <cell r="J215">
            <v>0</v>
          </cell>
          <cell r="K215">
            <v>0</v>
          </cell>
          <cell r="L215">
            <v>0</v>
          </cell>
          <cell r="M215">
            <v>0</v>
          </cell>
          <cell r="N215">
            <v>0</v>
          </cell>
          <cell r="O215">
            <v>0</v>
          </cell>
          <cell r="P215">
            <v>0</v>
          </cell>
          <cell r="Q215">
            <v>0</v>
          </cell>
          <cell r="R215">
            <v>27</v>
          </cell>
          <cell r="S215">
            <v>0</v>
          </cell>
          <cell r="T215">
            <v>27</v>
          </cell>
          <cell r="U215">
            <v>27</v>
          </cell>
          <cell r="V215">
            <v>0</v>
          </cell>
          <cell r="W215">
            <v>0</v>
          </cell>
          <cell r="X215">
            <v>0</v>
          </cell>
          <cell r="Y215">
            <v>0</v>
          </cell>
          <cell r="Z215">
            <v>0</v>
          </cell>
          <cell r="AA215">
            <v>0</v>
          </cell>
          <cell r="AB215">
            <v>0</v>
          </cell>
          <cell r="AC215">
            <v>0</v>
          </cell>
          <cell r="AD215">
            <v>0</v>
          </cell>
          <cell r="AE215">
            <v>0</v>
          </cell>
          <cell r="AF215">
            <v>0</v>
          </cell>
          <cell r="AG215">
            <v>0</v>
          </cell>
          <cell r="AH215">
            <v>0</v>
          </cell>
          <cell r="AI215">
            <v>0</v>
          </cell>
          <cell r="AJ215">
            <v>0</v>
          </cell>
          <cell r="AK215">
            <v>0</v>
          </cell>
          <cell r="AL215">
            <v>0</v>
          </cell>
          <cell r="AM215">
            <v>0</v>
          </cell>
          <cell r="AN215">
            <v>0</v>
          </cell>
          <cell r="AO215">
            <v>0</v>
          </cell>
          <cell r="AP215">
            <v>0</v>
          </cell>
          <cell r="AQ215">
            <v>0</v>
          </cell>
          <cell r="AR215">
            <v>0</v>
          </cell>
          <cell r="AS215">
            <v>0</v>
          </cell>
          <cell r="AT215">
            <v>0</v>
          </cell>
          <cell r="AU215">
            <v>0</v>
          </cell>
          <cell r="AV215">
            <v>0</v>
          </cell>
          <cell r="AW215">
            <v>0</v>
          </cell>
          <cell r="AX215">
            <v>0</v>
          </cell>
          <cell r="AY215">
            <v>0</v>
          </cell>
          <cell r="AZ215">
            <v>0</v>
          </cell>
          <cell r="BA215">
            <v>0</v>
          </cell>
          <cell r="BB215">
            <v>0</v>
          </cell>
          <cell r="BC215">
            <v>0</v>
          </cell>
          <cell r="BD215">
            <v>0</v>
          </cell>
          <cell r="BE215">
            <v>0</v>
          </cell>
          <cell r="BF215">
            <v>0</v>
          </cell>
          <cell r="BG215">
            <v>0</v>
          </cell>
          <cell r="BH215">
            <v>0</v>
          </cell>
          <cell r="BI215">
            <v>0</v>
          </cell>
          <cell r="BJ215">
            <v>0</v>
          </cell>
          <cell r="BK215">
            <v>0</v>
          </cell>
          <cell r="BL215">
            <v>0</v>
          </cell>
          <cell r="BM215">
            <v>0</v>
          </cell>
          <cell r="BN215">
            <v>0</v>
          </cell>
          <cell r="BO215">
            <v>0</v>
          </cell>
          <cell r="BP215">
            <v>0</v>
          </cell>
          <cell r="BQ215">
            <v>0</v>
          </cell>
          <cell r="BR215">
            <v>0</v>
          </cell>
          <cell r="BS215">
            <v>0</v>
          </cell>
          <cell r="BT215">
            <v>0</v>
          </cell>
          <cell r="BU215">
            <v>0</v>
          </cell>
          <cell r="BV215">
            <v>0</v>
          </cell>
          <cell r="BW215">
            <v>0</v>
          </cell>
          <cell r="BX215">
            <v>0</v>
          </cell>
          <cell r="BY215">
            <v>0</v>
          </cell>
          <cell r="BZ215">
            <v>0</v>
          </cell>
          <cell r="CA215">
            <v>0</v>
          </cell>
          <cell r="CB215">
            <v>0</v>
          </cell>
          <cell r="CC215">
            <v>0</v>
          </cell>
        </row>
        <row r="216">
          <cell r="B216" t="str">
            <v>국도38(시)05</v>
          </cell>
          <cell r="C216" t="str">
            <v>국도38(시)</v>
          </cell>
          <cell r="D216" t="str">
            <v>05</v>
          </cell>
          <cell r="E216" t="str">
            <v>9805Z_563</v>
          </cell>
          <cell r="F216" t="str">
            <v>9805Z_652</v>
          </cell>
          <cell r="G216">
            <v>39</v>
          </cell>
          <cell r="H216">
            <v>48</v>
          </cell>
          <cell r="I216">
            <v>0</v>
          </cell>
          <cell r="J216">
            <v>0</v>
          </cell>
          <cell r="K216">
            <v>0</v>
          </cell>
          <cell r="L216">
            <v>0</v>
          </cell>
          <cell r="M216">
            <v>0</v>
          </cell>
          <cell r="N216">
            <v>0</v>
          </cell>
          <cell r="O216">
            <v>0</v>
          </cell>
          <cell r="P216">
            <v>0</v>
          </cell>
          <cell r="Q216">
            <v>0</v>
          </cell>
          <cell r="R216">
            <v>39</v>
          </cell>
          <cell r="S216">
            <v>0</v>
          </cell>
          <cell r="T216">
            <v>39</v>
          </cell>
          <cell r="U216">
            <v>39</v>
          </cell>
          <cell r="V216">
            <v>0</v>
          </cell>
          <cell r="W216">
            <v>0</v>
          </cell>
          <cell r="X216">
            <v>0</v>
          </cell>
          <cell r="Y216">
            <v>0</v>
          </cell>
          <cell r="Z216">
            <v>0</v>
          </cell>
          <cell r="AA216">
            <v>0</v>
          </cell>
          <cell r="AB216">
            <v>0</v>
          </cell>
          <cell r="AC216">
            <v>0</v>
          </cell>
          <cell r="AD216">
            <v>0</v>
          </cell>
          <cell r="AE216">
            <v>0</v>
          </cell>
          <cell r="AF216">
            <v>0</v>
          </cell>
          <cell r="AG216">
            <v>0</v>
          </cell>
          <cell r="AH216">
            <v>0</v>
          </cell>
          <cell r="AI216">
            <v>0</v>
          </cell>
          <cell r="AJ216">
            <v>0</v>
          </cell>
          <cell r="AK216">
            <v>0</v>
          </cell>
          <cell r="AL216">
            <v>0</v>
          </cell>
          <cell r="AM216">
            <v>0</v>
          </cell>
          <cell r="AN216">
            <v>0</v>
          </cell>
          <cell r="AO216">
            <v>0</v>
          </cell>
          <cell r="AP216">
            <v>0</v>
          </cell>
          <cell r="AQ216">
            <v>0</v>
          </cell>
          <cell r="AR216">
            <v>0</v>
          </cell>
          <cell r="AS216">
            <v>0</v>
          </cell>
          <cell r="AT216">
            <v>0</v>
          </cell>
          <cell r="AU216">
            <v>0</v>
          </cell>
          <cell r="AV216">
            <v>0</v>
          </cell>
          <cell r="AW216">
            <v>0</v>
          </cell>
          <cell r="AX216">
            <v>0</v>
          </cell>
          <cell r="AY216">
            <v>0</v>
          </cell>
          <cell r="AZ216">
            <v>0</v>
          </cell>
          <cell r="BA216">
            <v>0</v>
          </cell>
          <cell r="BB216">
            <v>0</v>
          </cell>
          <cell r="BC216">
            <v>0</v>
          </cell>
          <cell r="BD216">
            <v>0</v>
          </cell>
          <cell r="BE216">
            <v>0</v>
          </cell>
          <cell r="BF216">
            <v>0</v>
          </cell>
          <cell r="BG216">
            <v>0</v>
          </cell>
          <cell r="BH216">
            <v>0</v>
          </cell>
          <cell r="BI216">
            <v>0</v>
          </cell>
          <cell r="BJ216">
            <v>0</v>
          </cell>
          <cell r="BK216">
            <v>0</v>
          </cell>
          <cell r="BL216">
            <v>0</v>
          </cell>
          <cell r="BM216">
            <v>0</v>
          </cell>
          <cell r="BN216">
            <v>0</v>
          </cell>
          <cell r="BO216">
            <v>0</v>
          </cell>
          <cell r="BP216">
            <v>0</v>
          </cell>
          <cell r="BQ216">
            <v>0</v>
          </cell>
          <cell r="BR216">
            <v>0</v>
          </cell>
          <cell r="BS216">
            <v>0</v>
          </cell>
          <cell r="BT216">
            <v>0</v>
          </cell>
          <cell r="BU216">
            <v>0</v>
          </cell>
          <cell r="BV216">
            <v>0</v>
          </cell>
          <cell r="BW216">
            <v>0</v>
          </cell>
          <cell r="BX216">
            <v>0</v>
          </cell>
          <cell r="BY216">
            <v>0</v>
          </cell>
          <cell r="BZ216">
            <v>0</v>
          </cell>
          <cell r="CA216">
            <v>0</v>
          </cell>
          <cell r="CB216">
            <v>0</v>
          </cell>
          <cell r="CC216">
            <v>0</v>
          </cell>
        </row>
        <row r="217">
          <cell r="B217" t="str">
            <v>국도38(시)05</v>
          </cell>
          <cell r="C217" t="str">
            <v>국도38(시)</v>
          </cell>
          <cell r="D217" t="str">
            <v>05</v>
          </cell>
          <cell r="E217" t="str">
            <v>9805Z_652</v>
          </cell>
          <cell r="F217" t="str">
            <v>9805Z_651</v>
          </cell>
          <cell r="G217">
            <v>43</v>
          </cell>
          <cell r="H217">
            <v>48</v>
          </cell>
          <cell r="I217">
            <v>0</v>
          </cell>
          <cell r="J217">
            <v>0</v>
          </cell>
          <cell r="K217">
            <v>0</v>
          </cell>
          <cell r="L217">
            <v>0</v>
          </cell>
          <cell r="M217">
            <v>0</v>
          </cell>
          <cell r="N217">
            <v>0</v>
          </cell>
          <cell r="O217">
            <v>0</v>
          </cell>
          <cell r="P217">
            <v>0</v>
          </cell>
          <cell r="Q217">
            <v>0</v>
          </cell>
          <cell r="R217">
            <v>43</v>
          </cell>
          <cell r="S217">
            <v>0</v>
          </cell>
          <cell r="T217">
            <v>43</v>
          </cell>
          <cell r="U217">
            <v>43</v>
          </cell>
          <cell r="V217">
            <v>0</v>
          </cell>
          <cell r="W217">
            <v>0</v>
          </cell>
          <cell r="X217">
            <v>0</v>
          </cell>
          <cell r="Y217">
            <v>0</v>
          </cell>
          <cell r="Z217">
            <v>0</v>
          </cell>
          <cell r="AA217">
            <v>0</v>
          </cell>
          <cell r="AB217">
            <v>0</v>
          </cell>
          <cell r="AC217">
            <v>0</v>
          </cell>
          <cell r="AD217">
            <v>0</v>
          </cell>
          <cell r="AE217">
            <v>0</v>
          </cell>
          <cell r="AF217">
            <v>0</v>
          </cell>
          <cell r="AG217">
            <v>0</v>
          </cell>
          <cell r="AH217">
            <v>0</v>
          </cell>
          <cell r="AI217">
            <v>0</v>
          </cell>
          <cell r="AJ217">
            <v>0</v>
          </cell>
          <cell r="AK217">
            <v>0</v>
          </cell>
          <cell r="AL217">
            <v>0</v>
          </cell>
          <cell r="AM217">
            <v>0</v>
          </cell>
          <cell r="AN217">
            <v>0</v>
          </cell>
          <cell r="AO217">
            <v>0</v>
          </cell>
          <cell r="AP217">
            <v>0</v>
          </cell>
          <cell r="AQ217">
            <v>0</v>
          </cell>
          <cell r="AR217">
            <v>0</v>
          </cell>
          <cell r="AS217">
            <v>0</v>
          </cell>
          <cell r="AT217">
            <v>0</v>
          </cell>
          <cell r="AU217">
            <v>0</v>
          </cell>
          <cell r="AV217">
            <v>0</v>
          </cell>
          <cell r="AW217">
            <v>0</v>
          </cell>
          <cell r="AX217">
            <v>0</v>
          </cell>
          <cell r="AY217">
            <v>0</v>
          </cell>
          <cell r="AZ217">
            <v>0</v>
          </cell>
          <cell r="BA217">
            <v>0</v>
          </cell>
          <cell r="BB217">
            <v>0</v>
          </cell>
          <cell r="BC217">
            <v>0</v>
          </cell>
          <cell r="BD217">
            <v>0</v>
          </cell>
          <cell r="BE217">
            <v>0</v>
          </cell>
          <cell r="BF217">
            <v>0</v>
          </cell>
          <cell r="BG217">
            <v>0</v>
          </cell>
          <cell r="BH217">
            <v>0</v>
          </cell>
          <cell r="BI217">
            <v>0</v>
          </cell>
          <cell r="BJ217">
            <v>0</v>
          </cell>
          <cell r="BK217">
            <v>0</v>
          </cell>
          <cell r="BL217">
            <v>0</v>
          </cell>
          <cell r="BM217">
            <v>0</v>
          </cell>
          <cell r="BN217">
            <v>0</v>
          </cell>
          <cell r="BO217">
            <v>0</v>
          </cell>
          <cell r="BP217">
            <v>0</v>
          </cell>
          <cell r="BQ217">
            <v>0</v>
          </cell>
          <cell r="BR217">
            <v>0</v>
          </cell>
          <cell r="BS217">
            <v>0</v>
          </cell>
          <cell r="BT217">
            <v>0</v>
          </cell>
          <cell r="BU217">
            <v>0</v>
          </cell>
          <cell r="BV217">
            <v>0</v>
          </cell>
          <cell r="BW217">
            <v>0</v>
          </cell>
          <cell r="BX217">
            <v>0</v>
          </cell>
          <cell r="BY217">
            <v>0</v>
          </cell>
          <cell r="BZ217">
            <v>0</v>
          </cell>
          <cell r="CA217">
            <v>0</v>
          </cell>
          <cell r="CB217">
            <v>0</v>
          </cell>
          <cell r="CC217">
            <v>0</v>
          </cell>
        </row>
        <row r="218">
          <cell r="B218" t="str">
            <v>국도38(시)05</v>
          </cell>
          <cell r="C218" t="str">
            <v>국도38(시)</v>
          </cell>
          <cell r="D218" t="str">
            <v>05</v>
          </cell>
          <cell r="E218" t="str">
            <v>9805Z_651</v>
          </cell>
          <cell r="F218" t="str">
            <v>9805Z_743</v>
          </cell>
          <cell r="G218">
            <v>44</v>
          </cell>
          <cell r="H218">
            <v>48</v>
          </cell>
          <cell r="I218">
            <v>0</v>
          </cell>
          <cell r="J218">
            <v>0</v>
          </cell>
          <cell r="K218">
            <v>0</v>
          </cell>
          <cell r="L218">
            <v>0</v>
          </cell>
          <cell r="M218">
            <v>0</v>
          </cell>
          <cell r="N218">
            <v>0</v>
          </cell>
          <cell r="O218">
            <v>0</v>
          </cell>
          <cell r="P218">
            <v>0</v>
          </cell>
          <cell r="Q218">
            <v>0</v>
          </cell>
          <cell r="R218">
            <v>44</v>
          </cell>
          <cell r="S218">
            <v>0</v>
          </cell>
          <cell r="T218">
            <v>44</v>
          </cell>
          <cell r="U218">
            <v>44</v>
          </cell>
          <cell r="V218">
            <v>0</v>
          </cell>
          <cell r="W218">
            <v>0</v>
          </cell>
          <cell r="X218">
            <v>0</v>
          </cell>
          <cell r="Y218">
            <v>0</v>
          </cell>
          <cell r="Z218">
            <v>0</v>
          </cell>
          <cell r="AA218">
            <v>0</v>
          </cell>
          <cell r="AB218">
            <v>0</v>
          </cell>
          <cell r="AC218">
            <v>0</v>
          </cell>
          <cell r="AD218">
            <v>0</v>
          </cell>
          <cell r="AE218">
            <v>0</v>
          </cell>
          <cell r="AF218">
            <v>0</v>
          </cell>
          <cell r="AG218">
            <v>0</v>
          </cell>
          <cell r="AH218">
            <v>0</v>
          </cell>
          <cell r="AI218">
            <v>0</v>
          </cell>
          <cell r="AJ218">
            <v>0</v>
          </cell>
          <cell r="AK218">
            <v>0</v>
          </cell>
          <cell r="AL218">
            <v>0</v>
          </cell>
          <cell r="AM218">
            <v>0</v>
          </cell>
          <cell r="AN218">
            <v>0</v>
          </cell>
          <cell r="AO218">
            <v>0</v>
          </cell>
          <cell r="AP218">
            <v>0</v>
          </cell>
          <cell r="AQ218">
            <v>0</v>
          </cell>
          <cell r="AR218">
            <v>0</v>
          </cell>
          <cell r="AS218">
            <v>0</v>
          </cell>
          <cell r="AT218">
            <v>0</v>
          </cell>
          <cell r="AU218">
            <v>0</v>
          </cell>
          <cell r="AV218">
            <v>0</v>
          </cell>
          <cell r="AW218">
            <v>0</v>
          </cell>
          <cell r="AX218">
            <v>0</v>
          </cell>
          <cell r="AY218">
            <v>0</v>
          </cell>
          <cell r="AZ218">
            <v>0</v>
          </cell>
          <cell r="BA218">
            <v>0</v>
          </cell>
          <cell r="BB218">
            <v>0</v>
          </cell>
          <cell r="BC218">
            <v>0</v>
          </cell>
          <cell r="BD218">
            <v>0</v>
          </cell>
          <cell r="BE218">
            <v>0</v>
          </cell>
          <cell r="BF218">
            <v>0</v>
          </cell>
          <cell r="BG218">
            <v>0</v>
          </cell>
          <cell r="BH218">
            <v>0</v>
          </cell>
          <cell r="BI218">
            <v>0</v>
          </cell>
          <cell r="BJ218">
            <v>0</v>
          </cell>
          <cell r="BK218">
            <v>0</v>
          </cell>
          <cell r="BL218">
            <v>0</v>
          </cell>
          <cell r="BM218">
            <v>0</v>
          </cell>
          <cell r="BN218">
            <v>0</v>
          </cell>
          <cell r="BO218">
            <v>0</v>
          </cell>
          <cell r="BP218">
            <v>0</v>
          </cell>
          <cell r="BQ218">
            <v>0</v>
          </cell>
          <cell r="BR218">
            <v>0</v>
          </cell>
          <cell r="BS218">
            <v>0</v>
          </cell>
          <cell r="BT218">
            <v>0</v>
          </cell>
          <cell r="BU218">
            <v>0</v>
          </cell>
          <cell r="BV218">
            <v>0</v>
          </cell>
          <cell r="BW218">
            <v>0</v>
          </cell>
          <cell r="BX218">
            <v>0</v>
          </cell>
          <cell r="BY218">
            <v>0</v>
          </cell>
          <cell r="BZ218">
            <v>0</v>
          </cell>
          <cell r="CA218">
            <v>0</v>
          </cell>
          <cell r="CB218">
            <v>0</v>
          </cell>
          <cell r="CC218">
            <v>0</v>
          </cell>
        </row>
        <row r="219">
          <cell r="B219" t="str">
            <v>국도38(시)05</v>
          </cell>
          <cell r="C219" t="str">
            <v>국도38(시)</v>
          </cell>
          <cell r="D219" t="str">
            <v>05</v>
          </cell>
          <cell r="E219" t="str">
            <v>9805Z_743</v>
          </cell>
          <cell r="F219" t="str">
            <v>9805Z_742</v>
          </cell>
          <cell r="G219">
            <v>35</v>
          </cell>
          <cell r="H219">
            <v>48</v>
          </cell>
          <cell r="I219">
            <v>0</v>
          </cell>
          <cell r="J219">
            <v>0</v>
          </cell>
          <cell r="K219">
            <v>0</v>
          </cell>
          <cell r="L219">
            <v>0</v>
          </cell>
          <cell r="M219">
            <v>0</v>
          </cell>
          <cell r="N219">
            <v>0</v>
          </cell>
          <cell r="O219">
            <v>0</v>
          </cell>
          <cell r="P219">
            <v>0</v>
          </cell>
          <cell r="Q219">
            <v>0</v>
          </cell>
          <cell r="R219">
            <v>35</v>
          </cell>
          <cell r="S219">
            <v>0</v>
          </cell>
          <cell r="T219">
            <v>35</v>
          </cell>
          <cell r="U219">
            <v>35</v>
          </cell>
          <cell r="V219">
            <v>0</v>
          </cell>
          <cell r="W219">
            <v>0</v>
          </cell>
          <cell r="X219">
            <v>0</v>
          </cell>
          <cell r="Y219">
            <v>0</v>
          </cell>
          <cell r="Z219">
            <v>0</v>
          </cell>
          <cell r="AA219">
            <v>0</v>
          </cell>
          <cell r="AB219">
            <v>0</v>
          </cell>
          <cell r="AC219">
            <v>0</v>
          </cell>
          <cell r="AD219">
            <v>0</v>
          </cell>
          <cell r="AE219">
            <v>0</v>
          </cell>
          <cell r="AF219">
            <v>0</v>
          </cell>
          <cell r="AG219">
            <v>0</v>
          </cell>
          <cell r="AH219">
            <v>0</v>
          </cell>
          <cell r="AI219">
            <v>0</v>
          </cell>
          <cell r="AJ219">
            <v>0</v>
          </cell>
          <cell r="AK219">
            <v>0</v>
          </cell>
          <cell r="AL219">
            <v>0</v>
          </cell>
          <cell r="AM219">
            <v>0</v>
          </cell>
          <cell r="AN219">
            <v>0</v>
          </cell>
          <cell r="AO219">
            <v>0</v>
          </cell>
          <cell r="AP219">
            <v>0</v>
          </cell>
          <cell r="AQ219">
            <v>0</v>
          </cell>
          <cell r="AR219">
            <v>0</v>
          </cell>
          <cell r="AS219">
            <v>0</v>
          </cell>
          <cell r="AT219">
            <v>0</v>
          </cell>
          <cell r="AU219">
            <v>0</v>
          </cell>
          <cell r="AV219">
            <v>0</v>
          </cell>
          <cell r="AW219">
            <v>0</v>
          </cell>
          <cell r="AX219">
            <v>0</v>
          </cell>
          <cell r="AY219">
            <v>0</v>
          </cell>
          <cell r="AZ219">
            <v>0</v>
          </cell>
          <cell r="BA219">
            <v>0</v>
          </cell>
          <cell r="BB219">
            <v>0</v>
          </cell>
          <cell r="BC219">
            <v>0</v>
          </cell>
          <cell r="BD219">
            <v>0</v>
          </cell>
          <cell r="BE219">
            <v>0</v>
          </cell>
          <cell r="BF219">
            <v>0</v>
          </cell>
          <cell r="BG219">
            <v>0</v>
          </cell>
          <cell r="BH219">
            <v>0</v>
          </cell>
          <cell r="BI219">
            <v>0</v>
          </cell>
          <cell r="BJ219">
            <v>0</v>
          </cell>
          <cell r="BK219">
            <v>0</v>
          </cell>
          <cell r="BL219">
            <v>0</v>
          </cell>
          <cell r="BM219">
            <v>0</v>
          </cell>
          <cell r="BN219">
            <v>0</v>
          </cell>
          <cell r="BO219">
            <v>0</v>
          </cell>
          <cell r="BP219">
            <v>0</v>
          </cell>
          <cell r="BQ219">
            <v>0</v>
          </cell>
          <cell r="BR219">
            <v>0</v>
          </cell>
          <cell r="BS219">
            <v>0</v>
          </cell>
          <cell r="BT219">
            <v>0</v>
          </cell>
          <cell r="BU219">
            <v>0</v>
          </cell>
          <cell r="BV219">
            <v>0</v>
          </cell>
          <cell r="BW219">
            <v>0</v>
          </cell>
          <cell r="BX219">
            <v>0</v>
          </cell>
          <cell r="BY219">
            <v>0</v>
          </cell>
          <cell r="BZ219">
            <v>0</v>
          </cell>
          <cell r="CA219">
            <v>0</v>
          </cell>
          <cell r="CB219">
            <v>0</v>
          </cell>
          <cell r="CC219">
            <v>0</v>
          </cell>
        </row>
        <row r="220">
          <cell r="B220" t="str">
            <v>국도38(시)05</v>
          </cell>
          <cell r="C220" t="str">
            <v>국도38(시)</v>
          </cell>
          <cell r="D220" t="str">
            <v>05</v>
          </cell>
          <cell r="E220" t="str">
            <v>9805Z_742</v>
          </cell>
          <cell r="F220" t="str">
            <v>9805Z_833</v>
          </cell>
          <cell r="G220">
            <v>37</v>
          </cell>
          <cell r="H220">
            <v>48</v>
          </cell>
          <cell r="I220">
            <v>0</v>
          </cell>
          <cell r="J220">
            <v>0</v>
          </cell>
          <cell r="K220">
            <v>0</v>
          </cell>
          <cell r="L220">
            <v>0</v>
          </cell>
          <cell r="M220">
            <v>0</v>
          </cell>
          <cell r="N220">
            <v>0</v>
          </cell>
          <cell r="O220">
            <v>0</v>
          </cell>
          <cell r="P220">
            <v>0</v>
          </cell>
          <cell r="Q220">
            <v>0</v>
          </cell>
          <cell r="R220">
            <v>37</v>
          </cell>
          <cell r="S220">
            <v>0</v>
          </cell>
          <cell r="T220">
            <v>37</v>
          </cell>
          <cell r="U220">
            <v>37</v>
          </cell>
          <cell r="V220">
            <v>0</v>
          </cell>
          <cell r="W220">
            <v>0</v>
          </cell>
          <cell r="X220">
            <v>0</v>
          </cell>
          <cell r="Y220">
            <v>0</v>
          </cell>
          <cell r="Z220">
            <v>0</v>
          </cell>
          <cell r="AA220">
            <v>0</v>
          </cell>
          <cell r="AB220">
            <v>0</v>
          </cell>
          <cell r="AC220">
            <v>0</v>
          </cell>
          <cell r="AD220">
            <v>0</v>
          </cell>
          <cell r="AE220">
            <v>0</v>
          </cell>
          <cell r="AF220">
            <v>0</v>
          </cell>
          <cell r="AG220">
            <v>0</v>
          </cell>
          <cell r="AH220">
            <v>0</v>
          </cell>
          <cell r="AI220">
            <v>0</v>
          </cell>
          <cell r="AJ220">
            <v>0</v>
          </cell>
          <cell r="AK220">
            <v>0</v>
          </cell>
          <cell r="AL220">
            <v>0</v>
          </cell>
          <cell r="AM220">
            <v>0</v>
          </cell>
          <cell r="AN220">
            <v>0</v>
          </cell>
          <cell r="AO220">
            <v>0</v>
          </cell>
          <cell r="AP220">
            <v>0</v>
          </cell>
          <cell r="AQ220">
            <v>0</v>
          </cell>
          <cell r="AR220">
            <v>0</v>
          </cell>
          <cell r="AS220">
            <v>0</v>
          </cell>
          <cell r="AT220">
            <v>0</v>
          </cell>
          <cell r="AU220">
            <v>0</v>
          </cell>
          <cell r="AV220">
            <v>0</v>
          </cell>
          <cell r="AW220">
            <v>0</v>
          </cell>
          <cell r="AX220">
            <v>0</v>
          </cell>
          <cell r="AY220">
            <v>0</v>
          </cell>
          <cell r="AZ220">
            <v>0</v>
          </cell>
          <cell r="BA220">
            <v>0</v>
          </cell>
          <cell r="BB220">
            <v>0</v>
          </cell>
          <cell r="BC220">
            <v>0</v>
          </cell>
          <cell r="BD220">
            <v>0</v>
          </cell>
          <cell r="BE220">
            <v>0</v>
          </cell>
          <cell r="BF220">
            <v>0</v>
          </cell>
          <cell r="BG220">
            <v>0</v>
          </cell>
          <cell r="BH220">
            <v>0</v>
          </cell>
          <cell r="BI220">
            <v>0</v>
          </cell>
          <cell r="BJ220">
            <v>0</v>
          </cell>
          <cell r="BK220">
            <v>0</v>
          </cell>
          <cell r="BL220">
            <v>0</v>
          </cell>
          <cell r="BM220">
            <v>0</v>
          </cell>
          <cell r="BN220">
            <v>0</v>
          </cell>
          <cell r="BO220">
            <v>0</v>
          </cell>
          <cell r="BP220">
            <v>0</v>
          </cell>
          <cell r="BQ220">
            <v>0</v>
          </cell>
          <cell r="BR220">
            <v>0</v>
          </cell>
          <cell r="BS220">
            <v>0</v>
          </cell>
          <cell r="BT220">
            <v>0</v>
          </cell>
          <cell r="BU220">
            <v>0</v>
          </cell>
          <cell r="BV220">
            <v>0</v>
          </cell>
          <cell r="BW220">
            <v>0</v>
          </cell>
          <cell r="BX220">
            <v>0</v>
          </cell>
          <cell r="BY220">
            <v>0</v>
          </cell>
          <cell r="BZ220">
            <v>0</v>
          </cell>
          <cell r="CA220">
            <v>0</v>
          </cell>
          <cell r="CB220">
            <v>0</v>
          </cell>
          <cell r="CC220">
            <v>0</v>
          </cell>
        </row>
        <row r="221">
          <cell r="B221" t="str">
            <v>국도38(시)05</v>
          </cell>
          <cell r="C221" t="str">
            <v>국도38(시)</v>
          </cell>
          <cell r="D221" t="str">
            <v>05</v>
          </cell>
          <cell r="E221" t="str">
            <v>9805Z_833</v>
          </cell>
          <cell r="F221" t="str">
            <v>9805Z_931</v>
          </cell>
          <cell r="G221">
            <v>48</v>
          </cell>
          <cell r="H221">
            <v>48</v>
          </cell>
          <cell r="I221">
            <v>0</v>
          </cell>
          <cell r="J221">
            <v>0</v>
          </cell>
          <cell r="K221">
            <v>0</v>
          </cell>
          <cell r="L221">
            <v>0</v>
          </cell>
          <cell r="M221">
            <v>0</v>
          </cell>
          <cell r="N221">
            <v>0</v>
          </cell>
          <cell r="O221">
            <v>0</v>
          </cell>
          <cell r="P221">
            <v>0</v>
          </cell>
          <cell r="Q221">
            <v>0</v>
          </cell>
          <cell r="R221">
            <v>48</v>
          </cell>
          <cell r="S221">
            <v>0</v>
          </cell>
          <cell r="T221">
            <v>48</v>
          </cell>
          <cell r="U221">
            <v>48</v>
          </cell>
          <cell r="V221">
            <v>0</v>
          </cell>
          <cell r="W221">
            <v>0</v>
          </cell>
          <cell r="X221">
            <v>0</v>
          </cell>
          <cell r="Y221">
            <v>0</v>
          </cell>
          <cell r="Z221">
            <v>0</v>
          </cell>
          <cell r="AA221">
            <v>0</v>
          </cell>
          <cell r="AB221">
            <v>0</v>
          </cell>
          <cell r="AC221">
            <v>0</v>
          </cell>
          <cell r="AD221">
            <v>0</v>
          </cell>
          <cell r="AE221">
            <v>0</v>
          </cell>
          <cell r="AF221">
            <v>0</v>
          </cell>
          <cell r="AG221">
            <v>0</v>
          </cell>
          <cell r="AH221">
            <v>0</v>
          </cell>
          <cell r="AI221">
            <v>0</v>
          </cell>
          <cell r="AJ221">
            <v>0</v>
          </cell>
          <cell r="AK221">
            <v>0</v>
          </cell>
          <cell r="AL221">
            <v>0</v>
          </cell>
          <cell r="AM221">
            <v>0</v>
          </cell>
          <cell r="AN221">
            <v>0</v>
          </cell>
          <cell r="AO221">
            <v>0</v>
          </cell>
          <cell r="AP221">
            <v>0</v>
          </cell>
          <cell r="AQ221">
            <v>0</v>
          </cell>
          <cell r="AR221">
            <v>0</v>
          </cell>
          <cell r="AS221">
            <v>0</v>
          </cell>
          <cell r="AT221">
            <v>0</v>
          </cell>
          <cell r="AU221">
            <v>0</v>
          </cell>
          <cell r="AV221">
            <v>0</v>
          </cell>
          <cell r="AW221">
            <v>0</v>
          </cell>
          <cell r="AX221">
            <v>0</v>
          </cell>
          <cell r="AY221">
            <v>0</v>
          </cell>
          <cell r="AZ221">
            <v>0</v>
          </cell>
          <cell r="BA221">
            <v>0</v>
          </cell>
          <cell r="BB221">
            <v>0</v>
          </cell>
          <cell r="BC221">
            <v>0</v>
          </cell>
          <cell r="BD221">
            <v>0</v>
          </cell>
          <cell r="BE221">
            <v>0</v>
          </cell>
          <cell r="BF221">
            <v>0</v>
          </cell>
          <cell r="BG221">
            <v>0</v>
          </cell>
          <cell r="BH221">
            <v>0</v>
          </cell>
          <cell r="BI221">
            <v>0</v>
          </cell>
          <cell r="BJ221">
            <v>0</v>
          </cell>
          <cell r="BK221">
            <v>0</v>
          </cell>
          <cell r="BL221">
            <v>2</v>
          </cell>
          <cell r="BM221">
            <v>0</v>
          </cell>
          <cell r="BN221">
            <v>0</v>
          </cell>
          <cell r="BO221">
            <v>0</v>
          </cell>
          <cell r="BP221">
            <v>0</v>
          </cell>
          <cell r="BQ221">
            <v>0</v>
          </cell>
          <cell r="BR221">
            <v>0</v>
          </cell>
          <cell r="BS221">
            <v>0</v>
          </cell>
          <cell r="BT221">
            <v>0</v>
          </cell>
          <cell r="BU221">
            <v>0</v>
          </cell>
          <cell r="BV221">
            <v>0</v>
          </cell>
          <cell r="BW221">
            <v>0</v>
          </cell>
          <cell r="BX221">
            <v>0</v>
          </cell>
          <cell r="BY221">
            <v>0</v>
          </cell>
          <cell r="BZ221">
            <v>0</v>
          </cell>
          <cell r="CA221">
            <v>0</v>
          </cell>
          <cell r="CB221">
            <v>0</v>
          </cell>
          <cell r="CC221">
            <v>0</v>
          </cell>
        </row>
        <row r="222">
          <cell r="B222" t="str">
            <v>국도38(시)05</v>
          </cell>
          <cell r="C222" t="str">
            <v>국도38(시)</v>
          </cell>
          <cell r="D222" t="str">
            <v>05</v>
          </cell>
          <cell r="E222" t="str">
            <v>9805Z_931</v>
          </cell>
          <cell r="F222" t="str">
            <v>9805Z_921</v>
          </cell>
          <cell r="G222">
            <v>51</v>
          </cell>
          <cell r="H222">
            <v>48</v>
          </cell>
          <cell r="I222">
            <v>0</v>
          </cell>
          <cell r="J222">
            <v>0</v>
          </cell>
          <cell r="K222">
            <v>0</v>
          </cell>
          <cell r="L222">
            <v>0</v>
          </cell>
          <cell r="M222">
            <v>0</v>
          </cell>
          <cell r="N222">
            <v>0</v>
          </cell>
          <cell r="O222">
            <v>0</v>
          </cell>
          <cell r="P222">
            <v>0</v>
          </cell>
          <cell r="Q222">
            <v>0</v>
          </cell>
          <cell r="R222">
            <v>51</v>
          </cell>
          <cell r="S222">
            <v>0</v>
          </cell>
          <cell r="T222">
            <v>51</v>
          </cell>
          <cell r="U222">
            <v>51</v>
          </cell>
          <cell r="V222">
            <v>0</v>
          </cell>
          <cell r="W222">
            <v>0</v>
          </cell>
          <cell r="X222">
            <v>0</v>
          </cell>
          <cell r="Y222">
            <v>0</v>
          </cell>
          <cell r="Z222">
            <v>0</v>
          </cell>
          <cell r="AA222">
            <v>0</v>
          </cell>
          <cell r="AB222">
            <v>0</v>
          </cell>
          <cell r="AC222">
            <v>0</v>
          </cell>
          <cell r="AD222">
            <v>0</v>
          </cell>
          <cell r="AE222">
            <v>0</v>
          </cell>
          <cell r="AF222">
            <v>0</v>
          </cell>
          <cell r="AG222">
            <v>0</v>
          </cell>
          <cell r="AH222">
            <v>0</v>
          </cell>
          <cell r="AI222">
            <v>0</v>
          </cell>
          <cell r="AJ222">
            <v>0</v>
          </cell>
          <cell r="AK222">
            <v>0</v>
          </cell>
          <cell r="AL222">
            <v>0</v>
          </cell>
          <cell r="AM222">
            <v>0</v>
          </cell>
          <cell r="AN222">
            <v>0</v>
          </cell>
          <cell r="AO222">
            <v>0</v>
          </cell>
          <cell r="AP222">
            <v>0</v>
          </cell>
          <cell r="AQ222">
            <v>0</v>
          </cell>
          <cell r="AR222">
            <v>0</v>
          </cell>
          <cell r="AS222">
            <v>0</v>
          </cell>
          <cell r="AT222">
            <v>0</v>
          </cell>
          <cell r="AU222">
            <v>0</v>
          </cell>
          <cell r="AV222">
            <v>0</v>
          </cell>
          <cell r="AW222">
            <v>0</v>
          </cell>
          <cell r="AX222">
            <v>0</v>
          </cell>
          <cell r="AY222">
            <v>0</v>
          </cell>
          <cell r="AZ222">
            <v>0</v>
          </cell>
          <cell r="BA222">
            <v>0</v>
          </cell>
          <cell r="BB222">
            <v>0</v>
          </cell>
          <cell r="BC222">
            <v>0</v>
          </cell>
          <cell r="BD222">
            <v>0</v>
          </cell>
          <cell r="BE222">
            <v>0</v>
          </cell>
          <cell r="BF222">
            <v>0</v>
          </cell>
          <cell r="BG222">
            <v>0</v>
          </cell>
          <cell r="BH222">
            <v>0</v>
          </cell>
          <cell r="BI222">
            <v>0</v>
          </cell>
          <cell r="BJ222">
            <v>0</v>
          </cell>
          <cell r="BK222">
            <v>0</v>
          </cell>
          <cell r="BL222">
            <v>0</v>
          </cell>
          <cell r="BM222">
            <v>0</v>
          </cell>
          <cell r="BN222">
            <v>0</v>
          </cell>
          <cell r="BO222">
            <v>0</v>
          </cell>
          <cell r="BP222">
            <v>0</v>
          </cell>
          <cell r="BQ222">
            <v>0</v>
          </cell>
          <cell r="BR222">
            <v>0</v>
          </cell>
          <cell r="BS222">
            <v>0</v>
          </cell>
          <cell r="BT222">
            <v>0</v>
          </cell>
          <cell r="BU222">
            <v>0</v>
          </cell>
          <cell r="BV222">
            <v>0</v>
          </cell>
          <cell r="BW222">
            <v>0</v>
          </cell>
          <cell r="BX222">
            <v>0</v>
          </cell>
          <cell r="BY222">
            <v>0</v>
          </cell>
          <cell r="BZ222">
            <v>0</v>
          </cell>
          <cell r="CA222">
            <v>0</v>
          </cell>
          <cell r="CB222">
            <v>0</v>
          </cell>
          <cell r="CC222">
            <v>0</v>
          </cell>
        </row>
        <row r="223">
          <cell r="B223" t="str">
            <v>국도38(시)05</v>
          </cell>
          <cell r="C223" t="str">
            <v>국도38(시)</v>
          </cell>
          <cell r="D223" t="str">
            <v>05</v>
          </cell>
          <cell r="E223" t="str">
            <v>9805Z_921</v>
          </cell>
          <cell r="F223" t="str">
            <v>99053_004</v>
          </cell>
          <cell r="G223">
            <v>39</v>
          </cell>
          <cell r="H223">
            <v>48</v>
          </cell>
          <cell r="I223">
            <v>0</v>
          </cell>
          <cell r="J223">
            <v>0</v>
          </cell>
          <cell r="K223">
            <v>0</v>
          </cell>
          <cell r="L223">
            <v>0</v>
          </cell>
          <cell r="M223">
            <v>0</v>
          </cell>
          <cell r="N223">
            <v>0</v>
          </cell>
          <cell r="O223">
            <v>0</v>
          </cell>
          <cell r="P223">
            <v>0</v>
          </cell>
          <cell r="Q223">
            <v>0</v>
          </cell>
          <cell r="R223">
            <v>39</v>
          </cell>
          <cell r="S223">
            <v>0</v>
          </cell>
          <cell r="T223">
            <v>39</v>
          </cell>
          <cell r="U223">
            <v>39</v>
          </cell>
          <cell r="V223">
            <v>0</v>
          </cell>
          <cell r="W223">
            <v>0</v>
          </cell>
          <cell r="X223">
            <v>0</v>
          </cell>
          <cell r="Y223">
            <v>0</v>
          </cell>
          <cell r="Z223">
            <v>0</v>
          </cell>
          <cell r="AA223">
            <v>0</v>
          </cell>
          <cell r="AB223">
            <v>0</v>
          </cell>
          <cell r="AC223">
            <v>0</v>
          </cell>
          <cell r="AD223">
            <v>0</v>
          </cell>
          <cell r="AE223">
            <v>0</v>
          </cell>
          <cell r="AF223">
            <v>0</v>
          </cell>
          <cell r="AG223">
            <v>0</v>
          </cell>
          <cell r="AH223">
            <v>0</v>
          </cell>
          <cell r="AI223">
            <v>0</v>
          </cell>
          <cell r="AJ223">
            <v>0</v>
          </cell>
          <cell r="AK223">
            <v>0</v>
          </cell>
          <cell r="AL223">
            <v>0</v>
          </cell>
          <cell r="AM223">
            <v>0</v>
          </cell>
          <cell r="AN223">
            <v>0</v>
          </cell>
          <cell r="AO223">
            <v>0</v>
          </cell>
          <cell r="AP223">
            <v>0</v>
          </cell>
          <cell r="AQ223">
            <v>0</v>
          </cell>
          <cell r="AR223">
            <v>0</v>
          </cell>
          <cell r="AS223">
            <v>0</v>
          </cell>
          <cell r="AT223">
            <v>0</v>
          </cell>
          <cell r="AU223">
            <v>0</v>
          </cell>
          <cell r="AV223">
            <v>0</v>
          </cell>
          <cell r="AW223">
            <v>0</v>
          </cell>
          <cell r="AX223">
            <v>0</v>
          </cell>
          <cell r="AY223">
            <v>0</v>
          </cell>
          <cell r="AZ223">
            <v>0</v>
          </cell>
          <cell r="BA223">
            <v>0</v>
          </cell>
          <cell r="BB223">
            <v>0</v>
          </cell>
          <cell r="BC223">
            <v>0</v>
          </cell>
          <cell r="BD223">
            <v>0</v>
          </cell>
          <cell r="BE223">
            <v>0</v>
          </cell>
          <cell r="BF223">
            <v>0</v>
          </cell>
          <cell r="BG223">
            <v>0</v>
          </cell>
          <cell r="BH223">
            <v>0</v>
          </cell>
          <cell r="BI223">
            <v>0</v>
          </cell>
          <cell r="BJ223">
            <v>0</v>
          </cell>
          <cell r="BK223">
            <v>0</v>
          </cell>
          <cell r="BL223">
            <v>0</v>
          </cell>
          <cell r="BM223">
            <v>0</v>
          </cell>
          <cell r="BN223">
            <v>0</v>
          </cell>
          <cell r="BO223">
            <v>0</v>
          </cell>
          <cell r="BP223">
            <v>0</v>
          </cell>
          <cell r="BQ223">
            <v>0</v>
          </cell>
          <cell r="BR223">
            <v>0</v>
          </cell>
          <cell r="BS223">
            <v>0</v>
          </cell>
          <cell r="BT223">
            <v>0</v>
          </cell>
          <cell r="BU223">
            <v>0</v>
          </cell>
          <cell r="BV223">
            <v>0</v>
          </cell>
          <cell r="BW223">
            <v>0</v>
          </cell>
          <cell r="BX223">
            <v>0</v>
          </cell>
          <cell r="BY223">
            <v>0</v>
          </cell>
          <cell r="BZ223">
            <v>0</v>
          </cell>
          <cell r="CA223">
            <v>0</v>
          </cell>
          <cell r="CB223">
            <v>0</v>
          </cell>
          <cell r="CC223">
            <v>0</v>
          </cell>
        </row>
        <row r="224">
          <cell r="B224" t="str">
            <v>국도38(시)05</v>
          </cell>
          <cell r="C224" t="str">
            <v>국도38(시)</v>
          </cell>
          <cell r="D224" t="str">
            <v>05</v>
          </cell>
          <cell r="E224" t="str">
            <v>99053_004</v>
          </cell>
          <cell r="F224" t="str">
            <v>99053_003</v>
          </cell>
          <cell r="G224">
            <v>42</v>
          </cell>
          <cell r="H224">
            <v>48</v>
          </cell>
          <cell r="I224">
            <v>0</v>
          </cell>
          <cell r="J224">
            <v>0</v>
          </cell>
          <cell r="K224">
            <v>0</v>
          </cell>
          <cell r="L224">
            <v>0</v>
          </cell>
          <cell r="M224">
            <v>0</v>
          </cell>
          <cell r="N224">
            <v>0</v>
          </cell>
          <cell r="O224">
            <v>0</v>
          </cell>
          <cell r="P224">
            <v>0</v>
          </cell>
          <cell r="Q224">
            <v>0</v>
          </cell>
          <cell r="R224">
            <v>42</v>
          </cell>
          <cell r="S224">
            <v>0</v>
          </cell>
          <cell r="T224">
            <v>42</v>
          </cell>
          <cell r="U224">
            <v>42</v>
          </cell>
          <cell r="V224">
            <v>0</v>
          </cell>
          <cell r="W224">
            <v>0</v>
          </cell>
          <cell r="X224">
            <v>0</v>
          </cell>
          <cell r="Y224">
            <v>0</v>
          </cell>
          <cell r="Z224">
            <v>0</v>
          </cell>
          <cell r="AA224">
            <v>0</v>
          </cell>
          <cell r="AB224">
            <v>0</v>
          </cell>
          <cell r="AC224">
            <v>0</v>
          </cell>
          <cell r="AD224">
            <v>0</v>
          </cell>
          <cell r="AE224">
            <v>0</v>
          </cell>
          <cell r="AF224">
            <v>0</v>
          </cell>
          <cell r="AG224">
            <v>0</v>
          </cell>
          <cell r="AH224">
            <v>0</v>
          </cell>
          <cell r="AI224">
            <v>0</v>
          </cell>
          <cell r="AJ224">
            <v>0</v>
          </cell>
          <cell r="AK224">
            <v>0</v>
          </cell>
          <cell r="AL224">
            <v>0</v>
          </cell>
          <cell r="AM224">
            <v>0</v>
          </cell>
          <cell r="AN224">
            <v>0</v>
          </cell>
          <cell r="AO224">
            <v>0</v>
          </cell>
          <cell r="AP224">
            <v>0</v>
          </cell>
          <cell r="AQ224">
            <v>0</v>
          </cell>
          <cell r="AR224">
            <v>0</v>
          </cell>
          <cell r="AS224">
            <v>0</v>
          </cell>
          <cell r="AT224">
            <v>0</v>
          </cell>
          <cell r="AU224">
            <v>0</v>
          </cell>
          <cell r="AV224">
            <v>0</v>
          </cell>
          <cell r="AW224">
            <v>0</v>
          </cell>
          <cell r="AX224">
            <v>0</v>
          </cell>
          <cell r="AY224">
            <v>0</v>
          </cell>
          <cell r="AZ224">
            <v>0</v>
          </cell>
          <cell r="BA224">
            <v>0</v>
          </cell>
          <cell r="BB224">
            <v>0</v>
          </cell>
          <cell r="BC224">
            <v>0</v>
          </cell>
          <cell r="BD224">
            <v>0</v>
          </cell>
          <cell r="BE224">
            <v>0</v>
          </cell>
          <cell r="BF224">
            <v>0</v>
          </cell>
          <cell r="BG224">
            <v>0</v>
          </cell>
          <cell r="BH224">
            <v>0</v>
          </cell>
          <cell r="BI224">
            <v>0</v>
          </cell>
          <cell r="BJ224">
            <v>0</v>
          </cell>
          <cell r="BK224">
            <v>0</v>
          </cell>
          <cell r="BL224">
            <v>0</v>
          </cell>
          <cell r="BM224">
            <v>0</v>
          </cell>
          <cell r="BN224">
            <v>0</v>
          </cell>
          <cell r="BO224">
            <v>0</v>
          </cell>
          <cell r="BP224">
            <v>0</v>
          </cell>
          <cell r="BQ224">
            <v>0</v>
          </cell>
          <cell r="BR224">
            <v>0</v>
          </cell>
          <cell r="BS224">
            <v>0</v>
          </cell>
          <cell r="BT224">
            <v>0</v>
          </cell>
          <cell r="BU224">
            <v>0</v>
          </cell>
          <cell r="BV224">
            <v>0</v>
          </cell>
          <cell r="BW224">
            <v>0</v>
          </cell>
          <cell r="BX224">
            <v>0</v>
          </cell>
          <cell r="BY224">
            <v>0</v>
          </cell>
          <cell r="BZ224">
            <v>0</v>
          </cell>
          <cell r="CA224">
            <v>0</v>
          </cell>
          <cell r="CB224">
            <v>0</v>
          </cell>
          <cell r="CC224">
            <v>0</v>
          </cell>
        </row>
        <row r="225">
          <cell r="B225" t="str">
            <v>국도38(시)05</v>
          </cell>
          <cell r="C225" t="str">
            <v>국도38(시)</v>
          </cell>
          <cell r="D225" t="str">
            <v>05</v>
          </cell>
          <cell r="E225" t="str">
            <v>99053_003</v>
          </cell>
          <cell r="F225" t="str">
            <v>99053_002</v>
          </cell>
          <cell r="G225">
            <v>39</v>
          </cell>
          <cell r="H225">
            <v>48</v>
          </cell>
          <cell r="I225">
            <v>0</v>
          </cell>
          <cell r="J225">
            <v>0</v>
          </cell>
          <cell r="K225">
            <v>0</v>
          </cell>
          <cell r="L225">
            <v>0</v>
          </cell>
          <cell r="M225">
            <v>0</v>
          </cell>
          <cell r="N225">
            <v>0</v>
          </cell>
          <cell r="O225">
            <v>0</v>
          </cell>
          <cell r="P225">
            <v>0</v>
          </cell>
          <cell r="Q225">
            <v>0</v>
          </cell>
          <cell r="R225">
            <v>39</v>
          </cell>
          <cell r="S225">
            <v>0</v>
          </cell>
          <cell r="T225">
            <v>39</v>
          </cell>
          <cell r="U225">
            <v>39</v>
          </cell>
          <cell r="V225">
            <v>0</v>
          </cell>
          <cell r="W225">
            <v>0</v>
          </cell>
          <cell r="X225">
            <v>0</v>
          </cell>
          <cell r="Y225">
            <v>0</v>
          </cell>
          <cell r="Z225">
            <v>0</v>
          </cell>
          <cell r="AA225">
            <v>0</v>
          </cell>
          <cell r="AB225">
            <v>0</v>
          </cell>
          <cell r="AC225">
            <v>0</v>
          </cell>
          <cell r="AD225">
            <v>0</v>
          </cell>
          <cell r="AE225">
            <v>0</v>
          </cell>
          <cell r="AF225">
            <v>0</v>
          </cell>
          <cell r="AG225">
            <v>0</v>
          </cell>
          <cell r="AH225">
            <v>0</v>
          </cell>
          <cell r="AI225">
            <v>0</v>
          </cell>
          <cell r="AJ225">
            <v>0</v>
          </cell>
          <cell r="AK225">
            <v>0</v>
          </cell>
          <cell r="AL225">
            <v>0</v>
          </cell>
          <cell r="AM225">
            <v>0</v>
          </cell>
          <cell r="AN225">
            <v>0</v>
          </cell>
          <cell r="AO225">
            <v>0</v>
          </cell>
          <cell r="AP225">
            <v>0</v>
          </cell>
          <cell r="AQ225">
            <v>0</v>
          </cell>
          <cell r="AR225">
            <v>0</v>
          </cell>
          <cell r="AS225">
            <v>0</v>
          </cell>
          <cell r="AT225">
            <v>0</v>
          </cell>
          <cell r="AU225">
            <v>0</v>
          </cell>
          <cell r="AV225">
            <v>0</v>
          </cell>
          <cell r="AW225">
            <v>0</v>
          </cell>
          <cell r="AX225">
            <v>0</v>
          </cell>
          <cell r="AY225">
            <v>0</v>
          </cell>
          <cell r="AZ225">
            <v>0</v>
          </cell>
          <cell r="BA225">
            <v>0</v>
          </cell>
          <cell r="BB225">
            <v>0</v>
          </cell>
          <cell r="BC225">
            <v>0</v>
          </cell>
          <cell r="BD225">
            <v>0</v>
          </cell>
          <cell r="BE225">
            <v>0</v>
          </cell>
          <cell r="BF225">
            <v>0</v>
          </cell>
          <cell r="BG225">
            <v>0</v>
          </cell>
          <cell r="BH225">
            <v>0</v>
          </cell>
          <cell r="BI225">
            <v>0</v>
          </cell>
          <cell r="BJ225">
            <v>0</v>
          </cell>
          <cell r="BK225">
            <v>0</v>
          </cell>
          <cell r="BL225">
            <v>0</v>
          </cell>
          <cell r="BM225">
            <v>0</v>
          </cell>
          <cell r="BN225">
            <v>0</v>
          </cell>
          <cell r="BO225">
            <v>0</v>
          </cell>
          <cell r="BP225">
            <v>0</v>
          </cell>
          <cell r="BQ225">
            <v>0</v>
          </cell>
          <cell r="BR225">
            <v>0</v>
          </cell>
          <cell r="BS225">
            <v>0</v>
          </cell>
          <cell r="BT225">
            <v>0</v>
          </cell>
          <cell r="BU225">
            <v>0</v>
          </cell>
          <cell r="BV225">
            <v>0</v>
          </cell>
          <cell r="BW225">
            <v>0</v>
          </cell>
          <cell r="BX225">
            <v>0</v>
          </cell>
          <cell r="BY225">
            <v>0</v>
          </cell>
          <cell r="BZ225">
            <v>0</v>
          </cell>
          <cell r="CA225">
            <v>0</v>
          </cell>
          <cell r="CB225">
            <v>0</v>
          </cell>
          <cell r="CC225">
            <v>0</v>
          </cell>
        </row>
        <row r="226">
          <cell r="B226" t="str">
            <v>국도38(시)05</v>
          </cell>
          <cell r="C226" t="str">
            <v>국도38(시)</v>
          </cell>
          <cell r="D226" t="str">
            <v>05</v>
          </cell>
          <cell r="E226" t="str">
            <v>99053_002</v>
          </cell>
          <cell r="F226" t="str">
            <v>9904A_191</v>
          </cell>
          <cell r="G226">
            <v>42</v>
          </cell>
          <cell r="H226">
            <v>48</v>
          </cell>
          <cell r="I226">
            <v>0</v>
          </cell>
          <cell r="J226">
            <v>0</v>
          </cell>
          <cell r="K226">
            <v>0</v>
          </cell>
          <cell r="L226">
            <v>0</v>
          </cell>
          <cell r="M226">
            <v>0</v>
          </cell>
          <cell r="N226">
            <v>0</v>
          </cell>
          <cell r="O226">
            <v>0</v>
          </cell>
          <cell r="P226">
            <v>0</v>
          </cell>
          <cell r="Q226">
            <v>0</v>
          </cell>
          <cell r="R226">
            <v>42</v>
          </cell>
          <cell r="S226">
            <v>0</v>
          </cell>
          <cell r="T226">
            <v>42</v>
          </cell>
          <cell r="U226">
            <v>42</v>
          </cell>
          <cell r="V226">
            <v>0</v>
          </cell>
          <cell r="W226">
            <v>0</v>
          </cell>
          <cell r="X226">
            <v>0</v>
          </cell>
          <cell r="Y226">
            <v>0</v>
          </cell>
          <cell r="Z226">
            <v>0</v>
          </cell>
          <cell r="AA226">
            <v>0</v>
          </cell>
          <cell r="AB226">
            <v>0</v>
          </cell>
          <cell r="AC226">
            <v>0</v>
          </cell>
          <cell r="AD226">
            <v>0</v>
          </cell>
          <cell r="AE226">
            <v>0</v>
          </cell>
          <cell r="AF226">
            <v>0</v>
          </cell>
          <cell r="AG226">
            <v>0</v>
          </cell>
          <cell r="AH226">
            <v>0</v>
          </cell>
          <cell r="AI226">
            <v>0</v>
          </cell>
          <cell r="AJ226">
            <v>0</v>
          </cell>
          <cell r="AK226">
            <v>0</v>
          </cell>
          <cell r="AL226">
            <v>0</v>
          </cell>
          <cell r="AM226">
            <v>0</v>
          </cell>
          <cell r="AN226">
            <v>0</v>
          </cell>
          <cell r="AO226">
            <v>0</v>
          </cell>
          <cell r="AP226">
            <v>0</v>
          </cell>
          <cell r="AQ226">
            <v>0</v>
          </cell>
          <cell r="AR226">
            <v>0</v>
          </cell>
          <cell r="AS226">
            <v>0</v>
          </cell>
          <cell r="AT226">
            <v>0</v>
          </cell>
          <cell r="AU226">
            <v>0</v>
          </cell>
          <cell r="AV226">
            <v>0</v>
          </cell>
          <cell r="AW226">
            <v>0</v>
          </cell>
          <cell r="AX226">
            <v>0</v>
          </cell>
          <cell r="AY226">
            <v>0</v>
          </cell>
          <cell r="AZ226">
            <v>0</v>
          </cell>
          <cell r="BA226">
            <v>0</v>
          </cell>
          <cell r="BB226">
            <v>0</v>
          </cell>
          <cell r="BC226">
            <v>0</v>
          </cell>
          <cell r="BD226">
            <v>0</v>
          </cell>
          <cell r="BE226">
            <v>0</v>
          </cell>
          <cell r="BF226">
            <v>0</v>
          </cell>
          <cell r="BG226">
            <v>0</v>
          </cell>
          <cell r="BH226">
            <v>0</v>
          </cell>
          <cell r="BI226">
            <v>0</v>
          </cell>
          <cell r="BJ226">
            <v>0</v>
          </cell>
          <cell r="BK226">
            <v>0</v>
          </cell>
          <cell r="BL226">
            <v>0</v>
          </cell>
          <cell r="BM226">
            <v>0</v>
          </cell>
          <cell r="BN226">
            <v>0</v>
          </cell>
          <cell r="BO226">
            <v>0</v>
          </cell>
          <cell r="BP226">
            <v>0</v>
          </cell>
          <cell r="BQ226">
            <v>0</v>
          </cell>
          <cell r="BR226">
            <v>0</v>
          </cell>
          <cell r="BS226">
            <v>0</v>
          </cell>
          <cell r="BT226">
            <v>0</v>
          </cell>
          <cell r="BU226">
            <v>0</v>
          </cell>
          <cell r="BV226">
            <v>0</v>
          </cell>
          <cell r="BW226">
            <v>0</v>
          </cell>
          <cell r="BX226">
            <v>0</v>
          </cell>
          <cell r="BY226">
            <v>0</v>
          </cell>
          <cell r="BZ226">
            <v>0</v>
          </cell>
          <cell r="CA226">
            <v>0</v>
          </cell>
          <cell r="CB226">
            <v>0</v>
          </cell>
          <cell r="CC226">
            <v>0</v>
          </cell>
        </row>
        <row r="227">
          <cell r="B227" t="str">
            <v>국도38(시)05</v>
          </cell>
          <cell r="C227" t="str">
            <v>국도38(시)</v>
          </cell>
          <cell r="D227" t="str">
            <v>05</v>
          </cell>
          <cell r="E227" t="str">
            <v>9904A_191</v>
          </cell>
          <cell r="F227" t="str">
            <v>9904A_181</v>
          </cell>
          <cell r="G227">
            <v>44</v>
          </cell>
          <cell r="H227">
            <v>48</v>
          </cell>
          <cell r="I227">
            <v>0</v>
          </cell>
          <cell r="J227">
            <v>0</v>
          </cell>
          <cell r="K227">
            <v>0</v>
          </cell>
          <cell r="L227">
            <v>0</v>
          </cell>
          <cell r="M227">
            <v>0</v>
          </cell>
          <cell r="N227">
            <v>0</v>
          </cell>
          <cell r="O227">
            <v>0</v>
          </cell>
          <cell r="P227">
            <v>0</v>
          </cell>
          <cell r="Q227">
            <v>0</v>
          </cell>
          <cell r="R227">
            <v>44</v>
          </cell>
          <cell r="S227">
            <v>0</v>
          </cell>
          <cell r="T227">
            <v>44</v>
          </cell>
          <cell r="U227">
            <v>44</v>
          </cell>
          <cell r="V227">
            <v>0</v>
          </cell>
          <cell r="W227">
            <v>0</v>
          </cell>
          <cell r="X227">
            <v>0</v>
          </cell>
          <cell r="Y227">
            <v>0</v>
          </cell>
          <cell r="Z227">
            <v>0</v>
          </cell>
          <cell r="AA227">
            <v>0</v>
          </cell>
          <cell r="AB227">
            <v>0</v>
          </cell>
          <cell r="AC227">
            <v>0</v>
          </cell>
          <cell r="AD227">
            <v>0</v>
          </cell>
          <cell r="AE227">
            <v>0</v>
          </cell>
          <cell r="AF227">
            <v>0</v>
          </cell>
          <cell r="AG227">
            <v>0</v>
          </cell>
          <cell r="AH227">
            <v>0</v>
          </cell>
          <cell r="AI227">
            <v>0</v>
          </cell>
          <cell r="AJ227">
            <v>0</v>
          </cell>
          <cell r="AK227">
            <v>0</v>
          </cell>
          <cell r="AL227">
            <v>0</v>
          </cell>
          <cell r="AM227">
            <v>0</v>
          </cell>
          <cell r="AN227">
            <v>0</v>
          </cell>
          <cell r="AO227">
            <v>0</v>
          </cell>
          <cell r="AP227">
            <v>0</v>
          </cell>
          <cell r="AQ227">
            <v>0</v>
          </cell>
          <cell r="AR227">
            <v>0</v>
          </cell>
          <cell r="AS227">
            <v>0</v>
          </cell>
          <cell r="AT227">
            <v>0</v>
          </cell>
          <cell r="AU227">
            <v>0</v>
          </cell>
          <cell r="AV227">
            <v>0</v>
          </cell>
          <cell r="AW227">
            <v>0</v>
          </cell>
          <cell r="AX227">
            <v>0</v>
          </cell>
          <cell r="AY227">
            <v>0</v>
          </cell>
          <cell r="AZ227">
            <v>0</v>
          </cell>
          <cell r="BA227">
            <v>0</v>
          </cell>
          <cell r="BB227">
            <v>0</v>
          </cell>
          <cell r="BC227">
            <v>0</v>
          </cell>
          <cell r="BD227">
            <v>0</v>
          </cell>
          <cell r="BE227">
            <v>0</v>
          </cell>
          <cell r="BF227">
            <v>0</v>
          </cell>
          <cell r="BG227">
            <v>0</v>
          </cell>
          <cell r="BH227">
            <v>0</v>
          </cell>
          <cell r="BI227">
            <v>0</v>
          </cell>
          <cell r="BJ227">
            <v>0</v>
          </cell>
          <cell r="BK227">
            <v>0</v>
          </cell>
          <cell r="BL227">
            <v>0</v>
          </cell>
          <cell r="BM227">
            <v>0</v>
          </cell>
          <cell r="BN227">
            <v>0</v>
          </cell>
          <cell r="BO227">
            <v>0</v>
          </cell>
          <cell r="BP227">
            <v>0</v>
          </cell>
          <cell r="BQ227">
            <v>0</v>
          </cell>
          <cell r="BR227">
            <v>0</v>
          </cell>
          <cell r="BS227">
            <v>0</v>
          </cell>
          <cell r="BT227">
            <v>0</v>
          </cell>
          <cell r="BU227">
            <v>0</v>
          </cell>
          <cell r="BV227">
            <v>0</v>
          </cell>
          <cell r="BW227">
            <v>0</v>
          </cell>
          <cell r="BX227">
            <v>0</v>
          </cell>
          <cell r="BY227">
            <v>0</v>
          </cell>
          <cell r="BZ227">
            <v>0</v>
          </cell>
          <cell r="CA227">
            <v>0</v>
          </cell>
          <cell r="CB227">
            <v>0</v>
          </cell>
          <cell r="CC227">
            <v>0</v>
          </cell>
        </row>
        <row r="228">
          <cell r="B228" t="str">
            <v>국도38(시)05</v>
          </cell>
          <cell r="C228" t="str">
            <v>국도38(시)</v>
          </cell>
          <cell r="D228" t="str">
            <v>05</v>
          </cell>
          <cell r="E228" t="str">
            <v>9904A_181</v>
          </cell>
          <cell r="F228" t="str">
            <v>9904A_271</v>
          </cell>
          <cell r="G228">
            <v>44</v>
          </cell>
          <cell r="H228">
            <v>48</v>
          </cell>
          <cell r="I228">
            <v>0</v>
          </cell>
          <cell r="J228" t="str">
            <v>중간여장</v>
          </cell>
          <cell r="K228">
            <v>0</v>
          </cell>
          <cell r="L228">
            <v>0</v>
          </cell>
          <cell r="M228">
            <v>0</v>
          </cell>
          <cell r="N228">
            <v>0</v>
          </cell>
          <cell r="O228">
            <v>0</v>
          </cell>
          <cell r="P228">
            <v>0</v>
          </cell>
          <cell r="Q228">
            <v>0</v>
          </cell>
          <cell r="R228">
            <v>44</v>
          </cell>
          <cell r="S228">
            <v>0</v>
          </cell>
          <cell r="T228">
            <v>44</v>
          </cell>
          <cell r="U228">
            <v>74</v>
          </cell>
          <cell r="V228">
            <v>0</v>
          </cell>
          <cell r="W228">
            <v>0</v>
          </cell>
          <cell r="X228">
            <v>30</v>
          </cell>
          <cell r="Y228">
            <v>0</v>
          </cell>
          <cell r="Z228">
            <v>0</v>
          </cell>
          <cell r="AA228">
            <v>0</v>
          </cell>
          <cell r="AB228">
            <v>0</v>
          </cell>
          <cell r="AC228">
            <v>0</v>
          </cell>
          <cell r="AD228">
            <v>0</v>
          </cell>
          <cell r="AE228">
            <v>0</v>
          </cell>
          <cell r="AF228">
            <v>0</v>
          </cell>
          <cell r="AG228">
            <v>0</v>
          </cell>
          <cell r="AH228">
            <v>0</v>
          </cell>
          <cell r="AI228">
            <v>0</v>
          </cell>
          <cell r="AJ228">
            <v>0</v>
          </cell>
          <cell r="AK228">
            <v>0</v>
          </cell>
          <cell r="AL228">
            <v>0</v>
          </cell>
          <cell r="AM228">
            <v>0</v>
          </cell>
          <cell r="AN228">
            <v>0</v>
          </cell>
          <cell r="AO228">
            <v>0</v>
          </cell>
          <cell r="AP228">
            <v>0</v>
          </cell>
          <cell r="AQ228">
            <v>0</v>
          </cell>
          <cell r="AR228">
            <v>0</v>
          </cell>
          <cell r="AS228">
            <v>0</v>
          </cell>
          <cell r="AT228">
            <v>0</v>
          </cell>
          <cell r="AU228">
            <v>0</v>
          </cell>
          <cell r="AV228">
            <v>0</v>
          </cell>
          <cell r="AW228">
            <v>0</v>
          </cell>
          <cell r="AX228">
            <v>0</v>
          </cell>
          <cell r="AY228">
            <v>0</v>
          </cell>
          <cell r="AZ228">
            <v>0</v>
          </cell>
          <cell r="BA228">
            <v>1</v>
          </cell>
          <cell r="BB228">
            <v>0</v>
          </cell>
          <cell r="BC228">
            <v>0</v>
          </cell>
          <cell r="BD228">
            <v>0</v>
          </cell>
          <cell r="BE228">
            <v>0</v>
          </cell>
          <cell r="BF228">
            <v>0</v>
          </cell>
          <cell r="BG228">
            <v>0</v>
          </cell>
          <cell r="BH228">
            <v>0</v>
          </cell>
          <cell r="BI228">
            <v>0</v>
          </cell>
          <cell r="BJ228">
            <v>0</v>
          </cell>
          <cell r="BK228">
            <v>0</v>
          </cell>
          <cell r="BL228">
            <v>0</v>
          </cell>
          <cell r="BM228">
            <v>0</v>
          </cell>
          <cell r="BN228">
            <v>0</v>
          </cell>
          <cell r="BO228">
            <v>0</v>
          </cell>
          <cell r="BP228">
            <v>0</v>
          </cell>
          <cell r="BQ228">
            <v>0</v>
          </cell>
          <cell r="BR228">
            <v>0</v>
          </cell>
          <cell r="BS228">
            <v>0</v>
          </cell>
          <cell r="BT228">
            <v>0</v>
          </cell>
          <cell r="BU228">
            <v>0</v>
          </cell>
          <cell r="BV228">
            <v>0</v>
          </cell>
          <cell r="BW228">
            <v>0</v>
          </cell>
          <cell r="BX228">
            <v>0</v>
          </cell>
          <cell r="BY228">
            <v>0</v>
          </cell>
          <cell r="BZ228">
            <v>0</v>
          </cell>
          <cell r="CA228">
            <v>0</v>
          </cell>
          <cell r="CB228">
            <v>0</v>
          </cell>
          <cell r="CC228">
            <v>0</v>
          </cell>
        </row>
        <row r="229">
          <cell r="B229" t="str">
            <v>국도38(시)05</v>
          </cell>
          <cell r="C229" t="str">
            <v>국도38(시)</v>
          </cell>
          <cell r="D229" t="str">
            <v>05</v>
          </cell>
          <cell r="E229" t="str">
            <v>9904A_271</v>
          </cell>
          <cell r="F229" t="str">
            <v>9904A_261</v>
          </cell>
          <cell r="G229">
            <v>63</v>
          </cell>
          <cell r="H229">
            <v>48</v>
          </cell>
          <cell r="I229">
            <v>0</v>
          </cell>
          <cell r="J229">
            <v>0</v>
          </cell>
          <cell r="K229">
            <v>0</v>
          </cell>
          <cell r="L229">
            <v>0</v>
          </cell>
          <cell r="M229">
            <v>0</v>
          </cell>
          <cell r="N229">
            <v>0</v>
          </cell>
          <cell r="O229">
            <v>0</v>
          </cell>
          <cell r="P229">
            <v>0</v>
          </cell>
          <cell r="Q229">
            <v>0</v>
          </cell>
          <cell r="R229">
            <v>63</v>
          </cell>
          <cell r="S229">
            <v>0</v>
          </cell>
          <cell r="T229">
            <v>63</v>
          </cell>
          <cell r="U229">
            <v>63</v>
          </cell>
          <cell r="V229">
            <v>0</v>
          </cell>
          <cell r="W229">
            <v>0</v>
          </cell>
          <cell r="X229">
            <v>0</v>
          </cell>
          <cell r="Y229">
            <v>0</v>
          </cell>
          <cell r="Z229">
            <v>0</v>
          </cell>
          <cell r="AA229">
            <v>0</v>
          </cell>
          <cell r="AB229">
            <v>0</v>
          </cell>
          <cell r="AC229">
            <v>0</v>
          </cell>
          <cell r="AD229">
            <v>0</v>
          </cell>
          <cell r="AE229">
            <v>0</v>
          </cell>
          <cell r="AF229">
            <v>0</v>
          </cell>
          <cell r="AG229">
            <v>0</v>
          </cell>
          <cell r="AH229">
            <v>0</v>
          </cell>
          <cell r="AI229">
            <v>0</v>
          </cell>
          <cell r="AJ229">
            <v>0</v>
          </cell>
          <cell r="AK229">
            <v>0</v>
          </cell>
          <cell r="AL229">
            <v>0</v>
          </cell>
          <cell r="AM229">
            <v>0</v>
          </cell>
          <cell r="AN229">
            <v>0</v>
          </cell>
          <cell r="AO229">
            <v>0</v>
          </cell>
          <cell r="AP229">
            <v>0</v>
          </cell>
          <cell r="AQ229">
            <v>0</v>
          </cell>
          <cell r="AR229">
            <v>0</v>
          </cell>
          <cell r="AS229">
            <v>0</v>
          </cell>
          <cell r="AT229">
            <v>0</v>
          </cell>
          <cell r="AU229">
            <v>0</v>
          </cell>
          <cell r="AV229">
            <v>0</v>
          </cell>
          <cell r="AW229">
            <v>0</v>
          </cell>
          <cell r="AX229">
            <v>0</v>
          </cell>
          <cell r="AY229">
            <v>0</v>
          </cell>
          <cell r="AZ229">
            <v>0</v>
          </cell>
          <cell r="BA229">
            <v>0</v>
          </cell>
          <cell r="BB229">
            <v>0</v>
          </cell>
          <cell r="BC229">
            <v>0</v>
          </cell>
          <cell r="BD229">
            <v>0</v>
          </cell>
          <cell r="BE229">
            <v>0</v>
          </cell>
          <cell r="BF229">
            <v>0</v>
          </cell>
          <cell r="BG229">
            <v>0</v>
          </cell>
          <cell r="BH229">
            <v>0</v>
          </cell>
          <cell r="BI229">
            <v>0</v>
          </cell>
          <cell r="BJ229">
            <v>0</v>
          </cell>
          <cell r="BK229">
            <v>0</v>
          </cell>
          <cell r="BL229">
            <v>0</v>
          </cell>
          <cell r="BM229">
            <v>0</v>
          </cell>
          <cell r="BN229">
            <v>0</v>
          </cell>
          <cell r="BO229">
            <v>0</v>
          </cell>
          <cell r="BP229">
            <v>0</v>
          </cell>
          <cell r="BQ229">
            <v>0</v>
          </cell>
          <cell r="BR229">
            <v>0</v>
          </cell>
          <cell r="BS229">
            <v>0</v>
          </cell>
          <cell r="BT229">
            <v>0</v>
          </cell>
          <cell r="BU229">
            <v>0</v>
          </cell>
          <cell r="BV229">
            <v>0</v>
          </cell>
          <cell r="BW229">
            <v>0</v>
          </cell>
          <cell r="BX229">
            <v>0</v>
          </cell>
          <cell r="BY229">
            <v>0</v>
          </cell>
          <cell r="BZ229">
            <v>0</v>
          </cell>
          <cell r="CA229">
            <v>0</v>
          </cell>
          <cell r="CB229">
            <v>0</v>
          </cell>
          <cell r="CC229">
            <v>0</v>
          </cell>
        </row>
        <row r="230">
          <cell r="B230" t="str">
            <v>국도38(시)05</v>
          </cell>
          <cell r="C230" t="str">
            <v>국도38(시)</v>
          </cell>
          <cell r="D230" t="str">
            <v>05</v>
          </cell>
          <cell r="E230" t="str">
            <v>9904A_261</v>
          </cell>
          <cell r="F230" t="str">
            <v>9904A_361</v>
          </cell>
          <cell r="G230">
            <v>44</v>
          </cell>
          <cell r="H230">
            <v>48</v>
          </cell>
          <cell r="I230">
            <v>0</v>
          </cell>
          <cell r="J230">
            <v>0</v>
          </cell>
          <cell r="K230">
            <v>0</v>
          </cell>
          <cell r="L230">
            <v>0</v>
          </cell>
          <cell r="M230">
            <v>0</v>
          </cell>
          <cell r="N230">
            <v>0</v>
          </cell>
          <cell r="O230">
            <v>0</v>
          </cell>
          <cell r="P230">
            <v>0</v>
          </cell>
          <cell r="Q230">
            <v>0</v>
          </cell>
          <cell r="R230">
            <v>44</v>
          </cell>
          <cell r="S230">
            <v>0</v>
          </cell>
          <cell r="T230">
            <v>44</v>
          </cell>
          <cell r="U230">
            <v>44</v>
          </cell>
          <cell r="V230">
            <v>0</v>
          </cell>
          <cell r="W230">
            <v>0</v>
          </cell>
          <cell r="X230">
            <v>0</v>
          </cell>
          <cell r="Y230">
            <v>0</v>
          </cell>
          <cell r="Z230">
            <v>0</v>
          </cell>
          <cell r="AA230">
            <v>0</v>
          </cell>
          <cell r="AB230">
            <v>0</v>
          </cell>
          <cell r="AC230">
            <v>0</v>
          </cell>
          <cell r="AD230">
            <v>0</v>
          </cell>
          <cell r="AE230">
            <v>0</v>
          </cell>
          <cell r="AF230">
            <v>0</v>
          </cell>
          <cell r="AG230">
            <v>0</v>
          </cell>
          <cell r="AH230">
            <v>0</v>
          </cell>
          <cell r="AI230">
            <v>0</v>
          </cell>
          <cell r="AJ230">
            <v>0</v>
          </cell>
          <cell r="AK230">
            <v>0</v>
          </cell>
          <cell r="AL230">
            <v>0</v>
          </cell>
          <cell r="AM230">
            <v>0</v>
          </cell>
          <cell r="AN230">
            <v>0</v>
          </cell>
          <cell r="AO230">
            <v>0</v>
          </cell>
          <cell r="AP230">
            <v>0</v>
          </cell>
          <cell r="AQ230">
            <v>0</v>
          </cell>
          <cell r="AR230">
            <v>0</v>
          </cell>
          <cell r="AS230">
            <v>0</v>
          </cell>
          <cell r="AT230">
            <v>0</v>
          </cell>
          <cell r="AU230">
            <v>0</v>
          </cell>
          <cell r="AV230">
            <v>0</v>
          </cell>
          <cell r="AW230">
            <v>0</v>
          </cell>
          <cell r="AX230">
            <v>0</v>
          </cell>
          <cell r="AY230">
            <v>0</v>
          </cell>
          <cell r="AZ230">
            <v>0</v>
          </cell>
          <cell r="BA230">
            <v>0</v>
          </cell>
          <cell r="BB230">
            <v>0</v>
          </cell>
          <cell r="BC230">
            <v>0</v>
          </cell>
          <cell r="BD230">
            <v>0</v>
          </cell>
          <cell r="BE230">
            <v>0</v>
          </cell>
          <cell r="BF230">
            <v>0</v>
          </cell>
          <cell r="BG230">
            <v>0</v>
          </cell>
          <cell r="BH230">
            <v>0</v>
          </cell>
          <cell r="BI230">
            <v>0</v>
          </cell>
          <cell r="BJ230">
            <v>0</v>
          </cell>
          <cell r="BK230">
            <v>0</v>
          </cell>
          <cell r="BL230">
            <v>0</v>
          </cell>
          <cell r="BM230">
            <v>0</v>
          </cell>
          <cell r="BN230">
            <v>0</v>
          </cell>
          <cell r="BO230">
            <v>0</v>
          </cell>
          <cell r="BP230">
            <v>0</v>
          </cell>
          <cell r="BQ230">
            <v>0</v>
          </cell>
          <cell r="BR230">
            <v>0</v>
          </cell>
          <cell r="BS230">
            <v>0</v>
          </cell>
          <cell r="BT230">
            <v>0</v>
          </cell>
          <cell r="BU230">
            <v>0</v>
          </cell>
          <cell r="BV230">
            <v>0</v>
          </cell>
          <cell r="BW230">
            <v>0</v>
          </cell>
          <cell r="BX230">
            <v>0</v>
          </cell>
          <cell r="BY230">
            <v>0</v>
          </cell>
          <cell r="BZ230">
            <v>0</v>
          </cell>
          <cell r="CA230">
            <v>0</v>
          </cell>
          <cell r="CB230">
            <v>0</v>
          </cell>
          <cell r="CC230">
            <v>0</v>
          </cell>
        </row>
        <row r="231">
          <cell r="B231" t="str">
            <v>국도38(시)05</v>
          </cell>
          <cell r="C231" t="str">
            <v>국도38(시)</v>
          </cell>
          <cell r="D231" t="str">
            <v>05</v>
          </cell>
          <cell r="E231" t="str">
            <v>9904A_361</v>
          </cell>
          <cell r="F231" t="str">
            <v>9904A_451</v>
          </cell>
          <cell r="G231">
            <v>44</v>
          </cell>
          <cell r="H231">
            <v>48</v>
          </cell>
          <cell r="I231">
            <v>0</v>
          </cell>
          <cell r="J231">
            <v>0</v>
          </cell>
          <cell r="K231">
            <v>0</v>
          </cell>
          <cell r="L231">
            <v>0</v>
          </cell>
          <cell r="M231">
            <v>0</v>
          </cell>
          <cell r="N231">
            <v>0</v>
          </cell>
          <cell r="O231">
            <v>0</v>
          </cell>
          <cell r="P231">
            <v>0</v>
          </cell>
          <cell r="Q231">
            <v>0</v>
          </cell>
          <cell r="R231">
            <v>44</v>
          </cell>
          <cell r="S231">
            <v>0</v>
          </cell>
          <cell r="T231">
            <v>44</v>
          </cell>
          <cell r="U231">
            <v>44</v>
          </cell>
          <cell r="V231">
            <v>0</v>
          </cell>
          <cell r="W231">
            <v>0</v>
          </cell>
          <cell r="X231">
            <v>0</v>
          </cell>
          <cell r="Y231">
            <v>0</v>
          </cell>
          <cell r="Z231">
            <v>0</v>
          </cell>
          <cell r="AA231">
            <v>0</v>
          </cell>
          <cell r="AB231">
            <v>0</v>
          </cell>
          <cell r="AC231">
            <v>0</v>
          </cell>
          <cell r="AD231">
            <v>0</v>
          </cell>
          <cell r="AE231">
            <v>0</v>
          </cell>
          <cell r="AF231">
            <v>0</v>
          </cell>
          <cell r="AG231">
            <v>0</v>
          </cell>
          <cell r="AH231">
            <v>0</v>
          </cell>
          <cell r="AI231">
            <v>0</v>
          </cell>
          <cell r="AJ231">
            <v>0</v>
          </cell>
          <cell r="AK231">
            <v>0</v>
          </cell>
          <cell r="AL231">
            <v>0</v>
          </cell>
          <cell r="AM231">
            <v>0</v>
          </cell>
          <cell r="AN231">
            <v>0</v>
          </cell>
          <cell r="AO231">
            <v>0</v>
          </cell>
          <cell r="AP231">
            <v>0</v>
          </cell>
          <cell r="AQ231">
            <v>0</v>
          </cell>
          <cell r="AR231">
            <v>0</v>
          </cell>
          <cell r="AS231">
            <v>0</v>
          </cell>
          <cell r="AT231">
            <v>0</v>
          </cell>
          <cell r="AU231">
            <v>0</v>
          </cell>
          <cell r="AV231">
            <v>0</v>
          </cell>
          <cell r="AW231">
            <v>0</v>
          </cell>
          <cell r="AX231">
            <v>0</v>
          </cell>
          <cell r="AY231">
            <v>0</v>
          </cell>
          <cell r="AZ231">
            <v>0</v>
          </cell>
          <cell r="BA231">
            <v>0</v>
          </cell>
          <cell r="BB231">
            <v>0</v>
          </cell>
          <cell r="BC231">
            <v>0</v>
          </cell>
          <cell r="BD231">
            <v>0</v>
          </cell>
          <cell r="BE231">
            <v>0</v>
          </cell>
          <cell r="BF231">
            <v>0</v>
          </cell>
          <cell r="BG231">
            <v>0</v>
          </cell>
          <cell r="BH231">
            <v>0</v>
          </cell>
          <cell r="BI231">
            <v>0</v>
          </cell>
          <cell r="BJ231">
            <v>0</v>
          </cell>
          <cell r="BK231">
            <v>0</v>
          </cell>
          <cell r="BL231">
            <v>0</v>
          </cell>
          <cell r="BM231">
            <v>0</v>
          </cell>
          <cell r="BN231">
            <v>0</v>
          </cell>
          <cell r="BO231">
            <v>0</v>
          </cell>
          <cell r="BP231">
            <v>0</v>
          </cell>
          <cell r="BQ231">
            <v>0</v>
          </cell>
          <cell r="BR231">
            <v>0</v>
          </cell>
          <cell r="BS231">
            <v>0</v>
          </cell>
          <cell r="BT231">
            <v>0</v>
          </cell>
          <cell r="BU231">
            <v>0</v>
          </cell>
          <cell r="BV231">
            <v>0</v>
          </cell>
          <cell r="BW231">
            <v>0</v>
          </cell>
          <cell r="BX231">
            <v>0</v>
          </cell>
          <cell r="BY231">
            <v>0</v>
          </cell>
          <cell r="BZ231">
            <v>0</v>
          </cell>
          <cell r="CA231">
            <v>0</v>
          </cell>
          <cell r="CB231">
            <v>0</v>
          </cell>
          <cell r="CC231">
            <v>0</v>
          </cell>
        </row>
        <row r="232">
          <cell r="B232" t="str">
            <v>국도38(시)05</v>
          </cell>
          <cell r="C232" t="str">
            <v>국도38(시)</v>
          </cell>
          <cell r="D232" t="str">
            <v>05</v>
          </cell>
          <cell r="E232" t="str">
            <v>9904A_451</v>
          </cell>
          <cell r="F232" t="str">
            <v>9904A_441</v>
          </cell>
          <cell r="G232">
            <v>41</v>
          </cell>
          <cell r="H232">
            <v>48</v>
          </cell>
          <cell r="I232">
            <v>0</v>
          </cell>
          <cell r="J232">
            <v>0</v>
          </cell>
          <cell r="K232">
            <v>0</v>
          </cell>
          <cell r="L232">
            <v>0</v>
          </cell>
          <cell r="M232">
            <v>0</v>
          </cell>
          <cell r="N232">
            <v>0</v>
          </cell>
          <cell r="O232">
            <v>0</v>
          </cell>
          <cell r="P232">
            <v>0</v>
          </cell>
          <cell r="Q232">
            <v>0</v>
          </cell>
          <cell r="R232">
            <v>41</v>
          </cell>
          <cell r="S232">
            <v>0</v>
          </cell>
          <cell r="T232">
            <v>41</v>
          </cell>
          <cell r="U232">
            <v>41</v>
          </cell>
          <cell r="V232">
            <v>0</v>
          </cell>
          <cell r="W232">
            <v>0</v>
          </cell>
          <cell r="X232">
            <v>0</v>
          </cell>
          <cell r="Y232">
            <v>0</v>
          </cell>
          <cell r="Z232">
            <v>0</v>
          </cell>
          <cell r="AA232">
            <v>0</v>
          </cell>
          <cell r="AB232">
            <v>0</v>
          </cell>
          <cell r="AC232">
            <v>0</v>
          </cell>
          <cell r="AD232">
            <v>0</v>
          </cell>
          <cell r="AE232">
            <v>0</v>
          </cell>
          <cell r="AF232">
            <v>0</v>
          </cell>
          <cell r="AG232">
            <v>0</v>
          </cell>
          <cell r="AH232">
            <v>0</v>
          </cell>
          <cell r="AI232">
            <v>0</v>
          </cell>
          <cell r="AJ232">
            <v>0</v>
          </cell>
          <cell r="AK232">
            <v>0</v>
          </cell>
          <cell r="AL232">
            <v>0</v>
          </cell>
          <cell r="AM232">
            <v>0</v>
          </cell>
          <cell r="AN232">
            <v>0</v>
          </cell>
          <cell r="AO232">
            <v>0</v>
          </cell>
          <cell r="AP232">
            <v>0</v>
          </cell>
          <cell r="AQ232">
            <v>0</v>
          </cell>
          <cell r="AR232">
            <v>0</v>
          </cell>
          <cell r="AS232">
            <v>0</v>
          </cell>
          <cell r="AT232">
            <v>0</v>
          </cell>
          <cell r="AU232">
            <v>0</v>
          </cell>
          <cell r="AV232">
            <v>0</v>
          </cell>
          <cell r="AW232">
            <v>0</v>
          </cell>
          <cell r="AX232">
            <v>0</v>
          </cell>
          <cell r="AY232">
            <v>0</v>
          </cell>
          <cell r="AZ232">
            <v>0</v>
          </cell>
          <cell r="BA232">
            <v>0</v>
          </cell>
          <cell r="BB232">
            <v>0</v>
          </cell>
          <cell r="BC232">
            <v>0</v>
          </cell>
          <cell r="BD232">
            <v>0</v>
          </cell>
          <cell r="BE232">
            <v>0</v>
          </cell>
          <cell r="BF232">
            <v>0</v>
          </cell>
          <cell r="BG232">
            <v>0</v>
          </cell>
          <cell r="BH232">
            <v>0</v>
          </cell>
          <cell r="BI232">
            <v>0</v>
          </cell>
          <cell r="BJ232">
            <v>0</v>
          </cell>
          <cell r="BK232">
            <v>0</v>
          </cell>
          <cell r="BL232">
            <v>0</v>
          </cell>
          <cell r="BM232">
            <v>0</v>
          </cell>
          <cell r="BN232">
            <v>0</v>
          </cell>
          <cell r="BO232">
            <v>0</v>
          </cell>
          <cell r="BP232">
            <v>0</v>
          </cell>
          <cell r="BQ232">
            <v>0</v>
          </cell>
          <cell r="BR232">
            <v>0</v>
          </cell>
          <cell r="BS232">
            <v>0</v>
          </cell>
          <cell r="BT232">
            <v>0</v>
          </cell>
          <cell r="BU232">
            <v>0</v>
          </cell>
          <cell r="BV232">
            <v>0</v>
          </cell>
          <cell r="BW232">
            <v>0</v>
          </cell>
          <cell r="BX232">
            <v>0</v>
          </cell>
          <cell r="BY232">
            <v>0</v>
          </cell>
          <cell r="BZ232">
            <v>0</v>
          </cell>
          <cell r="CA232">
            <v>0</v>
          </cell>
          <cell r="CB232">
            <v>0</v>
          </cell>
          <cell r="CC232">
            <v>0</v>
          </cell>
        </row>
        <row r="233">
          <cell r="B233" t="str">
            <v>국도38(시)05</v>
          </cell>
          <cell r="C233" t="str">
            <v>국도38(시)</v>
          </cell>
          <cell r="D233" t="str">
            <v>05</v>
          </cell>
          <cell r="E233" t="str">
            <v>9904A_441</v>
          </cell>
          <cell r="F233" t="str">
            <v>9904A_541</v>
          </cell>
          <cell r="G233">
            <v>55</v>
          </cell>
          <cell r="H233">
            <v>48</v>
          </cell>
          <cell r="I233">
            <v>0</v>
          </cell>
          <cell r="J233">
            <v>0</v>
          </cell>
          <cell r="K233">
            <v>0</v>
          </cell>
          <cell r="L233">
            <v>0</v>
          </cell>
          <cell r="M233">
            <v>0</v>
          </cell>
          <cell r="N233">
            <v>0</v>
          </cell>
          <cell r="O233">
            <v>0</v>
          </cell>
          <cell r="P233">
            <v>0</v>
          </cell>
          <cell r="Q233">
            <v>0</v>
          </cell>
          <cell r="R233">
            <v>55</v>
          </cell>
          <cell r="S233">
            <v>0</v>
          </cell>
          <cell r="T233">
            <v>55</v>
          </cell>
          <cell r="U233">
            <v>55</v>
          </cell>
          <cell r="V233">
            <v>0</v>
          </cell>
          <cell r="W233">
            <v>0</v>
          </cell>
          <cell r="X233">
            <v>0</v>
          </cell>
          <cell r="Y233">
            <v>0</v>
          </cell>
          <cell r="Z233">
            <v>0</v>
          </cell>
          <cell r="AA233">
            <v>0</v>
          </cell>
          <cell r="AB233">
            <v>0</v>
          </cell>
          <cell r="AC233">
            <v>0</v>
          </cell>
          <cell r="AD233">
            <v>0</v>
          </cell>
          <cell r="AE233">
            <v>0</v>
          </cell>
          <cell r="AF233">
            <v>0</v>
          </cell>
          <cell r="AG233">
            <v>0</v>
          </cell>
          <cell r="AH233">
            <v>0</v>
          </cell>
          <cell r="AI233">
            <v>0</v>
          </cell>
          <cell r="AJ233">
            <v>0</v>
          </cell>
          <cell r="AK233">
            <v>0</v>
          </cell>
          <cell r="AL233">
            <v>0</v>
          </cell>
          <cell r="AM233">
            <v>0</v>
          </cell>
          <cell r="AN233">
            <v>0</v>
          </cell>
          <cell r="AO233">
            <v>0</v>
          </cell>
          <cell r="AP233">
            <v>0</v>
          </cell>
          <cell r="AQ233">
            <v>0</v>
          </cell>
          <cell r="AR233">
            <v>0</v>
          </cell>
          <cell r="AS233">
            <v>0</v>
          </cell>
          <cell r="AT233">
            <v>0</v>
          </cell>
          <cell r="AU233">
            <v>0</v>
          </cell>
          <cell r="AV233">
            <v>0</v>
          </cell>
          <cell r="AW233">
            <v>0</v>
          </cell>
          <cell r="AX233">
            <v>0</v>
          </cell>
          <cell r="AY233">
            <v>0</v>
          </cell>
          <cell r="AZ233">
            <v>0</v>
          </cell>
          <cell r="BA233">
            <v>0</v>
          </cell>
          <cell r="BB233">
            <v>0</v>
          </cell>
          <cell r="BC233">
            <v>0</v>
          </cell>
          <cell r="BD233">
            <v>0</v>
          </cell>
          <cell r="BE233">
            <v>0</v>
          </cell>
          <cell r="BF233">
            <v>0</v>
          </cell>
          <cell r="BG233">
            <v>0</v>
          </cell>
          <cell r="BH233">
            <v>0</v>
          </cell>
          <cell r="BI233">
            <v>0</v>
          </cell>
          <cell r="BJ233">
            <v>0</v>
          </cell>
          <cell r="BK233">
            <v>0</v>
          </cell>
          <cell r="BL233">
            <v>0</v>
          </cell>
          <cell r="BM233">
            <v>0</v>
          </cell>
          <cell r="BN233">
            <v>0</v>
          </cell>
          <cell r="BO233">
            <v>0</v>
          </cell>
          <cell r="BP233">
            <v>0</v>
          </cell>
          <cell r="BQ233">
            <v>0</v>
          </cell>
          <cell r="BR233">
            <v>0</v>
          </cell>
          <cell r="BS233">
            <v>0</v>
          </cell>
          <cell r="BT233">
            <v>0</v>
          </cell>
          <cell r="BU233">
            <v>0</v>
          </cell>
          <cell r="BV233">
            <v>0</v>
          </cell>
          <cell r="BW233">
            <v>0</v>
          </cell>
          <cell r="BX233">
            <v>0</v>
          </cell>
          <cell r="BY233">
            <v>0</v>
          </cell>
          <cell r="BZ233">
            <v>0</v>
          </cell>
          <cell r="CA233">
            <v>0</v>
          </cell>
          <cell r="CB233">
            <v>0</v>
          </cell>
          <cell r="CC233">
            <v>0</v>
          </cell>
        </row>
        <row r="234">
          <cell r="B234" t="str">
            <v>국도38(시)05</v>
          </cell>
          <cell r="C234" t="str">
            <v>국도38(시)</v>
          </cell>
          <cell r="D234" t="str">
            <v>05</v>
          </cell>
          <cell r="E234" t="str">
            <v>9904A_541</v>
          </cell>
          <cell r="F234" t="str">
            <v>9904A_632</v>
          </cell>
          <cell r="G234">
            <v>36</v>
          </cell>
          <cell r="H234">
            <v>48</v>
          </cell>
          <cell r="I234">
            <v>0</v>
          </cell>
          <cell r="J234">
            <v>0</v>
          </cell>
          <cell r="K234">
            <v>0</v>
          </cell>
          <cell r="L234">
            <v>0</v>
          </cell>
          <cell r="M234">
            <v>0</v>
          </cell>
          <cell r="N234">
            <v>0</v>
          </cell>
          <cell r="O234">
            <v>0</v>
          </cell>
          <cell r="P234">
            <v>0</v>
          </cell>
          <cell r="Q234">
            <v>0</v>
          </cell>
          <cell r="R234">
            <v>36</v>
          </cell>
          <cell r="S234">
            <v>0</v>
          </cell>
          <cell r="T234">
            <v>36</v>
          </cell>
          <cell r="U234">
            <v>36</v>
          </cell>
          <cell r="V234">
            <v>0</v>
          </cell>
          <cell r="W234">
            <v>0</v>
          </cell>
          <cell r="X234">
            <v>0</v>
          </cell>
          <cell r="Y234">
            <v>0</v>
          </cell>
          <cell r="Z234">
            <v>0</v>
          </cell>
          <cell r="AA234">
            <v>0</v>
          </cell>
          <cell r="AB234">
            <v>0</v>
          </cell>
          <cell r="AC234">
            <v>0</v>
          </cell>
          <cell r="AD234">
            <v>0</v>
          </cell>
          <cell r="AE234">
            <v>0</v>
          </cell>
          <cell r="AF234">
            <v>0</v>
          </cell>
          <cell r="AG234">
            <v>0</v>
          </cell>
          <cell r="AH234">
            <v>0</v>
          </cell>
          <cell r="AI234">
            <v>0</v>
          </cell>
          <cell r="AJ234">
            <v>0</v>
          </cell>
          <cell r="AK234">
            <v>0</v>
          </cell>
          <cell r="AL234">
            <v>0</v>
          </cell>
          <cell r="AM234">
            <v>0</v>
          </cell>
          <cell r="AN234">
            <v>0</v>
          </cell>
          <cell r="AO234">
            <v>0</v>
          </cell>
          <cell r="AP234">
            <v>0</v>
          </cell>
          <cell r="AQ234">
            <v>0</v>
          </cell>
          <cell r="AR234">
            <v>0</v>
          </cell>
          <cell r="AS234">
            <v>0</v>
          </cell>
          <cell r="AT234">
            <v>0</v>
          </cell>
          <cell r="AU234">
            <v>0</v>
          </cell>
          <cell r="AV234">
            <v>0</v>
          </cell>
          <cell r="AW234">
            <v>0</v>
          </cell>
          <cell r="AX234">
            <v>0</v>
          </cell>
          <cell r="AY234">
            <v>0</v>
          </cell>
          <cell r="AZ234">
            <v>0</v>
          </cell>
          <cell r="BA234">
            <v>0</v>
          </cell>
          <cell r="BB234">
            <v>0</v>
          </cell>
          <cell r="BC234">
            <v>0</v>
          </cell>
          <cell r="BD234">
            <v>0</v>
          </cell>
          <cell r="BE234">
            <v>0</v>
          </cell>
          <cell r="BF234">
            <v>0</v>
          </cell>
          <cell r="BG234">
            <v>0</v>
          </cell>
          <cell r="BH234">
            <v>0</v>
          </cell>
          <cell r="BI234">
            <v>0</v>
          </cell>
          <cell r="BJ234">
            <v>0</v>
          </cell>
          <cell r="BK234">
            <v>0</v>
          </cell>
          <cell r="BL234">
            <v>0</v>
          </cell>
          <cell r="BM234">
            <v>0</v>
          </cell>
          <cell r="BN234">
            <v>0</v>
          </cell>
          <cell r="BO234">
            <v>0</v>
          </cell>
          <cell r="BP234">
            <v>0</v>
          </cell>
          <cell r="BQ234">
            <v>0</v>
          </cell>
          <cell r="BR234">
            <v>0</v>
          </cell>
          <cell r="BS234">
            <v>0</v>
          </cell>
          <cell r="BT234">
            <v>0</v>
          </cell>
          <cell r="BU234">
            <v>0</v>
          </cell>
          <cell r="BV234">
            <v>0</v>
          </cell>
          <cell r="BW234">
            <v>0</v>
          </cell>
          <cell r="BX234">
            <v>0</v>
          </cell>
          <cell r="BY234">
            <v>0</v>
          </cell>
          <cell r="BZ234">
            <v>0</v>
          </cell>
          <cell r="CA234">
            <v>0</v>
          </cell>
          <cell r="CB234">
            <v>0</v>
          </cell>
          <cell r="CC234">
            <v>0</v>
          </cell>
        </row>
        <row r="235">
          <cell r="B235" t="str">
            <v>국도38(시)05</v>
          </cell>
          <cell r="C235" t="str">
            <v>국도38(시)</v>
          </cell>
          <cell r="D235" t="str">
            <v>05</v>
          </cell>
          <cell r="E235" t="str">
            <v>9904A_632</v>
          </cell>
          <cell r="F235" t="str">
            <v>9904A_631</v>
          </cell>
          <cell r="G235">
            <v>31</v>
          </cell>
          <cell r="H235">
            <v>48</v>
          </cell>
          <cell r="I235">
            <v>0</v>
          </cell>
          <cell r="J235">
            <v>0</v>
          </cell>
          <cell r="K235">
            <v>0</v>
          </cell>
          <cell r="L235">
            <v>0</v>
          </cell>
          <cell r="M235">
            <v>0</v>
          </cell>
          <cell r="N235">
            <v>0</v>
          </cell>
          <cell r="O235">
            <v>0</v>
          </cell>
          <cell r="P235">
            <v>0</v>
          </cell>
          <cell r="Q235">
            <v>0</v>
          </cell>
          <cell r="R235">
            <v>31</v>
          </cell>
          <cell r="S235">
            <v>0</v>
          </cell>
          <cell r="T235">
            <v>31</v>
          </cell>
          <cell r="U235">
            <v>31</v>
          </cell>
          <cell r="V235">
            <v>0</v>
          </cell>
          <cell r="W235">
            <v>0</v>
          </cell>
          <cell r="X235">
            <v>0</v>
          </cell>
          <cell r="Y235">
            <v>0</v>
          </cell>
          <cell r="Z235">
            <v>0</v>
          </cell>
          <cell r="AA235">
            <v>0</v>
          </cell>
          <cell r="AB235">
            <v>0</v>
          </cell>
          <cell r="AC235">
            <v>0</v>
          </cell>
          <cell r="AD235">
            <v>0</v>
          </cell>
          <cell r="AE235">
            <v>0</v>
          </cell>
          <cell r="AF235">
            <v>0</v>
          </cell>
          <cell r="AG235">
            <v>0</v>
          </cell>
          <cell r="AH235">
            <v>0</v>
          </cell>
          <cell r="AI235">
            <v>0</v>
          </cell>
          <cell r="AJ235">
            <v>0</v>
          </cell>
          <cell r="AK235">
            <v>0</v>
          </cell>
          <cell r="AL235">
            <v>0</v>
          </cell>
          <cell r="AM235">
            <v>0</v>
          </cell>
          <cell r="AN235">
            <v>0</v>
          </cell>
          <cell r="AO235">
            <v>0</v>
          </cell>
          <cell r="AP235">
            <v>0</v>
          </cell>
          <cell r="AQ235">
            <v>0</v>
          </cell>
          <cell r="AR235">
            <v>0</v>
          </cell>
          <cell r="AS235">
            <v>0</v>
          </cell>
          <cell r="AT235">
            <v>0</v>
          </cell>
          <cell r="AU235">
            <v>0</v>
          </cell>
          <cell r="AV235">
            <v>0</v>
          </cell>
          <cell r="AW235">
            <v>0</v>
          </cell>
          <cell r="AX235">
            <v>0</v>
          </cell>
          <cell r="AY235">
            <v>0</v>
          </cell>
          <cell r="AZ235">
            <v>0</v>
          </cell>
          <cell r="BA235">
            <v>0</v>
          </cell>
          <cell r="BB235">
            <v>0</v>
          </cell>
          <cell r="BC235">
            <v>0</v>
          </cell>
          <cell r="BD235">
            <v>0</v>
          </cell>
          <cell r="BE235">
            <v>0</v>
          </cell>
          <cell r="BF235">
            <v>0</v>
          </cell>
          <cell r="BG235">
            <v>0</v>
          </cell>
          <cell r="BH235">
            <v>0</v>
          </cell>
          <cell r="BI235">
            <v>0</v>
          </cell>
          <cell r="BJ235">
            <v>0</v>
          </cell>
          <cell r="BK235">
            <v>0</v>
          </cell>
          <cell r="BL235">
            <v>0</v>
          </cell>
          <cell r="BM235">
            <v>0</v>
          </cell>
          <cell r="BN235">
            <v>0</v>
          </cell>
          <cell r="BO235">
            <v>0</v>
          </cell>
          <cell r="BP235">
            <v>0</v>
          </cell>
          <cell r="BQ235">
            <v>0</v>
          </cell>
          <cell r="BR235">
            <v>0</v>
          </cell>
          <cell r="BS235">
            <v>0</v>
          </cell>
          <cell r="BT235">
            <v>0</v>
          </cell>
          <cell r="BU235">
            <v>0</v>
          </cell>
          <cell r="BV235">
            <v>0</v>
          </cell>
          <cell r="BW235">
            <v>0</v>
          </cell>
          <cell r="BX235">
            <v>0</v>
          </cell>
          <cell r="BY235">
            <v>0</v>
          </cell>
          <cell r="BZ235">
            <v>0</v>
          </cell>
          <cell r="CA235">
            <v>0</v>
          </cell>
          <cell r="CB235">
            <v>0</v>
          </cell>
          <cell r="CC235">
            <v>0</v>
          </cell>
        </row>
        <row r="236">
          <cell r="B236" t="str">
            <v>국도38(시)05</v>
          </cell>
          <cell r="C236" t="str">
            <v>국도38(시)</v>
          </cell>
          <cell r="D236" t="str">
            <v>05</v>
          </cell>
          <cell r="E236" t="str">
            <v>9904A_631</v>
          </cell>
          <cell r="F236" t="str">
            <v>9904A_733</v>
          </cell>
          <cell r="G236">
            <v>32</v>
          </cell>
          <cell r="H236">
            <v>48</v>
          </cell>
          <cell r="I236">
            <v>0</v>
          </cell>
          <cell r="J236">
            <v>0</v>
          </cell>
          <cell r="K236">
            <v>0</v>
          </cell>
          <cell r="L236">
            <v>0</v>
          </cell>
          <cell r="M236">
            <v>0</v>
          </cell>
          <cell r="N236">
            <v>0</v>
          </cell>
          <cell r="O236">
            <v>0</v>
          </cell>
          <cell r="P236">
            <v>0</v>
          </cell>
          <cell r="Q236">
            <v>0</v>
          </cell>
          <cell r="R236">
            <v>32</v>
          </cell>
          <cell r="S236">
            <v>0</v>
          </cell>
          <cell r="T236">
            <v>32</v>
          </cell>
          <cell r="U236">
            <v>32</v>
          </cell>
          <cell r="V236">
            <v>0</v>
          </cell>
          <cell r="W236">
            <v>0</v>
          </cell>
          <cell r="X236">
            <v>0</v>
          </cell>
          <cell r="Y236">
            <v>0</v>
          </cell>
          <cell r="Z236">
            <v>0</v>
          </cell>
          <cell r="AA236">
            <v>0</v>
          </cell>
          <cell r="AB236">
            <v>0</v>
          </cell>
          <cell r="AC236">
            <v>0</v>
          </cell>
          <cell r="AD236">
            <v>0</v>
          </cell>
          <cell r="AE236">
            <v>0</v>
          </cell>
          <cell r="AF236">
            <v>0</v>
          </cell>
          <cell r="AG236">
            <v>0</v>
          </cell>
          <cell r="AH236">
            <v>0</v>
          </cell>
          <cell r="AI236">
            <v>0</v>
          </cell>
          <cell r="AJ236">
            <v>0</v>
          </cell>
          <cell r="AK236">
            <v>0</v>
          </cell>
          <cell r="AL236">
            <v>0</v>
          </cell>
          <cell r="AM236">
            <v>0</v>
          </cell>
          <cell r="AN236">
            <v>0</v>
          </cell>
          <cell r="AO236">
            <v>0</v>
          </cell>
          <cell r="AP236">
            <v>0</v>
          </cell>
          <cell r="AQ236">
            <v>0</v>
          </cell>
          <cell r="AR236">
            <v>0</v>
          </cell>
          <cell r="AS236">
            <v>0</v>
          </cell>
          <cell r="AT236">
            <v>0</v>
          </cell>
          <cell r="AU236">
            <v>0</v>
          </cell>
          <cell r="AV236">
            <v>0</v>
          </cell>
          <cell r="AW236">
            <v>0</v>
          </cell>
          <cell r="AX236">
            <v>0</v>
          </cell>
          <cell r="AY236">
            <v>0</v>
          </cell>
          <cell r="AZ236">
            <v>0</v>
          </cell>
          <cell r="BA236">
            <v>0</v>
          </cell>
          <cell r="BB236">
            <v>0</v>
          </cell>
          <cell r="BC236">
            <v>0</v>
          </cell>
          <cell r="BD236">
            <v>0</v>
          </cell>
          <cell r="BE236">
            <v>0</v>
          </cell>
          <cell r="BF236">
            <v>0</v>
          </cell>
          <cell r="BG236">
            <v>0</v>
          </cell>
          <cell r="BH236">
            <v>0</v>
          </cell>
          <cell r="BI236">
            <v>0</v>
          </cell>
          <cell r="BJ236">
            <v>0</v>
          </cell>
          <cell r="BK236">
            <v>0</v>
          </cell>
          <cell r="BL236">
            <v>0</v>
          </cell>
          <cell r="BM236">
            <v>0</v>
          </cell>
          <cell r="BN236">
            <v>0</v>
          </cell>
          <cell r="BO236">
            <v>0</v>
          </cell>
          <cell r="BP236">
            <v>0</v>
          </cell>
          <cell r="BQ236">
            <v>0</v>
          </cell>
          <cell r="BR236">
            <v>0</v>
          </cell>
          <cell r="BS236">
            <v>0</v>
          </cell>
          <cell r="BT236">
            <v>0</v>
          </cell>
          <cell r="BU236">
            <v>0</v>
          </cell>
          <cell r="BV236">
            <v>0</v>
          </cell>
          <cell r="BW236">
            <v>0</v>
          </cell>
          <cell r="BX236">
            <v>0</v>
          </cell>
          <cell r="BY236">
            <v>0</v>
          </cell>
          <cell r="BZ236">
            <v>0</v>
          </cell>
          <cell r="CA236">
            <v>0</v>
          </cell>
          <cell r="CB236">
            <v>0</v>
          </cell>
          <cell r="CC236">
            <v>0</v>
          </cell>
        </row>
        <row r="237">
          <cell r="B237" t="str">
            <v>국도38(시)05</v>
          </cell>
          <cell r="C237" t="str">
            <v>국도38(시)</v>
          </cell>
          <cell r="D237" t="str">
            <v>05</v>
          </cell>
          <cell r="E237" t="str">
            <v>9904A_733</v>
          </cell>
          <cell r="F237" t="str">
            <v>9904A_731</v>
          </cell>
          <cell r="G237">
            <v>35</v>
          </cell>
          <cell r="H237">
            <v>48</v>
          </cell>
          <cell r="I237">
            <v>0</v>
          </cell>
          <cell r="J237">
            <v>0</v>
          </cell>
          <cell r="K237">
            <v>0</v>
          </cell>
          <cell r="L237">
            <v>0</v>
          </cell>
          <cell r="M237">
            <v>0</v>
          </cell>
          <cell r="N237">
            <v>0</v>
          </cell>
          <cell r="O237">
            <v>0</v>
          </cell>
          <cell r="P237">
            <v>0</v>
          </cell>
          <cell r="Q237">
            <v>0</v>
          </cell>
          <cell r="R237">
            <v>35</v>
          </cell>
          <cell r="S237">
            <v>0</v>
          </cell>
          <cell r="T237">
            <v>35</v>
          </cell>
          <cell r="U237">
            <v>35</v>
          </cell>
          <cell r="V237">
            <v>0</v>
          </cell>
          <cell r="W237">
            <v>0</v>
          </cell>
          <cell r="X237">
            <v>0</v>
          </cell>
          <cell r="Y237">
            <v>0</v>
          </cell>
          <cell r="Z237">
            <v>0</v>
          </cell>
          <cell r="AA237">
            <v>0</v>
          </cell>
          <cell r="AB237">
            <v>0</v>
          </cell>
          <cell r="AC237">
            <v>0</v>
          </cell>
          <cell r="AD237">
            <v>0</v>
          </cell>
          <cell r="AE237">
            <v>0</v>
          </cell>
          <cell r="AF237">
            <v>0</v>
          </cell>
          <cell r="AG237">
            <v>0</v>
          </cell>
          <cell r="AH237">
            <v>0</v>
          </cell>
          <cell r="AI237">
            <v>0</v>
          </cell>
          <cell r="AJ237">
            <v>0</v>
          </cell>
          <cell r="AK237">
            <v>0</v>
          </cell>
          <cell r="AL237">
            <v>0</v>
          </cell>
          <cell r="AM237">
            <v>0</v>
          </cell>
          <cell r="AN237">
            <v>0</v>
          </cell>
          <cell r="AO237">
            <v>0</v>
          </cell>
          <cell r="AP237">
            <v>0</v>
          </cell>
          <cell r="AQ237">
            <v>0</v>
          </cell>
          <cell r="AR237">
            <v>0</v>
          </cell>
          <cell r="AS237">
            <v>0</v>
          </cell>
          <cell r="AT237">
            <v>0</v>
          </cell>
          <cell r="AU237">
            <v>0</v>
          </cell>
          <cell r="AV237">
            <v>0</v>
          </cell>
          <cell r="AW237">
            <v>0</v>
          </cell>
          <cell r="AX237">
            <v>0</v>
          </cell>
          <cell r="AY237">
            <v>0</v>
          </cell>
          <cell r="AZ237">
            <v>0</v>
          </cell>
          <cell r="BA237">
            <v>0</v>
          </cell>
          <cell r="BB237">
            <v>0</v>
          </cell>
          <cell r="BC237">
            <v>0</v>
          </cell>
          <cell r="BD237">
            <v>0</v>
          </cell>
          <cell r="BE237">
            <v>0</v>
          </cell>
          <cell r="BF237">
            <v>0</v>
          </cell>
          <cell r="BG237">
            <v>0</v>
          </cell>
          <cell r="BH237">
            <v>0</v>
          </cell>
          <cell r="BI237">
            <v>0</v>
          </cell>
          <cell r="BJ237">
            <v>0</v>
          </cell>
          <cell r="BK237">
            <v>0</v>
          </cell>
          <cell r="BL237">
            <v>0</v>
          </cell>
          <cell r="BM237">
            <v>0</v>
          </cell>
          <cell r="BN237">
            <v>0</v>
          </cell>
          <cell r="BO237">
            <v>0</v>
          </cell>
          <cell r="BP237">
            <v>0</v>
          </cell>
          <cell r="BQ237">
            <v>0</v>
          </cell>
          <cell r="BR237">
            <v>0</v>
          </cell>
          <cell r="BS237">
            <v>0</v>
          </cell>
          <cell r="BT237">
            <v>0</v>
          </cell>
          <cell r="BU237">
            <v>0</v>
          </cell>
          <cell r="BV237">
            <v>0</v>
          </cell>
          <cell r="BW237">
            <v>0</v>
          </cell>
          <cell r="BX237">
            <v>0</v>
          </cell>
          <cell r="BY237">
            <v>0</v>
          </cell>
          <cell r="BZ237">
            <v>0</v>
          </cell>
          <cell r="CA237">
            <v>0</v>
          </cell>
          <cell r="CB237">
            <v>0</v>
          </cell>
          <cell r="CC237">
            <v>0</v>
          </cell>
        </row>
        <row r="238">
          <cell r="B238" t="str">
            <v>국도38(시)05</v>
          </cell>
          <cell r="C238" t="str">
            <v>국도38(시)</v>
          </cell>
          <cell r="D238" t="str">
            <v>05</v>
          </cell>
          <cell r="E238" t="str">
            <v>9904A_731</v>
          </cell>
          <cell r="F238" t="str">
            <v>9904A_831</v>
          </cell>
          <cell r="G238">
            <v>40</v>
          </cell>
          <cell r="H238">
            <v>48</v>
          </cell>
          <cell r="I238">
            <v>0</v>
          </cell>
          <cell r="J238">
            <v>0</v>
          </cell>
          <cell r="K238">
            <v>0</v>
          </cell>
          <cell r="L238">
            <v>0</v>
          </cell>
          <cell r="M238">
            <v>0</v>
          </cell>
          <cell r="N238">
            <v>0</v>
          </cell>
          <cell r="O238">
            <v>0</v>
          </cell>
          <cell r="P238">
            <v>0</v>
          </cell>
          <cell r="Q238">
            <v>0</v>
          </cell>
          <cell r="R238">
            <v>40</v>
          </cell>
          <cell r="S238">
            <v>0</v>
          </cell>
          <cell r="T238">
            <v>40</v>
          </cell>
          <cell r="U238">
            <v>40</v>
          </cell>
          <cell r="V238">
            <v>0</v>
          </cell>
          <cell r="W238">
            <v>0</v>
          </cell>
          <cell r="X238">
            <v>0</v>
          </cell>
          <cell r="Y238">
            <v>0</v>
          </cell>
          <cell r="Z238">
            <v>0</v>
          </cell>
          <cell r="AA238">
            <v>0</v>
          </cell>
          <cell r="AB238">
            <v>0</v>
          </cell>
          <cell r="AC238">
            <v>0</v>
          </cell>
          <cell r="AD238">
            <v>0</v>
          </cell>
          <cell r="AE238">
            <v>0</v>
          </cell>
          <cell r="AF238">
            <v>0</v>
          </cell>
          <cell r="AG238">
            <v>0</v>
          </cell>
          <cell r="AH238">
            <v>0</v>
          </cell>
          <cell r="AI238">
            <v>0</v>
          </cell>
          <cell r="AJ238">
            <v>0</v>
          </cell>
          <cell r="AK238">
            <v>0</v>
          </cell>
          <cell r="AL238">
            <v>0</v>
          </cell>
          <cell r="AM238">
            <v>0</v>
          </cell>
          <cell r="AN238">
            <v>0</v>
          </cell>
          <cell r="AO238">
            <v>0</v>
          </cell>
          <cell r="AP238">
            <v>0</v>
          </cell>
          <cell r="AQ238">
            <v>0</v>
          </cell>
          <cell r="AR238">
            <v>0</v>
          </cell>
          <cell r="AS238">
            <v>0</v>
          </cell>
          <cell r="AT238">
            <v>0</v>
          </cell>
          <cell r="AU238">
            <v>0</v>
          </cell>
          <cell r="AV238">
            <v>0</v>
          </cell>
          <cell r="AW238">
            <v>0</v>
          </cell>
          <cell r="AX238">
            <v>0</v>
          </cell>
          <cell r="AY238">
            <v>0</v>
          </cell>
          <cell r="AZ238">
            <v>0</v>
          </cell>
          <cell r="BA238">
            <v>0</v>
          </cell>
          <cell r="BB238">
            <v>0</v>
          </cell>
          <cell r="BC238">
            <v>0</v>
          </cell>
          <cell r="BD238">
            <v>0</v>
          </cell>
          <cell r="BE238">
            <v>0</v>
          </cell>
          <cell r="BF238">
            <v>0</v>
          </cell>
          <cell r="BG238">
            <v>0</v>
          </cell>
          <cell r="BH238">
            <v>0</v>
          </cell>
          <cell r="BI238">
            <v>0</v>
          </cell>
          <cell r="BJ238">
            <v>0</v>
          </cell>
          <cell r="BK238">
            <v>0</v>
          </cell>
          <cell r="BL238">
            <v>0</v>
          </cell>
          <cell r="BM238">
            <v>0</v>
          </cell>
          <cell r="BN238">
            <v>0</v>
          </cell>
          <cell r="BO238">
            <v>0</v>
          </cell>
          <cell r="BP238">
            <v>0</v>
          </cell>
          <cell r="BQ238">
            <v>0</v>
          </cell>
          <cell r="BR238">
            <v>0</v>
          </cell>
          <cell r="BS238">
            <v>0</v>
          </cell>
          <cell r="BT238">
            <v>0</v>
          </cell>
          <cell r="BU238">
            <v>0</v>
          </cell>
          <cell r="BV238">
            <v>0</v>
          </cell>
          <cell r="BW238">
            <v>0</v>
          </cell>
          <cell r="BX238">
            <v>0</v>
          </cell>
          <cell r="BY238">
            <v>0</v>
          </cell>
          <cell r="BZ238">
            <v>0</v>
          </cell>
          <cell r="CA238">
            <v>0</v>
          </cell>
          <cell r="CB238">
            <v>0</v>
          </cell>
          <cell r="CC238">
            <v>0</v>
          </cell>
        </row>
        <row r="239">
          <cell r="B239" t="str">
            <v>국도38(시)05</v>
          </cell>
          <cell r="C239" t="str">
            <v>국도38(시)</v>
          </cell>
          <cell r="D239" t="str">
            <v>05</v>
          </cell>
          <cell r="E239" t="str">
            <v>9904A_831</v>
          </cell>
          <cell r="F239" t="str">
            <v>9904A_931</v>
          </cell>
          <cell r="G239">
            <v>51</v>
          </cell>
          <cell r="H239">
            <v>48</v>
          </cell>
          <cell r="I239">
            <v>0</v>
          </cell>
          <cell r="J239">
            <v>0</v>
          </cell>
          <cell r="K239">
            <v>0</v>
          </cell>
          <cell r="L239">
            <v>0</v>
          </cell>
          <cell r="M239">
            <v>0</v>
          </cell>
          <cell r="N239">
            <v>0</v>
          </cell>
          <cell r="O239">
            <v>0</v>
          </cell>
          <cell r="P239">
            <v>0</v>
          </cell>
          <cell r="Q239">
            <v>0</v>
          </cell>
          <cell r="R239">
            <v>51</v>
          </cell>
          <cell r="S239">
            <v>0</v>
          </cell>
          <cell r="T239">
            <v>51</v>
          </cell>
          <cell r="U239">
            <v>51</v>
          </cell>
          <cell r="V239">
            <v>0</v>
          </cell>
          <cell r="W239">
            <v>0</v>
          </cell>
          <cell r="X239">
            <v>0</v>
          </cell>
          <cell r="Y239">
            <v>0</v>
          </cell>
          <cell r="Z239">
            <v>0</v>
          </cell>
          <cell r="AA239">
            <v>0</v>
          </cell>
          <cell r="AB239">
            <v>0</v>
          </cell>
          <cell r="AC239">
            <v>0</v>
          </cell>
          <cell r="AD239">
            <v>0</v>
          </cell>
          <cell r="AE239">
            <v>0</v>
          </cell>
          <cell r="AF239">
            <v>0</v>
          </cell>
          <cell r="AG239">
            <v>0</v>
          </cell>
          <cell r="AH239">
            <v>0</v>
          </cell>
          <cell r="AI239">
            <v>0</v>
          </cell>
          <cell r="AJ239">
            <v>0</v>
          </cell>
          <cell r="AK239">
            <v>0</v>
          </cell>
          <cell r="AL239">
            <v>0</v>
          </cell>
          <cell r="AM239">
            <v>0</v>
          </cell>
          <cell r="AN239">
            <v>0</v>
          </cell>
          <cell r="AO239">
            <v>0</v>
          </cell>
          <cell r="AP239">
            <v>0</v>
          </cell>
          <cell r="AQ239">
            <v>0</v>
          </cell>
          <cell r="AR239">
            <v>0</v>
          </cell>
          <cell r="AS239">
            <v>0</v>
          </cell>
          <cell r="AT239">
            <v>0</v>
          </cell>
          <cell r="AU239">
            <v>0</v>
          </cell>
          <cell r="AV239">
            <v>0</v>
          </cell>
          <cell r="AW239">
            <v>0</v>
          </cell>
          <cell r="AX239">
            <v>0</v>
          </cell>
          <cell r="AY239">
            <v>0</v>
          </cell>
          <cell r="AZ239">
            <v>0</v>
          </cell>
          <cell r="BA239">
            <v>0</v>
          </cell>
          <cell r="BB239">
            <v>0</v>
          </cell>
          <cell r="BC239">
            <v>0</v>
          </cell>
          <cell r="BD239">
            <v>0</v>
          </cell>
          <cell r="BE239">
            <v>0</v>
          </cell>
          <cell r="BF239">
            <v>0</v>
          </cell>
          <cell r="BG239">
            <v>0</v>
          </cell>
          <cell r="BH239">
            <v>0</v>
          </cell>
          <cell r="BI239">
            <v>0</v>
          </cell>
          <cell r="BJ239">
            <v>0</v>
          </cell>
          <cell r="BK239">
            <v>0</v>
          </cell>
          <cell r="BL239">
            <v>0</v>
          </cell>
          <cell r="BM239">
            <v>0</v>
          </cell>
          <cell r="BN239">
            <v>0</v>
          </cell>
          <cell r="BO239">
            <v>0</v>
          </cell>
          <cell r="BP239">
            <v>0</v>
          </cell>
          <cell r="BQ239">
            <v>0</v>
          </cell>
          <cell r="BR239">
            <v>0</v>
          </cell>
          <cell r="BS239">
            <v>0</v>
          </cell>
          <cell r="BT239">
            <v>0</v>
          </cell>
          <cell r="BU239">
            <v>0</v>
          </cell>
          <cell r="BV239">
            <v>0</v>
          </cell>
          <cell r="BW239">
            <v>0</v>
          </cell>
          <cell r="BX239">
            <v>0</v>
          </cell>
          <cell r="BY239">
            <v>0</v>
          </cell>
          <cell r="BZ239">
            <v>0</v>
          </cell>
          <cell r="CA239">
            <v>0</v>
          </cell>
          <cell r="CB239">
            <v>0</v>
          </cell>
          <cell r="CC239">
            <v>0</v>
          </cell>
        </row>
        <row r="240">
          <cell r="B240" t="str">
            <v>국도38(시)05</v>
          </cell>
          <cell r="C240" t="str">
            <v>국도38(시)</v>
          </cell>
          <cell r="D240" t="str">
            <v>05</v>
          </cell>
          <cell r="E240" t="str">
            <v>9904A_931</v>
          </cell>
          <cell r="F240" t="str">
            <v>9904B_031</v>
          </cell>
          <cell r="G240">
            <v>46</v>
          </cell>
          <cell r="H240">
            <v>48</v>
          </cell>
          <cell r="I240">
            <v>0</v>
          </cell>
          <cell r="J240">
            <v>0</v>
          </cell>
          <cell r="K240">
            <v>0</v>
          </cell>
          <cell r="L240">
            <v>0</v>
          </cell>
          <cell r="M240">
            <v>0</v>
          </cell>
          <cell r="N240">
            <v>0</v>
          </cell>
          <cell r="O240">
            <v>0</v>
          </cell>
          <cell r="P240">
            <v>0</v>
          </cell>
          <cell r="Q240">
            <v>0</v>
          </cell>
          <cell r="R240">
            <v>46</v>
          </cell>
          <cell r="S240">
            <v>0</v>
          </cell>
          <cell r="T240">
            <v>46</v>
          </cell>
          <cell r="U240">
            <v>46</v>
          </cell>
          <cell r="V240">
            <v>0</v>
          </cell>
          <cell r="W240">
            <v>0</v>
          </cell>
          <cell r="X240">
            <v>0</v>
          </cell>
          <cell r="Y240">
            <v>0</v>
          </cell>
          <cell r="Z240">
            <v>0</v>
          </cell>
          <cell r="AA240">
            <v>0</v>
          </cell>
          <cell r="AB240">
            <v>0</v>
          </cell>
          <cell r="AC240">
            <v>0</v>
          </cell>
          <cell r="AD240">
            <v>0</v>
          </cell>
          <cell r="AE240">
            <v>0</v>
          </cell>
          <cell r="AF240">
            <v>0</v>
          </cell>
          <cell r="AG240">
            <v>0</v>
          </cell>
          <cell r="AH240">
            <v>0</v>
          </cell>
          <cell r="AI240">
            <v>0</v>
          </cell>
          <cell r="AJ240">
            <v>0</v>
          </cell>
          <cell r="AK240">
            <v>0</v>
          </cell>
          <cell r="AL240">
            <v>0</v>
          </cell>
          <cell r="AM240">
            <v>0</v>
          </cell>
          <cell r="AN240">
            <v>0</v>
          </cell>
          <cell r="AO240">
            <v>0</v>
          </cell>
          <cell r="AP240">
            <v>0</v>
          </cell>
          <cell r="AQ240">
            <v>0</v>
          </cell>
          <cell r="AR240">
            <v>0</v>
          </cell>
          <cell r="AS240">
            <v>0</v>
          </cell>
          <cell r="AT240">
            <v>0</v>
          </cell>
          <cell r="AU240">
            <v>0</v>
          </cell>
          <cell r="AV240">
            <v>0</v>
          </cell>
          <cell r="AW240">
            <v>0</v>
          </cell>
          <cell r="AX240">
            <v>0</v>
          </cell>
          <cell r="AY240">
            <v>0</v>
          </cell>
          <cell r="AZ240">
            <v>0</v>
          </cell>
          <cell r="BA240">
            <v>0</v>
          </cell>
          <cell r="BB240">
            <v>0</v>
          </cell>
          <cell r="BC240">
            <v>0</v>
          </cell>
          <cell r="BD240">
            <v>0</v>
          </cell>
          <cell r="BE240">
            <v>0</v>
          </cell>
          <cell r="BF240">
            <v>0</v>
          </cell>
          <cell r="BG240">
            <v>0</v>
          </cell>
          <cell r="BH240">
            <v>0</v>
          </cell>
          <cell r="BI240">
            <v>0</v>
          </cell>
          <cell r="BJ240">
            <v>0</v>
          </cell>
          <cell r="BK240">
            <v>0</v>
          </cell>
          <cell r="BL240">
            <v>0</v>
          </cell>
          <cell r="BM240">
            <v>0</v>
          </cell>
          <cell r="BN240">
            <v>0</v>
          </cell>
          <cell r="BO240">
            <v>0</v>
          </cell>
          <cell r="BP240">
            <v>0</v>
          </cell>
          <cell r="BQ240">
            <v>0</v>
          </cell>
          <cell r="BR240">
            <v>0</v>
          </cell>
          <cell r="BS240">
            <v>0</v>
          </cell>
          <cell r="BT240">
            <v>0</v>
          </cell>
          <cell r="BU240">
            <v>0</v>
          </cell>
          <cell r="BV240">
            <v>0</v>
          </cell>
          <cell r="BW240">
            <v>0</v>
          </cell>
          <cell r="BX240">
            <v>0</v>
          </cell>
          <cell r="BY240">
            <v>0</v>
          </cell>
          <cell r="BZ240">
            <v>0</v>
          </cell>
          <cell r="CA240">
            <v>0</v>
          </cell>
          <cell r="CB240">
            <v>0</v>
          </cell>
          <cell r="CC240">
            <v>0</v>
          </cell>
        </row>
        <row r="241">
          <cell r="B241" t="str">
            <v>국도38(시)05</v>
          </cell>
          <cell r="C241" t="str">
            <v>국도38(시)</v>
          </cell>
          <cell r="D241" t="str">
            <v>05</v>
          </cell>
          <cell r="E241" t="str">
            <v>9904B_031</v>
          </cell>
          <cell r="F241" t="str">
            <v>9904B_131</v>
          </cell>
          <cell r="G241">
            <v>44</v>
          </cell>
          <cell r="H241">
            <v>48</v>
          </cell>
          <cell r="I241">
            <v>0</v>
          </cell>
          <cell r="J241">
            <v>0</v>
          </cell>
          <cell r="K241">
            <v>0</v>
          </cell>
          <cell r="L241">
            <v>0</v>
          </cell>
          <cell r="M241">
            <v>0</v>
          </cell>
          <cell r="N241">
            <v>0</v>
          </cell>
          <cell r="O241">
            <v>0</v>
          </cell>
          <cell r="P241">
            <v>0</v>
          </cell>
          <cell r="Q241">
            <v>0</v>
          </cell>
          <cell r="R241">
            <v>44</v>
          </cell>
          <cell r="S241">
            <v>0</v>
          </cell>
          <cell r="T241">
            <v>44</v>
          </cell>
          <cell r="U241">
            <v>44</v>
          </cell>
          <cell r="V241">
            <v>0</v>
          </cell>
          <cell r="W241">
            <v>0</v>
          </cell>
          <cell r="X241">
            <v>0</v>
          </cell>
          <cell r="Y241">
            <v>0</v>
          </cell>
          <cell r="Z241">
            <v>0</v>
          </cell>
          <cell r="AA241">
            <v>0</v>
          </cell>
          <cell r="AB241">
            <v>0</v>
          </cell>
          <cell r="AC241">
            <v>0</v>
          </cell>
          <cell r="AD241">
            <v>0</v>
          </cell>
          <cell r="AE241">
            <v>0</v>
          </cell>
          <cell r="AF241">
            <v>0</v>
          </cell>
          <cell r="AG241">
            <v>0</v>
          </cell>
          <cell r="AH241">
            <v>0</v>
          </cell>
          <cell r="AI241">
            <v>0</v>
          </cell>
          <cell r="AJ241">
            <v>0</v>
          </cell>
          <cell r="AK241">
            <v>0</v>
          </cell>
          <cell r="AL241">
            <v>0</v>
          </cell>
          <cell r="AM241">
            <v>0</v>
          </cell>
          <cell r="AN241">
            <v>0</v>
          </cell>
          <cell r="AO241">
            <v>0</v>
          </cell>
          <cell r="AP241">
            <v>0</v>
          </cell>
          <cell r="AQ241">
            <v>0</v>
          </cell>
          <cell r="AR241">
            <v>0</v>
          </cell>
          <cell r="AS241">
            <v>0</v>
          </cell>
          <cell r="AT241">
            <v>0</v>
          </cell>
          <cell r="AU241">
            <v>0</v>
          </cell>
          <cell r="AV241">
            <v>0</v>
          </cell>
          <cell r="AW241">
            <v>0</v>
          </cell>
          <cell r="AX241">
            <v>0</v>
          </cell>
          <cell r="AY241">
            <v>0</v>
          </cell>
          <cell r="AZ241">
            <v>0</v>
          </cell>
          <cell r="BA241">
            <v>0</v>
          </cell>
          <cell r="BB241">
            <v>0</v>
          </cell>
          <cell r="BC241">
            <v>0</v>
          </cell>
          <cell r="BD241">
            <v>0</v>
          </cell>
          <cell r="BE241">
            <v>0</v>
          </cell>
          <cell r="BF241">
            <v>0</v>
          </cell>
          <cell r="BG241">
            <v>0</v>
          </cell>
          <cell r="BH241">
            <v>0</v>
          </cell>
          <cell r="BI241">
            <v>0</v>
          </cell>
          <cell r="BJ241">
            <v>0</v>
          </cell>
          <cell r="BK241">
            <v>0</v>
          </cell>
          <cell r="BL241">
            <v>0</v>
          </cell>
          <cell r="BM241">
            <v>0</v>
          </cell>
          <cell r="BN241">
            <v>0</v>
          </cell>
          <cell r="BO241">
            <v>0</v>
          </cell>
          <cell r="BP241">
            <v>0</v>
          </cell>
          <cell r="BQ241">
            <v>0</v>
          </cell>
          <cell r="BR241">
            <v>0</v>
          </cell>
          <cell r="BS241">
            <v>0</v>
          </cell>
          <cell r="BT241">
            <v>0</v>
          </cell>
          <cell r="BU241">
            <v>0</v>
          </cell>
          <cell r="BV241">
            <v>0</v>
          </cell>
          <cell r="BW241">
            <v>0</v>
          </cell>
          <cell r="BX241">
            <v>0</v>
          </cell>
          <cell r="BY241">
            <v>0</v>
          </cell>
          <cell r="BZ241">
            <v>0</v>
          </cell>
          <cell r="CA241">
            <v>0</v>
          </cell>
          <cell r="CB241">
            <v>0</v>
          </cell>
          <cell r="CC241">
            <v>0</v>
          </cell>
        </row>
        <row r="242">
          <cell r="B242" t="str">
            <v>국도38(시)05</v>
          </cell>
          <cell r="C242" t="str">
            <v>국도38(시)</v>
          </cell>
          <cell r="D242" t="str">
            <v>05</v>
          </cell>
          <cell r="E242" t="str">
            <v>9904B_131</v>
          </cell>
          <cell r="F242" t="str">
            <v>9904B_232</v>
          </cell>
          <cell r="G242">
            <v>33</v>
          </cell>
          <cell r="H242">
            <v>48</v>
          </cell>
          <cell r="I242">
            <v>0</v>
          </cell>
          <cell r="J242">
            <v>0</v>
          </cell>
          <cell r="K242">
            <v>0</v>
          </cell>
          <cell r="L242">
            <v>0</v>
          </cell>
          <cell r="M242">
            <v>0</v>
          </cell>
          <cell r="N242">
            <v>0</v>
          </cell>
          <cell r="O242">
            <v>0</v>
          </cell>
          <cell r="P242">
            <v>0</v>
          </cell>
          <cell r="Q242">
            <v>0</v>
          </cell>
          <cell r="R242">
            <v>33</v>
          </cell>
          <cell r="S242">
            <v>0</v>
          </cell>
          <cell r="T242">
            <v>33</v>
          </cell>
          <cell r="U242">
            <v>33</v>
          </cell>
          <cell r="V242">
            <v>0</v>
          </cell>
          <cell r="W242">
            <v>0</v>
          </cell>
          <cell r="X242">
            <v>0</v>
          </cell>
          <cell r="Y242">
            <v>0</v>
          </cell>
          <cell r="Z242">
            <v>0</v>
          </cell>
          <cell r="AA242">
            <v>0</v>
          </cell>
          <cell r="AB242">
            <v>0</v>
          </cell>
          <cell r="AC242">
            <v>0</v>
          </cell>
          <cell r="AD242">
            <v>0</v>
          </cell>
          <cell r="AE242">
            <v>0</v>
          </cell>
          <cell r="AF242">
            <v>0</v>
          </cell>
          <cell r="AG242">
            <v>0</v>
          </cell>
          <cell r="AH242">
            <v>0</v>
          </cell>
          <cell r="AI242">
            <v>0</v>
          </cell>
          <cell r="AJ242">
            <v>0</v>
          </cell>
          <cell r="AK242">
            <v>0</v>
          </cell>
          <cell r="AL242">
            <v>0</v>
          </cell>
          <cell r="AM242">
            <v>0</v>
          </cell>
          <cell r="AN242">
            <v>0</v>
          </cell>
          <cell r="AO242">
            <v>0</v>
          </cell>
          <cell r="AP242">
            <v>0</v>
          </cell>
          <cell r="AQ242">
            <v>0</v>
          </cell>
          <cell r="AR242">
            <v>0</v>
          </cell>
          <cell r="AS242">
            <v>0</v>
          </cell>
          <cell r="AT242">
            <v>0</v>
          </cell>
          <cell r="AU242">
            <v>0</v>
          </cell>
          <cell r="AV242">
            <v>0</v>
          </cell>
          <cell r="AW242">
            <v>0</v>
          </cell>
          <cell r="AX242">
            <v>0</v>
          </cell>
          <cell r="AY242">
            <v>0</v>
          </cell>
          <cell r="AZ242">
            <v>0</v>
          </cell>
          <cell r="BA242">
            <v>0</v>
          </cell>
          <cell r="BB242">
            <v>0</v>
          </cell>
          <cell r="BC242">
            <v>0</v>
          </cell>
          <cell r="BD242">
            <v>0</v>
          </cell>
          <cell r="BE242">
            <v>0</v>
          </cell>
          <cell r="BF242">
            <v>0</v>
          </cell>
          <cell r="BG242">
            <v>0</v>
          </cell>
          <cell r="BH242">
            <v>0</v>
          </cell>
          <cell r="BI242">
            <v>0</v>
          </cell>
          <cell r="BJ242">
            <v>0</v>
          </cell>
          <cell r="BK242">
            <v>0</v>
          </cell>
          <cell r="BL242">
            <v>0</v>
          </cell>
          <cell r="BM242">
            <v>0</v>
          </cell>
          <cell r="BN242">
            <v>0</v>
          </cell>
          <cell r="BO242">
            <v>0</v>
          </cell>
          <cell r="BP242">
            <v>0</v>
          </cell>
          <cell r="BQ242">
            <v>0</v>
          </cell>
          <cell r="BR242">
            <v>0</v>
          </cell>
          <cell r="BS242">
            <v>0</v>
          </cell>
          <cell r="BT242">
            <v>0</v>
          </cell>
          <cell r="BU242">
            <v>0</v>
          </cell>
          <cell r="BV242">
            <v>0</v>
          </cell>
          <cell r="BW242">
            <v>0</v>
          </cell>
          <cell r="BX242">
            <v>0</v>
          </cell>
          <cell r="BY242">
            <v>0</v>
          </cell>
          <cell r="BZ242">
            <v>0</v>
          </cell>
          <cell r="CA242">
            <v>0</v>
          </cell>
          <cell r="CB242">
            <v>0</v>
          </cell>
          <cell r="CC242">
            <v>0</v>
          </cell>
        </row>
        <row r="243">
          <cell r="B243" t="str">
            <v>국도38(시)05</v>
          </cell>
          <cell r="C243" t="str">
            <v>국도38(시)</v>
          </cell>
          <cell r="D243" t="str">
            <v>05</v>
          </cell>
          <cell r="E243" t="str">
            <v>9904B_232</v>
          </cell>
          <cell r="F243" t="str">
            <v>9904B_231</v>
          </cell>
          <cell r="G243">
            <v>47</v>
          </cell>
          <cell r="H243">
            <v>48</v>
          </cell>
          <cell r="I243">
            <v>0</v>
          </cell>
          <cell r="J243">
            <v>0</v>
          </cell>
          <cell r="K243">
            <v>0</v>
          </cell>
          <cell r="L243">
            <v>0</v>
          </cell>
          <cell r="M243">
            <v>0</v>
          </cell>
          <cell r="N243">
            <v>0</v>
          </cell>
          <cell r="O243">
            <v>0</v>
          </cell>
          <cell r="P243">
            <v>0</v>
          </cell>
          <cell r="Q243">
            <v>0</v>
          </cell>
          <cell r="R243">
            <v>47</v>
          </cell>
          <cell r="S243">
            <v>0</v>
          </cell>
          <cell r="T243">
            <v>47</v>
          </cell>
          <cell r="U243">
            <v>47</v>
          </cell>
          <cell r="V243">
            <v>0</v>
          </cell>
          <cell r="W243">
            <v>0</v>
          </cell>
          <cell r="X243">
            <v>0</v>
          </cell>
          <cell r="Y243">
            <v>0</v>
          </cell>
          <cell r="Z243">
            <v>0</v>
          </cell>
          <cell r="AA243">
            <v>0</v>
          </cell>
          <cell r="AB243">
            <v>0</v>
          </cell>
          <cell r="AC243">
            <v>0</v>
          </cell>
          <cell r="AD243">
            <v>0</v>
          </cell>
          <cell r="AE243">
            <v>0</v>
          </cell>
          <cell r="AF243">
            <v>0</v>
          </cell>
          <cell r="AG243">
            <v>0</v>
          </cell>
          <cell r="AH243">
            <v>0</v>
          </cell>
          <cell r="AI243">
            <v>0</v>
          </cell>
          <cell r="AJ243">
            <v>0</v>
          </cell>
          <cell r="AK243">
            <v>0</v>
          </cell>
          <cell r="AL243">
            <v>0</v>
          </cell>
          <cell r="AM243">
            <v>0</v>
          </cell>
          <cell r="AN243">
            <v>0</v>
          </cell>
          <cell r="AO243">
            <v>0</v>
          </cell>
          <cell r="AP243">
            <v>0</v>
          </cell>
          <cell r="AQ243">
            <v>0</v>
          </cell>
          <cell r="AR243">
            <v>0</v>
          </cell>
          <cell r="AS243">
            <v>0</v>
          </cell>
          <cell r="AT243">
            <v>0</v>
          </cell>
          <cell r="AU243">
            <v>0</v>
          </cell>
          <cell r="AV243">
            <v>0</v>
          </cell>
          <cell r="AW243">
            <v>0</v>
          </cell>
          <cell r="AX243">
            <v>0</v>
          </cell>
          <cell r="AY243">
            <v>0</v>
          </cell>
          <cell r="AZ243">
            <v>0</v>
          </cell>
          <cell r="BA243">
            <v>0</v>
          </cell>
          <cell r="BB243">
            <v>0</v>
          </cell>
          <cell r="BC243">
            <v>0</v>
          </cell>
          <cell r="BD243">
            <v>0</v>
          </cell>
          <cell r="BE243">
            <v>0</v>
          </cell>
          <cell r="BF243">
            <v>0</v>
          </cell>
          <cell r="BG243">
            <v>0</v>
          </cell>
          <cell r="BH243">
            <v>0</v>
          </cell>
          <cell r="BI243">
            <v>0</v>
          </cell>
          <cell r="BJ243">
            <v>0</v>
          </cell>
          <cell r="BK243">
            <v>0</v>
          </cell>
          <cell r="BL243">
            <v>0</v>
          </cell>
          <cell r="BM243">
            <v>0</v>
          </cell>
          <cell r="BN243">
            <v>0</v>
          </cell>
          <cell r="BO243">
            <v>0</v>
          </cell>
          <cell r="BP243">
            <v>0</v>
          </cell>
          <cell r="BQ243">
            <v>0</v>
          </cell>
          <cell r="BR243">
            <v>0</v>
          </cell>
          <cell r="BS243">
            <v>0</v>
          </cell>
          <cell r="BT243">
            <v>0</v>
          </cell>
          <cell r="BU243">
            <v>0</v>
          </cell>
          <cell r="BV243">
            <v>0</v>
          </cell>
          <cell r="BW243">
            <v>0</v>
          </cell>
          <cell r="BX243">
            <v>0</v>
          </cell>
          <cell r="BY243">
            <v>0</v>
          </cell>
          <cell r="BZ243">
            <v>0</v>
          </cell>
          <cell r="CA243">
            <v>0</v>
          </cell>
          <cell r="CB243">
            <v>0</v>
          </cell>
          <cell r="CC243">
            <v>0</v>
          </cell>
        </row>
        <row r="244">
          <cell r="B244" t="str">
            <v>국도38(시)05</v>
          </cell>
          <cell r="C244" t="str">
            <v>국도38(시)</v>
          </cell>
          <cell r="D244" t="str">
            <v>05</v>
          </cell>
          <cell r="E244" t="str">
            <v>9904B_231</v>
          </cell>
          <cell r="F244" t="str">
            <v>9904B_332</v>
          </cell>
          <cell r="G244">
            <v>38</v>
          </cell>
          <cell r="H244">
            <v>48</v>
          </cell>
          <cell r="I244">
            <v>0</v>
          </cell>
          <cell r="J244">
            <v>0</v>
          </cell>
          <cell r="K244">
            <v>0</v>
          </cell>
          <cell r="L244">
            <v>0</v>
          </cell>
          <cell r="M244">
            <v>0</v>
          </cell>
          <cell r="N244">
            <v>0</v>
          </cell>
          <cell r="O244">
            <v>0</v>
          </cell>
          <cell r="P244">
            <v>0</v>
          </cell>
          <cell r="Q244">
            <v>0</v>
          </cell>
          <cell r="R244">
            <v>38</v>
          </cell>
          <cell r="S244">
            <v>0</v>
          </cell>
          <cell r="T244">
            <v>38</v>
          </cell>
          <cell r="U244">
            <v>38</v>
          </cell>
          <cell r="V244">
            <v>0</v>
          </cell>
          <cell r="W244">
            <v>0</v>
          </cell>
          <cell r="X244">
            <v>0</v>
          </cell>
          <cell r="Y244">
            <v>0</v>
          </cell>
          <cell r="Z244">
            <v>0</v>
          </cell>
          <cell r="AA244">
            <v>0</v>
          </cell>
          <cell r="AB244">
            <v>0</v>
          </cell>
          <cell r="AC244">
            <v>0</v>
          </cell>
          <cell r="AD244">
            <v>0</v>
          </cell>
          <cell r="AE244">
            <v>0</v>
          </cell>
          <cell r="AF244">
            <v>0</v>
          </cell>
          <cell r="AG244">
            <v>0</v>
          </cell>
          <cell r="AH244">
            <v>0</v>
          </cell>
          <cell r="AI244">
            <v>0</v>
          </cell>
          <cell r="AJ244">
            <v>0</v>
          </cell>
          <cell r="AK244">
            <v>0</v>
          </cell>
          <cell r="AL244">
            <v>0</v>
          </cell>
          <cell r="AM244">
            <v>0</v>
          </cell>
          <cell r="AN244">
            <v>0</v>
          </cell>
          <cell r="AO244">
            <v>0</v>
          </cell>
          <cell r="AP244">
            <v>0</v>
          </cell>
          <cell r="AQ244">
            <v>0</v>
          </cell>
          <cell r="AR244">
            <v>0</v>
          </cell>
          <cell r="AS244">
            <v>0</v>
          </cell>
          <cell r="AT244">
            <v>0</v>
          </cell>
          <cell r="AU244">
            <v>0</v>
          </cell>
          <cell r="AV244">
            <v>0</v>
          </cell>
          <cell r="AW244">
            <v>0</v>
          </cell>
          <cell r="AX244">
            <v>0</v>
          </cell>
          <cell r="AY244">
            <v>0</v>
          </cell>
          <cell r="AZ244">
            <v>0</v>
          </cell>
          <cell r="BA244">
            <v>0</v>
          </cell>
          <cell r="BB244">
            <v>0</v>
          </cell>
          <cell r="BC244">
            <v>0</v>
          </cell>
          <cell r="BD244">
            <v>0</v>
          </cell>
          <cell r="BE244">
            <v>0</v>
          </cell>
          <cell r="BF244">
            <v>0</v>
          </cell>
          <cell r="BG244">
            <v>0</v>
          </cell>
          <cell r="BH244">
            <v>0</v>
          </cell>
          <cell r="BI244">
            <v>0</v>
          </cell>
          <cell r="BJ244">
            <v>0</v>
          </cell>
          <cell r="BK244">
            <v>0</v>
          </cell>
          <cell r="BL244">
            <v>0</v>
          </cell>
          <cell r="BM244">
            <v>0</v>
          </cell>
          <cell r="BN244">
            <v>0</v>
          </cell>
          <cell r="BO244">
            <v>0</v>
          </cell>
          <cell r="BP244">
            <v>0</v>
          </cell>
          <cell r="BQ244">
            <v>0</v>
          </cell>
          <cell r="BR244">
            <v>0</v>
          </cell>
          <cell r="BS244">
            <v>0</v>
          </cell>
          <cell r="BT244">
            <v>0</v>
          </cell>
          <cell r="BU244">
            <v>0</v>
          </cell>
          <cell r="BV244">
            <v>0</v>
          </cell>
          <cell r="BW244">
            <v>0</v>
          </cell>
          <cell r="BX244">
            <v>0</v>
          </cell>
          <cell r="BY244">
            <v>0</v>
          </cell>
          <cell r="BZ244">
            <v>0</v>
          </cell>
          <cell r="CA244">
            <v>0</v>
          </cell>
          <cell r="CB244">
            <v>0</v>
          </cell>
          <cell r="CC244">
            <v>0</v>
          </cell>
        </row>
        <row r="245">
          <cell r="B245" t="str">
            <v>국도38(시)05</v>
          </cell>
          <cell r="C245" t="str">
            <v>국도38(시)</v>
          </cell>
          <cell r="D245" t="str">
            <v>05</v>
          </cell>
          <cell r="E245" t="str">
            <v>9904B_332</v>
          </cell>
          <cell r="F245" t="str">
            <v>9904B_431</v>
          </cell>
          <cell r="G245">
            <v>45</v>
          </cell>
          <cell r="H245">
            <v>48</v>
          </cell>
          <cell r="I245">
            <v>0</v>
          </cell>
          <cell r="J245">
            <v>0</v>
          </cell>
          <cell r="K245">
            <v>0</v>
          </cell>
          <cell r="L245">
            <v>0</v>
          </cell>
          <cell r="M245">
            <v>0</v>
          </cell>
          <cell r="N245">
            <v>0</v>
          </cell>
          <cell r="O245">
            <v>0</v>
          </cell>
          <cell r="P245">
            <v>0</v>
          </cell>
          <cell r="Q245">
            <v>0</v>
          </cell>
          <cell r="R245">
            <v>45</v>
          </cell>
          <cell r="S245">
            <v>0</v>
          </cell>
          <cell r="T245">
            <v>45</v>
          </cell>
          <cell r="U245">
            <v>45</v>
          </cell>
          <cell r="V245">
            <v>0</v>
          </cell>
          <cell r="W245">
            <v>0</v>
          </cell>
          <cell r="X245">
            <v>0</v>
          </cell>
          <cell r="Y245">
            <v>0</v>
          </cell>
          <cell r="Z245">
            <v>0</v>
          </cell>
          <cell r="AA245">
            <v>0</v>
          </cell>
          <cell r="AB245">
            <v>0</v>
          </cell>
          <cell r="AC245">
            <v>0</v>
          </cell>
          <cell r="AD245">
            <v>0</v>
          </cell>
          <cell r="AE245">
            <v>0</v>
          </cell>
          <cell r="AF245">
            <v>0</v>
          </cell>
          <cell r="AG245">
            <v>0</v>
          </cell>
          <cell r="AH245">
            <v>0</v>
          </cell>
          <cell r="AI245">
            <v>0</v>
          </cell>
          <cell r="AJ245">
            <v>0</v>
          </cell>
          <cell r="AK245">
            <v>0</v>
          </cell>
          <cell r="AL245">
            <v>0</v>
          </cell>
          <cell r="AM245">
            <v>0</v>
          </cell>
          <cell r="AN245">
            <v>0</v>
          </cell>
          <cell r="AO245">
            <v>0</v>
          </cell>
          <cell r="AP245">
            <v>0</v>
          </cell>
          <cell r="AQ245">
            <v>0</v>
          </cell>
          <cell r="AR245">
            <v>0</v>
          </cell>
          <cell r="AS245">
            <v>0</v>
          </cell>
          <cell r="AT245">
            <v>0</v>
          </cell>
          <cell r="AU245">
            <v>0</v>
          </cell>
          <cell r="AV245">
            <v>0</v>
          </cell>
          <cell r="AW245">
            <v>0</v>
          </cell>
          <cell r="AX245">
            <v>0</v>
          </cell>
          <cell r="AY245">
            <v>0</v>
          </cell>
          <cell r="AZ245">
            <v>0</v>
          </cell>
          <cell r="BA245">
            <v>0</v>
          </cell>
          <cell r="BB245">
            <v>0</v>
          </cell>
          <cell r="BC245">
            <v>0</v>
          </cell>
          <cell r="BD245">
            <v>0</v>
          </cell>
          <cell r="BE245">
            <v>0</v>
          </cell>
          <cell r="BF245">
            <v>0</v>
          </cell>
          <cell r="BG245">
            <v>0</v>
          </cell>
          <cell r="BH245">
            <v>0</v>
          </cell>
          <cell r="BI245">
            <v>0</v>
          </cell>
          <cell r="BJ245">
            <v>0</v>
          </cell>
          <cell r="BK245">
            <v>0</v>
          </cell>
          <cell r="BL245">
            <v>0</v>
          </cell>
          <cell r="BM245">
            <v>0</v>
          </cell>
          <cell r="BN245">
            <v>0</v>
          </cell>
          <cell r="BO245">
            <v>0</v>
          </cell>
          <cell r="BP245">
            <v>0</v>
          </cell>
          <cell r="BQ245">
            <v>0</v>
          </cell>
          <cell r="BR245">
            <v>0</v>
          </cell>
          <cell r="BS245">
            <v>0</v>
          </cell>
          <cell r="BT245">
            <v>0</v>
          </cell>
          <cell r="BU245">
            <v>0</v>
          </cell>
          <cell r="BV245">
            <v>0</v>
          </cell>
          <cell r="BW245">
            <v>0</v>
          </cell>
          <cell r="BX245">
            <v>0</v>
          </cell>
          <cell r="BY245">
            <v>0</v>
          </cell>
          <cell r="BZ245">
            <v>0</v>
          </cell>
          <cell r="CA245">
            <v>0</v>
          </cell>
          <cell r="CB245">
            <v>0</v>
          </cell>
          <cell r="CC245">
            <v>0</v>
          </cell>
        </row>
        <row r="246">
          <cell r="B246" t="str">
            <v>국도38(시)05</v>
          </cell>
          <cell r="C246" t="str">
            <v>국도38(시)</v>
          </cell>
          <cell r="D246" t="str">
            <v>05</v>
          </cell>
          <cell r="E246" t="str">
            <v>9904B_431</v>
          </cell>
          <cell r="F246" t="str">
            <v>9904B_542</v>
          </cell>
          <cell r="G246">
            <v>56</v>
          </cell>
          <cell r="H246">
            <v>48</v>
          </cell>
          <cell r="I246">
            <v>0</v>
          </cell>
          <cell r="J246">
            <v>0</v>
          </cell>
          <cell r="K246">
            <v>0</v>
          </cell>
          <cell r="L246">
            <v>0</v>
          </cell>
          <cell r="M246">
            <v>0</v>
          </cell>
          <cell r="N246">
            <v>0</v>
          </cell>
          <cell r="O246">
            <v>0</v>
          </cell>
          <cell r="P246">
            <v>0</v>
          </cell>
          <cell r="Q246">
            <v>0</v>
          </cell>
          <cell r="R246">
            <v>56</v>
          </cell>
          <cell r="S246">
            <v>0</v>
          </cell>
          <cell r="T246">
            <v>56</v>
          </cell>
          <cell r="U246">
            <v>56</v>
          </cell>
          <cell r="V246">
            <v>0</v>
          </cell>
          <cell r="W246">
            <v>0</v>
          </cell>
          <cell r="X246">
            <v>0</v>
          </cell>
          <cell r="Y246">
            <v>0</v>
          </cell>
          <cell r="Z246">
            <v>0</v>
          </cell>
          <cell r="AA246">
            <v>0</v>
          </cell>
          <cell r="AB246">
            <v>0</v>
          </cell>
          <cell r="AC246">
            <v>0</v>
          </cell>
          <cell r="AD246">
            <v>0</v>
          </cell>
          <cell r="AE246">
            <v>0</v>
          </cell>
          <cell r="AF246">
            <v>0</v>
          </cell>
          <cell r="AG246">
            <v>0</v>
          </cell>
          <cell r="AH246">
            <v>0</v>
          </cell>
          <cell r="AI246">
            <v>0</v>
          </cell>
          <cell r="AJ246">
            <v>0</v>
          </cell>
          <cell r="AK246">
            <v>0</v>
          </cell>
          <cell r="AL246">
            <v>0</v>
          </cell>
          <cell r="AM246">
            <v>0</v>
          </cell>
          <cell r="AN246">
            <v>0</v>
          </cell>
          <cell r="AO246">
            <v>0</v>
          </cell>
          <cell r="AP246">
            <v>0</v>
          </cell>
          <cell r="AQ246">
            <v>0</v>
          </cell>
          <cell r="AR246">
            <v>0</v>
          </cell>
          <cell r="AS246">
            <v>0</v>
          </cell>
          <cell r="AT246">
            <v>0</v>
          </cell>
          <cell r="AU246">
            <v>0</v>
          </cell>
          <cell r="AV246">
            <v>0</v>
          </cell>
          <cell r="AW246">
            <v>0</v>
          </cell>
          <cell r="AX246">
            <v>0</v>
          </cell>
          <cell r="AY246">
            <v>0</v>
          </cell>
          <cell r="AZ246">
            <v>0</v>
          </cell>
          <cell r="BA246">
            <v>0</v>
          </cell>
          <cell r="BB246">
            <v>0</v>
          </cell>
          <cell r="BC246">
            <v>0</v>
          </cell>
          <cell r="BD246">
            <v>0</v>
          </cell>
          <cell r="BE246">
            <v>0</v>
          </cell>
          <cell r="BF246">
            <v>0</v>
          </cell>
          <cell r="BG246">
            <v>0</v>
          </cell>
          <cell r="BH246">
            <v>0</v>
          </cell>
          <cell r="BI246">
            <v>0</v>
          </cell>
          <cell r="BJ246">
            <v>0</v>
          </cell>
          <cell r="BK246">
            <v>0</v>
          </cell>
          <cell r="BL246">
            <v>0</v>
          </cell>
          <cell r="BM246">
            <v>0</v>
          </cell>
          <cell r="BN246">
            <v>0</v>
          </cell>
          <cell r="BO246">
            <v>0</v>
          </cell>
          <cell r="BP246">
            <v>0</v>
          </cell>
          <cell r="BQ246">
            <v>0</v>
          </cell>
          <cell r="BR246">
            <v>0</v>
          </cell>
          <cell r="BS246">
            <v>0</v>
          </cell>
          <cell r="BT246">
            <v>0</v>
          </cell>
          <cell r="BU246">
            <v>0</v>
          </cell>
          <cell r="BV246">
            <v>0</v>
          </cell>
          <cell r="BW246">
            <v>0</v>
          </cell>
          <cell r="BX246">
            <v>0</v>
          </cell>
          <cell r="BY246">
            <v>0</v>
          </cell>
          <cell r="BZ246">
            <v>0</v>
          </cell>
          <cell r="CA246">
            <v>0</v>
          </cell>
          <cell r="CB246">
            <v>0</v>
          </cell>
          <cell r="CC246">
            <v>0</v>
          </cell>
        </row>
        <row r="247">
          <cell r="B247" t="str">
            <v>국도38(시)05</v>
          </cell>
          <cell r="C247" t="str">
            <v>국도38(시)</v>
          </cell>
          <cell r="D247" t="str">
            <v>05</v>
          </cell>
          <cell r="E247" t="str">
            <v>9904B_542</v>
          </cell>
          <cell r="F247" t="str">
            <v>9904B_641</v>
          </cell>
          <cell r="G247">
            <v>52</v>
          </cell>
          <cell r="H247">
            <v>48</v>
          </cell>
          <cell r="I247">
            <v>0</v>
          </cell>
          <cell r="J247">
            <v>0</v>
          </cell>
          <cell r="K247">
            <v>0</v>
          </cell>
          <cell r="L247">
            <v>0</v>
          </cell>
          <cell r="M247">
            <v>0</v>
          </cell>
          <cell r="N247">
            <v>0</v>
          </cell>
          <cell r="O247">
            <v>0</v>
          </cell>
          <cell r="P247">
            <v>0</v>
          </cell>
          <cell r="Q247">
            <v>0</v>
          </cell>
          <cell r="R247">
            <v>52</v>
          </cell>
          <cell r="S247">
            <v>0</v>
          </cell>
          <cell r="T247">
            <v>52</v>
          </cell>
          <cell r="U247">
            <v>52</v>
          </cell>
          <cell r="V247">
            <v>0</v>
          </cell>
          <cell r="W247">
            <v>0</v>
          </cell>
          <cell r="X247">
            <v>0</v>
          </cell>
          <cell r="Y247">
            <v>0</v>
          </cell>
          <cell r="Z247">
            <v>0</v>
          </cell>
          <cell r="AA247">
            <v>0</v>
          </cell>
          <cell r="AB247">
            <v>0</v>
          </cell>
          <cell r="AC247">
            <v>0</v>
          </cell>
          <cell r="AD247">
            <v>0</v>
          </cell>
          <cell r="AE247">
            <v>0</v>
          </cell>
          <cell r="AF247">
            <v>0</v>
          </cell>
          <cell r="AG247">
            <v>0</v>
          </cell>
          <cell r="AH247">
            <v>0</v>
          </cell>
          <cell r="AI247">
            <v>0</v>
          </cell>
          <cell r="AJ247">
            <v>0</v>
          </cell>
          <cell r="AK247">
            <v>0</v>
          </cell>
          <cell r="AL247">
            <v>0</v>
          </cell>
          <cell r="AM247">
            <v>0</v>
          </cell>
          <cell r="AN247">
            <v>0</v>
          </cell>
          <cell r="AO247">
            <v>0</v>
          </cell>
          <cell r="AP247">
            <v>0</v>
          </cell>
          <cell r="AQ247">
            <v>0</v>
          </cell>
          <cell r="AR247">
            <v>0</v>
          </cell>
          <cell r="AS247">
            <v>0</v>
          </cell>
          <cell r="AT247">
            <v>0</v>
          </cell>
          <cell r="AU247">
            <v>0</v>
          </cell>
          <cell r="AV247">
            <v>0</v>
          </cell>
          <cell r="AW247">
            <v>0</v>
          </cell>
          <cell r="AX247">
            <v>0</v>
          </cell>
          <cell r="AY247">
            <v>0</v>
          </cell>
          <cell r="AZ247">
            <v>0</v>
          </cell>
          <cell r="BA247">
            <v>0</v>
          </cell>
          <cell r="BB247">
            <v>0</v>
          </cell>
          <cell r="BC247">
            <v>0</v>
          </cell>
          <cell r="BD247">
            <v>0</v>
          </cell>
          <cell r="BE247">
            <v>0</v>
          </cell>
          <cell r="BF247">
            <v>0</v>
          </cell>
          <cell r="BG247">
            <v>0</v>
          </cell>
          <cell r="BH247">
            <v>0</v>
          </cell>
          <cell r="BI247">
            <v>0</v>
          </cell>
          <cell r="BJ247">
            <v>0</v>
          </cell>
          <cell r="BK247">
            <v>0</v>
          </cell>
          <cell r="BL247">
            <v>0</v>
          </cell>
          <cell r="BM247">
            <v>0</v>
          </cell>
          <cell r="BN247">
            <v>0</v>
          </cell>
          <cell r="BO247">
            <v>0</v>
          </cell>
          <cell r="BP247">
            <v>0</v>
          </cell>
          <cell r="BQ247">
            <v>0</v>
          </cell>
          <cell r="BR247">
            <v>0</v>
          </cell>
          <cell r="BS247">
            <v>0</v>
          </cell>
          <cell r="BT247">
            <v>0</v>
          </cell>
          <cell r="BU247">
            <v>0</v>
          </cell>
          <cell r="BV247">
            <v>0</v>
          </cell>
          <cell r="BW247">
            <v>0</v>
          </cell>
          <cell r="BX247">
            <v>0</v>
          </cell>
          <cell r="BY247">
            <v>0</v>
          </cell>
          <cell r="BZ247">
            <v>0</v>
          </cell>
          <cell r="CA247">
            <v>0</v>
          </cell>
          <cell r="CB247">
            <v>0</v>
          </cell>
          <cell r="CC247">
            <v>0</v>
          </cell>
        </row>
        <row r="248">
          <cell r="B248" t="str">
            <v>국도38(시)05</v>
          </cell>
          <cell r="C248" t="str">
            <v>국도38(시)</v>
          </cell>
          <cell r="D248" t="str">
            <v>05</v>
          </cell>
          <cell r="E248" t="str">
            <v>9904B_641</v>
          </cell>
          <cell r="F248" t="str">
            <v>9904B_741</v>
          </cell>
          <cell r="G248">
            <v>44</v>
          </cell>
          <cell r="H248">
            <v>48</v>
          </cell>
          <cell r="I248">
            <v>0</v>
          </cell>
          <cell r="J248">
            <v>0</v>
          </cell>
          <cell r="K248">
            <v>0</v>
          </cell>
          <cell r="L248">
            <v>0</v>
          </cell>
          <cell r="M248">
            <v>0</v>
          </cell>
          <cell r="N248">
            <v>0</v>
          </cell>
          <cell r="O248">
            <v>0</v>
          </cell>
          <cell r="P248">
            <v>0</v>
          </cell>
          <cell r="Q248">
            <v>0</v>
          </cell>
          <cell r="R248">
            <v>44</v>
          </cell>
          <cell r="S248">
            <v>0</v>
          </cell>
          <cell r="T248">
            <v>44</v>
          </cell>
          <cell r="U248">
            <v>44</v>
          </cell>
          <cell r="V248">
            <v>0</v>
          </cell>
          <cell r="W248">
            <v>0</v>
          </cell>
          <cell r="X248">
            <v>0</v>
          </cell>
          <cell r="Y248">
            <v>0</v>
          </cell>
          <cell r="Z248">
            <v>0</v>
          </cell>
          <cell r="AA248">
            <v>0</v>
          </cell>
          <cell r="AB248">
            <v>0</v>
          </cell>
          <cell r="AC248">
            <v>0</v>
          </cell>
          <cell r="AD248">
            <v>0</v>
          </cell>
          <cell r="AE248">
            <v>0</v>
          </cell>
          <cell r="AF248">
            <v>0</v>
          </cell>
          <cell r="AG248">
            <v>0</v>
          </cell>
          <cell r="AH248">
            <v>0</v>
          </cell>
          <cell r="AI248">
            <v>0</v>
          </cell>
          <cell r="AJ248">
            <v>0</v>
          </cell>
          <cell r="AK248">
            <v>0</v>
          </cell>
          <cell r="AL248">
            <v>0</v>
          </cell>
          <cell r="AM248">
            <v>0</v>
          </cell>
          <cell r="AN248">
            <v>0</v>
          </cell>
          <cell r="AO248">
            <v>0</v>
          </cell>
          <cell r="AP248">
            <v>0</v>
          </cell>
          <cell r="AQ248">
            <v>0</v>
          </cell>
          <cell r="AR248">
            <v>0</v>
          </cell>
          <cell r="AS248">
            <v>0</v>
          </cell>
          <cell r="AT248">
            <v>0</v>
          </cell>
          <cell r="AU248">
            <v>0</v>
          </cell>
          <cell r="AV248">
            <v>0</v>
          </cell>
          <cell r="AW248">
            <v>0</v>
          </cell>
          <cell r="AX248">
            <v>0</v>
          </cell>
          <cell r="AY248">
            <v>0</v>
          </cell>
          <cell r="AZ248">
            <v>0</v>
          </cell>
          <cell r="BA248">
            <v>0</v>
          </cell>
          <cell r="BB248">
            <v>0</v>
          </cell>
          <cell r="BC248">
            <v>0</v>
          </cell>
          <cell r="BD248">
            <v>0</v>
          </cell>
          <cell r="BE248">
            <v>0</v>
          </cell>
          <cell r="BF248">
            <v>0</v>
          </cell>
          <cell r="BG248">
            <v>0</v>
          </cell>
          <cell r="BH248">
            <v>0</v>
          </cell>
          <cell r="BI248">
            <v>0</v>
          </cell>
          <cell r="BJ248">
            <v>0</v>
          </cell>
          <cell r="BK248">
            <v>0</v>
          </cell>
          <cell r="BL248">
            <v>0</v>
          </cell>
          <cell r="BM248">
            <v>0</v>
          </cell>
          <cell r="BN248">
            <v>0</v>
          </cell>
          <cell r="BO248">
            <v>0</v>
          </cell>
          <cell r="BP248">
            <v>0</v>
          </cell>
          <cell r="BQ248">
            <v>0</v>
          </cell>
          <cell r="BR248">
            <v>0</v>
          </cell>
          <cell r="BS248">
            <v>0</v>
          </cell>
          <cell r="BT248">
            <v>0</v>
          </cell>
          <cell r="BU248">
            <v>0</v>
          </cell>
          <cell r="BV248">
            <v>0</v>
          </cell>
          <cell r="BW248">
            <v>0</v>
          </cell>
          <cell r="BX248">
            <v>0</v>
          </cell>
          <cell r="BY248">
            <v>0</v>
          </cell>
          <cell r="BZ248">
            <v>0</v>
          </cell>
          <cell r="CA248">
            <v>0</v>
          </cell>
          <cell r="CB248">
            <v>0</v>
          </cell>
          <cell r="CC248">
            <v>0</v>
          </cell>
        </row>
        <row r="249">
          <cell r="B249" t="str">
            <v>국도38(시)05</v>
          </cell>
          <cell r="C249" t="str">
            <v>국도38(시)</v>
          </cell>
          <cell r="D249" t="str">
            <v>05</v>
          </cell>
          <cell r="E249" t="str">
            <v>9904B_741</v>
          </cell>
          <cell r="F249" t="str">
            <v>9904B_841</v>
          </cell>
          <cell r="G249">
            <v>32</v>
          </cell>
          <cell r="H249">
            <v>48</v>
          </cell>
          <cell r="I249">
            <v>0</v>
          </cell>
          <cell r="J249">
            <v>0</v>
          </cell>
          <cell r="K249">
            <v>0</v>
          </cell>
          <cell r="L249">
            <v>0</v>
          </cell>
          <cell r="M249">
            <v>0</v>
          </cell>
          <cell r="N249">
            <v>0</v>
          </cell>
          <cell r="O249">
            <v>0</v>
          </cell>
          <cell r="P249">
            <v>0</v>
          </cell>
          <cell r="Q249">
            <v>0</v>
          </cell>
          <cell r="R249">
            <v>32</v>
          </cell>
          <cell r="S249">
            <v>0</v>
          </cell>
          <cell r="T249">
            <v>32</v>
          </cell>
          <cell r="U249">
            <v>32</v>
          </cell>
          <cell r="V249">
            <v>0</v>
          </cell>
          <cell r="W249">
            <v>0</v>
          </cell>
          <cell r="X249">
            <v>0</v>
          </cell>
          <cell r="Y249">
            <v>0</v>
          </cell>
          <cell r="Z249">
            <v>0</v>
          </cell>
          <cell r="AA249">
            <v>0</v>
          </cell>
          <cell r="AB249">
            <v>0</v>
          </cell>
          <cell r="AC249">
            <v>0</v>
          </cell>
          <cell r="AD249">
            <v>0</v>
          </cell>
          <cell r="AE249">
            <v>0</v>
          </cell>
          <cell r="AF249">
            <v>0</v>
          </cell>
          <cell r="AG249">
            <v>0</v>
          </cell>
          <cell r="AH249">
            <v>0</v>
          </cell>
          <cell r="AI249">
            <v>0</v>
          </cell>
          <cell r="AJ249">
            <v>0</v>
          </cell>
          <cell r="AK249">
            <v>0</v>
          </cell>
          <cell r="AL249">
            <v>0</v>
          </cell>
          <cell r="AM249">
            <v>0</v>
          </cell>
          <cell r="AN249">
            <v>0</v>
          </cell>
          <cell r="AO249">
            <v>0</v>
          </cell>
          <cell r="AP249">
            <v>0</v>
          </cell>
          <cell r="AQ249">
            <v>0</v>
          </cell>
          <cell r="AR249">
            <v>0</v>
          </cell>
          <cell r="AS249">
            <v>0</v>
          </cell>
          <cell r="AT249">
            <v>0</v>
          </cell>
          <cell r="AU249">
            <v>0</v>
          </cell>
          <cell r="AV249">
            <v>0</v>
          </cell>
          <cell r="AW249">
            <v>0</v>
          </cell>
          <cell r="AX249">
            <v>0</v>
          </cell>
          <cell r="AY249">
            <v>0</v>
          </cell>
          <cell r="AZ249">
            <v>0</v>
          </cell>
          <cell r="BA249">
            <v>0</v>
          </cell>
          <cell r="BB249">
            <v>0</v>
          </cell>
          <cell r="BC249">
            <v>0</v>
          </cell>
          <cell r="BD249">
            <v>0</v>
          </cell>
          <cell r="BE249">
            <v>0</v>
          </cell>
          <cell r="BF249">
            <v>0</v>
          </cell>
          <cell r="BG249">
            <v>0</v>
          </cell>
          <cell r="BH249">
            <v>0</v>
          </cell>
          <cell r="BI249">
            <v>0</v>
          </cell>
          <cell r="BJ249">
            <v>0</v>
          </cell>
          <cell r="BK249">
            <v>0</v>
          </cell>
          <cell r="BL249">
            <v>0</v>
          </cell>
          <cell r="BM249">
            <v>0</v>
          </cell>
          <cell r="BN249">
            <v>0</v>
          </cell>
          <cell r="BO249">
            <v>0</v>
          </cell>
          <cell r="BP249">
            <v>0</v>
          </cell>
          <cell r="BQ249">
            <v>0</v>
          </cell>
          <cell r="BR249">
            <v>0</v>
          </cell>
          <cell r="BS249">
            <v>0</v>
          </cell>
          <cell r="BT249">
            <v>0</v>
          </cell>
          <cell r="BU249">
            <v>0</v>
          </cell>
          <cell r="BV249">
            <v>0</v>
          </cell>
          <cell r="BW249">
            <v>0</v>
          </cell>
          <cell r="BX249">
            <v>0</v>
          </cell>
          <cell r="BY249">
            <v>0</v>
          </cell>
          <cell r="BZ249">
            <v>0</v>
          </cell>
          <cell r="CA249">
            <v>0</v>
          </cell>
          <cell r="CB249">
            <v>0</v>
          </cell>
          <cell r="CC249">
            <v>0</v>
          </cell>
        </row>
        <row r="250">
          <cell r="B250" t="str">
            <v>국도38(시)05</v>
          </cell>
          <cell r="C250" t="str">
            <v>국도38(시)</v>
          </cell>
          <cell r="D250" t="str">
            <v>05</v>
          </cell>
          <cell r="E250" t="str">
            <v>9904B_841</v>
          </cell>
          <cell r="F250" t="str">
            <v>9904B_851</v>
          </cell>
          <cell r="G250">
            <v>34</v>
          </cell>
          <cell r="H250">
            <v>48</v>
          </cell>
          <cell r="I250">
            <v>0</v>
          </cell>
          <cell r="J250">
            <v>0</v>
          </cell>
          <cell r="K250">
            <v>0</v>
          </cell>
          <cell r="L250">
            <v>0</v>
          </cell>
          <cell r="M250">
            <v>0</v>
          </cell>
          <cell r="N250">
            <v>0</v>
          </cell>
          <cell r="O250">
            <v>0</v>
          </cell>
          <cell r="P250">
            <v>0</v>
          </cell>
          <cell r="Q250">
            <v>0</v>
          </cell>
          <cell r="R250">
            <v>34</v>
          </cell>
          <cell r="S250">
            <v>0</v>
          </cell>
          <cell r="T250">
            <v>34</v>
          </cell>
          <cell r="U250">
            <v>34</v>
          </cell>
          <cell r="V250">
            <v>0</v>
          </cell>
          <cell r="W250">
            <v>0</v>
          </cell>
          <cell r="X250">
            <v>0</v>
          </cell>
          <cell r="Y250">
            <v>0</v>
          </cell>
          <cell r="Z250">
            <v>0</v>
          </cell>
          <cell r="AA250">
            <v>0</v>
          </cell>
          <cell r="AB250">
            <v>0</v>
          </cell>
          <cell r="AC250">
            <v>0</v>
          </cell>
          <cell r="AD250">
            <v>0</v>
          </cell>
          <cell r="AE250">
            <v>0</v>
          </cell>
          <cell r="AF250">
            <v>0</v>
          </cell>
          <cell r="AG250">
            <v>0</v>
          </cell>
          <cell r="AH250">
            <v>0</v>
          </cell>
          <cell r="AI250">
            <v>0</v>
          </cell>
          <cell r="AJ250">
            <v>0</v>
          </cell>
          <cell r="AK250">
            <v>0</v>
          </cell>
          <cell r="AL250">
            <v>0</v>
          </cell>
          <cell r="AM250">
            <v>0</v>
          </cell>
          <cell r="AN250">
            <v>0</v>
          </cell>
          <cell r="AO250">
            <v>0</v>
          </cell>
          <cell r="AP250">
            <v>0</v>
          </cell>
          <cell r="AQ250">
            <v>0</v>
          </cell>
          <cell r="AR250">
            <v>0</v>
          </cell>
          <cell r="AS250">
            <v>0</v>
          </cell>
          <cell r="AT250">
            <v>0</v>
          </cell>
          <cell r="AU250">
            <v>0</v>
          </cell>
          <cell r="AV250">
            <v>0</v>
          </cell>
          <cell r="AW250">
            <v>0</v>
          </cell>
          <cell r="AX250">
            <v>0</v>
          </cell>
          <cell r="AY250">
            <v>0</v>
          </cell>
          <cell r="AZ250">
            <v>0</v>
          </cell>
          <cell r="BA250">
            <v>0</v>
          </cell>
          <cell r="BB250">
            <v>0</v>
          </cell>
          <cell r="BC250">
            <v>0</v>
          </cell>
          <cell r="BD250">
            <v>0</v>
          </cell>
          <cell r="BE250">
            <v>0</v>
          </cell>
          <cell r="BF250">
            <v>0</v>
          </cell>
          <cell r="BG250">
            <v>0</v>
          </cell>
          <cell r="BH250">
            <v>0</v>
          </cell>
          <cell r="BI250">
            <v>0</v>
          </cell>
          <cell r="BJ250">
            <v>0</v>
          </cell>
          <cell r="BK250">
            <v>0</v>
          </cell>
          <cell r="BL250">
            <v>0</v>
          </cell>
          <cell r="BM250">
            <v>0</v>
          </cell>
          <cell r="BN250">
            <v>0</v>
          </cell>
          <cell r="BO250">
            <v>0</v>
          </cell>
          <cell r="BP250">
            <v>0</v>
          </cell>
          <cell r="BQ250">
            <v>0</v>
          </cell>
          <cell r="BR250">
            <v>0</v>
          </cell>
          <cell r="BS250">
            <v>0</v>
          </cell>
          <cell r="BT250">
            <v>0</v>
          </cell>
          <cell r="BU250">
            <v>0</v>
          </cell>
          <cell r="BV250">
            <v>0</v>
          </cell>
          <cell r="BW250">
            <v>0</v>
          </cell>
          <cell r="BX250">
            <v>0</v>
          </cell>
          <cell r="BY250">
            <v>0</v>
          </cell>
          <cell r="BZ250">
            <v>0</v>
          </cell>
          <cell r="CA250">
            <v>0</v>
          </cell>
          <cell r="CB250">
            <v>0</v>
          </cell>
          <cell r="CC250">
            <v>0</v>
          </cell>
        </row>
        <row r="251">
          <cell r="B251" t="str">
            <v>국도38(시)05</v>
          </cell>
          <cell r="C251" t="str">
            <v>국도38(시)</v>
          </cell>
          <cell r="D251" t="str">
            <v>05</v>
          </cell>
          <cell r="E251" t="str">
            <v>9904B_851</v>
          </cell>
          <cell r="F251" t="str">
            <v>9904B_951</v>
          </cell>
          <cell r="G251">
            <v>40</v>
          </cell>
          <cell r="H251">
            <v>48</v>
          </cell>
          <cell r="I251">
            <v>0</v>
          </cell>
          <cell r="J251">
            <v>0</v>
          </cell>
          <cell r="K251">
            <v>0</v>
          </cell>
          <cell r="L251">
            <v>0</v>
          </cell>
          <cell r="M251">
            <v>0</v>
          </cell>
          <cell r="N251">
            <v>0</v>
          </cell>
          <cell r="O251">
            <v>0</v>
          </cell>
          <cell r="P251">
            <v>0</v>
          </cell>
          <cell r="Q251">
            <v>0</v>
          </cell>
          <cell r="R251">
            <v>40</v>
          </cell>
          <cell r="S251">
            <v>0</v>
          </cell>
          <cell r="T251">
            <v>40</v>
          </cell>
          <cell r="U251">
            <v>40</v>
          </cell>
          <cell r="V251">
            <v>0</v>
          </cell>
          <cell r="W251">
            <v>0</v>
          </cell>
          <cell r="X251">
            <v>0</v>
          </cell>
          <cell r="Y251">
            <v>0</v>
          </cell>
          <cell r="Z251">
            <v>0</v>
          </cell>
          <cell r="AA251">
            <v>0</v>
          </cell>
          <cell r="AB251">
            <v>0</v>
          </cell>
          <cell r="AC251">
            <v>0</v>
          </cell>
          <cell r="AD251">
            <v>0</v>
          </cell>
          <cell r="AE251">
            <v>0</v>
          </cell>
          <cell r="AF251">
            <v>0</v>
          </cell>
          <cell r="AG251">
            <v>0</v>
          </cell>
          <cell r="AH251">
            <v>0</v>
          </cell>
          <cell r="AI251">
            <v>0</v>
          </cell>
          <cell r="AJ251">
            <v>0</v>
          </cell>
          <cell r="AK251">
            <v>0</v>
          </cell>
          <cell r="AL251">
            <v>0</v>
          </cell>
          <cell r="AM251">
            <v>0</v>
          </cell>
          <cell r="AN251">
            <v>0</v>
          </cell>
          <cell r="AO251">
            <v>0</v>
          </cell>
          <cell r="AP251">
            <v>0</v>
          </cell>
          <cell r="AQ251">
            <v>0</v>
          </cell>
          <cell r="AR251">
            <v>0</v>
          </cell>
          <cell r="AS251">
            <v>0</v>
          </cell>
          <cell r="AT251">
            <v>0</v>
          </cell>
          <cell r="AU251">
            <v>0</v>
          </cell>
          <cell r="AV251">
            <v>0</v>
          </cell>
          <cell r="AW251">
            <v>0</v>
          </cell>
          <cell r="AX251">
            <v>0</v>
          </cell>
          <cell r="AY251">
            <v>0</v>
          </cell>
          <cell r="AZ251">
            <v>0</v>
          </cell>
          <cell r="BA251">
            <v>0</v>
          </cell>
          <cell r="BB251">
            <v>0</v>
          </cell>
          <cell r="BC251">
            <v>0</v>
          </cell>
          <cell r="BD251">
            <v>0</v>
          </cell>
          <cell r="BE251">
            <v>0</v>
          </cell>
          <cell r="BF251">
            <v>0</v>
          </cell>
          <cell r="BG251">
            <v>0</v>
          </cell>
          <cell r="BH251">
            <v>0</v>
          </cell>
          <cell r="BI251">
            <v>0</v>
          </cell>
          <cell r="BJ251">
            <v>0</v>
          </cell>
          <cell r="BK251">
            <v>0</v>
          </cell>
          <cell r="BL251">
            <v>0</v>
          </cell>
          <cell r="BM251">
            <v>0</v>
          </cell>
          <cell r="BN251">
            <v>0</v>
          </cell>
          <cell r="BO251">
            <v>0</v>
          </cell>
          <cell r="BP251">
            <v>0</v>
          </cell>
          <cell r="BQ251">
            <v>0</v>
          </cell>
          <cell r="BR251">
            <v>0</v>
          </cell>
          <cell r="BS251">
            <v>0</v>
          </cell>
          <cell r="BT251">
            <v>0</v>
          </cell>
          <cell r="BU251">
            <v>0</v>
          </cell>
          <cell r="BV251">
            <v>0</v>
          </cell>
          <cell r="BW251">
            <v>0</v>
          </cell>
          <cell r="BX251">
            <v>0</v>
          </cell>
          <cell r="BY251">
            <v>0</v>
          </cell>
          <cell r="BZ251">
            <v>0</v>
          </cell>
          <cell r="CA251">
            <v>0</v>
          </cell>
          <cell r="CB251">
            <v>0</v>
          </cell>
          <cell r="CC251">
            <v>0</v>
          </cell>
        </row>
        <row r="252">
          <cell r="B252" t="str">
            <v>국도38(시)05</v>
          </cell>
          <cell r="C252" t="str">
            <v>국도38(시)</v>
          </cell>
          <cell r="D252" t="str">
            <v>05</v>
          </cell>
          <cell r="E252" t="str">
            <v>9904B_951</v>
          </cell>
          <cell r="F252" t="str">
            <v>9904E_052</v>
          </cell>
          <cell r="G252">
            <v>48</v>
          </cell>
          <cell r="H252">
            <v>48</v>
          </cell>
          <cell r="I252">
            <v>0</v>
          </cell>
          <cell r="J252">
            <v>0</v>
          </cell>
          <cell r="K252">
            <v>0</v>
          </cell>
          <cell r="L252">
            <v>0</v>
          </cell>
          <cell r="M252">
            <v>0</v>
          </cell>
          <cell r="N252">
            <v>0</v>
          </cell>
          <cell r="O252">
            <v>0</v>
          </cell>
          <cell r="P252">
            <v>0</v>
          </cell>
          <cell r="Q252">
            <v>0</v>
          </cell>
          <cell r="R252">
            <v>48</v>
          </cell>
          <cell r="S252">
            <v>0</v>
          </cell>
          <cell r="T252">
            <v>48</v>
          </cell>
          <cell r="U252">
            <v>48</v>
          </cell>
          <cell r="V252">
            <v>0</v>
          </cell>
          <cell r="W252">
            <v>0</v>
          </cell>
          <cell r="X252">
            <v>0</v>
          </cell>
          <cell r="Y252">
            <v>0</v>
          </cell>
          <cell r="Z252">
            <v>0</v>
          </cell>
          <cell r="AA252">
            <v>0</v>
          </cell>
          <cell r="AB252">
            <v>0</v>
          </cell>
          <cell r="AC252">
            <v>0</v>
          </cell>
          <cell r="AD252">
            <v>0</v>
          </cell>
          <cell r="AE252">
            <v>0</v>
          </cell>
          <cell r="AF252">
            <v>0</v>
          </cell>
          <cell r="AG252">
            <v>0</v>
          </cell>
          <cell r="AH252">
            <v>0</v>
          </cell>
          <cell r="AI252">
            <v>0</v>
          </cell>
          <cell r="AJ252">
            <v>0</v>
          </cell>
          <cell r="AK252">
            <v>0</v>
          </cell>
          <cell r="AL252">
            <v>0</v>
          </cell>
          <cell r="AM252">
            <v>0</v>
          </cell>
          <cell r="AN252">
            <v>0</v>
          </cell>
          <cell r="AO252">
            <v>0</v>
          </cell>
          <cell r="AP252">
            <v>0</v>
          </cell>
          <cell r="AQ252">
            <v>0</v>
          </cell>
          <cell r="AR252">
            <v>0</v>
          </cell>
          <cell r="AS252">
            <v>0</v>
          </cell>
          <cell r="AT252">
            <v>0</v>
          </cell>
          <cell r="AU252">
            <v>0</v>
          </cell>
          <cell r="AV252">
            <v>0</v>
          </cell>
          <cell r="AW252">
            <v>0</v>
          </cell>
          <cell r="AX252">
            <v>0</v>
          </cell>
          <cell r="AY252">
            <v>0</v>
          </cell>
          <cell r="AZ252">
            <v>0</v>
          </cell>
          <cell r="BA252">
            <v>0</v>
          </cell>
          <cell r="BB252">
            <v>0</v>
          </cell>
          <cell r="BC252">
            <v>0</v>
          </cell>
          <cell r="BD252">
            <v>0</v>
          </cell>
          <cell r="BE252">
            <v>0</v>
          </cell>
          <cell r="BF252">
            <v>0</v>
          </cell>
          <cell r="BG252">
            <v>0</v>
          </cell>
          <cell r="BH252">
            <v>0</v>
          </cell>
          <cell r="BI252">
            <v>0</v>
          </cell>
          <cell r="BJ252">
            <v>0</v>
          </cell>
          <cell r="BK252">
            <v>0</v>
          </cell>
          <cell r="BL252">
            <v>0</v>
          </cell>
          <cell r="BM252">
            <v>0</v>
          </cell>
          <cell r="BN252">
            <v>0</v>
          </cell>
          <cell r="BO252">
            <v>0</v>
          </cell>
          <cell r="BP252">
            <v>0</v>
          </cell>
          <cell r="BQ252">
            <v>0</v>
          </cell>
          <cell r="BR252">
            <v>0</v>
          </cell>
          <cell r="BS252">
            <v>0</v>
          </cell>
          <cell r="BT252">
            <v>0</v>
          </cell>
          <cell r="BU252">
            <v>0</v>
          </cell>
          <cell r="BV252">
            <v>0</v>
          </cell>
          <cell r="BW252">
            <v>0</v>
          </cell>
          <cell r="BX252">
            <v>0</v>
          </cell>
          <cell r="BY252">
            <v>0</v>
          </cell>
          <cell r="BZ252">
            <v>0</v>
          </cell>
          <cell r="CA252">
            <v>0</v>
          </cell>
          <cell r="CB252">
            <v>0</v>
          </cell>
          <cell r="CC252">
            <v>0</v>
          </cell>
        </row>
        <row r="253">
          <cell r="B253" t="str">
            <v>국도38(시)05</v>
          </cell>
          <cell r="C253" t="str">
            <v>국도38(시)</v>
          </cell>
          <cell r="D253" t="str">
            <v>05</v>
          </cell>
          <cell r="E253" t="str">
            <v>9904E_052</v>
          </cell>
          <cell r="F253" t="str">
            <v>9904E_053</v>
          </cell>
          <cell r="G253">
            <v>27</v>
          </cell>
          <cell r="H253">
            <v>48</v>
          </cell>
          <cell r="I253">
            <v>0</v>
          </cell>
          <cell r="J253">
            <v>0</v>
          </cell>
          <cell r="K253">
            <v>0</v>
          </cell>
          <cell r="L253">
            <v>0</v>
          </cell>
          <cell r="M253">
            <v>0</v>
          </cell>
          <cell r="N253">
            <v>0</v>
          </cell>
          <cell r="O253">
            <v>0</v>
          </cell>
          <cell r="P253">
            <v>0</v>
          </cell>
          <cell r="Q253">
            <v>0</v>
          </cell>
          <cell r="R253">
            <v>27</v>
          </cell>
          <cell r="S253">
            <v>0</v>
          </cell>
          <cell r="T253">
            <v>27</v>
          </cell>
          <cell r="U253">
            <v>27</v>
          </cell>
          <cell r="V253">
            <v>0</v>
          </cell>
          <cell r="W253">
            <v>0</v>
          </cell>
          <cell r="X253">
            <v>0</v>
          </cell>
          <cell r="Y253">
            <v>0</v>
          </cell>
          <cell r="Z253">
            <v>0</v>
          </cell>
          <cell r="AA253">
            <v>0</v>
          </cell>
          <cell r="AB253">
            <v>0</v>
          </cell>
          <cell r="AC253">
            <v>0</v>
          </cell>
          <cell r="AD253">
            <v>0</v>
          </cell>
          <cell r="AE253">
            <v>0</v>
          </cell>
          <cell r="AF253">
            <v>0</v>
          </cell>
          <cell r="AG253">
            <v>0</v>
          </cell>
          <cell r="AH253">
            <v>0</v>
          </cell>
          <cell r="AI253">
            <v>0</v>
          </cell>
          <cell r="AJ253">
            <v>0</v>
          </cell>
          <cell r="AK253">
            <v>0</v>
          </cell>
          <cell r="AL253">
            <v>0</v>
          </cell>
          <cell r="AM253">
            <v>0</v>
          </cell>
          <cell r="AN253">
            <v>0</v>
          </cell>
          <cell r="AO253">
            <v>0</v>
          </cell>
          <cell r="AP253">
            <v>0</v>
          </cell>
          <cell r="AQ253">
            <v>0</v>
          </cell>
          <cell r="AR253">
            <v>0</v>
          </cell>
          <cell r="AS253">
            <v>0</v>
          </cell>
          <cell r="AT253">
            <v>0</v>
          </cell>
          <cell r="AU253">
            <v>0</v>
          </cell>
          <cell r="AV253">
            <v>0</v>
          </cell>
          <cell r="AW253">
            <v>0</v>
          </cell>
          <cell r="AX253">
            <v>0</v>
          </cell>
          <cell r="AY253">
            <v>0</v>
          </cell>
          <cell r="AZ253">
            <v>0</v>
          </cell>
          <cell r="BA253">
            <v>0</v>
          </cell>
          <cell r="BB253">
            <v>0</v>
          </cell>
          <cell r="BC253">
            <v>0</v>
          </cell>
          <cell r="BD253">
            <v>0</v>
          </cell>
          <cell r="BE253">
            <v>0</v>
          </cell>
          <cell r="BF253">
            <v>0</v>
          </cell>
          <cell r="BG253">
            <v>0</v>
          </cell>
          <cell r="BH253">
            <v>0</v>
          </cell>
          <cell r="BI253">
            <v>0</v>
          </cell>
          <cell r="BJ253">
            <v>0</v>
          </cell>
          <cell r="BK253">
            <v>0</v>
          </cell>
          <cell r="BL253">
            <v>2</v>
          </cell>
          <cell r="BM253">
            <v>0</v>
          </cell>
          <cell r="BN253">
            <v>0</v>
          </cell>
          <cell r="BO253">
            <v>0</v>
          </cell>
          <cell r="BP253">
            <v>0</v>
          </cell>
          <cell r="BQ253">
            <v>0</v>
          </cell>
          <cell r="BR253">
            <v>0</v>
          </cell>
          <cell r="BS253">
            <v>0</v>
          </cell>
          <cell r="BT253">
            <v>0</v>
          </cell>
          <cell r="BU253">
            <v>0</v>
          </cell>
          <cell r="BV253">
            <v>0</v>
          </cell>
          <cell r="BW253">
            <v>0</v>
          </cell>
          <cell r="BX253">
            <v>0</v>
          </cell>
          <cell r="BY253">
            <v>0</v>
          </cell>
          <cell r="BZ253">
            <v>0</v>
          </cell>
          <cell r="CA253">
            <v>0</v>
          </cell>
          <cell r="CB253">
            <v>0</v>
          </cell>
          <cell r="CC253">
            <v>0</v>
          </cell>
        </row>
        <row r="254">
          <cell r="B254" t="str">
            <v>국도38(시)05</v>
          </cell>
          <cell r="C254" t="str">
            <v>국도38(시)</v>
          </cell>
          <cell r="D254" t="str">
            <v>05</v>
          </cell>
          <cell r="E254" t="str">
            <v>9904E_053</v>
          </cell>
          <cell r="F254" t="str">
            <v>9904E_051</v>
          </cell>
          <cell r="G254">
            <v>26</v>
          </cell>
          <cell r="H254">
            <v>48</v>
          </cell>
          <cell r="I254">
            <v>0</v>
          </cell>
          <cell r="J254" t="str">
            <v>F8</v>
          </cell>
          <cell r="K254">
            <v>0</v>
          </cell>
          <cell r="L254">
            <v>0</v>
          </cell>
          <cell r="M254">
            <v>0</v>
          </cell>
          <cell r="N254">
            <v>0</v>
          </cell>
          <cell r="O254">
            <v>0</v>
          </cell>
          <cell r="P254">
            <v>0</v>
          </cell>
          <cell r="Q254">
            <v>0</v>
          </cell>
          <cell r="R254">
            <v>26</v>
          </cell>
          <cell r="S254">
            <v>0</v>
          </cell>
          <cell r="T254">
            <v>26</v>
          </cell>
          <cell r="U254">
            <v>46</v>
          </cell>
          <cell r="V254">
            <v>0</v>
          </cell>
          <cell r="W254">
            <v>20</v>
          </cell>
          <cell r="X254">
            <v>0</v>
          </cell>
          <cell r="Y254">
            <v>0</v>
          </cell>
          <cell r="Z254">
            <v>0</v>
          </cell>
          <cell r="AA254">
            <v>0</v>
          </cell>
          <cell r="AB254">
            <v>0</v>
          </cell>
          <cell r="AC254">
            <v>0</v>
          </cell>
          <cell r="AD254">
            <v>0</v>
          </cell>
          <cell r="AE254">
            <v>0</v>
          </cell>
          <cell r="AF254">
            <v>0</v>
          </cell>
          <cell r="AG254">
            <v>0</v>
          </cell>
          <cell r="AH254">
            <v>0</v>
          </cell>
          <cell r="AI254">
            <v>0</v>
          </cell>
          <cell r="AJ254">
            <v>0</v>
          </cell>
          <cell r="AK254">
            <v>0</v>
          </cell>
          <cell r="AL254">
            <v>0</v>
          </cell>
          <cell r="AM254">
            <v>1</v>
          </cell>
          <cell r="AN254">
            <v>0</v>
          </cell>
          <cell r="AO254">
            <v>0</v>
          </cell>
          <cell r="AP254">
            <v>0</v>
          </cell>
          <cell r="AQ254">
            <v>0</v>
          </cell>
          <cell r="AR254">
            <v>1</v>
          </cell>
          <cell r="AS254">
            <v>0</v>
          </cell>
          <cell r="AT254">
            <v>0</v>
          </cell>
          <cell r="AU254">
            <v>0</v>
          </cell>
          <cell r="AV254">
            <v>24</v>
          </cell>
          <cell r="AW254">
            <v>0</v>
          </cell>
          <cell r="AX254">
            <v>0</v>
          </cell>
          <cell r="AY254">
            <v>0</v>
          </cell>
          <cell r="AZ254">
            <v>0</v>
          </cell>
          <cell r="BA254">
            <v>1</v>
          </cell>
          <cell r="BB254">
            <v>0</v>
          </cell>
          <cell r="BC254">
            <v>0</v>
          </cell>
          <cell r="BD254">
            <v>0</v>
          </cell>
          <cell r="BE254">
            <v>0</v>
          </cell>
          <cell r="BF254">
            <v>0</v>
          </cell>
          <cell r="BG254">
            <v>0</v>
          </cell>
          <cell r="BH254">
            <v>0</v>
          </cell>
          <cell r="BI254">
            <v>0</v>
          </cell>
          <cell r="BJ254">
            <v>0</v>
          </cell>
          <cell r="BK254">
            <v>0</v>
          </cell>
          <cell r="BL254">
            <v>2</v>
          </cell>
          <cell r="BM254">
            <v>0</v>
          </cell>
          <cell r="BN254">
            <v>0</v>
          </cell>
          <cell r="BO254">
            <v>0</v>
          </cell>
          <cell r="BP254">
            <v>0</v>
          </cell>
          <cell r="BQ254">
            <v>0</v>
          </cell>
          <cell r="BR254">
            <v>0</v>
          </cell>
          <cell r="BS254">
            <v>0</v>
          </cell>
          <cell r="BT254">
            <v>0</v>
          </cell>
          <cell r="BU254">
            <v>0</v>
          </cell>
          <cell r="BV254">
            <v>0</v>
          </cell>
          <cell r="BW254">
            <v>0</v>
          </cell>
          <cell r="BX254">
            <v>0</v>
          </cell>
          <cell r="BY254">
            <v>0</v>
          </cell>
          <cell r="BZ254">
            <v>0</v>
          </cell>
          <cell r="CA254">
            <v>0</v>
          </cell>
          <cell r="CB254">
            <v>0</v>
          </cell>
          <cell r="CC254">
            <v>0</v>
          </cell>
        </row>
        <row r="255">
          <cell r="B255" t="str">
            <v>국도38(시)05</v>
          </cell>
          <cell r="C255" t="str">
            <v>국도38(시)</v>
          </cell>
          <cell r="D255" t="str">
            <v>05</v>
          </cell>
          <cell r="E255" t="str">
            <v>9904E_051</v>
          </cell>
          <cell r="F255" t="str">
            <v>CCTV01</v>
          </cell>
          <cell r="G255">
            <v>0</v>
          </cell>
          <cell r="H255">
            <v>12</v>
          </cell>
          <cell r="I255">
            <v>0</v>
          </cell>
          <cell r="J255" t="str">
            <v>18년예정</v>
          </cell>
          <cell r="K255">
            <v>0</v>
          </cell>
          <cell r="L255">
            <v>0</v>
          </cell>
          <cell r="M255">
            <v>0</v>
          </cell>
          <cell r="N255">
            <v>0</v>
          </cell>
          <cell r="O255">
            <v>0</v>
          </cell>
          <cell r="P255">
            <v>0</v>
          </cell>
          <cell r="Q255">
            <v>0</v>
          </cell>
          <cell r="R255">
            <v>0</v>
          </cell>
          <cell r="S255">
            <v>0</v>
          </cell>
          <cell r="T255">
            <v>0</v>
          </cell>
          <cell r="U255">
            <v>0</v>
          </cell>
          <cell r="V255">
            <v>0</v>
          </cell>
          <cell r="W255">
            <v>0</v>
          </cell>
          <cell r="X255">
            <v>0</v>
          </cell>
          <cell r="Y255">
            <v>0</v>
          </cell>
          <cell r="Z255">
            <v>0</v>
          </cell>
          <cell r="AA255">
            <v>0</v>
          </cell>
          <cell r="AB255">
            <v>0</v>
          </cell>
          <cell r="AC255">
            <v>0</v>
          </cell>
          <cell r="AD255">
            <v>0</v>
          </cell>
          <cell r="AE255">
            <v>0</v>
          </cell>
          <cell r="AF255">
            <v>0</v>
          </cell>
          <cell r="AG255">
            <v>0</v>
          </cell>
          <cell r="AH255">
            <v>0</v>
          </cell>
          <cell r="AI255">
            <v>0</v>
          </cell>
          <cell r="AJ255">
            <v>0</v>
          </cell>
          <cell r="AK255">
            <v>0</v>
          </cell>
          <cell r="AL255">
            <v>0</v>
          </cell>
          <cell r="AM255">
            <v>0</v>
          </cell>
          <cell r="AN255">
            <v>0</v>
          </cell>
          <cell r="AO255">
            <v>0</v>
          </cell>
          <cell r="AP255">
            <v>0</v>
          </cell>
          <cell r="AQ255">
            <v>0</v>
          </cell>
          <cell r="AR255">
            <v>0</v>
          </cell>
          <cell r="AS255">
            <v>0</v>
          </cell>
          <cell r="AT255">
            <v>0</v>
          </cell>
          <cell r="AU255">
            <v>0</v>
          </cell>
          <cell r="AV255">
            <v>0</v>
          </cell>
          <cell r="AW255">
            <v>0</v>
          </cell>
          <cell r="AX255">
            <v>0</v>
          </cell>
          <cell r="AY255">
            <v>0</v>
          </cell>
          <cell r="AZ255">
            <v>0</v>
          </cell>
          <cell r="BA255">
            <v>0</v>
          </cell>
          <cell r="BB255">
            <v>0</v>
          </cell>
          <cell r="BC255">
            <v>0</v>
          </cell>
          <cell r="BD255">
            <v>0</v>
          </cell>
          <cell r="BE255">
            <v>0</v>
          </cell>
          <cell r="BF255">
            <v>0</v>
          </cell>
          <cell r="BG255">
            <v>0</v>
          </cell>
          <cell r="BH255">
            <v>0</v>
          </cell>
          <cell r="BI255">
            <v>0</v>
          </cell>
          <cell r="BJ255">
            <v>0</v>
          </cell>
          <cell r="BK255">
            <v>0</v>
          </cell>
          <cell r="BL255">
            <v>0</v>
          </cell>
          <cell r="BM255">
            <v>0</v>
          </cell>
          <cell r="BN255">
            <v>0</v>
          </cell>
          <cell r="BO255">
            <v>0</v>
          </cell>
          <cell r="BP255">
            <v>0</v>
          </cell>
          <cell r="BQ255">
            <v>0</v>
          </cell>
          <cell r="BR255">
            <v>0</v>
          </cell>
          <cell r="BS255">
            <v>0</v>
          </cell>
          <cell r="BT255">
            <v>0</v>
          </cell>
          <cell r="BU255">
            <v>0</v>
          </cell>
          <cell r="BV255">
            <v>0</v>
          </cell>
          <cell r="BW255">
            <v>0</v>
          </cell>
          <cell r="BX255">
            <v>0</v>
          </cell>
          <cell r="BY255">
            <v>0</v>
          </cell>
          <cell r="BZ255">
            <v>0</v>
          </cell>
          <cell r="CA255">
            <v>0</v>
          </cell>
          <cell r="CB255">
            <v>0</v>
          </cell>
          <cell r="CC255">
            <v>0</v>
          </cell>
        </row>
        <row r="256">
          <cell r="A256" t="str">
            <v>국도38(시)05</v>
          </cell>
          <cell r="B256" t="str">
            <v>소계</v>
          </cell>
          <cell r="C256" t="str">
            <v>국도38(시)05</v>
          </cell>
          <cell r="D256">
            <v>0</v>
          </cell>
          <cell r="E256">
            <v>0</v>
          </cell>
          <cell r="F256">
            <v>0</v>
          </cell>
          <cell r="G256">
            <v>2122</v>
          </cell>
          <cell r="H256">
            <v>0</v>
          </cell>
          <cell r="I256">
            <v>0</v>
          </cell>
          <cell r="J256">
            <v>0</v>
          </cell>
          <cell r="K256">
            <v>0</v>
          </cell>
          <cell r="L256">
            <v>0</v>
          </cell>
          <cell r="M256">
            <v>0</v>
          </cell>
          <cell r="N256">
            <v>0</v>
          </cell>
          <cell r="O256">
            <v>0</v>
          </cell>
          <cell r="P256">
            <v>0</v>
          </cell>
          <cell r="Q256">
            <v>0</v>
          </cell>
          <cell r="R256">
            <v>2122</v>
          </cell>
          <cell r="S256">
            <v>0</v>
          </cell>
          <cell r="T256">
            <v>2122</v>
          </cell>
          <cell r="U256">
            <v>2172</v>
          </cell>
          <cell r="V256">
            <v>0</v>
          </cell>
          <cell r="W256">
            <v>20</v>
          </cell>
          <cell r="X256">
            <v>30</v>
          </cell>
          <cell r="Y256">
            <v>0</v>
          </cell>
          <cell r="Z256">
            <v>0</v>
          </cell>
          <cell r="AA256">
            <v>0</v>
          </cell>
          <cell r="AB256">
            <v>0</v>
          </cell>
          <cell r="AC256">
            <v>0</v>
          </cell>
          <cell r="AD256">
            <v>0</v>
          </cell>
          <cell r="AE256">
            <v>0</v>
          </cell>
          <cell r="AF256">
            <v>0</v>
          </cell>
          <cell r="AG256">
            <v>0</v>
          </cell>
          <cell r="AH256">
            <v>0</v>
          </cell>
          <cell r="AI256">
            <v>0</v>
          </cell>
          <cell r="AJ256">
            <v>0</v>
          </cell>
          <cell r="AK256">
            <v>0</v>
          </cell>
          <cell r="AL256">
            <v>0</v>
          </cell>
          <cell r="AM256">
            <v>1</v>
          </cell>
          <cell r="AN256">
            <v>0</v>
          </cell>
          <cell r="AO256">
            <v>0</v>
          </cell>
          <cell r="AP256">
            <v>0</v>
          </cell>
          <cell r="AQ256">
            <v>0</v>
          </cell>
          <cell r="AR256">
            <v>1</v>
          </cell>
          <cell r="AS256">
            <v>0</v>
          </cell>
          <cell r="AT256">
            <v>0</v>
          </cell>
          <cell r="AU256">
            <v>0</v>
          </cell>
          <cell r="AV256">
            <v>24</v>
          </cell>
          <cell r="AW256">
            <v>0</v>
          </cell>
          <cell r="AX256">
            <v>0</v>
          </cell>
          <cell r="AY256">
            <v>0</v>
          </cell>
          <cell r="AZ256">
            <v>0</v>
          </cell>
          <cell r="BA256">
            <v>2</v>
          </cell>
          <cell r="BB256">
            <v>0</v>
          </cell>
          <cell r="BC256">
            <v>0</v>
          </cell>
          <cell r="BD256">
            <v>0</v>
          </cell>
          <cell r="BE256">
            <v>0</v>
          </cell>
          <cell r="BF256">
            <v>0</v>
          </cell>
          <cell r="BG256">
            <v>0</v>
          </cell>
          <cell r="BH256">
            <v>0</v>
          </cell>
          <cell r="BI256">
            <v>0</v>
          </cell>
          <cell r="BJ256">
            <v>0</v>
          </cell>
          <cell r="BK256">
            <v>0</v>
          </cell>
          <cell r="BL256">
            <v>6</v>
          </cell>
          <cell r="BM256">
            <v>0</v>
          </cell>
          <cell r="BN256">
            <v>0</v>
          </cell>
          <cell r="BO256">
            <v>0</v>
          </cell>
          <cell r="BP256">
            <v>0</v>
          </cell>
          <cell r="BQ256">
            <v>0</v>
          </cell>
          <cell r="BR256">
            <v>0</v>
          </cell>
          <cell r="BS256">
            <v>0</v>
          </cell>
          <cell r="BT256">
            <v>0</v>
          </cell>
          <cell r="BU256">
            <v>0</v>
          </cell>
          <cell r="BV256">
            <v>0</v>
          </cell>
          <cell r="BW256">
            <v>0</v>
          </cell>
          <cell r="BX256">
            <v>0</v>
          </cell>
          <cell r="BY256">
            <v>0</v>
          </cell>
          <cell r="BZ256">
            <v>0</v>
          </cell>
          <cell r="CA256">
            <v>0</v>
          </cell>
          <cell r="CB256">
            <v>0</v>
          </cell>
          <cell r="CC256">
            <v>0</v>
          </cell>
        </row>
        <row r="257">
          <cell r="B257" t="str">
            <v>국도38(시)06</v>
          </cell>
          <cell r="C257" t="str">
            <v>국도38(시)</v>
          </cell>
          <cell r="D257" t="str">
            <v>06</v>
          </cell>
          <cell r="E257" t="str">
            <v>9904E_051</v>
          </cell>
          <cell r="F257" t="str">
            <v>9904E_152</v>
          </cell>
          <cell r="G257">
            <v>36</v>
          </cell>
          <cell r="H257">
            <v>48</v>
          </cell>
          <cell r="I257">
            <v>0</v>
          </cell>
          <cell r="J257">
            <v>0</v>
          </cell>
          <cell r="K257">
            <v>0</v>
          </cell>
          <cell r="L257">
            <v>0</v>
          </cell>
          <cell r="M257">
            <v>0</v>
          </cell>
          <cell r="N257">
            <v>0</v>
          </cell>
          <cell r="O257">
            <v>0</v>
          </cell>
          <cell r="P257">
            <v>0</v>
          </cell>
          <cell r="Q257">
            <v>0</v>
          </cell>
          <cell r="R257">
            <v>36</v>
          </cell>
          <cell r="S257">
            <v>0</v>
          </cell>
          <cell r="T257">
            <v>36</v>
          </cell>
          <cell r="U257">
            <v>36</v>
          </cell>
          <cell r="V257">
            <v>0</v>
          </cell>
          <cell r="W257">
            <v>0</v>
          </cell>
          <cell r="X257">
            <v>0</v>
          </cell>
          <cell r="Y257">
            <v>0</v>
          </cell>
          <cell r="Z257">
            <v>0</v>
          </cell>
          <cell r="AA257">
            <v>0</v>
          </cell>
          <cell r="AB257">
            <v>0</v>
          </cell>
          <cell r="AC257">
            <v>0</v>
          </cell>
          <cell r="AD257">
            <v>0</v>
          </cell>
          <cell r="AE257">
            <v>0</v>
          </cell>
          <cell r="AF257">
            <v>0</v>
          </cell>
          <cell r="AG257">
            <v>0</v>
          </cell>
          <cell r="AH257">
            <v>0</v>
          </cell>
          <cell r="AI257">
            <v>0</v>
          </cell>
          <cell r="AJ257">
            <v>0</v>
          </cell>
          <cell r="AK257">
            <v>0</v>
          </cell>
          <cell r="AL257">
            <v>0</v>
          </cell>
          <cell r="AM257">
            <v>0</v>
          </cell>
          <cell r="AN257">
            <v>0</v>
          </cell>
          <cell r="AO257">
            <v>0</v>
          </cell>
          <cell r="AP257">
            <v>0</v>
          </cell>
          <cell r="AQ257">
            <v>0</v>
          </cell>
          <cell r="AR257">
            <v>0</v>
          </cell>
          <cell r="AS257">
            <v>0</v>
          </cell>
          <cell r="AT257">
            <v>0</v>
          </cell>
          <cell r="AU257">
            <v>0</v>
          </cell>
          <cell r="AV257">
            <v>0</v>
          </cell>
          <cell r="AW257">
            <v>0</v>
          </cell>
          <cell r="AX257">
            <v>0</v>
          </cell>
          <cell r="AY257">
            <v>0</v>
          </cell>
          <cell r="AZ257">
            <v>0</v>
          </cell>
          <cell r="BA257">
            <v>0</v>
          </cell>
          <cell r="BB257">
            <v>0</v>
          </cell>
          <cell r="BC257">
            <v>0</v>
          </cell>
          <cell r="BD257">
            <v>0</v>
          </cell>
          <cell r="BE257">
            <v>0</v>
          </cell>
          <cell r="BF257">
            <v>0</v>
          </cell>
          <cell r="BG257">
            <v>0</v>
          </cell>
          <cell r="BH257">
            <v>0</v>
          </cell>
          <cell r="BI257">
            <v>0</v>
          </cell>
          <cell r="BJ257">
            <v>0</v>
          </cell>
          <cell r="BK257">
            <v>0</v>
          </cell>
          <cell r="BL257">
            <v>0</v>
          </cell>
          <cell r="BM257">
            <v>0</v>
          </cell>
          <cell r="BN257">
            <v>0</v>
          </cell>
          <cell r="BO257">
            <v>0</v>
          </cell>
          <cell r="BP257">
            <v>0</v>
          </cell>
          <cell r="BQ257">
            <v>0</v>
          </cell>
          <cell r="BR257">
            <v>0</v>
          </cell>
          <cell r="BS257">
            <v>0</v>
          </cell>
          <cell r="BT257">
            <v>0</v>
          </cell>
          <cell r="BU257">
            <v>0</v>
          </cell>
          <cell r="BV257">
            <v>0</v>
          </cell>
          <cell r="BW257">
            <v>0</v>
          </cell>
          <cell r="BX257">
            <v>0</v>
          </cell>
          <cell r="BY257">
            <v>0</v>
          </cell>
          <cell r="BZ257">
            <v>0</v>
          </cell>
          <cell r="CA257">
            <v>0</v>
          </cell>
          <cell r="CB257">
            <v>0</v>
          </cell>
          <cell r="CC257">
            <v>0</v>
          </cell>
        </row>
        <row r="258">
          <cell r="B258" t="str">
            <v>국도38(시)06</v>
          </cell>
          <cell r="C258" t="str">
            <v>국도38(시)</v>
          </cell>
          <cell r="D258" t="str">
            <v>06</v>
          </cell>
          <cell r="E258" t="str">
            <v>9904E_152</v>
          </cell>
          <cell r="F258" t="str">
            <v>9904E_251</v>
          </cell>
          <cell r="G258">
            <v>40</v>
          </cell>
          <cell r="H258">
            <v>48</v>
          </cell>
          <cell r="I258">
            <v>0</v>
          </cell>
          <cell r="J258">
            <v>0</v>
          </cell>
          <cell r="K258">
            <v>0</v>
          </cell>
          <cell r="L258">
            <v>0</v>
          </cell>
          <cell r="M258">
            <v>0</v>
          </cell>
          <cell r="N258">
            <v>0</v>
          </cell>
          <cell r="O258">
            <v>0</v>
          </cell>
          <cell r="P258">
            <v>0</v>
          </cell>
          <cell r="Q258">
            <v>0</v>
          </cell>
          <cell r="R258">
            <v>40</v>
          </cell>
          <cell r="S258">
            <v>0</v>
          </cell>
          <cell r="T258">
            <v>40</v>
          </cell>
          <cell r="U258">
            <v>40</v>
          </cell>
          <cell r="V258">
            <v>0</v>
          </cell>
          <cell r="W258">
            <v>0</v>
          </cell>
          <cell r="X258">
            <v>0</v>
          </cell>
          <cell r="Y258">
            <v>0</v>
          </cell>
          <cell r="Z258">
            <v>0</v>
          </cell>
          <cell r="AA258">
            <v>0</v>
          </cell>
          <cell r="AB258">
            <v>0</v>
          </cell>
          <cell r="AC258">
            <v>0</v>
          </cell>
          <cell r="AD258">
            <v>0</v>
          </cell>
          <cell r="AE258">
            <v>0</v>
          </cell>
          <cell r="AF258">
            <v>0</v>
          </cell>
          <cell r="AG258">
            <v>0</v>
          </cell>
          <cell r="AH258">
            <v>0</v>
          </cell>
          <cell r="AI258">
            <v>0</v>
          </cell>
          <cell r="AJ258">
            <v>0</v>
          </cell>
          <cell r="AK258">
            <v>0</v>
          </cell>
          <cell r="AL258">
            <v>0</v>
          </cell>
          <cell r="AM258">
            <v>0</v>
          </cell>
          <cell r="AN258">
            <v>0</v>
          </cell>
          <cell r="AO258">
            <v>0</v>
          </cell>
          <cell r="AP258">
            <v>0</v>
          </cell>
          <cell r="AQ258">
            <v>0</v>
          </cell>
          <cell r="AR258">
            <v>0</v>
          </cell>
          <cell r="AS258">
            <v>0</v>
          </cell>
          <cell r="AT258">
            <v>0</v>
          </cell>
          <cell r="AU258">
            <v>0</v>
          </cell>
          <cell r="AV258">
            <v>0</v>
          </cell>
          <cell r="AW258">
            <v>0</v>
          </cell>
          <cell r="AX258">
            <v>0</v>
          </cell>
          <cell r="AY258">
            <v>0</v>
          </cell>
          <cell r="AZ258">
            <v>0</v>
          </cell>
          <cell r="BA258">
            <v>0</v>
          </cell>
          <cell r="BB258">
            <v>0</v>
          </cell>
          <cell r="BC258">
            <v>0</v>
          </cell>
          <cell r="BD258">
            <v>0</v>
          </cell>
          <cell r="BE258">
            <v>0</v>
          </cell>
          <cell r="BF258">
            <v>0</v>
          </cell>
          <cell r="BG258">
            <v>0</v>
          </cell>
          <cell r="BH258">
            <v>0</v>
          </cell>
          <cell r="BI258">
            <v>0</v>
          </cell>
          <cell r="BJ258">
            <v>0</v>
          </cell>
          <cell r="BK258">
            <v>0</v>
          </cell>
          <cell r="BL258">
            <v>0</v>
          </cell>
          <cell r="BM258">
            <v>0</v>
          </cell>
          <cell r="BN258">
            <v>0</v>
          </cell>
          <cell r="BO258">
            <v>0</v>
          </cell>
          <cell r="BP258">
            <v>0</v>
          </cell>
          <cell r="BQ258">
            <v>0</v>
          </cell>
          <cell r="BR258">
            <v>0</v>
          </cell>
          <cell r="BS258">
            <v>0</v>
          </cell>
          <cell r="BT258">
            <v>0</v>
          </cell>
          <cell r="BU258">
            <v>0</v>
          </cell>
          <cell r="BV258">
            <v>0</v>
          </cell>
          <cell r="BW258">
            <v>0</v>
          </cell>
          <cell r="BX258">
            <v>0</v>
          </cell>
          <cell r="BY258">
            <v>0</v>
          </cell>
          <cell r="BZ258">
            <v>0</v>
          </cell>
          <cell r="CA258">
            <v>0</v>
          </cell>
          <cell r="CB258">
            <v>0</v>
          </cell>
          <cell r="CC258">
            <v>0</v>
          </cell>
        </row>
        <row r="259">
          <cell r="B259" t="str">
            <v>국도38(시)06</v>
          </cell>
          <cell r="C259" t="str">
            <v>국도38(시)</v>
          </cell>
          <cell r="D259" t="str">
            <v>06</v>
          </cell>
          <cell r="E259" t="str">
            <v>9904E_251</v>
          </cell>
          <cell r="F259" t="str">
            <v>9904E_353</v>
          </cell>
          <cell r="G259">
            <v>31</v>
          </cell>
          <cell r="H259">
            <v>48</v>
          </cell>
          <cell r="I259">
            <v>0</v>
          </cell>
          <cell r="J259">
            <v>0</v>
          </cell>
          <cell r="K259">
            <v>0</v>
          </cell>
          <cell r="L259">
            <v>0</v>
          </cell>
          <cell r="M259">
            <v>0</v>
          </cell>
          <cell r="N259">
            <v>0</v>
          </cell>
          <cell r="O259">
            <v>0</v>
          </cell>
          <cell r="P259">
            <v>0</v>
          </cell>
          <cell r="Q259">
            <v>0</v>
          </cell>
          <cell r="R259">
            <v>31</v>
          </cell>
          <cell r="S259">
            <v>0</v>
          </cell>
          <cell r="T259">
            <v>31</v>
          </cell>
          <cell r="U259">
            <v>31</v>
          </cell>
          <cell r="V259">
            <v>0</v>
          </cell>
          <cell r="W259">
            <v>0</v>
          </cell>
          <cell r="X259">
            <v>0</v>
          </cell>
          <cell r="Y259">
            <v>0</v>
          </cell>
          <cell r="Z259">
            <v>0</v>
          </cell>
          <cell r="AA259">
            <v>0</v>
          </cell>
          <cell r="AB259">
            <v>0</v>
          </cell>
          <cell r="AC259">
            <v>0</v>
          </cell>
          <cell r="AD259">
            <v>0</v>
          </cell>
          <cell r="AE259">
            <v>0</v>
          </cell>
          <cell r="AF259">
            <v>0</v>
          </cell>
          <cell r="AG259">
            <v>0</v>
          </cell>
          <cell r="AH259">
            <v>0</v>
          </cell>
          <cell r="AI259">
            <v>0</v>
          </cell>
          <cell r="AJ259">
            <v>0</v>
          </cell>
          <cell r="AK259">
            <v>0</v>
          </cell>
          <cell r="AL259">
            <v>0</v>
          </cell>
          <cell r="AM259">
            <v>0</v>
          </cell>
          <cell r="AN259">
            <v>0</v>
          </cell>
          <cell r="AO259">
            <v>0</v>
          </cell>
          <cell r="AP259">
            <v>0</v>
          </cell>
          <cell r="AQ259">
            <v>0</v>
          </cell>
          <cell r="AR259">
            <v>0</v>
          </cell>
          <cell r="AS259">
            <v>0</v>
          </cell>
          <cell r="AT259">
            <v>0</v>
          </cell>
          <cell r="AU259">
            <v>0</v>
          </cell>
          <cell r="AV259">
            <v>0</v>
          </cell>
          <cell r="AW259">
            <v>0</v>
          </cell>
          <cell r="AX259">
            <v>0</v>
          </cell>
          <cell r="AY259">
            <v>0</v>
          </cell>
          <cell r="AZ259">
            <v>0</v>
          </cell>
          <cell r="BA259">
            <v>0</v>
          </cell>
          <cell r="BB259">
            <v>0</v>
          </cell>
          <cell r="BC259">
            <v>0</v>
          </cell>
          <cell r="BD259">
            <v>0</v>
          </cell>
          <cell r="BE259">
            <v>0</v>
          </cell>
          <cell r="BF259">
            <v>0</v>
          </cell>
          <cell r="BG259">
            <v>0</v>
          </cell>
          <cell r="BH259">
            <v>0</v>
          </cell>
          <cell r="BI259">
            <v>0</v>
          </cell>
          <cell r="BJ259">
            <v>0</v>
          </cell>
          <cell r="BK259">
            <v>0</v>
          </cell>
          <cell r="BL259">
            <v>0</v>
          </cell>
          <cell r="BM259">
            <v>0</v>
          </cell>
          <cell r="BN259">
            <v>0</v>
          </cell>
          <cell r="BO259">
            <v>0</v>
          </cell>
          <cell r="BP259">
            <v>0</v>
          </cell>
          <cell r="BQ259">
            <v>0</v>
          </cell>
          <cell r="BR259">
            <v>0</v>
          </cell>
          <cell r="BS259">
            <v>0</v>
          </cell>
          <cell r="BT259">
            <v>0</v>
          </cell>
          <cell r="BU259">
            <v>0</v>
          </cell>
          <cell r="BV259">
            <v>0</v>
          </cell>
          <cell r="BW259">
            <v>0</v>
          </cell>
          <cell r="BX259">
            <v>0</v>
          </cell>
          <cell r="BY259">
            <v>0</v>
          </cell>
          <cell r="BZ259">
            <v>0</v>
          </cell>
          <cell r="CA259">
            <v>0</v>
          </cell>
          <cell r="CB259">
            <v>0</v>
          </cell>
          <cell r="CC259">
            <v>0</v>
          </cell>
        </row>
        <row r="260">
          <cell r="B260" t="str">
            <v>국도38(시)06</v>
          </cell>
          <cell r="C260" t="str">
            <v>국도38(시)</v>
          </cell>
          <cell r="D260" t="str">
            <v>06</v>
          </cell>
          <cell r="E260" t="str">
            <v>9904E_353</v>
          </cell>
          <cell r="F260" t="str">
            <v>9904E_351</v>
          </cell>
          <cell r="G260">
            <v>45</v>
          </cell>
          <cell r="H260">
            <v>48</v>
          </cell>
          <cell r="I260">
            <v>0</v>
          </cell>
          <cell r="J260">
            <v>0</v>
          </cell>
          <cell r="K260">
            <v>0</v>
          </cell>
          <cell r="L260">
            <v>0</v>
          </cell>
          <cell r="M260">
            <v>0</v>
          </cell>
          <cell r="N260">
            <v>0</v>
          </cell>
          <cell r="O260">
            <v>0</v>
          </cell>
          <cell r="P260">
            <v>0</v>
          </cell>
          <cell r="Q260">
            <v>0</v>
          </cell>
          <cell r="R260">
            <v>45</v>
          </cell>
          <cell r="S260">
            <v>0</v>
          </cell>
          <cell r="T260">
            <v>45</v>
          </cell>
          <cell r="U260">
            <v>45</v>
          </cell>
          <cell r="V260">
            <v>0</v>
          </cell>
          <cell r="W260">
            <v>0</v>
          </cell>
          <cell r="X260">
            <v>0</v>
          </cell>
          <cell r="Y260">
            <v>0</v>
          </cell>
          <cell r="Z260">
            <v>0</v>
          </cell>
          <cell r="AA260">
            <v>0</v>
          </cell>
          <cell r="AB260">
            <v>0</v>
          </cell>
          <cell r="AC260">
            <v>0</v>
          </cell>
          <cell r="AD260">
            <v>0</v>
          </cell>
          <cell r="AE260">
            <v>0</v>
          </cell>
          <cell r="AF260">
            <v>0</v>
          </cell>
          <cell r="AG260">
            <v>0</v>
          </cell>
          <cell r="AH260">
            <v>0</v>
          </cell>
          <cell r="AI260">
            <v>0</v>
          </cell>
          <cell r="AJ260">
            <v>0</v>
          </cell>
          <cell r="AK260">
            <v>0</v>
          </cell>
          <cell r="AL260">
            <v>0</v>
          </cell>
          <cell r="AM260">
            <v>0</v>
          </cell>
          <cell r="AN260">
            <v>0</v>
          </cell>
          <cell r="AO260">
            <v>0</v>
          </cell>
          <cell r="AP260">
            <v>0</v>
          </cell>
          <cell r="AQ260">
            <v>0</v>
          </cell>
          <cell r="AR260">
            <v>0</v>
          </cell>
          <cell r="AS260">
            <v>0</v>
          </cell>
          <cell r="AT260">
            <v>0</v>
          </cell>
          <cell r="AU260">
            <v>0</v>
          </cell>
          <cell r="AV260">
            <v>0</v>
          </cell>
          <cell r="AW260">
            <v>0</v>
          </cell>
          <cell r="AX260">
            <v>0</v>
          </cell>
          <cell r="AY260">
            <v>0</v>
          </cell>
          <cell r="AZ260">
            <v>0</v>
          </cell>
          <cell r="BA260">
            <v>0</v>
          </cell>
          <cell r="BB260">
            <v>0</v>
          </cell>
          <cell r="BC260">
            <v>0</v>
          </cell>
          <cell r="BD260">
            <v>0</v>
          </cell>
          <cell r="BE260">
            <v>0</v>
          </cell>
          <cell r="BF260">
            <v>0</v>
          </cell>
          <cell r="BG260">
            <v>0</v>
          </cell>
          <cell r="BH260">
            <v>0</v>
          </cell>
          <cell r="BI260">
            <v>0</v>
          </cell>
          <cell r="BJ260">
            <v>0</v>
          </cell>
          <cell r="BK260">
            <v>0</v>
          </cell>
          <cell r="BL260">
            <v>0</v>
          </cell>
          <cell r="BM260">
            <v>0</v>
          </cell>
          <cell r="BN260">
            <v>0</v>
          </cell>
          <cell r="BO260">
            <v>0</v>
          </cell>
          <cell r="BP260">
            <v>0</v>
          </cell>
          <cell r="BQ260">
            <v>0</v>
          </cell>
          <cell r="BR260">
            <v>0</v>
          </cell>
          <cell r="BS260">
            <v>0</v>
          </cell>
          <cell r="BT260">
            <v>0</v>
          </cell>
          <cell r="BU260">
            <v>0</v>
          </cell>
          <cell r="BV260">
            <v>0</v>
          </cell>
          <cell r="BW260">
            <v>0</v>
          </cell>
          <cell r="BX260">
            <v>0</v>
          </cell>
          <cell r="BY260">
            <v>0</v>
          </cell>
          <cell r="BZ260">
            <v>0</v>
          </cell>
          <cell r="CA260">
            <v>0</v>
          </cell>
          <cell r="CB260">
            <v>0</v>
          </cell>
          <cell r="CC260">
            <v>0</v>
          </cell>
        </row>
        <row r="261">
          <cell r="B261" t="str">
            <v>국도38(시)06</v>
          </cell>
          <cell r="C261" t="str">
            <v>국도38(시)</v>
          </cell>
          <cell r="D261" t="str">
            <v>06</v>
          </cell>
          <cell r="E261" t="str">
            <v>9904E_351</v>
          </cell>
          <cell r="F261" t="str">
            <v>9904E_452</v>
          </cell>
          <cell r="G261">
            <v>41</v>
          </cell>
          <cell r="H261">
            <v>48</v>
          </cell>
          <cell r="I261">
            <v>0</v>
          </cell>
          <cell r="J261">
            <v>0</v>
          </cell>
          <cell r="K261">
            <v>0</v>
          </cell>
          <cell r="L261">
            <v>0</v>
          </cell>
          <cell r="M261">
            <v>0</v>
          </cell>
          <cell r="N261">
            <v>0</v>
          </cell>
          <cell r="O261">
            <v>0</v>
          </cell>
          <cell r="P261">
            <v>0</v>
          </cell>
          <cell r="Q261">
            <v>0</v>
          </cell>
          <cell r="R261">
            <v>41</v>
          </cell>
          <cell r="S261">
            <v>0</v>
          </cell>
          <cell r="T261">
            <v>41</v>
          </cell>
          <cell r="U261">
            <v>41</v>
          </cell>
          <cell r="V261">
            <v>0</v>
          </cell>
          <cell r="W261">
            <v>0</v>
          </cell>
          <cell r="X261">
            <v>0</v>
          </cell>
          <cell r="Y261">
            <v>0</v>
          </cell>
          <cell r="Z261">
            <v>0</v>
          </cell>
          <cell r="AA261">
            <v>0</v>
          </cell>
          <cell r="AB261">
            <v>0</v>
          </cell>
          <cell r="AC261">
            <v>0</v>
          </cell>
          <cell r="AD261">
            <v>0</v>
          </cell>
          <cell r="AE261">
            <v>0</v>
          </cell>
          <cell r="AF261">
            <v>0</v>
          </cell>
          <cell r="AG261">
            <v>0</v>
          </cell>
          <cell r="AH261">
            <v>0</v>
          </cell>
          <cell r="AI261">
            <v>0</v>
          </cell>
          <cell r="AJ261">
            <v>0</v>
          </cell>
          <cell r="AK261">
            <v>0</v>
          </cell>
          <cell r="AL261">
            <v>0</v>
          </cell>
          <cell r="AM261">
            <v>0</v>
          </cell>
          <cell r="AN261">
            <v>0</v>
          </cell>
          <cell r="AO261">
            <v>0</v>
          </cell>
          <cell r="AP261">
            <v>0</v>
          </cell>
          <cell r="AQ261">
            <v>0</v>
          </cell>
          <cell r="AR261">
            <v>0</v>
          </cell>
          <cell r="AS261">
            <v>0</v>
          </cell>
          <cell r="AT261">
            <v>0</v>
          </cell>
          <cell r="AU261">
            <v>0</v>
          </cell>
          <cell r="AV261">
            <v>0</v>
          </cell>
          <cell r="AW261">
            <v>0</v>
          </cell>
          <cell r="AX261">
            <v>0</v>
          </cell>
          <cell r="AY261">
            <v>0</v>
          </cell>
          <cell r="AZ261">
            <v>0</v>
          </cell>
          <cell r="BA261">
            <v>0</v>
          </cell>
          <cell r="BB261">
            <v>0</v>
          </cell>
          <cell r="BC261">
            <v>0</v>
          </cell>
          <cell r="BD261">
            <v>0</v>
          </cell>
          <cell r="BE261">
            <v>0</v>
          </cell>
          <cell r="BF261">
            <v>0</v>
          </cell>
          <cell r="BG261">
            <v>0</v>
          </cell>
          <cell r="BH261">
            <v>0</v>
          </cell>
          <cell r="BI261">
            <v>0</v>
          </cell>
          <cell r="BJ261">
            <v>0</v>
          </cell>
          <cell r="BK261">
            <v>0</v>
          </cell>
          <cell r="BL261">
            <v>0</v>
          </cell>
          <cell r="BM261">
            <v>0</v>
          </cell>
          <cell r="BN261">
            <v>0</v>
          </cell>
          <cell r="BO261">
            <v>0</v>
          </cell>
          <cell r="BP261">
            <v>0</v>
          </cell>
          <cell r="BQ261">
            <v>0</v>
          </cell>
          <cell r="BR261">
            <v>0</v>
          </cell>
          <cell r="BS261">
            <v>0</v>
          </cell>
          <cell r="BT261">
            <v>0</v>
          </cell>
          <cell r="BU261">
            <v>0</v>
          </cell>
          <cell r="BV261">
            <v>0</v>
          </cell>
          <cell r="BW261">
            <v>0</v>
          </cell>
          <cell r="BX261">
            <v>0</v>
          </cell>
          <cell r="BY261">
            <v>0</v>
          </cell>
          <cell r="BZ261">
            <v>0</v>
          </cell>
          <cell r="CA261">
            <v>0</v>
          </cell>
          <cell r="CB261">
            <v>0</v>
          </cell>
          <cell r="CC261">
            <v>0</v>
          </cell>
        </row>
        <row r="262">
          <cell r="B262" t="str">
            <v>국도38(시)06</v>
          </cell>
          <cell r="C262" t="str">
            <v>국도38(시)</v>
          </cell>
          <cell r="D262" t="str">
            <v>06</v>
          </cell>
          <cell r="E262" t="str">
            <v>9904E_452</v>
          </cell>
          <cell r="F262" t="str">
            <v>9904E_552</v>
          </cell>
          <cell r="G262">
            <v>36</v>
          </cell>
          <cell r="H262">
            <v>48</v>
          </cell>
          <cell r="I262">
            <v>0</v>
          </cell>
          <cell r="J262">
            <v>0</v>
          </cell>
          <cell r="K262">
            <v>0</v>
          </cell>
          <cell r="L262">
            <v>0</v>
          </cell>
          <cell r="M262">
            <v>0</v>
          </cell>
          <cell r="N262">
            <v>0</v>
          </cell>
          <cell r="O262">
            <v>0</v>
          </cell>
          <cell r="P262">
            <v>0</v>
          </cell>
          <cell r="Q262">
            <v>0</v>
          </cell>
          <cell r="R262">
            <v>36</v>
          </cell>
          <cell r="S262">
            <v>0</v>
          </cell>
          <cell r="T262">
            <v>36</v>
          </cell>
          <cell r="U262">
            <v>36</v>
          </cell>
          <cell r="V262">
            <v>0</v>
          </cell>
          <cell r="W262">
            <v>0</v>
          </cell>
          <cell r="X262">
            <v>0</v>
          </cell>
          <cell r="Y262">
            <v>0</v>
          </cell>
          <cell r="Z262">
            <v>0</v>
          </cell>
          <cell r="AA262">
            <v>0</v>
          </cell>
          <cell r="AB262">
            <v>0</v>
          </cell>
          <cell r="AC262">
            <v>0</v>
          </cell>
          <cell r="AD262">
            <v>0</v>
          </cell>
          <cell r="AE262">
            <v>0</v>
          </cell>
          <cell r="AF262">
            <v>0</v>
          </cell>
          <cell r="AG262">
            <v>0</v>
          </cell>
          <cell r="AH262">
            <v>0</v>
          </cell>
          <cell r="AI262">
            <v>0</v>
          </cell>
          <cell r="AJ262">
            <v>0</v>
          </cell>
          <cell r="AK262">
            <v>0</v>
          </cell>
          <cell r="AL262">
            <v>0</v>
          </cell>
          <cell r="AM262">
            <v>0</v>
          </cell>
          <cell r="AN262">
            <v>0</v>
          </cell>
          <cell r="AO262">
            <v>0</v>
          </cell>
          <cell r="AP262">
            <v>0</v>
          </cell>
          <cell r="AQ262">
            <v>0</v>
          </cell>
          <cell r="AR262">
            <v>0</v>
          </cell>
          <cell r="AS262">
            <v>0</v>
          </cell>
          <cell r="AT262">
            <v>0</v>
          </cell>
          <cell r="AU262">
            <v>0</v>
          </cell>
          <cell r="AV262">
            <v>0</v>
          </cell>
          <cell r="AW262">
            <v>0</v>
          </cell>
          <cell r="AX262">
            <v>0</v>
          </cell>
          <cell r="AY262">
            <v>0</v>
          </cell>
          <cell r="AZ262">
            <v>0</v>
          </cell>
          <cell r="BA262">
            <v>0</v>
          </cell>
          <cell r="BB262">
            <v>0</v>
          </cell>
          <cell r="BC262">
            <v>0</v>
          </cell>
          <cell r="BD262">
            <v>0</v>
          </cell>
          <cell r="BE262">
            <v>0</v>
          </cell>
          <cell r="BF262">
            <v>0</v>
          </cell>
          <cell r="BG262">
            <v>0</v>
          </cell>
          <cell r="BH262">
            <v>0</v>
          </cell>
          <cell r="BI262">
            <v>0</v>
          </cell>
          <cell r="BJ262">
            <v>0</v>
          </cell>
          <cell r="BK262">
            <v>0</v>
          </cell>
          <cell r="BL262">
            <v>0</v>
          </cell>
          <cell r="BM262">
            <v>0</v>
          </cell>
          <cell r="BN262">
            <v>0</v>
          </cell>
          <cell r="BO262">
            <v>0</v>
          </cell>
          <cell r="BP262">
            <v>0</v>
          </cell>
          <cell r="BQ262">
            <v>0</v>
          </cell>
          <cell r="BR262">
            <v>0</v>
          </cell>
          <cell r="BS262">
            <v>0</v>
          </cell>
          <cell r="BT262">
            <v>0</v>
          </cell>
          <cell r="BU262">
            <v>0</v>
          </cell>
          <cell r="BV262">
            <v>0</v>
          </cell>
          <cell r="BW262">
            <v>0</v>
          </cell>
          <cell r="BX262">
            <v>0</v>
          </cell>
          <cell r="BY262">
            <v>0</v>
          </cell>
          <cell r="BZ262">
            <v>0</v>
          </cell>
          <cell r="CA262">
            <v>0</v>
          </cell>
          <cell r="CB262">
            <v>0</v>
          </cell>
          <cell r="CC262">
            <v>0</v>
          </cell>
        </row>
        <row r="263">
          <cell r="B263" t="str">
            <v>국도38(시)06</v>
          </cell>
          <cell r="C263" t="str">
            <v>국도38(시)</v>
          </cell>
          <cell r="D263" t="str">
            <v>06</v>
          </cell>
          <cell r="E263" t="str">
            <v>9904E_552</v>
          </cell>
          <cell r="F263" t="str">
            <v>9904E_651</v>
          </cell>
          <cell r="G263">
            <v>49</v>
          </cell>
          <cell r="H263">
            <v>48</v>
          </cell>
          <cell r="I263">
            <v>0</v>
          </cell>
          <cell r="J263">
            <v>0</v>
          </cell>
          <cell r="K263">
            <v>0</v>
          </cell>
          <cell r="L263">
            <v>0</v>
          </cell>
          <cell r="M263">
            <v>0</v>
          </cell>
          <cell r="N263">
            <v>0</v>
          </cell>
          <cell r="O263">
            <v>0</v>
          </cell>
          <cell r="P263">
            <v>0</v>
          </cell>
          <cell r="Q263">
            <v>0</v>
          </cell>
          <cell r="R263">
            <v>49</v>
          </cell>
          <cell r="S263">
            <v>0</v>
          </cell>
          <cell r="T263">
            <v>49</v>
          </cell>
          <cell r="U263">
            <v>49</v>
          </cell>
          <cell r="V263">
            <v>0</v>
          </cell>
          <cell r="W263">
            <v>0</v>
          </cell>
          <cell r="X263">
            <v>0</v>
          </cell>
          <cell r="Y263">
            <v>0</v>
          </cell>
          <cell r="Z263">
            <v>0</v>
          </cell>
          <cell r="AA263">
            <v>0</v>
          </cell>
          <cell r="AB263">
            <v>0</v>
          </cell>
          <cell r="AC263">
            <v>0</v>
          </cell>
          <cell r="AD263">
            <v>0</v>
          </cell>
          <cell r="AE263">
            <v>0</v>
          </cell>
          <cell r="AF263">
            <v>0</v>
          </cell>
          <cell r="AG263">
            <v>0</v>
          </cell>
          <cell r="AH263">
            <v>0</v>
          </cell>
          <cell r="AI263">
            <v>0</v>
          </cell>
          <cell r="AJ263">
            <v>0</v>
          </cell>
          <cell r="AK263">
            <v>0</v>
          </cell>
          <cell r="AL263">
            <v>0</v>
          </cell>
          <cell r="AM263">
            <v>0</v>
          </cell>
          <cell r="AN263">
            <v>0</v>
          </cell>
          <cell r="AO263">
            <v>0</v>
          </cell>
          <cell r="AP263">
            <v>0</v>
          </cell>
          <cell r="AQ263">
            <v>0</v>
          </cell>
          <cell r="AR263">
            <v>0</v>
          </cell>
          <cell r="AS263">
            <v>0</v>
          </cell>
          <cell r="AT263">
            <v>0</v>
          </cell>
          <cell r="AU263">
            <v>0</v>
          </cell>
          <cell r="AV263">
            <v>0</v>
          </cell>
          <cell r="AW263">
            <v>0</v>
          </cell>
          <cell r="AX263">
            <v>0</v>
          </cell>
          <cell r="AY263">
            <v>0</v>
          </cell>
          <cell r="AZ263">
            <v>0</v>
          </cell>
          <cell r="BA263">
            <v>0</v>
          </cell>
          <cell r="BB263">
            <v>0</v>
          </cell>
          <cell r="BC263">
            <v>0</v>
          </cell>
          <cell r="BD263">
            <v>0</v>
          </cell>
          <cell r="BE263">
            <v>0</v>
          </cell>
          <cell r="BF263">
            <v>0</v>
          </cell>
          <cell r="BG263">
            <v>0</v>
          </cell>
          <cell r="BH263">
            <v>0</v>
          </cell>
          <cell r="BI263">
            <v>0</v>
          </cell>
          <cell r="BJ263">
            <v>0</v>
          </cell>
          <cell r="BK263">
            <v>0</v>
          </cell>
          <cell r="BL263">
            <v>0</v>
          </cell>
          <cell r="BM263">
            <v>0</v>
          </cell>
          <cell r="BN263">
            <v>0</v>
          </cell>
          <cell r="BO263">
            <v>0</v>
          </cell>
          <cell r="BP263">
            <v>0</v>
          </cell>
          <cell r="BQ263">
            <v>0</v>
          </cell>
          <cell r="BR263">
            <v>0</v>
          </cell>
          <cell r="BS263">
            <v>0</v>
          </cell>
          <cell r="BT263">
            <v>0</v>
          </cell>
          <cell r="BU263">
            <v>0</v>
          </cell>
          <cell r="BV263">
            <v>0</v>
          </cell>
          <cell r="BW263">
            <v>0</v>
          </cell>
          <cell r="BX263">
            <v>0</v>
          </cell>
          <cell r="BY263">
            <v>0</v>
          </cell>
          <cell r="BZ263">
            <v>0</v>
          </cell>
          <cell r="CA263">
            <v>0</v>
          </cell>
          <cell r="CB263">
            <v>0</v>
          </cell>
          <cell r="CC263">
            <v>0</v>
          </cell>
        </row>
        <row r="264">
          <cell r="B264" t="str">
            <v>국도38(시)06</v>
          </cell>
          <cell r="C264" t="str">
            <v>국도38(시)</v>
          </cell>
          <cell r="D264" t="str">
            <v>06</v>
          </cell>
          <cell r="E264" t="str">
            <v>9904E_651</v>
          </cell>
          <cell r="F264" t="str">
            <v>9904E_654</v>
          </cell>
          <cell r="G264">
            <v>26</v>
          </cell>
          <cell r="H264">
            <v>48</v>
          </cell>
          <cell r="I264">
            <v>0</v>
          </cell>
          <cell r="J264">
            <v>0</v>
          </cell>
          <cell r="K264">
            <v>0</v>
          </cell>
          <cell r="L264">
            <v>0</v>
          </cell>
          <cell r="M264">
            <v>0</v>
          </cell>
          <cell r="N264">
            <v>0</v>
          </cell>
          <cell r="O264">
            <v>0</v>
          </cell>
          <cell r="P264">
            <v>0</v>
          </cell>
          <cell r="Q264">
            <v>0</v>
          </cell>
          <cell r="R264">
            <v>26</v>
          </cell>
          <cell r="S264">
            <v>0</v>
          </cell>
          <cell r="T264">
            <v>26</v>
          </cell>
          <cell r="U264">
            <v>26</v>
          </cell>
          <cell r="V264">
            <v>0</v>
          </cell>
          <cell r="W264">
            <v>0</v>
          </cell>
          <cell r="X264">
            <v>0</v>
          </cell>
          <cell r="Y264">
            <v>0</v>
          </cell>
          <cell r="Z264">
            <v>0</v>
          </cell>
          <cell r="AA264">
            <v>0</v>
          </cell>
          <cell r="AB264">
            <v>0</v>
          </cell>
          <cell r="AC264">
            <v>0</v>
          </cell>
          <cell r="AD264">
            <v>0</v>
          </cell>
          <cell r="AE264">
            <v>0</v>
          </cell>
          <cell r="AF264">
            <v>0</v>
          </cell>
          <cell r="AG264">
            <v>0</v>
          </cell>
          <cell r="AH264">
            <v>0</v>
          </cell>
          <cell r="AI264">
            <v>0</v>
          </cell>
          <cell r="AJ264">
            <v>0</v>
          </cell>
          <cell r="AK264">
            <v>0</v>
          </cell>
          <cell r="AL264">
            <v>0</v>
          </cell>
          <cell r="AM264">
            <v>0</v>
          </cell>
          <cell r="AN264">
            <v>0</v>
          </cell>
          <cell r="AO264">
            <v>0</v>
          </cell>
          <cell r="AP264">
            <v>0</v>
          </cell>
          <cell r="AQ264">
            <v>0</v>
          </cell>
          <cell r="AR264">
            <v>0</v>
          </cell>
          <cell r="AS264">
            <v>0</v>
          </cell>
          <cell r="AT264">
            <v>0</v>
          </cell>
          <cell r="AU264">
            <v>0</v>
          </cell>
          <cell r="AV264">
            <v>0</v>
          </cell>
          <cell r="AW264">
            <v>0</v>
          </cell>
          <cell r="AX264">
            <v>0</v>
          </cell>
          <cell r="AY264">
            <v>0</v>
          </cell>
          <cell r="AZ264">
            <v>0</v>
          </cell>
          <cell r="BA264">
            <v>0</v>
          </cell>
          <cell r="BB264">
            <v>0</v>
          </cell>
          <cell r="BC264">
            <v>0</v>
          </cell>
          <cell r="BD264">
            <v>0</v>
          </cell>
          <cell r="BE264">
            <v>0</v>
          </cell>
          <cell r="BF264">
            <v>0</v>
          </cell>
          <cell r="BG264">
            <v>0</v>
          </cell>
          <cell r="BH264">
            <v>0</v>
          </cell>
          <cell r="BI264">
            <v>0</v>
          </cell>
          <cell r="BJ264">
            <v>0</v>
          </cell>
          <cell r="BK264">
            <v>0</v>
          </cell>
          <cell r="BL264">
            <v>0</v>
          </cell>
          <cell r="BM264">
            <v>0</v>
          </cell>
          <cell r="BN264">
            <v>0</v>
          </cell>
          <cell r="BO264">
            <v>0</v>
          </cell>
          <cell r="BP264">
            <v>0</v>
          </cell>
          <cell r="BQ264">
            <v>0</v>
          </cell>
          <cell r="BR264">
            <v>0</v>
          </cell>
          <cell r="BS264">
            <v>0</v>
          </cell>
          <cell r="BT264">
            <v>0</v>
          </cell>
          <cell r="BU264">
            <v>0</v>
          </cell>
          <cell r="BV264">
            <v>0</v>
          </cell>
          <cell r="BW264">
            <v>0</v>
          </cell>
          <cell r="BX264">
            <v>0</v>
          </cell>
          <cell r="BY264">
            <v>0</v>
          </cell>
          <cell r="BZ264">
            <v>0</v>
          </cell>
          <cell r="CA264">
            <v>0</v>
          </cell>
          <cell r="CB264">
            <v>0</v>
          </cell>
          <cell r="CC264">
            <v>0</v>
          </cell>
        </row>
        <row r="265">
          <cell r="B265" t="str">
            <v>국도38(시)06</v>
          </cell>
          <cell r="C265" t="str">
            <v>국도38(시)</v>
          </cell>
          <cell r="D265" t="str">
            <v>06</v>
          </cell>
          <cell r="E265" t="str">
            <v>9904E_654</v>
          </cell>
          <cell r="F265" t="str">
            <v>9904E_752</v>
          </cell>
          <cell r="G265">
            <v>16</v>
          </cell>
          <cell r="H265">
            <v>48</v>
          </cell>
          <cell r="I265">
            <v>0</v>
          </cell>
          <cell r="J265">
            <v>0</v>
          </cell>
          <cell r="K265">
            <v>0</v>
          </cell>
          <cell r="L265">
            <v>0</v>
          </cell>
          <cell r="M265">
            <v>0</v>
          </cell>
          <cell r="N265">
            <v>0</v>
          </cell>
          <cell r="O265">
            <v>0</v>
          </cell>
          <cell r="P265">
            <v>0</v>
          </cell>
          <cell r="Q265">
            <v>0</v>
          </cell>
          <cell r="R265">
            <v>16</v>
          </cell>
          <cell r="S265">
            <v>0</v>
          </cell>
          <cell r="T265">
            <v>16</v>
          </cell>
          <cell r="U265">
            <v>16</v>
          </cell>
          <cell r="V265">
            <v>0</v>
          </cell>
          <cell r="W265">
            <v>0</v>
          </cell>
          <cell r="X265">
            <v>0</v>
          </cell>
          <cell r="Y265">
            <v>0</v>
          </cell>
          <cell r="Z265">
            <v>0</v>
          </cell>
          <cell r="AA265">
            <v>0</v>
          </cell>
          <cell r="AB265">
            <v>0</v>
          </cell>
          <cell r="AC265">
            <v>0</v>
          </cell>
          <cell r="AD265">
            <v>0</v>
          </cell>
          <cell r="AE265">
            <v>0</v>
          </cell>
          <cell r="AF265">
            <v>0</v>
          </cell>
          <cell r="AG265">
            <v>0</v>
          </cell>
          <cell r="AH265">
            <v>0</v>
          </cell>
          <cell r="AI265">
            <v>0</v>
          </cell>
          <cell r="AJ265">
            <v>0</v>
          </cell>
          <cell r="AK265">
            <v>0</v>
          </cell>
          <cell r="AL265">
            <v>0</v>
          </cell>
          <cell r="AM265">
            <v>0</v>
          </cell>
          <cell r="AN265">
            <v>0</v>
          </cell>
          <cell r="AO265">
            <v>0</v>
          </cell>
          <cell r="AP265">
            <v>0</v>
          </cell>
          <cell r="AQ265">
            <v>0</v>
          </cell>
          <cell r="AR265">
            <v>0</v>
          </cell>
          <cell r="AS265">
            <v>0</v>
          </cell>
          <cell r="AT265">
            <v>0</v>
          </cell>
          <cell r="AU265">
            <v>0</v>
          </cell>
          <cell r="AV265">
            <v>0</v>
          </cell>
          <cell r="AW265">
            <v>0</v>
          </cell>
          <cell r="AX265">
            <v>0</v>
          </cell>
          <cell r="AY265">
            <v>0</v>
          </cell>
          <cell r="AZ265">
            <v>0</v>
          </cell>
          <cell r="BA265">
            <v>0</v>
          </cell>
          <cell r="BB265">
            <v>0</v>
          </cell>
          <cell r="BC265">
            <v>0</v>
          </cell>
          <cell r="BD265">
            <v>0</v>
          </cell>
          <cell r="BE265">
            <v>0</v>
          </cell>
          <cell r="BF265">
            <v>0</v>
          </cell>
          <cell r="BG265">
            <v>0</v>
          </cell>
          <cell r="BH265">
            <v>0</v>
          </cell>
          <cell r="BI265">
            <v>0</v>
          </cell>
          <cell r="BJ265">
            <v>0</v>
          </cell>
          <cell r="BK265">
            <v>0</v>
          </cell>
          <cell r="BL265">
            <v>0</v>
          </cell>
          <cell r="BM265">
            <v>0</v>
          </cell>
          <cell r="BN265">
            <v>0</v>
          </cell>
          <cell r="BO265">
            <v>0</v>
          </cell>
          <cell r="BP265">
            <v>0</v>
          </cell>
          <cell r="BQ265">
            <v>0</v>
          </cell>
          <cell r="BR265">
            <v>0</v>
          </cell>
          <cell r="BS265">
            <v>0</v>
          </cell>
          <cell r="BT265">
            <v>0</v>
          </cell>
          <cell r="BU265">
            <v>0</v>
          </cell>
          <cell r="BV265">
            <v>0</v>
          </cell>
          <cell r="BW265">
            <v>0</v>
          </cell>
          <cell r="BX265">
            <v>0</v>
          </cell>
          <cell r="BY265">
            <v>0</v>
          </cell>
          <cell r="BZ265">
            <v>0</v>
          </cell>
          <cell r="CA265">
            <v>0</v>
          </cell>
          <cell r="CB265">
            <v>0</v>
          </cell>
          <cell r="CC265">
            <v>0</v>
          </cell>
        </row>
        <row r="266">
          <cell r="B266" t="str">
            <v>국도38(시)06</v>
          </cell>
          <cell r="C266" t="str">
            <v>국도38(시)</v>
          </cell>
          <cell r="D266" t="str">
            <v>06</v>
          </cell>
          <cell r="E266" t="str">
            <v>9904E_752</v>
          </cell>
          <cell r="F266" t="str">
            <v>9904E_751</v>
          </cell>
          <cell r="G266">
            <v>36</v>
          </cell>
          <cell r="H266">
            <v>48</v>
          </cell>
          <cell r="I266">
            <v>0</v>
          </cell>
          <cell r="J266">
            <v>0</v>
          </cell>
          <cell r="K266">
            <v>0</v>
          </cell>
          <cell r="L266">
            <v>0</v>
          </cell>
          <cell r="M266">
            <v>0</v>
          </cell>
          <cell r="N266">
            <v>0</v>
          </cell>
          <cell r="O266">
            <v>0</v>
          </cell>
          <cell r="P266">
            <v>0</v>
          </cell>
          <cell r="Q266">
            <v>0</v>
          </cell>
          <cell r="R266">
            <v>36</v>
          </cell>
          <cell r="S266">
            <v>0</v>
          </cell>
          <cell r="T266">
            <v>36</v>
          </cell>
          <cell r="U266">
            <v>36</v>
          </cell>
          <cell r="V266">
            <v>0</v>
          </cell>
          <cell r="W266">
            <v>0</v>
          </cell>
          <cell r="X266">
            <v>0</v>
          </cell>
          <cell r="Y266">
            <v>0</v>
          </cell>
          <cell r="Z266">
            <v>0</v>
          </cell>
          <cell r="AA266">
            <v>0</v>
          </cell>
          <cell r="AB266">
            <v>0</v>
          </cell>
          <cell r="AC266">
            <v>0</v>
          </cell>
          <cell r="AD266">
            <v>0</v>
          </cell>
          <cell r="AE266">
            <v>0</v>
          </cell>
          <cell r="AF266">
            <v>0</v>
          </cell>
          <cell r="AG266">
            <v>0</v>
          </cell>
          <cell r="AH266">
            <v>0</v>
          </cell>
          <cell r="AI266">
            <v>0</v>
          </cell>
          <cell r="AJ266">
            <v>0</v>
          </cell>
          <cell r="AK266">
            <v>0</v>
          </cell>
          <cell r="AL266">
            <v>0</v>
          </cell>
          <cell r="AM266">
            <v>0</v>
          </cell>
          <cell r="AN266">
            <v>0</v>
          </cell>
          <cell r="AO266">
            <v>0</v>
          </cell>
          <cell r="AP266">
            <v>0</v>
          </cell>
          <cell r="AQ266">
            <v>0</v>
          </cell>
          <cell r="AR266">
            <v>0</v>
          </cell>
          <cell r="AS266">
            <v>0</v>
          </cell>
          <cell r="AT266">
            <v>0</v>
          </cell>
          <cell r="AU266">
            <v>0</v>
          </cell>
          <cell r="AV266">
            <v>0</v>
          </cell>
          <cell r="AW266">
            <v>0</v>
          </cell>
          <cell r="AX266">
            <v>0</v>
          </cell>
          <cell r="AY266">
            <v>0</v>
          </cell>
          <cell r="AZ266">
            <v>0</v>
          </cell>
          <cell r="BA266">
            <v>0</v>
          </cell>
          <cell r="BB266">
            <v>0</v>
          </cell>
          <cell r="BC266">
            <v>0</v>
          </cell>
          <cell r="BD266">
            <v>0</v>
          </cell>
          <cell r="BE266">
            <v>0</v>
          </cell>
          <cell r="BF266">
            <v>0</v>
          </cell>
          <cell r="BG266">
            <v>0</v>
          </cell>
          <cell r="BH266">
            <v>0</v>
          </cell>
          <cell r="BI266">
            <v>0</v>
          </cell>
          <cell r="BJ266">
            <v>0</v>
          </cell>
          <cell r="BK266">
            <v>0</v>
          </cell>
          <cell r="BL266">
            <v>0</v>
          </cell>
          <cell r="BM266">
            <v>0</v>
          </cell>
          <cell r="BN266">
            <v>0</v>
          </cell>
          <cell r="BO266">
            <v>0</v>
          </cell>
          <cell r="BP266">
            <v>0</v>
          </cell>
          <cell r="BQ266">
            <v>0</v>
          </cell>
          <cell r="BR266">
            <v>0</v>
          </cell>
          <cell r="BS266">
            <v>0</v>
          </cell>
          <cell r="BT266">
            <v>0</v>
          </cell>
          <cell r="BU266">
            <v>0</v>
          </cell>
          <cell r="BV266">
            <v>0</v>
          </cell>
          <cell r="BW266">
            <v>0</v>
          </cell>
          <cell r="BX266">
            <v>0</v>
          </cell>
          <cell r="BY266">
            <v>0</v>
          </cell>
          <cell r="BZ266">
            <v>0</v>
          </cell>
          <cell r="CA266">
            <v>0</v>
          </cell>
          <cell r="CB266">
            <v>0</v>
          </cell>
          <cell r="CC266">
            <v>0</v>
          </cell>
        </row>
        <row r="267">
          <cell r="B267" t="str">
            <v>국도38(시)06</v>
          </cell>
          <cell r="C267" t="str">
            <v>국도38(시)</v>
          </cell>
          <cell r="D267" t="str">
            <v>06</v>
          </cell>
          <cell r="E267" t="str">
            <v>9904E_751</v>
          </cell>
          <cell r="F267" t="str">
            <v>9904E_852</v>
          </cell>
          <cell r="G267">
            <v>29</v>
          </cell>
          <cell r="H267">
            <v>48</v>
          </cell>
          <cell r="I267">
            <v>0</v>
          </cell>
          <cell r="J267">
            <v>0</v>
          </cell>
          <cell r="K267">
            <v>0</v>
          </cell>
          <cell r="L267">
            <v>0</v>
          </cell>
          <cell r="M267">
            <v>0</v>
          </cell>
          <cell r="N267">
            <v>0</v>
          </cell>
          <cell r="O267">
            <v>0</v>
          </cell>
          <cell r="P267">
            <v>0</v>
          </cell>
          <cell r="Q267">
            <v>0</v>
          </cell>
          <cell r="R267">
            <v>29</v>
          </cell>
          <cell r="S267">
            <v>0</v>
          </cell>
          <cell r="T267">
            <v>29</v>
          </cell>
          <cell r="U267">
            <v>29</v>
          </cell>
          <cell r="V267">
            <v>0</v>
          </cell>
          <cell r="W267">
            <v>0</v>
          </cell>
          <cell r="X267">
            <v>0</v>
          </cell>
          <cell r="Y267">
            <v>0</v>
          </cell>
          <cell r="Z267">
            <v>0</v>
          </cell>
          <cell r="AA267">
            <v>0</v>
          </cell>
          <cell r="AB267">
            <v>0</v>
          </cell>
          <cell r="AC267">
            <v>0</v>
          </cell>
          <cell r="AD267">
            <v>0</v>
          </cell>
          <cell r="AE267">
            <v>0</v>
          </cell>
          <cell r="AF267">
            <v>0</v>
          </cell>
          <cell r="AG267">
            <v>0</v>
          </cell>
          <cell r="AH267">
            <v>0</v>
          </cell>
          <cell r="AI267">
            <v>0</v>
          </cell>
          <cell r="AJ267">
            <v>0</v>
          </cell>
          <cell r="AK267">
            <v>0</v>
          </cell>
          <cell r="AL267">
            <v>0</v>
          </cell>
          <cell r="AM267">
            <v>0</v>
          </cell>
          <cell r="AN267">
            <v>0</v>
          </cell>
          <cell r="AO267">
            <v>0</v>
          </cell>
          <cell r="AP267">
            <v>0</v>
          </cell>
          <cell r="AQ267">
            <v>0</v>
          </cell>
          <cell r="AR267">
            <v>0</v>
          </cell>
          <cell r="AS267">
            <v>0</v>
          </cell>
          <cell r="AT267">
            <v>0</v>
          </cell>
          <cell r="AU267">
            <v>0</v>
          </cell>
          <cell r="AV267">
            <v>0</v>
          </cell>
          <cell r="AW267">
            <v>0</v>
          </cell>
          <cell r="AX267">
            <v>0</v>
          </cell>
          <cell r="AY267">
            <v>0</v>
          </cell>
          <cell r="AZ267">
            <v>0</v>
          </cell>
          <cell r="BA267">
            <v>0</v>
          </cell>
          <cell r="BB267">
            <v>0</v>
          </cell>
          <cell r="BC267">
            <v>0</v>
          </cell>
          <cell r="BD267">
            <v>0</v>
          </cell>
          <cell r="BE267">
            <v>0</v>
          </cell>
          <cell r="BF267">
            <v>0</v>
          </cell>
          <cell r="BG267">
            <v>0</v>
          </cell>
          <cell r="BH267">
            <v>0</v>
          </cell>
          <cell r="BI267">
            <v>0</v>
          </cell>
          <cell r="BJ267">
            <v>0</v>
          </cell>
          <cell r="BK267">
            <v>0</v>
          </cell>
          <cell r="BL267">
            <v>0</v>
          </cell>
          <cell r="BM267">
            <v>0</v>
          </cell>
          <cell r="BN267">
            <v>0</v>
          </cell>
          <cell r="BO267">
            <v>0</v>
          </cell>
          <cell r="BP267">
            <v>0</v>
          </cell>
          <cell r="BQ267">
            <v>0</v>
          </cell>
          <cell r="BR267">
            <v>0</v>
          </cell>
          <cell r="BS267">
            <v>0</v>
          </cell>
          <cell r="BT267">
            <v>0</v>
          </cell>
          <cell r="BU267">
            <v>0</v>
          </cell>
          <cell r="BV267">
            <v>0</v>
          </cell>
          <cell r="BW267">
            <v>0</v>
          </cell>
          <cell r="BX267">
            <v>0</v>
          </cell>
          <cell r="BY267">
            <v>0</v>
          </cell>
          <cell r="BZ267">
            <v>0</v>
          </cell>
          <cell r="CA267">
            <v>0</v>
          </cell>
          <cell r="CB267">
            <v>0</v>
          </cell>
          <cell r="CC267">
            <v>0</v>
          </cell>
        </row>
        <row r="268">
          <cell r="B268" t="str">
            <v>국도38(시)06</v>
          </cell>
          <cell r="C268" t="str">
            <v>국도38(시)</v>
          </cell>
          <cell r="D268" t="str">
            <v>06</v>
          </cell>
          <cell r="E268" t="str">
            <v>9904E_852</v>
          </cell>
          <cell r="F268" t="str">
            <v>9904E_951</v>
          </cell>
          <cell r="G268">
            <v>42</v>
          </cell>
          <cell r="H268">
            <v>48</v>
          </cell>
          <cell r="I268">
            <v>0</v>
          </cell>
          <cell r="J268">
            <v>0</v>
          </cell>
          <cell r="K268">
            <v>0</v>
          </cell>
          <cell r="L268">
            <v>0</v>
          </cell>
          <cell r="M268">
            <v>0</v>
          </cell>
          <cell r="N268">
            <v>0</v>
          </cell>
          <cell r="O268">
            <v>0</v>
          </cell>
          <cell r="P268">
            <v>0</v>
          </cell>
          <cell r="Q268">
            <v>0</v>
          </cell>
          <cell r="R268">
            <v>42</v>
          </cell>
          <cell r="S268">
            <v>0</v>
          </cell>
          <cell r="T268">
            <v>42</v>
          </cell>
          <cell r="U268">
            <v>42</v>
          </cell>
          <cell r="V268">
            <v>0</v>
          </cell>
          <cell r="W268">
            <v>0</v>
          </cell>
          <cell r="X268">
            <v>0</v>
          </cell>
          <cell r="Y268">
            <v>0</v>
          </cell>
          <cell r="Z268">
            <v>0</v>
          </cell>
          <cell r="AA268">
            <v>0</v>
          </cell>
          <cell r="AB268">
            <v>0</v>
          </cell>
          <cell r="AC268">
            <v>0</v>
          </cell>
          <cell r="AD268">
            <v>0</v>
          </cell>
          <cell r="AE268">
            <v>0</v>
          </cell>
          <cell r="AF268">
            <v>0</v>
          </cell>
          <cell r="AG268">
            <v>0</v>
          </cell>
          <cell r="AH268">
            <v>0</v>
          </cell>
          <cell r="AI268">
            <v>0</v>
          </cell>
          <cell r="AJ268">
            <v>0</v>
          </cell>
          <cell r="AK268">
            <v>0</v>
          </cell>
          <cell r="AL268">
            <v>0</v>
          </cell>
          <cell r="AM268">
            <v>0</v>
          </cell>
          <cell r="AN268">
            <v>0</v>
          </cell>
          <cell r="AO268">
            <v>0</v>
          </cell>
          <cell r="AP268">
            <v>0</v>
          </cell>
          <cell r="AQ268">
            <v>0</v>
          </cell>
          <cell r="AR268">
            <v>0</v>
          </cell>
          <cell r="AS268">
            <v>0</v>
          </cell>
          <cell r="AT268">
            <v>0</v>
          </cell>
          <cell r="AU268">
            <v>0</v>
          </cell>
          <cell r="AV268">
            <v>0</v>
          </cell>
          <cell r="AW268">
            <v>0</v>
          </cell>
          <cell r="AX268">
            <v>0</v>
          </cell>
          <cell r="AY268">
            <v>0</v>
          </cell>
          <cell r="AZ268">
            <v>0</v>
          </cell>
          <cell r="BA268">
            <v>0</v>
          </cell>
          <cell r="BB268">
            <v>0</v>
          </cell>
          <cell r="BC268">
            <v>0</v>
          </cell>
          <cell r="BD268">
            <v>0</v>
          </cell>
          <cell r="BE268">
            <v>0</v>
          </cell>
          <cell r="BF268">
            <v>0</v>
          </cell>
          <cell r="BG268">
            <v>0</v>
          </cell>
          <cell r="BH268">
            <v>0</v>
          </cell>
          <cell r="BI268">
            <v>0</v>
          </cell>
          <cell r="BJ268">
            <v>0</v>
          </cell>
          <cell r="BK268">
            <v>0</v>
          </cell>
          <cell r="BL268">
            <v>0</v>
          </cell>
          <cell r="BM268">
            <v>0</v>
          </cell>
          <cell r="BN268">
            <v>0</v>
          </cell>
          <cell r="BO268">
            <v>0</v>
          </cell>
          <cell r="BP268">
            <v>0</v>
          </cell>
          <cell r="BQ268">
            <v>0</v>
          </cell>
          <cell r="BR268">
            <v>0</v>
          </cell>
          <cell r="BS268">
            <v>0</v>
          </cell>
          <cell r="BT268">
            <v>0</v>
          </cell>
          <cell r="BU268">
            <v>0</v>
          </cell>
          <cell r="BV268">
            <v>0</v>
          </cell>
          <cell r="BW268">
            <v>0</v>
          </cell>
          <cell r="BX268">
            <v>0</v>
          </cell>
          <cell r="BY268">
            <v>0</v>
          </cell>
          <cell r="BZ268">
            <v>0</v>
          </cell>
          <cell r="CA268">
            <v>0</v>
          </cell>
          <cell r="CB268">
            <v>0</v>
          </cell>
          <cell r="CC268">
            <v>0</v>
          </cell>
        </row>
        <row r="269">
          <cell r="B269" t="str">
            <v>국도38(시)06</v>
          </cell>
          <cell r="C269" t="str">
            <v>국도38(시)</v>
          </cell>
          <cell r="D269" t="str">
            <v>06</v>
          </cell>
          <cell r="E269" t="str">
            <v>9904E_951</v>
          </cell>
          <cell r="F269" t="str">
            <v>9904F_054</v>
          </cell>
          <cell r="G269">
            <v>42</v>
          </cell>
          <cell r="H269">
            <v>48</v>
          </cell>
          <cell r="I269">
            <v>0</v>
          </cell>
          <cell r="J269">
            <v>0</v>
          </cell>
          <cell r="K269">
            <v>0</v>
          </cell>
          <cell r="L269">
            <v>0</v>
          </cell>
          <cell r="M269">
            <v>0</v>
          </cell>
          <cell r="N269">
            <v>0</v>
          </cell>
          <cell r="O269">
            <v>0</v>
          </cell>
          <cell r="P269">
            <v>0</v>
          </cell>
          <cell r="Q269">
            <v>0</v>
          </cell>
          <cell r="R269">
            <v>42</v>
          </cell>
          <cell r="S269">
            <v>0</v>
          </cell>
          <cell r="T269">
            <v>42</v>
          </cell>
          <cell r="U269">
            <v>42</v>
          </cell>
          <cell r="V269">
            <v>0</v>
          </cell>
          <cell r="W269">
            <v>0</v>
          </cell>
          <cell r="X269">
            <v>0</v>
          </cell>
          <cell r="Y269">
            <v>0</v>
          </cell>
          <cell r="Z269">
            <v>0</v>
          </cell>
          <cell r="AA269">
            <v>0</v>
          </cell>
          <cell r="AB269">
            <v>0</v>
          </cell>
          <cell r="AC269">
            <v>0</v>
          </cell>
          <cell r="AD269">
            <v>0</v>
          </cell>
          <cell r="AE269">
            <v>0</v>
          </cell>
          <cell r="AF269">
            <v>0</v>
          </cell>
          <cell r="AG269">
            <v>0</v>
          </cell>
          <cell r="AH269">
            <v>0</v>
          </cell>
          <cell r="AI269">
            <v>0</v>
          </cell>
          <cell r="AJ269">
            <v>0</v>
          </cell>
          <cell r="AK269">
            <v>0</v>
          </cell>
          <cell r="AL269">
            <v>0</v>
          </cell>
          <cell r="AM269">
            <v>0</v>
          </cell>
          <cell r="AN269">
            <v>0</v>
          </cell>
          <cell r="AO269">
            <v>0</v>
          </cell>
          <cell r="AP269">
            <v>0</v>
          </cell>
          <cell r="AQ269">
            <v>0</v>
          </cell>
          <cell r="AR269">
            <v>0</v>
          </cell>
          <cell r="AS269">
            <v>0</v>
          </cell>
          <cell r="AT269">
            <v>0</v>
          </cell>
          <cell r="AU269">
            <v>0</v>
          </cell>
          <cell r="AV269">
            <v>0</v>
          </cell>
          <cell r="AW269">
            <v>0</v>
          </cell>
          <cell r="AX269">
            <v>0</v>
          </cell>
          <cell r="AY269">
            <v>0</v>
          </cell>
          <cell r="AZ269">
            <v>0</v>
          </cell>
          <cell r="BA269">
            <v>0</v>
          </cell>
          <cell r="BB269">
            <v>0</v>
          </cell>
          <cell r="BC269">
            <v>0</v>
          </cell>
          <cell r="BD269">
            <v>0</v>
          </cell>
          <cell r="BE269">
            <v>0</v>
          </cell>
          <cell r="BF269">
            <v>0</v>
          </cell>
          <cell r="BG269">
            <v>0</v>
          </cell>
          <cell r="BH269">
            <v>0</v>
          </cell>
          <cell r="BI269">
            <v>0</v>
          </cell>
          <cell r="BJ269">
            <v>0</v>
          </cell>
          <cell r="BK269">
            <v>0</v>
          </cell>
          <cell r="BL269">
            <v>0</v>
          </cell>
          <cell r="BM269">
            <v>0</v>
          </cell>
          <cell r="BN269">
            <v>0</v>
          </cell>
          <cell r="BO269">
            <v>0</v>
          </cell>
          <cell r="BP269">
            <v>0</v>
          </cell>
          <cell r="BQ269">
            <v>0</v>
          </cell>
          <cell r="BR269">
            <v>0</v>
          </cell>
          <cell r="BS269">
            <v>0</v>
          </cell>
          <cell r="BT269">
            <v>0</v>
          </cell>
          <cell r="BU269">
            <v>0</v>
          </cell>
          <cell r="BV269">
            <v>0</v>
          </cell>
          <cell r="BW269">
            <v>0</v>
          </cell>
          <cell r="BX269">
            <v>0</v>
          </cell>
          <cell r="BY269">
            <v>0</v>
          </cell>
          <cell r="BZ269">
            <v>0</v>
          </cell>
          <cell r="CA269">
            <v>0</v>
          </cell>
          <cell r="CB269">
            <v>0</v>
          </cell>
          <cell r="CC269">
            <v>0</v>
          </cell>
        </row>
        <row r="270">
          <cell r="B270" t="str">
            <v>국도38(시)06</v>
          </cell>
          <cell r="C270" t="str">
            <v>국도38(시)</v>
          </cell>
          <cell r="D270" t="str">
            <v>06</v>
          </cell>
          <cell r="E270" t="str">
            <v>9904F_054</v>
          </cell>
          <cell r="F270" t="str">
            <v>9904F_051</v>
          </cell>
          <cell r="G270">
            <v>26</v>
          </cell>
          <cell r="H270">
            <v>48</v>
          </cell>
          <cell r="I270">
            <v>0</v>
          </cell>
          <cell r="J270">
            <v>0</v>
          </cell>
          <cell r="K270">
            <v>0</v>
          </cell>
          <cell r="L270">
            <v>0</v>
          </cell>
          <cell r="M270">
            <v>0</v>
          </cell>
          <cell r="N270">
            <v>0</v>
          </cell>
          <cell r="O270">
            <v>0</v>
          </cell>
          <cell r="P270">
            <v>0</v>
          </cell>
          <cell r="Q270">
            <v>0</v>
          </cell>
          <cell r="R270">
            <v>26</v>
          </cell>
          <cell r="S270">
            <v>0</v>
          </cell>
          <cell r="T270">
            <v>26</v>
          </cell>
          <cell r="U270">
            <v>26</v>
          </cell>
          <cell r="V270">
            <v>0</v>
          </cell>
          <cell r="W270">
            <v>0</v>
          </cell>
          <cell r="X270">
            <v>0</v>
          </cell>
          <cell r="Y270">
            <v>0</v>
          </cell>
          <cell r="Z270">
            <v>0</v>
          </cell>
          <cell r="AA270">
            <v>0</v>
          </cell>
          <cell r="AB270">
            <v>0</v>
          </cell>
          <cell r="AC270">
            <v>0</v>
          </cell>
          <cell r="AD270">
            <v>0</v>
          </cell>
          <cell r="AE270">
            <v>0</v>
          </cell>
          <cell r="AF270">
            <v>0</v>
          </cell>
          <cell r="AG270">
            <v>0</v>
          </cell>
          <cell r="AH270">
            <v>0</v>
          </cell>
          <cell r="AI270">
            <v>0</v>
          </cell>
          <cell r="AJ270">
            <v>0</v>
          </cell>
          <cell r="AK270">
            <v>0</v>
          </cell>
          <cell r="AL270">
            <v>0</v>
          </cell>
          <cell r="AM270">
            <v>0</v>
          </cell>
          <cell r="AN270">
            <v>0</v>
          </cell>
          <cell r="AO270">
            <v>0</v>
          </cell>
          <cell r="AP270">
            <v>0</v>
          </cell>
          <cell r="AQ270">
            <v>0</v>
          </cell>
          <cell r="AR270">
            <v>0</v>
          </cell>
          <cell r="AS270">
            <v>0</v>
          </cell>
          <cell r="AT270">
            <v>0</v>
          </cell>
          <cell r="AU270">
            <v>0</v>
          </cell>
          <cell r="AV270">
            <v>0</v>
          </cell>
          <cell r="AW270">
            <v>0</v>
          </cell>
          <cell r="AX270">
            <v>0</v>
          </cell>
          <cell r="AY270">
            <v>0</v>
          </cell>
          <cell r="AZ270">
            <v>0</v>
          </cell>
          <cell r="BA270">
            <v>0</v>
          </cell>
          <cell r="BB270">
            <v>0</v>
          </cell>
          <cell r="BC270">
            <v>0</v>
          </cell>
          <cell r="BD270">
            <v>0</v>
          </cell>
          <cell r="BE270">
            <v>0</v>
          </cell>
          <cell r="BF270">
            <v>0</v>
          </cell>
          <cell r="BG270">
            <v>0</v>
          </cell>
          <cell r="BH270">
            <v>0</v>
          </cell>
          <cell r="BI270">
            <v>0</v>
          </cell>
          <cell r="BJ270">
            <v>0</v>
          </cell>
          <cell r="BK270">
            <v>0</v>
          </cell>
          <cell r="BL270">
            <v>0</v>
          </cell>
          <cell r="BM270">
            <v>0</v>
          </cell>
          <cell r="BN270">
            <v>0</v>
          </cell>
          <cell r="BO270">
            <v>0</v>
          </cell>
          <cell r="BP270">
            <v>0</v>
          </cell>
          <cell r="BQ270">
            <v>0</v>
          </cell>
          <cell r="BR270">
            <v>0</v>
          </cell>
          <cell r="BS270">
            <v>0</v>
          </cell>
          <cell r="BT270">
            <v>0</v>
          </cell>
          <cell r="BU270">
            <v>0</v>
          </cell>
          <cell r="BV270">
            <v>0</v>
          </cell>
          <cell r="BW270">
            <v>0</v>
          </cell>
          <cell r="BX270">
            <v>0</v>
          </cell>
          <cell r="BY270">
            <v>0</v>
          </cell>
          <cell r="BZ270">
            <v>0</v>
          </cell>
          <cell r="CA270">
            <v>0</v>
          </cell>
          <cell r="CB270">
            <v>0</v>
          </cell>
          <cell r="CC270">
            <v>0</v>
          </cell>
        </row>
        <row r="271">
          <cell r="B271" t="str">
            <v>국도38(시)06</v>
          </cell>
          <cell r="C271" t="str">
            <v>국도38(시)</v>
          </cell>
          <cell r="D271" t="str">
            <v>06</v>
          </cell>
          <cell r="E271" t="str">
            <v>9904F_051</v>
          </cell>
          <cell r="F271" t="str">
            <v>9904F_153</v>
          </cell>
          <cell r="G271">
            <v>30</v>
          </cell>
          <cell r="H271">
            <v>48</v>
          </cell>
          <cell r="I271">
            <v>0</v>
          </cell>
          <cell r="J271">
            <v>0</v>
          </cell>
          <cell r="K271">
            <v>0</v>
          </cell>
          <cell r="L271">
            <v>0</v>
          </cell>
          <cell r="M271">
            <v>0</v>
          </cell>
          <cell r="N271">
            <v>0</v>
          </cell>
          <cell r="O271">
            <v>0</v>
          </cell>
          <cell r="P271">
            <v>0</v>
          </cell>
          <cell r="Q271">
            <v>0</v>
          </cell>
          <cell r="R271">
            <v>30</v>
          </cell>
          <cell r="S271">
            <v>0</v>
          </cell>
          <cell r="T271">
            <v>30</v>
          </cell>
          <cell r="U271">
            <v>30</v>
          </cell>
          <cell r="V271">
            <v>0</v>
          </cell>
          <cell r="W271">
            <v>0</v>
          </cell>
          <cell r="X271">
            <v>0</v>
          </cell>
          <cell r="Y271">
            <v>0</v>
          </cell>
          <cell r="Z271">
            <v>0</v>
          </cell>
          <cell r="AA271">
            <v>0</v>
          </cell>
          <cell r="AB271">
            <v>0</v>
          </cell>
          <cell r="AC271">
            <v>0</v>
          </cell>
          <cell r="AD271">
            <v>0</v>
          </cell>
          <cell r="AE271">
            <v>0</v>
          </cell>
          <cell r="AF271">
            <v>0</v>
          </cell>
          <cell r="AG271">
            <v>0</v>
          </cell>
          <cell r="AH271">
            <v>0</v>
          </cell>
          <cell r="AI271">
            <v>0</v>
          </cell>
          <cell r="AJ271">
            <v>0</v>
          </cell>
          <cell r="AK271">
            <v>0</v>
          </cell>
          <cell r="AL271">
            <v>0</v>
          </cell>
          <cell r="AM271">
            <v>0</v>
          </cell>
          <cell r="AN271">
            <v>0</v>
          </cell>
          <cell r="AO271">
            <v>0</v>
          </cell>
          <cell r="AP271">
            <v>0</v>
          </cell>
          <cell r="AQ271">
            <v>0</v>
          </cell>
          <cell r="AR271">
            <v>0</v>
          </cell>
          <cell r="AS271">
            <v>0</v>
          </cell>
          <cell r="AT271">
            <v>0</v>
          </cell>
          <cell r="AU271">
            <v>0</v>
          </cell>
          <cell r="AV271">
            <v>0</v>
          </cell>
          <cell r="AW271">
            <v>0</v>
          </cell>
          <cell r="AX271">
            <v>0</v>
          </cell>
          <cell r="AY271">
            <v>0</v>
          </cell>
          <cell r="AZ271">
            <v>0</v>
          </cell>
          <cell r="BA271">
            <v>0</v>
          </cell>
          <cell r="BB271">
            <v>0</v>
          </cell>
          <cell r="BC271">
            <v>0</v>
          </cell>
          <cell r="BD271">
            <v>0</v>
          </cell>
          <cell r="BE271">
            <v>0</v>
          </cell>
          <cell r="BF271">
            <v>0</v>
          </cell>
          <cell r="BG271">
            <v>0</v>
          </cell>
          <cell r="BH271">
            <v>0</v>
          </cell>
          <cell r="BI271">
            <v>0</v>
          </cell>
          <cell r="BJ271">
            <v>0</v>
          </cell>
          <cell r="BK271">
            <v>0</v>
          </cell>
          <cell r="BL271">
            <v>0</v>
          </cell>
          <cell r="BM271">
            <v>0</v>
          </cell>
          <cell r="BN271">
            <v>0</v>
          </cell>
          <cell r="BO271">
            <v>0</v>
          </cell>
          <cell r="BP271">
            <v>0</v>
          </cell>
          <cell r="BQ271">
            <v>0</v>
          </cell>
          <cell r="BR271">
            <v>0</v>
          </cell>
          <cell r="BS271">
            <v>0</v>
          </cell>
          <cell r="BT271">
            <v>0</v>
          </cell>
          <cell r="BU271">
            <v>0</v>
          </cell>
          <cell r="BV271">
            <v>0</v>
          </cell>
          <cell r="BW271">
            <v>0</v>
          </cell>
          <cell r="BX271">
            <v>0</v>
          </cell>
          <cell r="BY271">
            <v>0</v>
          </cell>
          <cell r="BZ271">
            <v>0</v>
          </cell>
          <cell r="CA271">
            <v>0</v>
          </cell>
          <cell r="CB271">
            <v>0</v>
          </cell>
          <cell r="CC271">
            <v>0</v>
          </cell>
        </row>
        <row r="272">
          <cell r="B272" t="str">
            <v>국도38(시)06</v>
          </cell>
          <cell r="C272" t="str">
            <v>국도38(시)</v>
          </cell>
          <cell r="D272" t="str">
            <v>06</v>
          </cell>
          <cell r="E272" t="str">
            <v>9904F_153</v>
          </cell>
          <cell r="F272" t="str">
            <v>9904F_152</v>
          </cell>
          <cell r="G272">
            <v>23</v>
          </cell>
          <cell r="H272">
            <v>48</v>
          </cell>
          <cell r="I272">
            <v>0</v>
          </cell>
          <cell r="J272">
            <v>0</v>
          </cell>
          <cell r="K272">
            <v>0</v>
          </cell>
          <cell r="L272">
            <v>0</v>
          </cell>
          <cell r="M272">
            <v>0</v>
          </cell>
          <cell r="N272">
            <v>0</v>
          </cell>
          <cell r="O272">
            <v>0</v>
          </cell>
          <cell r="P272">
            <v>0</v>
          </cell>
          <cell r="Q272">
            <v>0</v>
          </cell>
          <cell r="R272">
            <v>23</v>
          </cell>
          <cell r="S272">
            <v>0</v>
          </cell>
          <cell r="T272">
            <v>23</v>
          </cell>
          <cell r="U272">
            <v>23</v>
          </cell>
          <cell r="V272">
            <v>0</v>
          </cell>
          <cell r="W272">
            <v>0</v>
          </cell>
          <cell r="X272">
            <v>0</v>
          </cell>
          <cell r="Y272">
            <v>0</v>
          </cell>
          <cell r="Z272">
            <v>0</v>
          </cell>
          <cell r="AA272">
            <v>0</v>
          </cell>
          <cell r="AB272">
            <v>0</v>
          </cell>
          <cell r="AC272">
            <v>0</v>
          </cell>
          <cell r="AD272">
            <v>0</v>
          </cell>
          <cell r="AE272">
            <v>0</v>
          </cell>
          <cell r="AF272">
            <v>0</v>
          </cell>
          <cell r="AG272">
            <v>0</v>
          </cell>
          <cell r="AH272">
            <v>0</v>
          </cell>
          <cell r="AI272">
            <v>0</v>
          </cell>
          <cell r="AJ272">
            <v>0</v>
          </cell>
          <cell r="AK272">
            <v>0</v>
          </cell>
          <cell r="AL272">
            <v>0</v>
          </cell>
          <cell r="AM272">
            <v>0</v>
          </cell>
          <cell r="AN272">
            <v>0</v>
          </cell>
          <cell r="AO272">
            <v>0</v>
          </cell>
          <cell r="AP272">
            <v>0</v>
          </cell>
          <cell r="AQ272">
            <v>0</v>
          </cell>
          <cell r="AR272">
            <v>0</v>
          </cell>
          <cell r="AS272">
            <v>0</v>
          </cell>
          <cell r="AT272">
            <v>0</v>
          </cell>
          <cell r="AU272">
            <v>0</v>
          </cell>
          <cell r="AV272">
            <v>0</v>
          </cell>
          <cell r="AW272">
            <v>0</v>
          </cell>
          <cell r="AX272">
            <v>0</v>
          </cell>
          <cell r="AY272">
            <v>0</v>
          </cell>
          <cell r="AZ272">
            <v>0</v>
          </cell>
          <cell r="BA272">
            <v>0</v>
          </cell>
          <cell r="BB272">
            <v>0</v>
          </cell>
          <cell r="BC272">
            <v>0</v>
          </cell>
          <cell r="BD272">
            <v>0</v>
          </cell>
          <cell r="BE272">
            <v>0</v>
          </cell>
          <cell r="BF272">
            <v>0</v>
          </cell>
          <cell r="BG272">
            <v>0</v>
          </cell>
          <cell r="BH272">
            <v>0</v>
          </cell>
          <cell r="BI272">
            <v>0</v>
          </cell>
          <cell r="BJ272">
            <v>0</v>
          </cell>
          <cell r="BK272">
            <v>0</v>
          </cell>
          <cell r="BL272">
            <v>0</v>
          </cell>
          <cell r="BM272">
            <v>0</v>
          </cell>
          <cell r="BN272">
            <v>0</v>
          </cell>
          <cell r="BO272">
            <v>0</v>
          </cell>
          <cell r="BP272">
            <v>0</v>
          </cell>
          <cell r="BQ272">
            <v>0</v>
          </cell>
          <cell r="BR272">
            <v>0</v>
          </cell>
          <cell r="BS272">
            <v>0</v>
          </cell>
          <cell r="BT272">
            <v>0</v>
          </cell>
          <cell r="BU272">
            <v>0</v>
          </cell>
          <cell r="BV272">
            <v>0</v>
          </cell>
          <cell r="BW272">
            <v>0</v>
          </cell>
          <cell r="BX272">
            <v>0</v>
          </cell>
          <cell r="BY272">
            <v>0</v>
          </cell>
          <cell r="BZ272">
            <v>0</v>
          </cell>
          <cell r="CA272">
            <v>0</v>
          </cell>
          <cell r="CB272">
            <v>0</v>
          </cell>
          <cell r="CC272">
            <v>0</v>
          </cell>
        </row>
        <row r="273">
          <cell r="B273" t="str">
            <v>국도38(시)06</v>
          </cell>
          <cell r="C273" t="str">
            <v>국도38(시)</v>
          </cell>
          <cell r="D273" t="str">
            <v>06</v>
          </cell>
          <cell r="E273" t="str">
            <v>9904F_152</v>
          </cell>
          <cell r="F273" t="str">
            <v>9904F_251</v>
          </cell>
          <cell r="G273">
            <v>32</v>
          </cell>
          <cell r="H273">
            <v>48</v>
          </cell>
          <cell r="I273">
            <v>0</v>
          </cell>
          <cell r="J273">
            <v>0</v>
          </cell>
          <cell r="K273">
            <v>0</v>
          </cell>
          <cell r="L273">
            <v>0</v>
          </cell>
          <cell r="M273">
            <v>0</v>
          </cell>
          <cell r="N273">
            <v>0</v>
          </cell>
          <cell r="O273">
            <v>0</v>
          </cell>
          <cell r="P273">
            <v>0</v>
          </cell>
          <cell r="Q273">
            <v>0</v>
          </cell>
          <cell r="R273">
            <v>32</v>
          </cell>
          <cell r="S273">
            <v>0</v>
          </cell>
          <cell r="T273">
            <v>32</v>
          </cell>
          <cell r="U273">
            <v>32</v>
          </cell>
          <cell r="V273">
            <v>0</v>
          </cell>
          <cell r="W273">
            <v>0</v>
          </cell>
          <cell r="X273">
            <v>0</v>
          </cell>
          <cell r="Y273">
            <v>0</v>
          </cell>
          <cell r="Z273">
            <v>0</v>
          </cell>
          <cell r="AA273">
            <v>0</v>
          </cell>
          <cell r="AB273">
            <v>0</v>
          </cell>
          <cell r="AC273">
            <v>0</v>
          </cell>
          <cell r="AD273">
            <v>0</v>
          </cell>
          <cell r="AE273">
            <v>0</v>
          </cell>
          <cell r="AF273">
            <v>0</v>
          </cell>
          <cell r="AG273">
            <v>0</v>
          </cell>
          <cell r="AH273">
            <v>0</v>
          </cell>
          <cell r="AI273">
            <v>0</v>
          </cell>
          <cell r="AJ273">
            <v>0</v>
          </cell>
          <cell r="AK273">
            <v>0</v>
          </cell>
          <cell r="AL273">
            <v>0</v>
          </cell>
          <cell r="AM273">
            <v>0</v>
          </cell>
          <cell r="AN273">
            <v>0</v>
          </cell>
          <cell r="AO273">
            <v>0</v>
          </cell>
          <cell r="AP273">
            <v>0</v>
          </cell>
          <cell r="AQ273">
            <v>0</v>
          </cell>
          <cell r="AR273">
            <v>0</v>
          </cell>
          <cell r="AS273">
            <v>0</v>
          </cell>
          <cell r="AT273">
            <v>0</v>
          </cell>
          <cell r="AU273">
            <v>0</v>
          </cell>
          <cell r="AV273">
            <v>0</v>
          </cell>
          <cell r="AW273">
            <v>0</v>
          </cell>
          <cell r="AX273">
            <v>0</v>
          </cell>
          <cell r="AY273">
            <v>0</v>
          </cell>
          <cell r="AZ273">
            <v>0</v>
          </cell>
          <cell r="BA273">
            <v>0</v>
          </cell>
          <cell r="BB273">
            <v>0</v>
          </cell>
          <cell r="BC273">
            <v>0</v>
          </cell>
          <cell r="BD273">
            <v>0</v>
          </cell>
          <cell r="BE273">
            <v>0</v>
          </cell>
          <cell r="BF273">
            <v>0</v>
          </cell>
          <cell r="BG273">
            <v>0</v>
          </cell>
          <cell r="BH273">
            <v>0</v>
          </cell>
          <cell r="BI273">
            <v>0</v>
          </cell>
          <cell r="BJ273">
            <v>0</v>
          </cell>
          <cell r="BK273">
            <v>0</v>
          </cell>
          <cell r="BL273">
            <v>0</v>
          </cell>
          <cell r="BM273">
            <v>0</v>
          </cell>
          <cell r="BN273">
            <v>0</v>
          </cell>
          <cell r="BO273">
            <v>0</v>
          </cell>
          <cell r="BP273">
            <v>0</v>
          </cell>
          <cell r="BQ273">
            <v>0</v>
          </cell>
          <cell r="BR273">
            <v>0</v>
          </cell>
          <cell r="BS273">
            <v>0</v>
          </cell>
          <cell r="BT273">
            <v>0</v>
          </cell>
          <cell r="BU273">
            <v>0</v>
          </cell>
          <cell r="BV273">
            <v>0</v>
          </cell>
          <cell r="BW273">
            <v>0</v>
          </cell>
          <cell r="BX273">
            <v>0</v>
          </cell>
          <cell r="BY273">
            <v>0</v>
          </cell>
          <cell r="BZ273">
            <v>0</v>
          </cell>
          <cell r="CA273">
            <v>0</v>
          </cell>
          <cell r="CB273">
            <v>0</v>
          </cell>
          <cell r="CC273">
            <v>0</v>
          </cell>
        </row>
        <row r="274">
          <cell r="B274" t="str">
            <v>국도38(시)06</v>
          </cell>
          <cell r="C274" t="str">
            <v>국도38(시)</v>
          </cell>
          <cell r="D274" t="str">
            <v>06</v>
          </cell>
          <cell r="E274" t="str">
            <v>9904F_251</v>
          </cell>
          <cell r="F274" t="str">
            <v>9904F_352</v>
          </cell>
          <cell r="G274">
            <v>38</v>
          </cell>
          <cell r="H274">
            <v>48</v>
          </cell>
          <cell r="I274">
            <v>0</v>
          </cell>
          <cell r="J274">
            <v>0</v>
          </cell>
          <cell r="K274">
            <v>0</v>
          </cell>
          <cell r="L274">
            <v>0</v>
          </cell>
          <cell r="M274">
            <v>0</v>
          </cell>
          <cell r="N274">
            <v>0</v>
          </cell>
          <cell r="O274">
            <v>0</v>
          </cell>
          <cell r="P274">
            <v>0</v>
          </cell>
          <cell r="Q274">
            <v>0</v>
          </cell>
          <cell r="R274">
            <v>38</v>
          </cell>
          <cell r="S274">
            <v>0</v>
          </cell>
          <cell r="T274">
            <v>38</v>
          </cell>
          <cell r="U274">
            <v>38</v>
          </cell>
          <cell r="V274">
            <v>0</v>
          </cell>
          <cell r="W274">
            <v>0</v>
          </cell>
          <cell r="X274">
            <v>0</v>
          </cell>
          <cell r="Y274">
            <v>0</v>
          </cell>
          <cell r="Z274">
            <v>0</v>
          </cell>
          <cell r="AA274">
            <v>0</v>
          </cell>
          <cell r="AB274">
            <v>0</v>
          </cell>
          <cell r="AC274">
            <v>0</v>
          </cell>
          <cell r="AD274">
            <v>0</v>
          </cell>
          <cell r="AE274">
            <v>0</v>
          </cell>
          <cell r="AF274">
            <v>0</v>
          </cell>
          <cell r="AG274">
            <v>0</v>
          </cell>
          <cell r="AH274">
            <v>0</v>
          </cell>
          <cell r="AI274">
            <v>0</v>
          </cell>
          <cell r="AJ274">
            <v>0</v>
          </cell>
          <cell r="AK274">
            <v>0</v>
          </cell>
          <cell r="AL274">
            <v>0</v>
          </cell>
          <cell r="AM274">
            <v>0</v>
          </cell>
          <cell r="AN274">
            <v>0</v>
          </cell>
          <cell r="AO274">
            <v>0</v>
          </cell>
          <cell r="AP274">
            <v>0</v>
          </cell>
          <cell r="AQ274">
            <v>0</v>
          </cell>
          <cell r="AR274">
            <v>0</v>
          </cell>
          <cell r="AS274">
            <v>0</v>
          </cell>
          <cell r="AT274">
            <v>0</v>
          </cell>
          <cell r="AU274">
            <v>0</v>
          </cell>
          <cell r="AV274">
            <v>0</v>
          </cell>
          <cell r="AW274">
            <v>0</v>
          </cell>
          <cell r="AX274">
            <v>0</v>
          </cell>
          <cell r="AY274">
            <v>0</v>
          </cell>
          <cell r="AZ274">
            <v>0</v>
          </cell>
          <cell r="BA274">
            <v>0</v>
          </cell>
          <cell r="BB274">
            <v>0</v>
          </cell>
          <cell r="BC274">
            <v>0</v>
          </cell>
          <cell r="BD274">
            <v>0</v>
          </cell>
          <cell r="BE274">
            <v>0</v>
          </cell>
          <cell r="BF274">
            <v>0</v>
          </cell>
          <cell r="BG274">
            <v>0</v>
          </cell>
          <cell r="BH274">
            <v>0</v>
          </cell>
          <cell r="BI274">
            <v>0</v>
          </cell>
          <cell r="BJ274">
            <v>0</v>
          </cell>
          <cell r="BK274">
            <v>0</v>
          </cell>
          <cell r="BL274">
            <v>0</v>
          </cell>
          <cell r="BM274">
            <v>0</v>
          </cell>
          <cell r="BN274">
            <v>0</v>
          </cell>
          <cell r="BO274">
            <v>0</v>
          </cell>
          <cell r="BP274">
            <v>0</v>
          </cell>
          <cell r="BQ274">
            <v>0</v>
          </cell>
          <cell r="BR274">
            <v>0</v>
          </cell>
          <cell r="BS274">
            <v>0</v>
          </cell>
          <cell r="BT274">
            <v>0</v>
          </cell>
          <cell r="BU274">
            <v>0</v>
          </cell>
          <cell r="BV274">
            <v>0</v>
          </cell>
          <cell r="BW274">
            <v>0</v>
          </cell>
          <cell r="BX274">
            <v>0</v>
          </cell>
          <cell r="BY274">
            <v>0</v>
          </cell>
          <cell r="BZ274">
            <v>0</v>
          </cell>
          <cell r="CA274">
            <v>0</v>
          </cell>
          <cell r="CB274">
            <v>0</v>
          </cell>
          <cell r="CC274">
            <v>0</v>
          </cell>
        </row>
        <row r="275">
          <cell r="B275" t="str">
            <v>국도38(시)06</v>
          </cell>
          <cell r="C275" t="str">
            <v>국도38(시)</v>
          </cell>
          <cell r="D275" t="str">
            <v>06</v>
          </cell>
          <cell r="E275" t="str">
            <v>9904F_352</v>
          </cell>
          <cell r="F275" t="str">
            <v>9904F_351</v>
          </cell>
          <cell r="G275">
            <v>23</v>
          </cell>
          <cell r="H275">
            <v>48</v>
          </cell>
          <cell r="I275">
            <v>0</v>
          </cell>
          <cell r="J275">
            <v>0</v>
          </cell>
          <cell r="K275">
            <v>0</v>
          </cell>
          <cell r="L275">
            <v>0</v>
          </cell>
          <cell r="M275">
            <v>0</v>
          </cell>
          <cell r="N275">
            <v>0</v>
          </cell>
          <cell r="O275">
            <v>0</v>
          </cell>
          <cell r="P275">
            <v>0</v>
          </cell>
          <cell r="Q275">
            <v>0</v>
          </cell>
          <cell r="R275">
            <v>23</v>
          </cell>
          <cell r="S275">
            <v>0</v>
          </cell>
          <cell r="T275">
            <v>23</v>
          </cell>
          <cell r="U275">
            <v>23</v>
          </cell>
          <cell r="V275">
            <v>0</v>
          </cell>
          <cell r="W275">
            <v>0</v>
          </cell>
          <cell r="X275">
            <v>0</v>
          </cell>
          <cell r="Y275">
            <v>0</v>
          </cell>
          <cell r="Z275">
            <v>0</v>
          </cell>
          <cell r="AA275">
            <v>0</v>
          </cell>
          <cell r="AB275">
            <v>0</v>
          </cell>
          <cell r="AC275">
            <v>0</v>
          </cell>
          <cell r="AD275">
            <v>0</v>
          </cell>
          <cell r="AE275">
            <v>0</v>
          </cell>
          <cell r="AF275">
            <v>0</v>
          </cell>
          <cell r="AG275">
            <v>0</v>
          </cell>
          <cell r="AH275">
            <v>0</v>
          </cell>
          <cell r="AI275">
            <v>0</v>
          </cell>
          <cell r="AJ275">
            <v>0</v>
          </cell>
          <cell r="AK275">
            <v>0</v>
          </cell>
          <cell r="AL275">
            <v>0</v>
          </cell>
          <cell r="AM275">
            <v>0</v>
          </cell>
          <cell r="AN275">
            <v>0</v>
          </cell>
          <cell r="AO275">
            <v>0</v>
          </cell>
          <cell r="AP275">
            <v>0</v>
          </cell>
          <cell r="AQ275">
            <v>0</v>
          </cell>
          <cell r="AR275">
            <v>0</v>
          </cell>
          <cell r="AS275">
            <v>0</v>
          </cell>
          <cell r="AT275">
            <v>0</v>
          </cell>
          <cell r="AU275">
            <v>0</v>
          </cell>
          <cell r="AV275">
            <v>0</v>
          </cell>
          <cell r="AW275">
            <v>0</v>
          </cell>
          <cell r="AX275">
            <v>0</v>
          </cell>
          <cell r="AY275">
            <v>0</v>
          </cell>
          <cell r="AZ275">
            <v>0</v>
          </cell>
          <cell r="BA275">
            <v>0</v>
          </cell>
          <cell r="BB275">
            <v>0</v>
          </cell>
          <cell r="BC275">
            <v>0</v>
          </cell>
          <cell r="BD275">
            <v>0</v>
          </cell>
          <cell r="BE275">
            <v>0</v>
          </cell>
          <cell r="BF275">
            <v>0</v>
          </cell>
          <cell r="BG275">
            <v>0</v>
          </cell>
          <cell r="BH275">
            <v>0</v>
          </cell>
          <cell r="BI275">
            <v>0</v>
          </cell>
          <cell r="BJ275">
            <v>0</v>
          </cell>
          <cell r="BK275">
            <v>0</v>
          </cell>
          <cell r="BL275">
            <v>0</v>
          </cell>
          <cell r="BM275">
            <v>0</v>
          </cell>
          <cell r="BN275">
            <v>0</v>
          </cell>
          <cell r="BO275">
            <v>0</v>
          </cell>
          <cell r="BP275">
            <v>0</v>
          </cell>
          <cell r="BQ275">
            <v>0</v>
          </cell>
          <cell r="BR275">
            <v>0</v>
          </cell>
          <cell r="BS275">
            <v>0</v>
          </cell>
          <cell r="BT275">
            <v>0</v>
          </cell>
          <cell r="BU275">
            <v>0</v>
          </cell>
          <cell r="BV275">
            <v>0</v>
          </cell>
          <cell r="BW275">
            <v>0</v>
          </cell>
          <cell r="BX275">
            <v>0</v>
          </cell>
          <cell r="BY275">
            <v>0</v>
          </cell>
          <cell r="BZ275">
            <v>0</v>
          </cell>
          <cell r="CA275">
            <v>0</v>
          </cell>
          <cell r="CB275">
            <v>0</v>
          </cell>
          <cell r="CC275">
            <v>0</v>
          </cell>
        </row>
        <row r="276">
          <cell r="B276" t="str">
            <v>국도38(시)06</v>
          </cell>
          <cell r="C276" t="str">
            <v>국도38(시)</v>
          </cell>
          <cell r="D276" t="str">
            <v>06</v>
          </cell>
          <cell r="E276" t="str">
            <v>9904F_351</v>
          </cell>
          <cell r="F276" t="str">
            <v>9904F_452</v>
          </cell>
          <cell r="G276">
            <v>29</v>
          </cell>
          <cell r="H276">
            <v>48</v>
          </cell>
          <cell r="I276">
            <v>0</v>
          </cell>
          <cell r="J276">
            <v>0</v>
          </cell>
          <cell r="K276">
            <v>0</v>
          </cell>
          <cell r="L276">
            <v>0</v>
          </cell>
          <cell r="M276">
            <v>0</v>
          </cell>
          <cell r="N276">
            <v>0</v>
          </cell>
          <cell r="O276">
            <v>0</v>
          </cell>
          <cell r="P276">
            <v>0</v>
          </cell>
          <cell r="Q276">
            <v>0</v>
          </cell>
          <cell r="R276">
            <v>29</v>
          </cell>
          <cell r="S276">
            <v>0</v>
          </cell>
          <cell r="T276">
            <v>29</v>
          </cell>
          <cell r="U276">
            <v>29</v>
          </cell>
          <cell r="V276">
            <v>0</v>
          </cell>
          <cell r="W276">
            <v>0</v>
          </cell>
          <cell r="X276">
            <v>0</v>
          </cell>
          <cell r="Y276">
            <v>0</v>
          </cell>
          <cell r="Z276">
            <v>0</v>
          </cell>
          <cell r="AA276">
            <v>0</v>
          </cell>
          <cell r="AB276">
            <v>0</v>
          </cell>
          <cell r="AC276">
            <v>0</v>
          </cell>
          <cell r="AD276">
            <v>0</v>
          </cell>
          <cell r="AE276">
            <v>0</v>
          </cell>
          <cell r="AF276">
            <v>0</v>
          </cell>
          <cell r="AG276">
            <v>0</v>
          </cell>
          <cell r="AH276">
            <v>0</v>
          </cell>
          <cell r="AI276">
            <v>0</v>
          </cell>
          <cell r="AJ276">
            <v>0</v>
          </cell>
          <cell r="AK276">
            <v>0</v>
          </cell>
          <cell r="AL276">
            <v>0</v>
          </cell>
          <cell r="AM276">
            <v>0</v>
          </cell>
          <cell r="AN276">
            <v>0</v>
          </cell>
          <cell r="AO276">
            <v>0</v>
          </cell>
          <cell r="AP276">
            <v>0</v>
          </cell>
          <cell r="AQ276">
            <v>0</v>
          </cell>
          <cell r="AR276">
            <v>0</v>
          </cell>
          <cell r="AS276">
            <v>0</v>
          </cell>
          <cell r="AT276">
            <v>0</v>
          </cell>
          <cell r="AU276">
            <v>0</v>
          </cell>
          <cell r="AV276">
            <v>0</v>
          </cell>
          <cell r="AW276">
            <v>0</v>
          </cell>
          <cell r="AX276">
            <v>0</v>
          </cell>
          <cell r="AY276">
            <v>0</v>
          </cell>
          <cell r="AZ276">
            <v>0</v>
          </cell>
          <cell r="BA276">
            <v>0</v>
          </cell>
          <cell r="BB276">
            <v>0</v>
          </cell>
          <cell r="BC276">
            <v>0</v>
          </cell>
          <cell r="BD276">
            <v>0</v>
          </cell>
          <cell r="BE276">
            <v>0</v>
          </cell>
          <cell r="BF276">
            <v>0</v>
          </cell>
          <cell r="BG276">
            <v>0</v>
          </cell>
          <cell r="BH276">
            <v>0</v>
          </cell>
          <cell r="BI276">
            <v>0</v>
          </cell>
          <cell r="BJ276">
            <v>0</v>
          </cell>
          <cell r="BK276">
            <v>0</v>
          </cell>
          <cell r="BL276">
            <v>0</v>
          </cell>
          <cell r="BM276">
            <v>0</v>
          </cell>
          <cell r="BN276">
            <v>0</v>
          </cell>
          <cell r="BO276">
            <v>0</v>
          </cell>
          <cell r="BP276">
            <v>0</v>
          </cell>
          <cell r="BQ276">
            <v>0</v>
          </cell>
          <cell r="BR276">
            <v>0</v>
          </cell>
          <cell r="BS276">
            <v>0</v>
          </cell>
          <cell r="BT276">
            <v>0</v>
          </cell>
          <cell r="BU276">
            <v>0</v>
          </cell>
          <cell r="BV276">
            <v>0</v>
          </cell>
          <cell r="BW276">
            <v>0</v>
          </cell>
          <cell r="BX276">
            <v>0</v>
          </cell>
          <cell r="BY276">
            <v>0</v>
          </cell>
          <cell r="BZ276">
            <v>0</v>
          </cell>
          <cell r="CA276">
            <v>0</v>
          </cell>
          <cell r="CB276">
            <v>0</v>
          </cell>
          <cell r="CC276">
            <v>0</v>
          </cell>
        </row>
        <row r="277">
          <cell r="B277" t="str">
            <v>국도38(시)06</v>
          </cell>
          <cell r="C277" t="str">
            <v>국도38(시)</v>
          </cell>
          <cell r="D277" t="str">
            <v>06</v>
          </cell>
          <cell r="E277" t="str">
            <v>9904F_452</v>
          </cell>
          <cell r="F277" t="str">
            <v>9904F_451</v>
          </cell>
          <cell r="G277">
            <v>20</v>
          </cell>
          <cell r="H277">
            <v>48</v>
          </cell>
          <cell r="I277">
            <v>0</v>
          </cell>
          <cell r="J277">
            <v>0</v>
          </cell>
          <cell r="K277">
            <v>0</v>
          </cell>
          <cell r="L277">
            <v>0</v>
          </cell>
          <cell r="M277">
            <v>0</v>
          </cell>
          <cell r="N277">
            <v>0</v>
          </cell>
          <cell r="O277">
            <v>0</v>
          </cell>
          <cell r="P277">
            <v>0</v>
          </cell>
          <cell r="Q277">
            <v>0</v>
          </cell>
          <cell r="R277">
            <v>20</v>
          </cell>
          <cell r="S277">
            <v>0</v>
          </cell>
          <cell r="T277">
            <v>20</v>
          </cell>
          <cell r="U277">
            <v>20</v>
          </cell>
          <cell r="V277">
            <v>0</v>
          </cell>
          <cell r="W277">
            <v>0</v>
          </cell>
          <cell r="X277">
            <v>0</v>
          </cell>
          <cell r="Y277">
            <v>0</v>
          </cell>
          <cell r="Z277">
            <v>0</v>
          </cell>
          <cell r="AA277">
            <v>0</v>
          </cell>
          <cell r="AB277">
            <v>0</v>
          </cell>
          <cell r="AC277">
            <v>0</v>
          </cell>
          <cell r="AD277">
            <v>0</v>
          </cell>
          <cell r="AE277">
            <v>0</v>
          </cell>
          <cell r="AF277">
            <v>0</v>
          </cell>
          <cell r="AG277">
            <v>0</v>
          </cell>
          <cell r="AH277">
            <v>0</v>
          </cell>
          <cell r="AI277">
            <v>0</v>
          </cell>
          <cell r="AJ277">
            <v>0</v>
          </cell>
          <cell r="AK277">
            <v>0</v>
          </cell>
          <cell r="AL277">
            <v>0</v>
          </cell>
          <cell r="AM277">
            <v>0</v>
          </cell>
          <cell r="AN277">
            <v>0</v>
          </cell>
          <cell r="AO277">
            <v>0</v>
          </cell>
          <cell r="AP277">
            <v>0</v>
          </cell>
          <cell r="AQ277">
            <v>0</v>
          </cell>
          <cell r="AR277">
            <v>0</v>
          </cell>
          <cell r="AS277">
            <v>0</v>
          </cell>
          <cell r="AT277">
            <v>0</v>
          </cell>
          <cell r="AU277">
            <v>0</v>
          </cell>
          <cell r="AV277">
            <v>0</v>
          </cell>
          <cell r="AW277">
            <v>0</v>
          </cell>
          <cell r="AX277">
            <v>0</v>
          </cell>
          <cell r="AY277">
            <v>0</v>
          </cell>
          <cell r="AZ277">
            <v>0</v>
          </cell>
          <cell r="BA277">
            <v>0</v>
          </cell>
          <cell r="BB277">
            <v>0</v>
          </cell>
          <cell r="BC277">
            <v>0</v>
          </cell>
          <cell r="BD277">
            <v>0</v>
          </cell>
          <cell r="BE277">
            <v>0</v>
          </cell>
          <cell r="BF277">
            <v>0</v>
          </cell>
          <cell r="BG277">
            <v>0</v>
          </cell>
          <cell r="BH277">
            <v>0</v>
          </cell>
          <cell r="BI277">
            <v>0</v>
          </cell>
          <cell r="BJ277">
            <v>0</v>
          </cell>
          <cell r="BK277">
            <v>0</v>
          </cell>
          <cell r="BL277">
            <v>0</v>
          </cell>
          <cell r="BM277">
            <v>0</v>
          </cell>
          <cell r="BN277">
            <v>0</v>
          </cell>
          <cell r="BO277">
            <v>0</v>
          </cell>
          <cell r="BP277">
            <v>0</v>
          </cell>
          <cell r="BQ277">
            <v>0</v>
          </cell>
          <cell r="BR277">
            <v>0</v>
          </cell>
          <cell r="BS277">
            <v>0</v>
          </cell>
          <cell r="BT277">
            <v>0</v>
          </cell>
          <cell r="BU277">
            <v>0</v>
          </cell>
          <cell r="BV277">
            <v>0</v>
          </cell>
          <cell r="BW277">
            <v>0</v>
          </cell>
          <cell r="BX277">
            <v>0</v>
          </cell>
          <cell r="BY277">
            <v>0</v>
          </cell>
          <cell r="BZ277">
            <v>0</v>
          </cell>
          <cell r="CA277">
            <v>0</v>
          </cell>
          <cell r="CB277">
            <v>0</v>
          </cell>
          <cell r="CC277">
            <v>0</v>
          </cell>
        </row>
        <row r="278">
          <cell r="B278" t="str">
            <v>국도38(시)06</v>
          </cell>
          <cell r="C278" t="str">
            <v>국도38(시)</v>
          </cell>
          <cell r="D278" t="str">
            <v>06</v>
          </cell>
          <cell r="E278" t="str">
            <v>9904F_451</v>
          </cell>
          <cell r="F278" t="str">
            <v>9904F_542</v>
          </cell>
          <cell r="G278">
            <v>23</v>
          </cell>
          <cell r="H278">
            <v>48</v>
          </cell>
          <cell r="I278">
            <v>0</v>
          </cell>
          <cell r="J278">
            <v>0</v>
          </cell>
          <cell r="K278">
            <v>0</v>
          </cell>
          <cell r="L278">
            <v>0</v>
          </cell>
          <cell r="M278">
            <v>0</v>
          </cell>
          <cell r="N278">
            <v>0</v>
          </cell>
          <cell r="O278">
            <v>0</v>
          </cell>
          <cell r="P278">
            <v>0</v>
          </cell>
          <cell r="Q278">
            <v>0</v>
          </cell>
          <cell r="R278">
            <v>23</v>
          </cell>
          <cell r="S278">
            <v>0</v>
          </cell>
          <cell r="T278">
            <v>23</v>
          </cell>
          <cell r="U278">
            <v>23</v>
          </cell>
          <cell r="V278">
            <v>0</v>
          </cell>
          <cell r="W278">
            <v>0</v>
          </cell>
          <cell r="X278">
            <v>0</v>
          </cell>
          <cell r="Y278">
            <v>0</v>
          </cell>
          <cell r="Z278">
            <v>0</v>
          </cell>
          <cell r="AA278">
            <v>0</v>
          </cell>
          <cell r="AB278">
            <v>0</v>
          </cell>
          <cell r="AC278">
            <v>0</v>
          </cell>
          <cell r="AD278">
            <v>0</v>
          </cell>
          <cell r="AE278">
            <v>0</v>
          </cell>
          <cell r="AF278">
            <v>0</v>
          </cell>
          <cell r="AG278">
            <v>0</v>
          </cell>
          <cell r="AH278">
            <v>0</v>
          </cell>
          <cell r="AI278">
            <v>0</v>
          </cell>
          <cell r="AJ278">
            <v>0</v>
          </cell>
          <cell r="AK278">
            <v>0</v>
          </cell>
          <cell r="AL278">
            <v>0</v>
          </cell>
          <cell r="AM278">
            <v>0</v>
          </cell>
          <cell r="AN278">
            <v>0</v>
          </cell>
          <cell r="AO278">
            <v>0</v>
          </cell>
          <cell r="AP278">
            <v>0</v>
          </cell>
          <cell r="AQ278">
            <v>0</v>
          </cell>
          <cell r="AR278">
            <v>0</v>
          </cell>
          <cell r="AS278">
            <v>0</v>
          </cell>
          <cell r="AT278">
            <v>0</v>
          </cell>
          <cell r="AU278">
            <v>0</v>
          </cell>
          <cell r="AV278">
            <v>0</v>
          </cell>
          <cell r="AW278">
            <v>0</v>
          </cell>
          <cell r="AX278">
            <v>0</v>
          </cell>
          <cell r="AY278">
            <v>0</v>
          </cell>
          <cell r="AZ278">
            <v>0</v>
          </cell>
          <cell r="BA278">
            <v>0</v>
          </cell>
          <cell r="BB278">
            <v>0</v>
          </cell>
          <cell r="BC278">
            <v>0</v>
          </cell>
          <cell r="BD278">
            <v>0</v>
          </cell>
          <cell r="BE278">
            <v>0</v>
          </cell>
          <cell r="BF278">
            <v>0</v>
          </cell>
          <cell r="BG278">
            <v>0</v>
          </cell>
          <cell r="BH278">
            <v>0</v>
          </cell>
          <cell r="BI278">
            <v>0</v>
          </cell>
          <cell r="BJ278">
            <v>0</v>
          </cell>
          <cell r="BK278">
            <v>0</v>
          </cell>
          <cell r="BL278">
            <v>0</v>
          </cell>
          <cell r="BM278">
            <v>0</v>
          </cell>
          <cell r="BN278">
            <v>0</v>
          </cell>
          <cell r="BO278">
            <v>0</v>
          </cell>
          <cell r="BP278">
            <v>0</v>
          </cell>
          <cell r="BQ278">
            <v>0</v>
          </cell>
          <cell r="BR278">
            <v>0</v>
          </cell>
          <cell r="BS278">
            <v>0</v>
          </cell>
          <cell r="BT278">
            <v>0</v>
          </cell>
          <cell r="BU278">
            <v>0</v>
          </cell>
          <cell r="BV278">
            <v>0</v>
          </cell>
          <cell r="BW278">
            <v>0</v>
          </cell>
          <cell r="BX278">
            <v>0</v>
          </cell>
          <cell r="BY278">
            <v>0</v>
          </cell>
          <cell r="BZ278">
            <v>0</v>
          </cell>
          <cell r="CA278">
            <v>0</v>
          </cell>
          <cell r="CB278">
            <v>0</v>
          </cell>
          <cell r="CC278">
            <v>0</v>
          </cell>
        </row>
        <row r="279">
          <cell r="B279" t="str">
            <v>국도38(시)06</v>
          </cell>
          <cell r="C279" t="str">
            <v>국도38(시)</v>
          </cell>
          <cell r="D279" t="str">
            <v>06</v>
          </cell>
          <cell r="E279" t="str">
            <v>9904F_542</v>
          </cell>
          <cell r="F279" t="str">
            <v>9904F_541</v>
          </cell>
          <cell r="G279">
            <v>28</v>
          </cell>
          <cell r="H279">
            <v>48</v>
          </cell>
          <cell r="I279">
            <v>0</v>
          </cell>
          <cell r="J279">
            <v>0</v>
          </cell>
          <cell r="K279">
            <v>0</v>
          </cell>
          <cell r="L279">
            <v>0</v>
          </cell>
          <cell r="M279">
            <v>0</v>
          </cell>
          <cell r="N279">
            <v>0</v>
          </cell>
          <cell r="O279">
            <v>0</v>
          </cell>
          <cell r="P279">
            <v>0</v>
          </cell>
          <cell r="Q279">
            <v>0</v>
          </cell>
          <cell r="R279">
            <v>28</v>
          </cell>
          <cell r="S279">
            <v>0</v>
          </cell>
          <cell r="T279">
            <v>28</v>
          </cell>
          <cell r="U279">
            <v>28</v>
          </cell>
          <cell r="V279">
            <v>0</v>
          </cell>
          <cell r="W279">
            <v>0</v>
          </cell>
          <cell r="X279">
            <v>0</v>
          </cell>
          <cell r="Y279">
            <v>0</v>
          </cell>
          <cell r="Z279">
            <v>0</v>
          </cell>
          <cell r="AA279">
            <v>0</v>
          </cell>
          <cell r="AB279">
            <v>0</v>
          </cell>
          <cell r="AC279">
            <v>0</v>
          </cell>
          <cell r="AD279">
            <v>0</v>
          </cell>
          <cell r="AE279">
            <v>0</v>
          </cell>
          <cell r="AF279">
            <v>0</v>
          </cell>
          <cell r="AG279">
            <v>0</v>
          </cell>
          <cell r="AH279">
            <v>0</v>
          </cell>
          <cell r="AI279">
            <v>0</v>
          </cell>
          <cell r="AJ279">
            <v>0</v>
          </cell>
          <cell r="AK279">
            <v>0</v>
          </cell>
          <cell r="AL279">
            <v>0</v>
          </cell>
          <cell r="AM279">
            <v>0</v>
          </cell>
          <cell r="AN279">
            <v>0</v>
          </cell>
          <cell r="AO279">
            <v>0</v>
          </cell>
          <cell r="AP279">
            <v>0</v>
          </cell>
          <cell r="AQ279">
            <v>0</v>
          </cell>
          <cell r="AR279">
            <v>0</v>
          </cell>
          <cell r="AS279">
            <v>0</v>
          </cell>
          <cell r="AT279">
            <v>0</v>
          </cell>
          <cell r="AU279">
            <v>0</v>
          </cell>
          <cell r="AV279">
            <v>0</v>
          </cell>
          <cell r="AW279">
            <v>0</v>
          </cell>
          <cell r="AX279">
            <v>0</v>
          </cell>
          <cell r="AY279">
            <v>0</v>
          </cell>
          <cell r="AZ279">
            <v>0</v>
          </cell>
          <cell r="BA279">
            <v>0</v>
          </cell>
          <cell r="BB279">
            <v>0</v>
          </cell>
          <cell r="BC279">
            <v>0</v>
          </cell>
          <cell r="BD279">
            <v>0</v>
          </cell>
          <cell r="BE279">
            <v>0</v>
          </cell>
          <cell r="BF279">
            <v>0</v>
          </cell>
          <cell r="BG279">
            <v>0</v>
          </cell>
          <cell r="BH279">
            <v>0</v>
          </cell>
          <cell r="BI279">
            <v>0</v>
          </cell>
          <cell r="BJ279">
            <v>0</v>
          </cell>
          <cell r="BK279">
            <v>0</v>
          </cell>
          <cell r="BL279">
            <v>0</v>
          </cell>
          <cell r="BM279">
            <v>0</v>
          </cell>
          <cell r="BN279">
            <v>0</v>
          </cell>
          <cell r="BO279">
            <v>0</v>
          </cell>
          <cell r="BP279">
            <v>0</v>
          </cell>
          <cell r="BQ279">
            <v>0</v>
          </cell>
          <cell r="BR279">
            <v>0</v>
          </cell>
          <cell r="BS279">
            <v>0</v>
          </cell>
          <cell r="BT279">
            <v>0</v>
          </cell>
          <cell r="BU279">
            <v>0</v>
          </cell>
          <cell r="BV279">
            <v>0</v>
          </cell>
          <cell r="BW279">
            <v>0</v>
          </cell>
          <cell r="BX279">
            <v>0</v>
          </cell>
          <cell r="BY279">
            <v>0</v>
          </cell>
          <cell r="BZ279">
            <v>0</v>
          </cell>
          <cell r="CA279">
            <v>0</v>
          </cell>
          <cell r="CB279">
            <v>0</v>
          </cell>
          <cell r="CC279">
            <v>0</v>
          </cell>
        </row>
        <row r="280">
          <cell r="B280" t="str">
            <v>국도38(시)06</v>
          </cell>
          <cell r="C280" t="str">
            <v>국도38(시)</v>
          </cell>
          <cell r="D280" t="str">
            <v>06</v>
          </cell>
          <cell r="E280" t="str">
            <v>9904F_541</v>
          </cell>
          <cell r="F280" t="str">
            <v>9904F_545</v>
          </cell>
          <cell r="G280">
            <v>14</v>
          </cell>
          <cell r="H280">
            <v>48</v>
          </cell>
          <cell r="I280">
            <v>0</v>
          </cell>
          <cell r="J280">
            <v>0</v>
          </cell>
          <cell r="K280">
            <v>0</v>
          </cell>
          <cell r="L280">
            <v>0</v>
          </cell>
          <cell r="M280">
            <v>0</v>
          </cell>
          <cell r="N280">
            <v>0</v>
          </cell>
          <cell r="O280">
            <v>0</v>
          </cell>
          <cell r="P280">
            <v>0</v>
          </cell>
          <cell r="Q280">
            <v>0</v>
          </cell>
          <cell r="R280">
            <v>14</v>
          </cell>
          <cell r="S280">
            <v>0</v>
          </cell>
          <cell r="T280">
            <v>14</v>
          </cell>
          <cell r="U280">
            <v>14</v>
          </cell>
          <cell r="V280">
            <v>0</v>
          </cell>
          <cell r="W280">
            <v>0</v>
          </cell>
          <cell r="X280">
            <v>0</v>
          </cell>
          <cell r="Y280">
            <v>0</v>
          </cell>
          <cell r="Z280">
            <v>0</v>
          </cell>
          <cell r="AA280">
            <v>0</v>
          </cell>
          <cell r="AB280">
            <v>0</v>
          </cell>
          <cell r="AC280">
            <v>0</v>
          </cell>
          <cell r="AD280">
            <v>0</v>
          </cell>
          <cell r="AE280">
            <v>0</v>
          </cell>
          <cell r="AF280">
            <v>0</v>
          </cell>
          <cell r="AG280">
            <v>0</v>
          </cell>
          <cell r="AH280">
            <v>0</v>
          </cell>
          <cell r="AI280">
            <v>0</v>
          </cell>
          <cell r="AJ280">
            <v>0</v>
          </cell>
          <cell r="AK280">
            <v>0</v>
          </cell>
          <cell r="AL280">
            <v>0</v>
          </cell>
          <cell r="AM280">
            <v>0</v>
          </cell>
          <cell r="AN280">
            <v>0</v>
          </cell>
          <cell r="AO280">
            <v>0</v>
          </cell>
          <cell r="AP280">
            <v>0</v>
          </cell>
          <cell r="AQ280">
            <v>0</v>
          </cell>
          <cell r="AR280">
            <v>0</v>
          </cell>
          <cell r="AS280">
            <v>0</v>
          </cell>
          <cell r="AT280">
            <v>0</v>
          </cell>
          <cell r="AU280">
            <v>0</v>
          </cell>
          <cell r="AV280">
            <v>0</v>
          </cell>
          <cell r="AW280">
            <v>0</v>
          </cell>
          <cell r="AX280">
            <v>0</v>
          </cell>
          <cell r="AY280">
            <v>0</v>
          </cell>
          <cell r="AZ280">
            <v>0</v>
          </cell>
          <cell r="BA280">
            <v>0</v>
          </cell>
          <cell r="BB280">
            <v>0</v>
          </cell>
          <cell r="BC280">
            <v>0</v>
          </cell>
          <cell r="BD280">
            <v>0</v>
          </cell>
          <cell r="BE280">
            <v>0</v>
          </cell>
          <cell r="BF280">
            <v>0</v>
          </cell>
          <cell r="BG280">
            <v>0</v>
          </cell>
          <cell r="BH280">
            <v>0</v>
          </cell>
          <cell r="BI280">
            <v>0</v>
          </cell>
          <cell r="BJ280">
            <v>0</v>
          </cell>
          <cell r="BK280">
            <v>0</v>
          </cell>
          <cell r="BL280">
            <v>0</v>
          </cell>
          <cell r="BM280">
            <v>0</v>
          </cell>
          <cell r="BN280">
            <v>0</v>
          </cell>
          <cell r="BO280">
            <v>0</v>
          </cell>
          <cell r="BP280">
            <v>0</v>
          </cell>
          <cell r="BQ280">
            <v>0</v>
          </cell>
          <cell r="BR280">
            <v>0</v>
          </cell>
          <cell r="BS280">
            <v>0</v>
          </cell>
          <cell r="BT280">
            <v>0</v>
          </cell>
          <cell r="BU280">
            <v>0</v>
          </cell>
          <cell r="BV280">
            <v>0</v>
          </cell>
          <cell r="BW280">
            <v>0</v>
          </cell>
          <cell r="BX280">
            <v>0</v>
          </cell>
          <cell r="BY280">
            <v>0</v>
          </cell>
          <cell r="BZ280">
            <v>0</v>
          </cell>
          <cell r="CA280">
            <v>0</v>
          </cell>
          <cell r="CB280">
            <v>0</v>
          </cell>
          <cell r="CC280">
            <v>0</v>
          </cell>
        </row>
        <row r="281">
          <cell r="B281" t="str">
            <v>국도38(시)06</v>
          </cell>
          <cell r="C281" t="str">
            <v>국도38(시)</v>
          </cell>
          <cell r="D281" t="str">
            <v>06</v>
          </cell>
          <cell r="E281" t="str">
            <v>9904F_545</v>
          </cell>
          <cell r="F281" t="str">
            <v>9904F_641</v>
          </cell>
          <cell r="G281">
            <v>17</v>
          </cell>
          <cell r="H281">
            <v>48</v>
          </cell>
          <cell r="I281">
            <v>0</v>
          </cell>
          <cell r="J281">
            <v>0</v>
          </cell>
          <cell r="K281">
            <v>0</v>
          </cell>
          <cell r="L281">
            <v>0</v>
          </cell>
          <cell r="M281">
            <v>0</v>
          </cell>
          <cell r="N281">
            <v>0</v>
          </cell>
          <cell r="O281">
            <v>0</v>
          </cell>
          <cell r="P281">
            <v>0</v>
          </cell>
          <cell r="Q281">
            <v>0</v>
          </cell>
          <cell r="R281">
            <v>17</v>
          </cell>
          <cell r="S281">
            <v>0</v>
          </cell>
          <cell r="T281">
            <v>17</v>
          </cell>
          <cell r="U281">
            <v>17</v>
          </cell>
          <cell r="V281">
            <v>0</v>
          </cell>
          <cell r="W281">
            <v>0</v>
          </cell>
          <cell r="X281">
            <v>0</v>
          </cell>
          <cell r="Y281">
            <v>0</v>
          </cell>
          <cell r="Z281">
            <v>0</v>
          </cell>
          <cell r="AA281">
            <v>0</v>
          </cell>
          <cell r="AB281">
            <v>0</v>
          </cell>
          <cell r="AC281">
            <v>0</v>
          </cell>
          <cell r="AD281">
            <v>0</v>
          </cell>
          <cell r="AE281">
            <v>0</v>
          </cell>
          <cell r="AF281">
            <v>0</v>
          </cell>
          <cell r="AG281">
            <v>0</v>
          </cell>
          <cell r="AH281">
            <v>0</v>
          </cell>
          <cell r="AI281">
            <v>0</v>
          </cell>
          <cell r="AJ281">
            <v>0</v>
          </cell>
          <cell r="AK281">
            <v>0</v>
          </cell>
          <cell r="AL281">
            <v>0</v>
          </cell>
          <cell r="AM281">
            <v>0</v>
          </cell>
          <cell r="AN281">
            <v>0</v>
          </cell>
          <cell r="AO281">
            <v>0</v>
          </cell>
          <cell r="AP281">
            <v>0</v>
          </cell>
          <cell r="AQ281">
            <v>0</v>
          </cell>
          <cell r="AR281">
            <v>0</v>
          </cell>
          <cell r="AS281">
            <v>0</v>
          </cell>
          <cell r="AT281">
            <v>0</v>
          </cell>
          <cell r="AU281">
            <v>0</v>
          </cell>
          <cell r="AV281">
            <v>0</v>
          </cell>
          <cell r="AW281">
            <v>0</v>
          </cell>
          <cell r="AX281">
            <v>0</v>
          </cell>
          <cell r="AY281">
            <v>0</v>
          </cell>
          <cell r="AZ281">
            <v>0</v>
          </cell>
          <cell r="BA281">
            <v>0</v>
          </cell>
          <cell r="BB281">
            <v>0</v>
          </cell>
          <cell r="BC281">
            <v>0</v>
          </cell>
          <cell r="BD281">
            <v>0</v>
          </cell>
          <cell r="BE281">
            <v>0</v>
          </cell>
          <cell r="BF281">
            <v>0</v>
          </cell>
          <cell r="BG281">
            <v>0</v>
          </cell>
          <cell r="BH281">
            <v>0</v>
          </cell>
          <cell r="BI281">
            <v>0</v>
          </cell>
          <cell r="BJ281">
            <v>0</v>
          </cell>
          <cell r="BK281">
            <v>0</v>
          </cell>
          <cell r="BL281">
            <v>0</v>
          </cell>
          <cell r="BM281">
            <v>0</v>
          </cell>
          <cell r="BN281">
            <v>0</v>
          </cell>
          <cell r="BO281">
            <v>0</v>
          </cell>
          <cell r="BP281">
            <v>0</v>
          </cell>
          <cell r="BQ281">
            <v>0</v>
          </cell>
          <cell r="BR281">
            <v>0</v>
          </cell>
          <cell r="BS281">
            <v>0</v>
          </cell>
          <cell r="BT281">
            <v>0</v>
          </cell>
          <cell r="BU281">
            <v>0</v>
          </cell>
          <cell r="BV281">
            <v>0</v>
          </cell>
          <cell r="BW281">
            <v>0</v>
          </cell>
          <cell r="BX281">
            <v>0</v>
          </cell>
          <cell r="BY281">
            <v>0</v>
          </cell>
          <cell r="BZ281">
            <v>0</v>
          </cell>
          <cell r="CA281">
            <v>0</v>
          </cell>
          <cell r="CB281">
            <v>0</v>
          </cell>
          <cell r="CC281">
            <v>0</v>
          </cell>
        </row>
        <row r="282">
          <cell r="B282" t="str">
            <v>국도38(시)06</v>
          </cell>
          <cell r="C282" t="str">
            <v>국도38(시)</v>
          </cell>
          <cell r="D282" t="str">
            <v>06</v>
          </cell>
          <cell r="E282" t="str">
            <v>9904F_641</v>
          </cell>
          <cell r="F282" t="str">
            <v>9904F_631</v>
          </cell>
          <cell r="G282">
            <v>33</v>
          </cell>
          <cell r="H282">
            <v>48</v>
          </cell>
          <cell r="I282">
            <v>0</v>
          </cell>
          <cell r="J282" t="str">
            <v>중간여장</v>
          </cell>
          <cell r="K282">
            <v>0</v>
          </cell>
          <cell r="L282">
            <v>0</v>
          </cell>
          <cell r="M282">
            <v>0</v>
          </cell>
          <cell r="N282">
            <v>0</v>
          </cell>
          <cell r="O282">
            <v>0</v>
          </cell>
          <cell r="P282">
            <v>0</v>
          </cell>
          <cell r="Q282">
            <v>0</v>
          </cell>
          <cell r="R282">
            <v>33</v>
          </cell>
          <cell r="S282">
            <v>0</v>
          </cell>
          <cell r="T282">
            <v>33</v>
          </cell>
          <cell r="U282">
            <v>63</v>
          </cell>
          <cell r="V282">
            <v>0</v>
          </cell>
          <cell r="W282">
            <v>0</v>
          </cell>
          <cell r="X282">
            <v>30</v>
          </cell>
          <cell r="Y282">
            <v>0</v>
          </cell>
          <cell r="Z282">
            <v>0</v>
          </cell>
          <cell r="AA282">
            <v>0</v>
          </cell>
          <cell r="AB282">
            <v>0</v>
          </cell>
          <cell r="AC282">
            <v>0</v>
          </cell>
          <cell r="AD282">
            <v>0</v>
          </cell>
          <cell r="AE282">
            <v>0</v>
          </cell>
          <cell r="AF282">
            <v>0</v>
          </cell>
          <cell r="AG282">
            <v>0</v>
          </cell>
          <cell r="AH282">
            <v>0</v>
          </cell>
          <cell r="AI282">
            <v>0</v>
          </cell>
          <cell r="AJ282">
            <v>0</v>
          </cell>
          <cell r="AK282">
            <v>0</v>
          </cell>
          <cell r="AL282">
            <v>0</v>
          </cell>
          <cell r="AM282">
            <v>0</v>
          </cell>
          <cell r="AN282">
            <v>0</v>
          </cell>
          <cell r="AO282">
            <v>0</v>
          </cell>
          <cell r="AP282">
            <v>0</v>
          </cell>
          <cell r="AQ282">
            <v>0</v>
          </cell>
          <cell r="AR282">
            <v>0</v>
          </cell>
          <cell r="AS282">
            <v>0</v>
          </cell>
          <cell r="AT282">
            <v>0</v>
          </cell>
          <cell r="AU282">
            <v>0</v>
          </cell>
          <cell r="AV282">
            <v>0</v>
          </cell>
          <cell r="AW282">
            <v>0</v>
          </cell>
          <cell r="AX282">
            <v>0</v>
          </cell>
          <cell r="AY282">
            <v>0</v>
          </cell>
          <cell r="AZ282">
            <v>0</v>
          </cell>
          <cell r="BA282">
            <v>1</v>
          </cell>
          <cell r="BB282">
            <v>0</v>
          </cell>
          <cell r="BC282">
            <v>0</v>
          </cell>
          <cell r="BD282">
            <v>0</v>
          </cell>
          <cell r="BE282">
            <v>0</v>
          </cell>
          <cell r="BF282">
            <v>0</v>
          </cell>
          <cell r="BG282">
            <v>0</v>
          </cell>
          <cell r="BH282">
            <v>0</v>
          </cell>
          <cell r="BI282">
            <v>0</v>
          </cell>
          <cell r="BJ282">
            <v>0</v>
          </cell>
          <cell r="BK282">
            <v>0</v>
          </cell>
          <cell r="BL282">
            <v>0</v>
          </cell>
          <cell r="BM282">
            <v>0</v>
          </cell>
          <cell r="BN282">
            <v>0</v>
          </cell>
          <cell r="BO282">
            <v>0</v>
          </cell>
          <cell r="BP282">
            <v>0</v>
          </cell>
          <cell r="BQ282">
            <v>0</v>
          </cell>
          <cell r="BR282">
            <v>0</v>
          </cell>
          <cell r="BS282">
            <v>0</v>
          </cell>
          <cell r="BT282">
            <v>0</v>
          </cell>
          <cell r="BU282">
            <v>0</v>
          </cell>
          <cell r="BV282">
            <v>0</v>
          </cell>
          <cell r="BW282">
            <v>0</v>
          </cell>
          <cell r="BX282">
            <v>0</v>
          </cell>
          <cell r="BY282">
            <v>0</v>
          </cell>
          <cell r="BZ282">
            <v>0</v>
          </cell>
          <cell r="CA282">
            <v>0</v>
          </cell>
          <cell r="CB282">
            <v>0</v>
          </cell>
          <cell r="CC282">
            <v>0</v>
          </cell>
        </row>
        <row r="283">
          <cell r="B283" t="str">
            <v>국도38(시)06</v>
          </cell>
          <cell r="C283" t="str">
            <v>국도38(시)</v>
          </cell>
          <cell r="D283" t="str">
            <v>06</v>
          </cell>
          <cell r="E283" t="str">
            <v>9904F_631</v>
          </cell>
          <cell r="F283" t="str">
            <v>9904F_731</v>
          </cell>
          <cell r="G283">
            <v>33</v>
          </cell>
          <cell r="H283">
            <v>48</v>
          </cell>
          <cell r="I283">
            <v>0</v>
          </cell>
          <cell r="J283">
            <v>0</v>
          </cell>
          <cell r="K283">
            <v>0</v>
          </cell>
          <cell r="L283">
            <v>0</v>
          </cell>
          <cell r="M283">
            <v>0</v>
          </cell>
          <cell r="N283">
            <v>0</v>
          </cell>
          <cell r="O283">
            <v>0</v>
          </cell>
          <cell r="P283">
            <v>0</v>
          </cell>
          <cell r="Q283">
            <v>0</v>
          </cell>
          <cell r="R283">
            <v>33</v>
          </cell>
          <cell r="S283">
            <v>0</v>
          </cell>
          <cell r="T283">
            <v>33</v>
          </cell>
          <cell r="U283">
            <v>33</v>
          </cell>
          <cell r="V283">
            <v>0</v>
          </cell>
          <cell r="W283">
            <v>0</v>
          </cell>
          <cell r="X283">
            <v>0</v>
          </cell>
          <cell r="Y283">
            <v>0</v>
          </cell>
          <cell r="Z283">
            <v>0</v>
          </cell>
          <cell r="AA283">
            <v>0</v>
          </cell>
          <cell r="AB283">
            <v>0</v>
          </cell>
          <cell r="AC283">
            <v>0</v>
          </cell>
          <cell r="AD283">
            <v>0</v>
          </cell>
          <cell r="AE283">
            <v>0</v>
          </cell>
          <cell r="AF283">
            <v>0</v>
          </cell>
          <cell r="AG283">
            <v>0</v>
          </cell>
          <cell r="AH283">
            <v>0</v>
          </cell>
          <cell r="AI283">
            <v>0</v>
          </cell>
          <cell r="AJ283">
            <v>0</v>
          </cell>
          <cell r="AK283">
            <v>0</v>
          </cell>
          <cell r="AL283">
            <v>0</v>
          </cell>
          <cell r="AM283">
            <v>0</v>
          </cell>
          <cell r="AN283">
            <v>0</v>
          </cell>
          <cell r="AO283">
            <v>0</v>
          </cell>
          <cell r="AP283">
            <v>0</v>
          </cell>
          <cell r="AQ283">
            <v>0</v>
          </cell>
          <cell r="AR283">
            <v>0</v>
          </cell>
          <cell r="AS283">
            <v>0</v>
          </cell>
          <cell r="AT283">
            <v>0</v>
          </cell>
          <cell r="AU283">
            <v>0</v>
          </cell>
          <cell r="AV283">
            <v>0</v>
          </cell>
          <cell r="AW283">
            <v>0</v>
          </cell>
          <cell r="AX283">
            <v>0</v>
          </cell>
          <cell r="AY283">
            <v>0</v>
          </cell>
          <cell r="AZ283">
            <v>0</v>
          </cell>
          <cell r="BA283">
            <v>0</v>
          </cell>
          <cell r="BB283">
            <v>0</v>
          </cell>
          <cell r="BC283">
            <v>0</v>
          </cell>
          <cell r="BD283">
            <v>0</v>
          </cell>
          <cell r="BE283">
            <v>0</v>
          </cell>
          <cell r="BF283">
            <v>0</v>
          </cell>
          <cell r="BG283">
            <v>0</v>
          </cell>
          <cell r="BH283">
            <v>0</v>
          </cell>
          <cell r="BI283">
            <v>0</v>
          </cell>
          <cell r="BJ283">
            <v>0</v>
          </cell>
          <cell r="BK283">
            <v>0</v>
          </cell>
          <cell r="BL283">
            <v>0</v>
          </cell>
          <cell r="BM283">
            <v>0</v>
          </cell>
          <cell r="BN283">
            <v>0</v>
          </cell>
          <cell r="BO283">
            <v>0</v>
          </cell>
          <cell r="BP283">
            <v>0</v>
          </cell>
          <cell r="BQ283">
            <v>0</v>
          </cell>
          <cell r="BR283">
            <v>0</v>
          </cell>
          <cell r="BS283">
            <v>0</v>
          </cell>
          <cell r="BT283">
            <v>0</v>
          </cell>
          <cell r="BU283">
            <v>0</v>
          </cell>
          <cell r="BV283">
            <v>0</v>
          </cell>
          <cell r="BW283">
            <v>0</v>
          </cell>
          <cell r="BX283">
            <v>0</v>
          </cell>
          <cell r="BY283">
            <v>0</v>
          </cell>
          <cell r="BZ283">
            <v>0</v>
          </cell>
          <cell r="CA283">
            <v>0</v>
          </cell>
          <cell r="CB283">
            <v>0</v>
          </cell>
          <cell r="CC283">
            <v>0</v>
          </cell>
        </row>
        <row r="284">
          <cell r="B284" t="str">
            <v>국도38(시)06</v>
          </cell>
          <cell r="C284" t="str">
            <v>국도38(시)</v>
          </cell>
          <cell r="D284" t="str">
            <v>06</v>
          </cell>
          <cell r="E284" t="str">
            <v>9904F_731</v>
          </cell>
          <cell r="F284" t="str">
            <v>9904F_722</v>
          </cell>
          <cell r="G284">
            <v>31</v>
          </cell>
          <cell r="H284">
            <v>48</v>
          </cell>
          <cell r="I284">
            <v>0</v>
          </cell>
          <cell r="J284">
            <v>0</v>
          </cell>
          <cell r="K284">
            <v>0</v>
          </cell>
          <cell r="L284">
            <v>0</v>
          </cell>
          <cell r="M284">
            <v>0</v>
          </cell>
          <cell r="N284">
            <v>0</v>
          </cell>
          <cell r="O284">
            <v>0</v>
          </cell>
          <cell r="P284">
            <v>0</v>
          </cell>
          <cell r="Q284">
            <v>0</v>
          </cell>
          <cell r="R284">
            <v>31</v>
          </cell>
          <cell r="S284">
            <v>0</v>
          </cell>
          <cell r="T284">
            <v>31</v>
          </cell>
          <cell r="U284">
            <v>31</v>
          </cell>
          <cell r="V284">
            <v>0</v>
          </cell>
          <cell r="W284">
            <v>0</v>
          </cell>
          <cell r="X284">
            <v>0</v>
          </cell>
          <cell r="Y284">
            <v>0</v>
          </cell>
          <cell r="Z284">
            <v>0</v>
          </cell>
          <cell r="AA284">
            <v>0</v>
          </cell>
          <cell r="AB284">
            <v>0</v>
          </cell>
          <cell r="AC284">
            <v>0</v>
          </cell>
          <cell r="AD284">
            <v>0</v>
          </cell>
          <cell r="AE284">
            <v>0</v>
          </cell>
          <cell r="AF284">
            <v>0</v>
          </cell>
          <cell r="AG284">
            <v>0</v>
          </cell>
          <cell r="AH284">
            <v>0</v>
          </cell>
          <cell r="AI284">
            <v>0</v>
          </cell>
          <cell r="AJ284">
            <v>0</v>
          </cell>
          <cell r="AK284">
            <v>0</v>
          </cell>
          <cell r="AL284">
            <v>0</v>
          </cell>
          <cell r="AM284">
            <v>0</v>
          </cell>
          <cell r="AN284">
            <v>0</v>
          </cell>
          <cell r="AO284">
            <v>0</v>
          </cell>
          <cell r="AP284">
            <v>0</v>
          </cell>
          <cell r="AQ284">
            <v>0</v>
          </cell>
          <cell r="AR284">
            <v>0</v>
          </cell>
          <cell r="AS284">
            <v>0</v>
          </cell>
          <cell r="AT284">
            <v>0</v>
          </cell>
          <cell r="AU284">
            <v>0</v>
          </cell>
          <cell r="AV284">
            <v>0</v>
          </cell>
          <cell r="AW284">
            <v>0</v>
          </cell>
          <cell r="AX284">
            <v>0</v>
          </cell>
          <cell r="AY284">
            <v>0</v>
          </cell>
          <cell r="AZ284">
            <v>0</v>
          </cell>
          <cell r="BA284">
            <v>0</v>
          </cell>
          <cell r="BB284">
            <v>0</v>
          </cell>
          <cell r="BC284">
            <v>0</v>
          </cell>
          <cell r="BD284">
            <v>0</v>
          </cell>
          <cell r="BE284">
            <v>0</v>
          </cell>
          <cell r="BF284">
            <v>0</v>
          </cell>
          <cell r="BG284">
            <v>0</v>
          </cell>
          <cell r="BH284">
            <v>0</v>
          </cell>
          <cell r="BI284">
            <v>0</v>
          </cell>
          <cell r="BJ284">
            <v>0</v>
          </cell>
          <cell r="BK284">
            <v>0</v>
          </cell>
          <cell r="BL284">
            <v>0</v>
          </cell>
          <cell r="BM284">
            <v>0</v>
          </cell>
          <cell r="BN284">
            <v>0</v>
          </cell>
          <cell r="BO284">
            <v>0</v>
          </cell>
          <cell r="BP284">
            <v>0</v>
          </cell>
          <cell r="BQ284">
            <v>0</v>
          </cell>
          <cell r="BR284">
            <v>0</v>
          </cell>
          <cell r="BS284">
            <v>0</v>
          </cell>
          <cell r="BT284">
            <v>0</v>
          </cell>
          <cell r="BU284">
            <v>0</v>
          </cell>
          <cell r="BV284">
            <v>0</v>
          </cell>
          <cell r="BW284">
            <v>0</v>
          </cell>
          <cell r="BX284">
            <v>0</v>
          </cell>
          <cell r="BY284">
            <v>0</v>
          </cell>
          <cell r="BZ284">
            <v>0</v>
          </cell>
          <cell r="CA284">
            <v>0</v>
          </cell>
          <cell r="CB284">
            <v>0</v>
          </cell>
          <cell r="CC284">
            <v>0</v>
          </cell>
        </row>
        <row r="285">
          <cell r="B285" t="str">
            <v>국도38(시)06</v>
          </cell>
          <cell r="C285" t="str">
            <v>국도38(시)</v>
          </cell>
          <cell r="D285" t="str">
            <v>06</v>
          </cell>
          <cell r="E285" t="str">
            <v>9904F_722</v>
          </cell>
          <cell r="F285" t="str">
            <v>9904F_821</v>
          </cell>
          <cell r="G285">
            <v>39</v>
          </cell>
          <cell r="H285">
            <v>48</v>
          </cell>
          <cell r="I285">
            <v>0</v>
          </cell>
          <cell r="J285">
            <v>0</v>
          </cell>
          <cell r="K285">
            <v>0</v>
          </cell>
          <cell r="L285">
            <v>0</v>
          </cell>
          <cell r="M285">
            <v>0</v>
          </cell>
          <cell r="N285">
            <v>0</v>
          </cell>
          <cell r="O285">
            <v>0</v>
          </cell>
          <cell r="P285">
            <v>0</v>
          </cell>
          <cell r="Q285">
            <v>0</v>
          </cell>
          <cell r="R285">
            <v>39</v>
          </cell>
          <cell r="S285">
            <v>0</v>
          </cell>
          <cell r="T285">
            <v>39</v>
          </cell>
          <cell r="U285">
            <v>39</v>
          </cell>
          <cell r="V285">
            <v>0</v>
          </cell>
          <cell r="W285">
            <v>0</v>
          </cell>
          <cell r="X285">
            <v>0</v>
          </cell>
          <cell r="Y285">
            <v>0</v>
          </cell>
          <cell r="Z285">
            <v>0</v>
          </cell>
          <cell r="AA285">
            <v>0</v>
          </cell>
          <cell r="AB285">
            <v>0</v>
          </cell>
          <cell r="AC285">
            <v>0</v>
          </cell>
          <cell r="AD285">
            <v>0</v>
          </cell>
          <cell r="AE285">
            <v>0</v>
          </cell>
          <cell r="AF285">
            <v>0</v>
          </cell>
          <cell r="AG285">
            <v>0</v>
          </cell>
          <cell r="AH285">
            <v>0</v>
          </cell>
          <cell r="AI285">
            <v>0</v>
          </cell>
          <cell r="AJ285">
            <v>0</v>
          </cell>
          <cell r="AK285">
            <v>0</v>
          </cell>
          <cell r="AL285">
            <v>0</v>
          </cell>
          <cell r="AM285">
            <v>0</v>
          </cell>
          <cell r="AN285">
            <v>0</v>
          </cell>
          <cell r="AO285">
            <v>0</v>
          </cell>
          <cell r="AP285">
            <v>0</v>
          </cell>
          <cell r="AQ285">
            <v>0</v>
          </cell>
          <cell r="AR285">
            <v>0</v>
          </cell>
          <cell r="AS285">
            <v>0</v>
          </cell>
          <cell r="AT285">
            <v>0</v>
          </cell>
          <cell r="AU285">
            <v>0</v>
          </cell>
          <cell r="AV285">
            <v>0</v>
          </cell>
          <cell r="AW285">
            <v>0</v>
          </cell>
          <cell r="AX285">
            <v>0</v>
          </cell>
          <cell r="AY285">
            <v>0</v>
          </cell>
          <cell r="AZ285">
            <v>0</v>
          </cell>
          <cell r="BA285">
            <v>0</v>
          </cell>
          <cell r="BB285">
            <v>0</v>
          </cell>
          <cell r="BC285">
            <v>0</v>
          </cell>
          <cell r="BD285">
            <v>0</v>
          </cell>
          <cell r="BE285">
            <v>0</v>
          </cell>
          <cell r="BF285">
            <v>0</v>
          </cell>
          <cell r="BG285">
            <v>0</v>
          </cell>
          <cell r="BH285">
            <v>0</v>
          </cell>
          <cell r="BI285">
            <v>0</v>
          </cell>
          <cell r="BJ285">
            <v>0</v>
          </cell>
          <cell r="BK285">
            <v>0</v>
          </cell>
          <cell r="BL285">
            <v>0</v>
          </cell>
          <cell r="BM285">
            <v>0</v>
          </cell>
          <cell r="BN285">
            <v>0</v>
          </cell>
          <cell r="BO285">
            <v>0</v>
          </cell>
          <cell r="BP285">
            <v>0</v>
          </cell>
          <cell r="BQ285">
            <v>0</v>
          </cell>
          <cell r="BR285">
            <v>0</v>
          </cell>
          <cell r="BS285">
            <v>0</v>
          </cell>
          <cell r="BT285">
            <v>0</v>
          </cell>
          <cell r="BU285">
            <v>0</v>
          </cell>
          <cell r="BV285">
            <v>0</v>
          </cell>
          <cell r="BW285">
            <v>0</v>
          </cell>
          <cell r="BX285">
            <v>0</v>
          </cell>
          <cell r="BY285">
            <v>0</v>
          </cell>
          <cell r="BZ285">
            <v>0</v>
          </cell>
          <cell r="CA285">
            <v>0</v>
          </cell>
          <cell r="CB285">
            <v>0</v>
          </cell>
          <cell r="CC285">
            <v>0</v>
          </cell>
        </row>
        <row r="286">
          <cell r="B286" t="str">
            <v>국도38(시)06</v>
          </cell>
          <cell r="C286" t="str">
            <v>국도38(시)</v>
          </cell>
          <cell r="D286" t="str">
            <v>06</v>
          </cell>
          <cell r="E286" t="str">
            <v>9904F_821</v>
          </cell>
          <cell r="F286" t="str">
            <v>9904F_812</v>
          </cell>
          <cell r="G286">
            <v>36</v>
          </cell>
          <cell r="H286">
            <v>48</v>
          </cell>
          <cell r="I286">
            <v>0</v>
          </cell>
          <cell r="J286">
            <v>0</v>
          </cell>
          <cell r="K286">
            <v>0</v>
          </cell>
          <cell r="L286">
            <v>0</v>
          </cell>
          <cell r="M286">
            <v>0</v>
          </cell>
          <cell r="N286">
            <v>0</v>
          </cell>
          <cell r="O286">
            <v>0</v>
          </cell>
          <cell r="P286">
            <v>0</v>
          </cell>
          <cell r="Q286">
            <v>0</v>
          </cell>
          <cell r="R286">
            <v>36</v>
          </cell>
          <cell r="S286">
            <v>0</v>
          </cell>
          <cell r="T286">
            <v>36</v>
          </cell>
          <cell r="U286">
            <v>36</v>
          </cell>
          <cell r="V286">
            <v>0</v>
          </cell>
          <cell r="W286">
            <v>0</v>
          </cell>
          <cell r="X286">
            <v>0</v>
          </cell>
          <cell r="Y286">
            <v>0</v>
          </cell>
          <cell r="Z286">
            <v>0</v>
          </cell>
          <cell r="AA286">
            <v>0</v>
          </cell>
          <cell r="AB286">
            <v>0</v>
          </cell>
          <cell r="AC286">
            <v>0</v>
          </cell>
          <cell r="AD286">
            <v>0</v>
          </cell>
          <cell r="AE286">
            <v>0</v>
          </cell>
          <cell r="AF286">
            <v>0</v>
          </cell>
          <cell r="AG286">
            <v>0</v>
          </cell>
          <cell r="AH286">
            <v>0</v>
          </cell>
          <cell r="AI286">
            <v>0</v>
          </cell>
          <cell r="AJ286">
            <v>0</v>
          </cell>
          <cell r="AK286">
            <v>0</v>
          </cell>
          <cell r="AL286">
            <v>0</v>
          </cell>
          <cell r="AM286">
            <v>0</v>
          </cell>
          <cell r="AN286">
            <v>0</v>
          </cell>
          <cell r="AO286">
            <v>0</v>
          </cell>
          <cell r="AP286">
            <v>0</v>
          </cell>
          <cell r="AQ286">
            <v>0</v>
          </cell>
          <cell r="AR286">
            <v>0</v>
          </cell>
          <cell r="AS286">
            <v>0</v>
          </cell>
          <cell r="AT286">
            <v>0</v>
          </cell>
          <cell r="AU286">
            <v>0</v>
          </cell>
          <cell r="AV286">
            <v>0</v>
          </cell>
          <cell r="AW286">
            <v>0</v>
          </cell>
          <cell r="AX286">
            <v>0</v>
          </cell>
          <cell r="AY286">
            <v>0</v>
          </cell>
          <cell r="AZ286">
            <v>0</v>
          </cell>
          <cell r="BA286">
            <v>0</v>
          </cell>
          <cell r="BB286">
            <v>0</v>
          </cell>
          <cell r="BC286">
            <v>0</v>
          </cell>
          <cell r="BD286">
            <v>0</v>
          </cell>
          <cell r="BE286">
            <v>0</v>
          </cell>
          <cell r="BF286">
            <v>0</v>
          </cell>
          <cell r="BG286">
            <v>0</v>
          </cell>
          <cell r="BH286">
            <v>0</v>
          </cell>
          <cell r="BI286">
            <v>0</v>
          </cell>
          <cell r="BJ286">
            <v>0</v>
          </cell>
          <cell r="BK286">
            <v>0</v>
          </cell>
          <cell r="BL286">
            <v>0</v>
          </cell>
          <cell r="BM286">
            <v>0</v>
          </cell>
          <cell r="BN286">
            <v>0</v>
          </cell>
          <cell r="BO286">
            <v>0</v>
          </cell>
          <cell r="BP286">
            <v>0</v>
          </cell>
          <cell r="BQ286">
            <v>0</v>
          </cell>
          <cell r="BR286">
            <v>0</v>
          </cell>
          <cell r="BS286">
            <v>0</v>
          </cell>
          <cell r="BT286">
            <v>0</v>
          </cell>
          <cell r="BU286">
            <v>0</v>
          </cell>
          <cell r="BV286">
            <v>0</v>
          </cell>
          <cell r="BW286">
            <v>0</v>
          </cell>
          <cell r="BX286">
            <v>0</v>
          </cell>
          <cell r="BY286">
            <v>0</v>
          </cell>
          <cell r="BZ286">
            <v>0</v>
          </cell>
          <cell r="CA286">
            <v>0</v>
          </cell>
          <cell r="CB286">
            <v>0</v>
          </cell>
          <cell r="CC286">
            <v>0</v>
          </cell>
        </row>
        <row r="287">
          <cell r="B287" t="str">
            <v>국도38(시)06</v>
          </cell>
          <cell r="C287" t="str">
            <v>국도38(시)</v>
          </cell>
          <cell r="D287" t="str">
            <v>06</v>
          </cell>
          <cell r="E287" t="str">
            <v>9904F_812</v>
          </cell>
          <cell r="F287" t="str">
            <v>9904F_912</v>
          </cell>
          <cell r="G287">
            <v>30</v>
          </cell>
          <cell r="H287">
            <v>48</v>
          </cell>
          <cell r="I287">
            <v>0</v>
          </cell>
          <cell r="J287">
            <v>0</v>
          </cell>
          <cell r="K287">
            <v>0</v>
          </cell>
          <cell r="L287">
            <v>0</v>
          </cell>
          <cell r="M287">
            <v>0</v>
          </cell>
          <cell r="N287">
            <v>0</v>
          </cell>
          <cell r="O287">
            <v>0</v>
          </cell>
          <cell r="P287">
            <v>0</v>
          </cell>
          <cell r="Q287">
            <v>0</v>
          </cell>
          <cell r="R287">
            <v>30</v>
          </cell>
          <cell r="S287">
            <v>0</v>
          </cell>
          <cell r="T287">
            <v>30</v>
          </cell>
          <cell r="U287">
            <v>30</v>
          </cell>
          <cell r="V287">
            <v>0</v>
          </cell>
          <cell r="W287">
            <v>0</v>
          </cell>
          <cell r="X287">
            <v>0</v>
          </cell>
          <cell r="Y287">
            <v>0</v>
          </cell>
          <cell r="Z287">
            <v>0</v>
          </cell>
          <cell r="AA287">
            <v>0</v>
          </cell>
          <cell r="AB287">
            <v>0</v>
          </cell>
          <cell r="AC287">
            <v>0</v>
          </cell>
          <cell r="AD287">
            <v>0</v>
          </cell>
          <cell r="AE287">
            <v>0</v>
          </cell>
          <cell r="AF287">
            <v>0</v>
          </cell>
          <cell r="AG287">
            <v>0</v>
          </cell>
          <cell r="AH287">
            <v>0</v>
          </cell>
          <cell r="AI287">
            <v>0</v>
          </cell>
          <cell r="AJ287">
            <v>0</v>
          </cell>
          <cell r="AK287">
            <v>0</v>
          </cell>
          <cell r="AL287">
            <v>0</v>
          </cell>
          <cell r="AM287">
            <v>0</v>
          </cell>
          <cell r="AN287">
            <v>0</v>
          </cell>
          <cell r="AO287">
            <v>0</v>
          </cell>
          <cell r="AP287">
            <v>0</v>
          </cell>
          <cell r="AQ287">
            <v>0</v>
          </cell>
          <cell r="AR287">
            <v>0</v>
          </cell>
          <cell r="AS287">
            <v>0</v>
          </cell>
          <cell r="AT287">
            <v>0</v>
          </cell>
          <cell r="AU287">
            <v>0</v>
          </cell>
          <cell r="AV287">
            <v>0</v>
          </cell>
          <cell r="AW287">
            <v>0</v>
          </cell>
          <cell r="AX287">
            <v>0</v>
          </cell>
          <cell r="AY287">
            <v>0</v>
          </cell>
          <cell r="AZ287">
            <v>0</v>
          </cell>
          <cell r="BA287">
            <v>0</v>
          </cell>
          <cell r="BB287">
            <v>0</v>
          </cell>
          <cell r="BC287">
            <v>0</v>
          </cell>
          <cell r="BD287">
            <v>0</v>
          </cell>
          <cell r="BE287">
            <v>0</v>
          </cell>
          <cell r="BF287">
            <v>0</v>
          </cell>
          <cell r="BG287">
            <v>0</v>
          </cell>
          <cell r="BH287">
            <v>0</v>
          </cell>
          <cell r="BI287">
            <v>0</v>
          </cell>
          <cell r="BJ287">
            <v>0</v>
          </cell>
          <cell r="BK287">
            <v>0</v>
          </cell>
          <cell r="BL287">
            <v>0</v>
          </cell>
          <cell r="BM287">
            <v>0</v>
          </cell>
          <cell r="BN287">
            <v>0</v>
          </cell>
          <cell r="BO287">
            <v>0</v>
          </cell>
          <cell r="BP287">
            <v>0</v>
          </cell>
          <cell r="BQ287">
            <v>0</v>
          </cell>
          <cell r="BR287">
            <v>0</v>
          </cell>
          <cell r="BS287">
            <v>0</v>
          </cell>
          <cell r="BT287">
            <v>0</v>
          </cell>
          <cell r="BU287">
            <v>0</v>
          </cell>
          <cell r="BV287">
            <v>0</v>
          </cell>
          <cell r="BW287">
            <v>0</v>
          </cell>
          <cell r="BX287">
            <v>0</v>
          </cell>
          <cell r="BY287">
            <v>0</v>
          </cell>
          <cell r="BZ287">
            <v>0</v>
          </cell>
          <cell r="CA287">
            <v>0</v>
          </cell>
          <cell r="CB287">
            <v>0</v>
          </cell>
          <cell r="CC287">
            <v>0</v>
          </cell>
        </row>
        <row r="288">
          <cell r="B288" t="str">
            <v>국도38(시)06</v>
          </cell>
          <cell r="C288" t="str">
            <v>국도38(시)</v>
          </cell>
          <cell r="D288" t="str">
            <v>06</v>
          </cell>
          <cell r="E288" t="str">
            <v>9904F_912</v>
          </cell>
          <cell r="F288" t="str">
            <v>9904F_911</v>
          </cell>
          <cell r="G288">
            <v>46</v>
          </cell>
          <cell r="H288">
            <v>48</v>
          </cell>
          <cell r="I288">
            <v>0</v>
          </cell>
          <cell r="J288">
            <v>0</v>
          </cell>
          <cell r="K288">
            <v>0</v>
          </cell>
          <cell r="L288">
            <v>0</v>
          </cell>
          <cell r="M288">
            <v>0</v>
          </cell>
          <cell r="N288">
            <v>0</v>
          </cell>
          <cell r="O288">
            <v>0</v>
          </cell>
          <cell r="P288">
            <v>0</v>
          </cell>
          <cell r="Q288">
            <v>0</v>
          </cell>
          <cell r="R288">
            <v>46</v>
          </cell>
          <cell r="S288">
            <v>0</v>
          </cell>
          <cell r="T288">
            <v>46</v>
          </cell>
          <cell r="U288">
            <v>46</v>
          </cell>
          <cell r="V288">
            <v>0</v>
          </cell>
          <cell r="W288">
            <v>0</v>
          </cell>
          <cell r="X288">
            <v>0</v>
          </cell>
          <cell r="Y288">
            <v>0</v>
          </cell>
          <cell r="Z288">
            <v>0</v>
          </cell>
          <cell r="AA288">
            <v>0</v>
          </cell>
          <cell r="AB288">
            <v>0</v>
          </cell>
          <cell r="AC288">
            <v>0</v>
          </cell>
          <cell r="AD288">
            <v>0</v>
          </cell>
          <cell r="AE288">
            <v>0</v>
          </cell>
          <cell r="AF288">
            <v>0</v>
          </cell>
          <cell r="AG288">
            <v>0</v>
          </cell>
          <cell r="AH288">
            <v>0</v>
          </cell>
          <cell r="AI288">
            <v>0</v>
          </cell>
          <cell r="AJ288">
            <v>0</v>
          </cell>
          <cell r="AK288">
            <v>0</v>
          </cell>
          <cell r="AL288">
            <v>0</v>
          </cell>
          <cell r="AM288">
            <v>0</v>
          </cell>
          <cell r="AN288">
            <v>0</v>
          </cell>
          <cell r="AO288">
            <v>0</v>
          </cell>
          <cell r="AP288">
            <v>0</v>
          </cell>
          <cell r="AQ288">
            <v>0</v>
          </cell>
          <cell r="AR288">
            <v>0</v>
          </cell>
          <cell r="AS288">
            <v>0</v>
          </cell>
          <cell r="AT288">
            <v>0</v>
          </cell>
          <cell r="AU288">
            <v>0</v>
          </cell>
          <cell r="AV288">
            <v>0</v>
          </cell>
          <cell r="AW288">
            <v>0</v>
          </cell>
          <cell r="AX288">
            <v>0</v>
          </cell>
          <cell r="AY288">
            <v>0</v>
          </cell>
          <cell r="AZ288">
            <v>0</v>
          </cell>
          <cell r="BA288">
            <v>0</v>
          </cell>
          <cell r="BB288">
            <v>0</v>
          </cell>
          <cell r="BC288">
            <v>0</v>
          </cell>
          <cell r="BD288">
            <v>0</v>
          </cell>
          <cell r="BE288">
            <v>0</v>
          </cell>
          <cell r="BF288">
            <v>0</v>
          </cell>
          <cell r="BG288">
            <v>0</v>
          </cell>
          <cell r="BH288">
            <v>0</v>
          </cell>
          <cell r="BI288">
            <v>0</v>
          </cell>
          <cell r="BJ288">
            <v>0</v>
          </cell>
          <cell r="BK288">
            <v>0</v>
          </cell>
          <cell r="BL288">
            <v>0</v>
          </cell>
          <cell r="BM288">
            <v>0</v>
          </cell>
          <cell r="BN288">
            <v>0</v>
          </cell>
          <cell r="BO288">
            <v>0</v>
          </cell>
          <cell r="BP288">
            <v>0</v>
          </cell>
          <cell r="BQ288">
            <v>0</v>
          </cell>
          <cell r="BR288">
            <v>0</v>
          </cell>
          <cell r="BS288">
            <v>0</v>
          </cell>
          <cell r="BT288">
            <v>0</v>
          </cell>
          <cell r="BU288">
            <v>0</v>
          </cell>
          <cell r="BV288">
            <v>0</v>
          </cell>
          <cell r="BW288">
            <v>0</v>
          </cell>
          <cell r="BX288">
            <v>0</v>
          </cell>
          <cell r="BY288">
            <v>0</v>
          </cell>
          <cell r="BZ288">
            <v>0</v>
          </cell>
          <cell r="CA288">
            <v>0</v>
          </cell>
          <cell r="CB288">
            <v>0</v>
          </cell>
          <cell r="CC288">
            <v>0</v>
          </cell>
        </row>
        <row r="289">
          <cell r="B289" t="str">
            <v>국도38(시)06</v>
          </cell>
          <cell r="C289" t="str">
            <v>국도38(시)</v>
          </cell>
          <cell r="D289" t="str">
            <v>06</v>
          </cell>
          <cell r="E289" t="str">
            <v>9904F_911</v>
          </cell>
          <cell r="F289" t="str">
            <v>0004A_001</v>
          </cell>
          <cell r="G289">
            <v>50</v>
          </cell>
          <cell r="H289">
            <v>48</v>
          </cell>
          <cell r="I289">
            <v>0</v>
          </cell>
          <cell r="J289">
            <v>0</v>
          </cell>
          <cell r="K289">
            <v>0</v>
          </cell>
          <cell r="L289">
            <v>0</v>
          </cell>
          <cell r="M289">
            <v>0</v>
          </cell>
          <cell r="N289">
            <v>0</v>
          </cell>
          <cell r="O289">
            <v>0</v>
          </cell>
          <cell r="P289">
            <v>0</v>
          </cell>
          <cell r="Q289">
            <v>0</v>
          </cell>
          <cell r="R289">
            <v>50</v>
          </cell>
          <cell r="S289">
            <v>0</v>
          </cell>
          <cell r="T289">
            <v>50</v>
          </cell>
          <cell r="U289">
            <v>50</v>
          </cell>
          <cell r="V289">
            <v>0</v>
          </cell>
          <cell r="W289">
            <v>0</v>
          </cell>
          <cell r="X289">
            <v>0</v>
          </cell>
          <cell r="Y289">
            <v>0</v>
          </cell>
          <cell r="Z289">
            <v>0</v>
          </cell>
          <cell r="AA289">
            <v>0</v>
          </cell>
          <cell r="AB289">
            <v>0</v>
          </cell>
          <cell r="AC289">
            <v>0</v>
          </cell>
          <cell r="AD289">
            <v>0</v>
          </cell>
          <cell r="AE289">
            <v>0</v>
          </cell>
          <cell r="AF289">
            <v>0</v>
          </cell>
          <cell r="AG289">
            <v>0</v>
          </cell>
          <cell r="AH289">
            <v>0</v>
          </cell>
          <cell r="AI289">
            <v>0</v>
          </cell>
          <cell r="AJ289">
            <v>0</v>
          </cell>
          <cell r="AK289">
            <v>0</v>
          </cell>
          <cell r="AL289">
            <v>0</v>
          </cell>
          <cell r="AM289">
            <v>0</v>
          </cell>
          <cell r="AN289">
            <v>0</v>
          </cell>
          <cell r="AO289">
            <v>0</v>
          </cell>
          <cell r="AP289">
            <v>0</v>
          </cell>
          <cell r="AQ289">
            <v>0</v>
          </cell>
          <cell r="AR289">
            <v>0</v>
          </cell>
          <cell r="AS289">
            <v>0</v>
          </cell>
          <cell r="AT289">
            <v>0</v>
          </cell>
          <cell r="AU289">
            <v>0</v>
          </cell>
          <cell r="AV289">
            <v>0</v>
          </cell>
          <cell r="AW289">
            <v>0</v>
          </cell>
          <cell r="AX289">
            <v>0</v>
          </cell>
          <cell r="AY289">
            <v>0</v>
          </cell>
          <cell r="AZ289">
            <v>0</v>
          </cell>
          <cell r="BA289">
            <v>0</v>
          </cell>
          <cell r="BB289">
            <v>0</v>
          </cell>
          <cell r="BC289">
            <v>0</v>
          </cell>
          <cell r="BD289">
            <v>0</v>
          </cell>
          <cell r="BE289">
            <v>0</v>
          </cell>
          <cell r="BF289">
            <v>0</v>
          </cell>
          <cell r="BG289">
            <v>0</v>
          </cell>
          <cell r="BH289">
            <v>0</v>
          </cell>
          <cell r="BI289">
            <v>0</v>
          </cell>
          <cell r="BJ289">
            <v>0</v>
          </cell>
          <cell r="BK289">
            <v>0</v>
          </cell>
          <cell r="BL289">
            <v>0</v>
          </cell>
          <cell r="BM289">
            <v>0</v>
          </cell>
          <cell r="BN289">
            <v>0</v>
          </cell>
          <cell r="BO289">
            <v>0</v>
          </cell>
          <cell r="BP289">
            <v>0</v>
          </cell>
          <cell r="BQ289">
            <v>0</v>
          </cell>
          <cell r="BR289">
            <v>0</v>
          </cell>
          <cell r="BS289">
            <v>0</v>
          </cell>
          <cell r="BT289">
            <v>0</v>
          </cell>
          <cell r="BU289">
            <v>0</v>
          </cell>
          <cell r="BV289">
            <v>0</v>
          </cell>
          <cell r="BW289">
            <v>0</v>
          </cell>
          <cell r="BX289">
            <v>0</v>
          </cell>
          <cell r="BY289">
            <v>0</v>
          </cell>
          <cell r="BZ289">
            <v>0</v>
          </cell>
          <cell r="CA289">
            <v>0</v>
          </cell>
          <cell r="CB289">
            <v>0</v>
          </cell>
          <cell r="CC289">
            <v>0</v>
          </cell>
        </row>
        <row r="290">
          <cell r="B290" t="str">
            <v>국도38(시)06</v>
          </cell>
          <cell r="C290" t="str">
            <v>국도38(시)</v>
          </cell>
          <cell r="D290" t="str">
            <v>06</v>
          </cell>
          <cell r="E290" t="str">
            <v>0004A_001</v>
          </cell>
          <cell r="F290" t="str">
            <v>0004C_192</v>
          </cell>
          <cell r="G290">
            <v>48</v>
          </cell>
          <cell r="H290">
            <v>48</v>
          </cell>
          <cell r="I290">
            <v>0</v>
          </cell>
          <cell r="J290">
            <v>0</v>
          </cell>
          <cell r="K290">
            <v>0</v>
          </cell>
          <cell r="L290">
            <v>0</v>
          </cell>
          <cell r="M290">
            <v>0</v>
          </cell>
          <cell r="N290">
            <v>0</v>
          </cell>
          <cell r="O290">
            <v>0</v>
          </cell>
          <cell r="P290">
            <v>0</v>
          </cell>
          <cell r="Q290">
            <v>0</v>
          </cell>
          <cell r="R290">
            <v>48</v>
          </cell>
          <cell r="S290">
            <v>0</v>
          </cell>
          <cell r="T290">
            <v>48</v>
          </cell>
          <cell r="U290">
            <v>48</v>
          </cell>
          <cell r="V290">
            <v>0</v>
          </cell>
          <cell r="W290">
            <v>0</v>
          </cell>
          <cell r="X290">
            <v>0</v>
          </cell>
          <cell r="Y290">
            <v>0</v>
          </cell>
          <cell r="Z290">
            <v>0</v>
          </cell>
          <cell r="AA290">
            <v>0</v>
          </cell>
          <cell r="AB290">
            <v>0</v>
          </cell>
          <cell r="AC290">
            <v>0</v>
          </cell>
          <cell r="AD290">
            <v>0</v>
          </cell>
          <cell r="AE290">
            <v>0</v>
          </cell>
          <cell r="AF290">
            <v>0</v>
          </cell>
          <cell r="AG290">
            <v>0</v>
          </cell>
          <cell r="AH290">
            <v>0</v>
          </cell>
          <cell r="AI290">
            <v>0</v>
          </cell>
          <cell r="AJ290">
            <v>0</v>
          </cell>
          <cell r="AK290">
            <v>0</v>
          </cell>
          <cell r="AL290">
            <v>0</v>
          </cell>
          <cell r="AM290">
            <v>0</v>
          </cell>
          <cell r="AN290">
            <v>0</v>
          </cell>
          <cell r="AO290">
            <v>0</v>
          </cell>
          <cell r="AP290">
            <v>0</v>
          </cell>
          <cell r="AQ290">
            <v>0</v>
          </cell>
          <cell r="AR290">
            <v>0</v>
          </cell>
          <cell r="AS290">
            <v>0</v>
          </cell>
          <cell r="AT290">
            <v>0</v>
          </cell>
          <cell r="AU290">
            <v>0</v>
          </cell>
          <cell r="AV290">
            <v>0</v>
          </cell>
          <cell r="AW290">
            <v>0</v>
          </cell>
          <cell r="AX290">
            <v>0</v>
          </cell>
          <cell r="AY290">
            <v>0</v>
          </cell>
          <cell r="AZ290">
            <v>0</v>
          </cell>
          <cell r="BA290">
            <v>0</v>
          </cell>
          <cell r="BB290">
            <v>0</v>
          </cell>
          <cell r="BC290">
            <v>0</v>
          </cell>
          <cell r="BD290">
            <v>0</v>
          </cell>
          <cell r="BE290">
            <v>0</v>
          </cell>
          <cell r="BF290">
            <v>0</v>
          </cell>
          <cell r="BG290">
            <v>0</v>
          </cell>
          <cell r="BH290">
            <v>0</v>
          </cell>
          <cell r="BI290">
            <v>0</v>
          </cell>
          <cell r="BJ290">
            <v>0</v>
          </cell>
          <cell r="BK290">
            <v>0</v>
          </cell>
          <cell r="BL290">
            <v>0</v>
          </cell>
          <cell r="BM290">
            <v>0</v>
          </cell>
          <cell r="BN290">
            <v>0</v>
          </cell>
          <cell r="BO290">
            <v>0</v>
          </cell>
          <cell r="BP290">
            <v>0</v>
          </cell>
          <cell r="BQ290">
            <v>0</v>
          </cell>
          <cell r="BR290">
            <v>0</v>
          </cell>
          <cell r="BS290">
            <v>0</v>
          </cell>
          <cell r="BT290">
            <v>0</v>
          </cell>
          <cell r="BU290">
            <v>0</v>
          </cell>
          <cell r="BV290">
            <v>0</v>
          </cell>
          <cell r="BW290">
            <v>0</v>
          </cell>
          <cell r="BX290">
            <v>0</v>
          </cell>
          <cell r="BY290">
            <v>0</v>
          </cell>
          <cell r="BZ290">
            <v>0</v>
          </cell>
          <cell r="CA290">
            <v>0</v>
          </cell>
          <cell r="CB290">
            <v>0</v>
          </cell>
          <cell r="CC290">
            <v>0</v>
          </cell>
        </row>
        <row r="291">
          <cell r="B291" t="str">
            <v>국도38(시)06</v>
          </cell>
          <cell r="C291" t="str">
            <v>국도38(시)</v>
          </cell>
          <cell r="D291" t="str">
            <v>06</v>
          </cell>
          <cell r="E291" t="str">
            <v>0004C_192</v>
          </cell>
          <cell r="F291" t="str">
            <v>0004C_191</v>
          </cell>
          <cell r="G291">
            <v>30</v>
          </cell>
          <cell r="H291">
            <v>48</v>
          </cell>
          <cell r="I291">
            <v>0</v>
          </cell>
          <cell r="J291">
            <v>0</v>
          </cell>
          <cell r="K291">
            <v>0</v>
          </cell>
          <cell r="L291">
            <v>0</v>
          </cell>
          <cell r="M291">
            <v>0</v>
          </cell>
          <cell r="N291">
            <v>0</v>
          </cell>
          <cell r="O291">
            <v>0</v>
          </cell>
          <cell r="P291">
            <v>0</v>
          </cell>
          <cell r="Q291">
            <v>0</v>
          </cell>
          <cell r="R291">
            <v>30</v>
          </cell>
          <cell r="S291">
            <v>0</v>
          </cell>
          <cell r="T291">
            <v>30</v>
          </cell>
          <cell r="U291">
            <v>30</v>
          </cell>
          <cell r="V291">
            <v>0</v>
          </cell>
          <cell r="W291">
            <v>0</v>
          </cell>
          <cell r="X291">
            <v>0</v>
          </cell>
          <cell r="Y291">
            <v>0</v>
          </cell>
          <cell r="Z291">
            <v>0</v>
          </cell>
          <cell r="AA291">
            <v>0</v>
          </cell>
          <cell r="AB291">
            <v>0</v>
          </cell>
          <cell r="AC291">
            <v>0</v>
          </cell>
          <cell r="AD291">
            <v>0</v>
          </cell>
          <cell r="AE291">
            <v>0</v>
          </cell>
          <cell r="AF291">
            <v>0</v>
          </cell>
          <cell r="AG291">
            <v>0</v>
          </cell>
          <cell r="AH291">
            <v>0</v>
          </cell>
          <cell r="AI291">
            <v>0</v>
          </cell>
          <cell r="AJ291">
            <v>0</v>
          </cell>
          <cell r="AK291">
            <v>0</v>
          </cell>
          <cell r="AL291">
            <v>0</v>
          </cell>
          <cell r="AM291">
            <v>0</v>
          </cell>
          <cell r="AN291">
            <v>0</v>
          </cell>
          <cell r="AO291">
            <v>0</v>
          </cell>
          <cell r="AP291">
            <v>0</v>
          </cell>
          <cell r="AQ291">
            <v>0</v>
          </cell>
          <cell r="AR291">
            <v>0</v>
          </cell>
          <cell r="AS291">
            <v>0</v>
          </cell>
          <cell r="AT291">
            <v>0</v>
          </cell>
          <cell r="AU291">
            <v>0</v>
          </cell>
          <cell r="AV291">
            <v>0</v>
          </cell>
          <cell r="AW291">
            <v>0</v>
          </cell>
          <cell r="AX291">
            <v>0</v>
          </cell>
          <cell r="AY291">
            <v>0</v>
          </cell>
          <cell r="AZ291">
            <v>0</v>
          </cell>
          <cell r="BA291">
            <v>0</v>
          </cell>
          <cell r="BB291">
            <v>0</v>
          </cell>
          <cell r="BC291">
            <v>0</v>
          </cell>
          <cell r="BD291">
            <v>0</v>
          </cell>
          <cell r="BE291">
            <v>0</v>
          </cell>
          <cell r="BF291">
            <v>0</v>
          </cell>
          <cell r="BG291">
            <v>0</v>
          </cell>
          <cell r="BH291">
            <v>0</v>
          </cell>
          <cell r="BI291">
            <v>0</v>
          </cell>
          <cell r="BJ291">
            <v>0</v>
          </cell>
          <cell r="BK291">
            <v>0</v>
          </cell>
          <cell r="BL291">
            <v>0</v>
          </cell>
          <cell r="BM291">
            <v>0</v>
          </cell>
          <cell r="BN291">
            <v>0</v>
          </cell>
          <cell r="BO291">
            <v>0</v>
          </cell>
          <cell r="BP291">
            <v>0</v>
          </cell>
          <cell r="BQ291">
            <v>0</v>
          </cell>
          <cell r="BR291">
            <v>0</v>
          </cell>
          <cell r="BS291">
            <v>0</v>
          </cell>
          <cell r="BT291">
            <v>0</v>
          </cell>
          <cell r="BU291">
            <v>0</v>
          </cell>
          <cell r="BV291">
            <v>0</v>
          </cell>
          <cell r="BW291">
            <v>0</v>
          </cell>
          <cell r="BX291">
            <v>0</v>
          </cell>
          <cell r="BY291">
            <v>0</v>
          </cell>
          <cell r="BZ291">
            <v>0</v>
          </cell>
          <cell r="CA291">
            <v>0</v>
          </cell>
          <cell r="CB291">
            <v>0</v>
          </cell>
          <cell r="CC291">
            <v>0</v>
          </cell>
        </row>
        <row r="292">
          <cell r="B292" t="str">
            <v>국도38(시)06</v>
          </cell>
          <cell r="C292" t="str">
            <v>국도38(시)</v>
          </cell>
          <cell r="D292" t="str">
            <v>06</v>
          </cell>
          <cell r="E292" t="str">
            <v>0004C_191</v>
          </cell>
          <cell r="F292" t="str">
            <v>0004C_283</v>
          </cell>
          <cell r="G292">
            <v>27</v>
          </cell>
          <cell r="H292">
            <v>48</v>
          </cell>
          <cell r="I292">
            <v>0</v>
          </cell>
          <cell r="J292">
            <v>0</v>
          </cell>
          <cell r="K292">
            <v>0</v>
          </cell>
          <cell r="L292">
            <v>0</v>
          </cell>
          <cell r="M292">
            <v>0</v>
          </cell>
          <cell r="N292">
            <v>0</v>
          </cell>
          <cell r="O292">
            <v>0</v>
          </cell>
          <cell r="P292">
            <v>0</v>
          </cell>
          <cell r="Q292">
            <v>0</v>
          </cell>
          <cell r="R292">
            <v>27</v>
          </cell>
          <cell r="S292">
            <v>0</v>
          </cell>
          <cell r="T292">
            <v>27</v>
          </cell>
          <cell r="U292">
            <v>27</v>
          </cell>
          <cell r="V292">
            <v>0</v>
          </cell>
          <cell r="W292">
            <v>0</v>
          </cell>
          <cell r="X292">
            <v>0</v>
          </cell>
          <cell r="Y292">
            <v>0</v>
          </cell>
          <cell r="Z292">
            <v>0</v>
          </cell>
          <cell r="AA292">
            <v>0</v>
          </cell>
          <cell r="AB292">
            <v>0</v>
          </cell>
          <cell r="AC292">
            <v>0</v>
          </cell>
          <cell r="AD292">
            <v>0</v>
          </cell>
          <cell r="AE292">
            <v>0</v>
          </cell>
          <cell r="AF292">
            <v>0</v>
          </cell>
          <cell r="AG292">
            <v>0</v>
          </cell>
          <cell r="AH292">
            <v>0</v>
          </cell>
          <cell r="AI292">
            <v>0</v>
          </cell>
          <cell r="AJ292">
            <v>0</v>
          </cell>
          <cell r="AK292">
            <v>0</v>
          </cell>
          <cell r="AL292">
            <v>0</v>
          </cell>
          <cell r="AM292">
            <v>0</v>
          </cell>
          <cell r="AN292">
            <v>0</v>
          </cell>
          <cell r="AO292">
            <v>0</v>
          </cell>
          <cell r="AP292">
            <v>0</v>
          </cell>
          <cell r="AQ292">
            <v>0</v>
          </cell>
          <cell r="AR292">
            <v>0</v>
          </cell>
          <cell r="AS292">
            <v>0</v>
          </cell>
          <cell r="AT292">
            <v>0</v>
          </cell>
          <cell r="AU292">
            <v>0</v>
          </cell>
          <cell r="AV292">
            <v>0</v>
          </cell>
          <cell r="AW292">
            <v>0</v>
          </cell>
          <cell r="AX292">
            <v>0</v>
          </cell>
          <cell r="AY292">
            <v>0</v>
          </cell>
          <cell r="AZ292">
            <v>0</v>
          </cell>
          <cell r="BA292">
            <v>0</v>
          </cell>
          <cell r="BB292">
            <v>0</v>
          </cell>
          <cell r="BC292">
            <v>0</v>
          </cell>
          <cell r="BD292">
            <v>0</v>
          </cell>
          <cell r="BE292">
            <v>0</v>
          </cell>
          <cell r="BF292">
            <v>0</v>
          </cell>
          <cell r="BG292">
            <v>0</v>
          </cell>
          <cell r="BH292">
            <v>0</v>
          </cell>
          <cell r="BI292">
            <v>0</v>
          </cell>
          <cell r="BJ292">
            <v>0</v>
          </cell>
          <cell r="BK292">
            <v>0</v>
          </cell>
          <cell r="BL292">
            <v>0</v>
          </cell>
          <cell r="BM292">
            <v>0</v>
          </cell>
          <cell r="BN292">
            <v>0</v>
          </cell>
          <cell r="BO292">
            <v>0</v>
          </cell>
          <cell r="BP292">
            <v>0</v>
          </cell>
          <cell r="BQ292">
            <v>0</v>
          </cell>
          <cell r="BR292">
            <v>0</v>
          </cell>
          <cell r="BS292">
            <v>0</v>
          </cell>
          <cell r="BT292">
            <v>0</v>
          </cell>
          <cell r="BU292">
            <v>0</v>
          </cell>
          <cell r="BV292">
            <v>0</v>
          </cell>
          <cell r="BW292">
            <v>0</v>
          </cell>
          <cell r="BX292">
            <v>0</v>
          </cell>
          <cell r="BY292">
            <v>0</v>
          </cell>
          <cell r="BZ292">
            <v>0</v>
          </cell>
          <cell r="CA292">
            <v>0</v>
          </cell>
          <cell r="CB292">
            <v>0</v>
          </cell>
          <cell r="CC292">
            <v>0</v>
          </cell>
        </row>
        <row r="293">
          <cell r="B293" t="str">
            <v>국도38(시)06</v>
          </cell>
          <cell r="C293" t="str">
            <v>국도38(시)</v>
          </cell>
          <cell r="D293" t="str">
            <v>06</v>
          </cell>
          <cell r="E293" t="str">
            <v>0004C_283</v>
          </cell>
          <cell r="F293" t="str">
            <v>0004C_282</v>
          </cell>
          <cell r="G293">
            <v>19</v>
          </cell>
          <cell r="H293">
            <v>48</v>
          </cell>
          <cell r="I293">
            <v>0</v>
          </cell>
          <cell r="J293">
            <v>0</v>
          </cell>
          <cell r="K293">
            <v>0</v>
          </cell>
          <cell r="L293">
            <v>0</v>
          </cell>
          <cell r="M293">
            <v>0</v>
          </cell>
          <cell r="N293">
            <v>0</v>
          </cell>
          <cell r="O293">
            <v>0</v>
          </cell>
          <cell r="P293">
            <v>0</v>
          </cell>
          <cell r="Q293">
            <v>0</v>
          </cell>
          <cell r="R293">
            <v>19</v>
          </cell>
          <cell r="S293">
            <v>0</v>
          </cell>
          <cell r="T293">
            <v>19</v>
          </cell>
          <cell r="U293">
            <v>19</v>
          </cell>
          <cell r="V293">
            <v>0</v>
          </cell>
          <cell r="W293">
            <v>0</v>
          </cell>
          <cell r="X293">
            <v>0</v>
          </cell>
          <cell r="Y293">
            <v>0</v>
          </cell>
          <cell r="Z293">
            <v>0</v>
          </cell>
          <cell r="AA293">
            <v>0</v>
          </cell>
          <cell r="AB293">
            <v>0</v>
          </cell>
          <cell r="AC293">
            <v>0</v>
          </cell>
          <cell r="AD293">
            <v>0</v>
          </cell>
          <cell r="AE293">
            <v>0</v>
          </cell>
          <cell r="AF293">
            <v>0</v>
          </cell>
          <cell r="AG293">
            <v>0</v>
          </cell>
          <cell r="AH293">
            <v>0</v>
          </cell>
          <cell r="AI293">
            <v>0</v>
          </cell>
          <cell r="AJ293">
            <v>0</v>
          </cell>
          <cell r="AK293">
            <v>0</v>
          </cell>
          <cell r="AL293">
            <v>0</v>
          </cell>
          <cell r="AM293">
            <v>0</v>
          </cell>
          <cell r="AN293">
            <v>0</v>
          </cell>
          <cell r="AO293">
            <v>0</v>
          </cell>
          <cell r="AP293">
            <v>0</v>
          </cell>
          <cell r="AQ293">
            <v>0</v>
          </cell>
          <cell r="AR293">
            <v>0</v>
          </cell>
          <cell r="AS293">
            <v>0</v>
          </cell>
          <cell r="AT293">
            <v>0</v>
          </cell>
          <cell r="AU293">
            <v>0</v>
          </cell>
          <cell r="AV293">
            <v>0</v>
          </cell>
          <cell r="AW293">
            <v>0</v>
          </cell>
          <cell r="AX293">
            <v>0</v>
          </cell>
          <cell r="AY293">
            <v>0</v>
          </cell>
          <cell r="AZ293">
            <v>0</v>
          </cell>
          <cell r="BA293">
            <v>0</v>
          </cell>
          <cell r="BB293">
            <v>0</v>
          </cell>
          <cell r="BC293">
            <v>0</v>
          </cell>
          <cell r="BD293">
            <v>0</v>
          </cell>
          <cell r="BE293">
            <v>0</v>
          </cell>
          <cell r="BF293">
            <v>0</v>
          </cell>
          <cell r="BG293">
            <v>0</v>
          </cell>
          <cell r="BH293">
            <v>0</v>
          </cell>
          <cell r="BI293">
            <v>0</v>
          </cell>
          <cell r="BJ293">
            <v>0</v>
          </cell>
          <cell r="BK293">
            <v>0</v>
          </cell>
          <cell r="BL293">
            <v>0</v>
          </cell>
          <cell r="BM293">
            <v>0</v>
          </cell>
          <cell r="BN293">
            <v>0</v>
          </cell>
          <cell r="BO293">
            <v>0</v>
          </cell>
          <cell r="BP293">
            <v>0</v>
          </cell>
          <cell r="BQ293">
            <v>0</v>
          </cell>
          <cell r="BR293">
            <v>0</v>
          </cell>
          <cell r="BS293">
            <v>0</v>
          </cell>
          <cell r="BT293">
            <v>0</v>
          </cell>
          <cell r="BU293">
            <v>0</v>
          </cell>
          <cell r="BV293">
            <v>0</v>
          </cell>
          <cell r="BW293">
            <v>0</v>
          </cell>
          <cell r="BX293">
            <v>0</v>
          </cell>
          <cell r="BY293">
            <v>0</v>
          </cell>
          <cell r="BZ293">
            <v>0</v>
          </cell>
          <cell r="CA293">
            <v>0</v>
          </cell>
          <cell r="CB293">
            <v>0</v>
          </cell>
          <cell r="CC293">
            <v>0</v>
          </cell>
        </row>
        <row r="294">
          <cell r="B294" t="str">
            <v>국도38(시)06</v>
          </cell>
          <cell r="C294" t="str">
            <v>국도38(시)</v>
          </cell>
          <cell r="D294" t="str">
            <v>06</v>
          </cell>
          <cell r="E294" t="str">
            <v>0004C_282</v>
          </cell>
          <cell r="F294" t="str">
            <v>0004C_284</v>
          </cell>
          <cell r="G294">
            <v>22</v>
          </cell>
          <cell r="H294">
            <v>48</v>
          </cell>
          <cell r="I294">
            <v>0</v>
          </cell>
          <cell r="J294">
            <v>0</v>
          </cell>
          <cell r="K294">
            <v>0</v>
          </cell>
          <cell r="L294">
            <v>0</v>
          </cell>
          <cell r="M294">
            <v>0</v>
          </cell>
          <cell r="N294">
            <v>0</v>
          </cell>
          <cell r="O294">
            <v>0</v>
          </cell>
          <cell r="P294">
            <v>0</v>
          </cell>
          <cell r="Q294">
            <v>0</v>
          </cell>
          <cell r="R294">
            <v>22</v>
          </cell>
          <cell r="S294">
            <v>0</v>
          </cell>
          <cell r="T294">
            <v>22</v>
          </cell>
          <cell r="U294">
            <v>22</v>
          </cell>
          <cell r="V294">
            <v>0</v>
          </cell>
          <cell r="W294">
            <v>0</v>
          </cell>
          <cell r="X294">
            <v>0</v>
          </cell>
          <cell r="Y294">
            <v>0</v>
          </cell>
          <cell r="Z294">
            <v>0</v>
          </cell>
          <cell r="AA294">
            <v>0</v>
          </cell>
          <cell r="AB294">
            <v>0</v>
          </cell>
          <cell r="AC294">
            <v>0</v>
          </cell>
          <cell r="AD294">
            <v>0</v>
          </cell>
          <cell r="AE294">
            <v>0</v>
          </cell>
          <cell r="AF294">
            <v>0</v>
          </cell>
          <cell r="AG294">
            <v>0</v>
          </cell>
          <cell r="AH294">
            <v>0</v>
          </cell>
          <cell r="AI294">
            <v>0</v>
          </cell>
          <cell r="AJ294">
            <v>0</v>
          </cell>
          <cell r="AK294">
            <v>0</v>
          </cell>
          <cell r="AL294">
            <v>0</v>
          </cell>
          <cell r="AM294">
            <v>0</v>
          </cell>
          <cell r="AN294">
            <v>0</v>
          </cell>
          <cell r="AO294">
            <v>0</v>
          </cell>
          <cell r="AP294">
            <v>0</v>
          </cell>
          <cell r="AQ294">
            <v>0</v>
          </cell>
          <cell r="AR294">
            <v>0</v>
          </cell>
          <cell r="AS294">
            <v>0</v>
          </cell>
          <cell r="AT294">
            <v>0</v>
          </cell>
          <cell r="AU294">
            <v>0</v>
          </cell>
          <cell r="AV294">
            <v>0</v>
          </cell>
          <cell r="AW294">
            <v>0</v>
          </cell>
          <cell r="AX294">
            <v>0</v>
          </cell>
          <cell r="AY294">
            <v>0</v>
          </cell>
          <cell r="AZ294">
            <v>0</v>
          </cell>
          <cell r="BA294">
            <v>0</v>
          </cell>
          <cell r="BB294">
            <v>0</v>
          </cell>
          <cell r="BC294">
            <v>0</v>
          </cell>
          <cell r="BD294">
            <v>0</v>
          </cell>
          <cell r="BE294">
            <v>0</v>
          </cell>
          <cell r="BF294">
            <v>0</v>
          </cell>
          <cell r="BG294">
            <v>0</v>
          </cell>
          <cell r="BH294">
            <v>0</v>
          </cell>
          <cell r="BI294">
            <v>0</v>
          </cell>
          <cell r="BJ294">
            <v>0</v>
          </cell>
          <cell r="BK294">
            <v>0</v>
          </cell>
          <cell r="BL294">
            <v>0</v>
          </cell>
          <cell r="BM294">
            <v>0</v>
          </cell>
          <cell r="BN294">
            <v>0</v>
          </cell>
          <cell r="BO294">
            <v>0</v>
          </cell>
          <cell r="BP294">
            <v>0</v>
          </cell>
          <cell r="BQ294">
            <v>0</v>
          </cell>
          <cell r="BR294">
            <v>0</v>
          </cell>
          <cell r="BS294">
            <v>0</v>
          </cell>
          <cell r="BT294">
            <v>0</v>
          </cell>
          <cell r="BU294">
            <v>0</v>
          </cell>
          <cell r="BV294">
            <v>0</v>
          </cell>
          <cell r="BW294">
            <v>0</v>
          </cell>
          <cell r="BX294">
            <v>0</v>
          </cell>
          <cell r="BY294">
            <v>0</v>
          </cell>
          <cell r="BZ294">
            <v>0</v>
          </cell>
          <cell r="CA294">
            <v>0</v>
          </cell>
          <cell r="CB294">
            <v>0</v>
          </cell>
          <cell r="CC294">
            <v>0</v>
          </cell>
        </row>
        <row r="295">
          <cell r="B295" t="str">
            <v>국도38(시)06</v>
          </cell>
          <cell r="C295" t="str">
            <v>국도38(시)</v>
          </cell>
          <cell r="D295" t="str">
            <v>06</v>
          </cell>
          <cell r="E295" t="str">
            <v>0004C_284</v>
          </cell>
          <cell r="F295" t="str">
            <v>0004C_272</v>
          </cell>
          <cell r="G295">
            <v>27</v>
          </cell>
          <cell r="H295">
            <v>48</v>
          </cell>
          <cell r="I295">
            <v>0</v>
          </cell>
          <cell r="J295">
            <v>0</v>
          </cell>
          <cell r="K295">
            <v>0</v>
          </cell>
          <cell r="L295">
            <v>0</v>
          </cell>
          <cell r="M295">
            <v>0</v>
          </cell>
          <cell r="N295">
            <v>0</v>
          </cell>
          <cell r="O295">
            <v>0</v>
          </cell>
          <cell r="P295">
            <v>0</v>
          </cell>
          <cell r="Q295">
            <v>0</v>
          </cell>
          <cell r="R295">
            <v>27</v>
          </cell>
          <cell r="S295">
            <v>0</v>
          </cell>
          <cell r="T295">
            <v>27</v>
          </cell>
          <cell r="U295">
            <v>27</v>
          </cell>
          <cell r="V295">
            <v>0</v>
          </cell>
          <cell r="W295">
            <v>0</v>
          </cell>
          <cell r="X295">
            <v>0</v>
          </cell>
          <cell r="Y295">
            <v>0</v>
          </cell>
          <cell r="Z295">
            <v>0</v>
          </cell>
          <cell r="AA295">
            <v>0</v>
          </cell>
          <cell r="AB295">
            <v>0</v>
          </cell>
          <cell r="AC295">
            <v>0</v>
          </cell>
          <cell r="AD295">
            <v>0</v>
          </cell>
          <cell r="AE295">
            <v>0</v>
          </cell>
          <cell r="AF295">
            <v>0</v>
          </cell>
          <cell r="AG295">
            <v>0</v>
          </cell>
          <cell r="AH295">
            <v>0</v>
          </cell>
          <cell r="AI295">
            <v>0</v>
          </cell>
          <cell r="AJ295">
            <v>0</v>
          </cell>
          <cell r="AK295">
            <v>0</v>
          </cell>
          <cell r="AL295">
            <v>0</v>
          </cell>
          <cell r="AM295">
            <v>0</v>
          </cell>
          <cell r="AN295">
            <v>0</v>
          </cell>
          <cell r="AO295">
            <v>0</v>
          </cell>
          <cell r="AP295">
            <v>0</v>
          </cell>
          <cell r="AQ295">
            <v>0</v>
          </cell>
          <cell r="AR295">
            <v>0</v>
          </cell>
          <cell r="AS295">
            <v>0</v>
          </cell>
          <cell r="AT295">
            <v>0</v>
          </cell>
          <cell r="AU295">
            <v>0</v>
          </cell>
          <cell r="AV295">
            <v>0</v>
          </cell>
          <cell r="AW295">
            <v>0</v>
          </cell>
          <cell r="AX295">
            <v>0</v>
          </cell>
          <cell r="AY295">
            <v>0</v>
          </cell>
          <cell r="AZ295">
            <v>0</v>
          </cell>
          <cell r="BA295">
            <v>0</v>
          </cell>
          <cell r="BB295">
            <v>0</v>
          </cell>
          <cell r="BC295">
            <v>0</v>
          </cell>
          <cell r="BD295">
            <v>0</v>
          </cell>
          <cell r="BE295">
            <v>0</v>
          </cell>
          <cell r="BF295">
            <v>0</v>
          </cell>
          <cell r="BG295">
            <v>0</v>
          </cell>
          <cell r="BH295">
            <v>0</v>
          </cell>
          <cell r="BI295">
            <v>0</v>
          </cell>
          <cell r="BJ295">
            <v>0</v>
          </cell>
          <cell r="BK295">
            <v>0</v>
          </cell>
          <cell r="BL295">
            <v>0</v>
          </cell>
          <cell r="BM295">
            <v>0</v>
          </cell>
          <cell r="BN295">
            <v>0</v>
          </cell>
          <cell r="BO295">
            <v>0</v>
          </cell>
          <cell r="BP295">
            <v>0</v>
          </cell>
          <cell r="BQ295">
            <v>0</v>
          </cell>
          <cell r="BR295">
            <v>0</v>
          </cell>
          <cell r="BS295">
            <v>0</v>
          </cell>
          <cell r="BT295">
            <v>0</v>
          </cell>
          <cell r="BU295">
            <v>0</v>
          </cell>
          <cell r="BV295">
            <v>0</v>
          </cell>
          <cell r="BW295">
            <v>0</v>
          </cell>
          <cell r="BX295">
            <v>0</v>
          </cell>
          <cell r="BY295">
            <v>0</v>
          </cell>
          <cell r="BZ295">
            <v>0</v>
          </cell>
          <cell r="CA295">
            <v>0</v>
          </cell>
          <cell r="CB295">
            <v>0</v>
          </cell>
          <cell r="CC295">
            <v>0</v>
          </cell>
        </row>
        <row r="296">
          <cell r="B296" t="str">
            <v>국도38(시)06</v>
          </cell>
          <cell r="C296" t="str">
            <v>국도38(시)</v>
          </cell>
          <cell r="D296" t="str">
            <v>06</v>
          </cell>
          <cell r="E296" t="str">
            <v>0004C_272</v>
          </cell>
          <cell r="F296" t="str">
            <v>0004C_271</v>
          </cell>
          <cell r="G296">
            <v>35</v>
          </cell>
          <cell r="H296">
            <v>48</v>
          </cell>
          <cell r="I296">
            <v>0</v>
          </cell>
          <cell r="J296">
            <v>0</v>
          </cell>
          <cell r="K296">
            <v>0</v>
          </cell>
          <cell r="L296">
            <v>0</v>
          </cell>
          <cell r="M296">
            <v>0</v>
          </cell>
          <cell r="N296">
            <v>0</v>
          </cell>
          <cell r="O296">
            <v>0</v>
          </cell>
          <cell r="P296">
            <v>0</v>
          </cell>
          <cell r="Q296">
            <v>0</v>
          </cell>
          <cell r="R296">
            <v>35</v>
          </cell>
          <cell r="S296">
            <v>0</v>
          </cell>
          <cell r="T296">
            <v>35</v>
          </cell>
          <cell r="U296">
            <v>35</v>
          </cell>
          <cell r="V296">
            <v>0</v>
          </cell>
          <cell r="W296">
            <v>0</v>
          </cell>
          <cell r="X296">
            <v>0</v>
          </cell>
          <cell r="Y296">
            <v>0</v>
          </cell>
          <cell r="Z296">
            <v>0</v>
          </cell>
          <cell r="AA296">
            <v>0</v>
          </cell>
          <cell r="AB296">
            <v>0</v>
          </cell>
          <cell r="AC296">
            <v>0</v>
          </cell>
          <cell r="AD296">
            <v>0</v>
          </cell>
          <cell r="AE296">
            <v>0</v>
          </cell>
          <cell r="AF296">
            <v>0</v>
          </cell>
          <cell r="AG296">
            <v>0</v>
          </cell>
          <cell r="AH296">
            <v>0</v>
          </cell>
          <cell r="AI296">
            <v>0</v>
          </cell>
          <cell r="AJ296">
            <v>0</v>
          </cell>
          <cell r="AK296">
            <v>0</v>
          </cell>
          <cell r="AL296">
            <v>0</v>
          </cell>
          <cell r="AM296">
            <v>0</v>
          </cell>
          <cell r="AN296">
            <v>0</v>
          </cell>
          <cell r="AO296">
            <v>0</v>
          </cell>
          <cell r="AP296">
            <v>0</v>
          </cell>
          <cell r="AQ296">
            <v>0</v>
          </cell>
          <cell r="AR296">
            <v>0</v>
          </cell>
          <cell r="AS296">
            <v>0</v>
          </cell>
          <cell r="AT296">
            <v>0</v>
          </cell>
          <cell r="AU296">
            <v>0</v>
          </cell>
          <cell r="AV296">
            <v>0</v>
          </cell>
          <cell r="AW296">
            <v>0</v>
          </cell>
          <cell r="AX296">
            <v>0</v>
          </cell>
          <cell r="AY296">
            <v>0</v>
          </cell>
          <cell r="AZ296">
            <v>0</v>
          </cell>
          <cell r="BA296">
            <v>0</v>
          </cell>
          <cell r="BB296">
            <v>0</v>
          </cell>
          <cell r="BC296">
            <v>0</v>
          </cell>
          <cell r="BD296">
            <v>0</v>
          </cell>
          <cell r="BE296">
            <v>0</v>
          </cell>
          <cell r="BF296">
            <v>0</v>
          </cell>
          <cell r="BG296">
            <v>0</v>
          </cell>
          <cell r="BH296">
            <v>0</v>
          </cell>
          <cell r="BI296">
            <v>0</v>
          </cell>
          <cell r="BJ296">
            <v>0</v>
          </cell>
          <cell r="BK296">
            <v>0</v>
          </cell>
          <cell r="BL296">
            <v>0</v>
          </cell>
          <cell r="BM296">
            <v>0</v>
          </cell>
          <cell r="BN296">
            <v>0</v>
          </cell>
          <cell r="BO296">
            <v>0</v>
          </cell>
          <cell r="BP296">
            <v>0</v>
          </cell>
          <cell r="BQ296">
            <v>0</v>
          </cell>
          <cell r="BR296">
            <v>0</v>
          </cell>
          <cell r="BS296">
            <v>0</v>
          </cell>
          <cell r="BT296">
            <v>0</v>
          </cell>
          <cell r="BU296">
            <v>0</v>
          </cell>
          <cell r="BV296">
            <v>0</v>
          </cell>
          <cell r="BW296">
            <v>0</v>
          </cell>
          <cell r="BX296">
            <v>0</v>
          </cell>
          <cell r="BY296">
            <v>0</v>
          </cell>
          <cell r="BZ296">
            <v>0</v>
          </cell>
          <cell r="CA296">
            <v>0</v>
          </cell>
          <cell r="CB296">
            <v>0</v>
          </cell>
          <cell r="CC296">
            <v>0</v>
          </cell>
        </row>
        <row r="297">
          <cell r="B297" t="str">
            <v>국도38(시)06</v>
          </cell>
          <cell r="C297" t="str">
            <v>국도38(시)</v>
          </cell>
          <cell r="D297" t="str">
            <v>06</v>
          </cell>
          <cell r="E297" t="str">
            <v>0004C_271</v>
          </cell>
          <cell r="F297" t="str">
            <v>0004C_362</v>
          </cell>
          <cell r="G297">
            <v>11</v>
          </cell>
          <cell r="H297">
            <v>48</v>
          </cell>
          <cell r="I297">
            <v>0</v>
          </cell>
          <cell r="J297">
            <v>0</v>
          </cell>
          <cell r="K297">
            <v>0</v>
          </cell>
          <cell r="L297">
            <v>0</v>
          </cell>
          <cell r="M297">
            <v>0</v>
          </cell>
          <cell r="N297">
            <v>0</v>
          </cell>
          <cell r="O297">
            <v>0</v>
          </cell>
          <cell r="P297">
            <v>0</v>
          </cell>
          <cell r="Q297">
            <v>0</v>
          </cell>
          <cell r="R297">
            <v>11</v>
          </cell>
          <cell r="S297">
            <v>0</v>
          </cell>
          <cell r="T297">
            <v>11</v>
          </cell>
          <cell r="U297">
            <v>11</v>
          </cell>
          <cell r="V297">
            <v>0</v>
          </cell>
          <cell r="W297">
            <v>0</v>
          </cell>
          <cell r="X297">
            <v>0</v>
          </cell>
          <cell r="Y297">
            <v>0</v>
          </cell>
          <cell r="Z297">
            <v>0</v>
          </cell>
          <cell r="AA297">
            <v>0</v>
          </cell>
          <cell r="AB297">
            <v>0</v>
          </cell>
          <cell r="AC297">
            <v>0</v>
          </cell>
          <cell r="AD297">
            <v>0</v>
          </cell>
          <cell r="AE297">
            <v>0</v>
          </cell>
          <cell r="AF297">
            <v>0</v>
          </cell>
          <cell r="AG297">
            <v>0</v>
          </cell>
          <cell r="AH297">
            <v>0</v>
          </cell>
          <cell r="AI297">
            <v>0</v>
          </cell>
          <cell r="AJ297">
            <v>0</v>
          </cell>
          <cell r="AK297">
            <v>0</v>
          </cell>
          <cell r="AL297">
            <v>0</v>
          </cell>
          <cell r="AM297">
            <v>0</v>
          </cell>
          <cell r="AN297">
            <v>0</v>
          </cell>
          <cell r="AO297">
            <v>0</v>
          </cell>
          <cell r="AP297">
            <v>0</v>
          </cell>
          <cell r="AQ297">
            <v>0</v>
          </cell>
          <cell r="AR297">
            <v>0</v>
          </cell>
          <cell r="AS297">
            <v>0</v>
          </cell>
          <cell r="AT297">
            <v>0</v>
          </cell>
          <cell r="AU297">
            <v>0</v>
          </cell>
          <cell r="AV297">
            <v>0</v>
          </cell>
          <cell r="AW297">
            <v>0</v>
          </cell>
          <cell r="AX297">
            <v>0</v>
          </cell>
          <cell r="AY297">
            <v>0</v>
          </cell>
          <cell r="AZ297">
            <v>0</v>
          </cell>
          <cell r="BA297">
            <v>0</v>
          </cell>
          <cell r="BB297">
            <v>0</v>
          </cell>
          <cell r="BC297">
            <v>0</v>
          </cell>
          <cell r="BD297">
            <v>0</v>
          </cell>
          <cell r="BE297">
            <v>0</v>
          </cell>
          <cell r="BF297">
            <v>0</v>
          </cell>
          <cell r="BG297">
            <v>0</v>
          </cell>
          <cell r="BH297">
            <v>0</v>
          </cell>
          <cell r="BI297">
            <v>0</v>
          </cell>
          <cell r="BJ297">
            <v>0</v>
          </cell>
          <cell r="BK297">
            <v>0</v>
          </cell>
          <cell r="BL297">
            <v>0</v>
          </cell>
          <cell r="BM297">
            <v>0</v>
          </cell>
          <cell r="BN297">
            <v>0</v>
          </cell>
          <cell r="BO297">
            <v>0</v>
          </cell>
          <cell r="BP297">
            <v>0</v>
          </cell>
          <cell r="BQ297">
            <v>0</v>
          </cell>
          <cell r="BR297">
            <v>0</v>
          </cell>
          <cell r="BS297">
            <v>0</v>
          </cell>
          <cell r="BT297">
            <v>0</v>
          </cell>
          <cell r="BU297">
            <v>0</v>
          </cell>
          <cell r="BV297">
            <v>0</v>
          </cell>
          <cell r="BW297">
            <v>0</v>
          </cell>
          <cell r="BX297">
            <v>0</v>
          </cell>
          <cell r="BY297">
            <v>0</v>
          </cell>
          <cell r="BZ297">
            <v>0</v>
          </cell>
          <cell r="CA297">
            <v>0</v>
          </cell>
          <cell r="CB297">
            <v>0</v>
          </cell>
          <cell r="CC297">
            <v>0</v>
          </cell>
        </row>
        <row r="298">
          <cell r="B298" t="str">
            <v>국도38(시)06</v>
          </cell>
          <cell r="C298" t="str">
            <v>국도38(시)</v>
          </cell>
          <cell r="D298" t="str">
            <v>06</v>
          </cell>
          <cell r="E298" t="str">
            <v>0004C_362</v>
          </cell>
          <cell r="F298" t="str">
            <v>0004C_361</v>
          </cell>
          <cell r="G298">
            <v>34</v>
          </cell>
          <cell r="H298">
            <v>48</v>
          </cell>
          <cell r="I298">
            <v>0</v>
          </cell>
          <cell r="J298">
            <v>0</v>
          </cell>
          <cell r="K298">
            <v>0</v>
          </cell>
          <cell r="L298">
            <v>0</v>
          </cell>
          <cell r="M298">
            <v>0</v>
          </cell>
          <cell r="N298">
            <v>0</v>
          </cell>
          <cell r="O298">
            <v>0</v>
          </cell>
          <cell r="P298">
            <v>0</v>
          </cell>
          <cell r="Q298">
            <v>0</v>
          </cell>
          <cell r="R298">
            <v>34</v>
          </cell>
          <cell r="S298">
            <v>0</v>
          </cell>
          <cell r="T298">
            <v>34</v>
          </cell>
          <cell r="U298">
            <v>34</v>
          </cell>
          <cell r="V298">
            <v>0</v>
          </cell>
          <cell r="W298">
            <v>0</v>
          </cell>
          <cell r="X298">
            <v>0</v>
          </cell>
          <cell r="Y298">
            <v>0</v>
          </cell>
          <cell r="Z298">
            <v>0</v>
          </cell>
          <cell r="AA298">
            <v>0</v>
          </cell>
          <cell r="AB298">
            <v>0</v>
          </cell>
          <cell r="AC298">
            <v>0</v>
          </cell>
          <cell r="AD298">
            <v>0</v>
          </cell>
          <cell r="AE298">
            <v>0</v>
          </cell>
          <cell r="AF298">
            <v>0</v>
          </cell>
          <cell r="AG298">
            <v>0</v>
          </cell>
          <cell r="AH298">
            <v>0</v>
          </cell>
          <cell r="AI298">
            <v>0</v>
          </cell>
          <cell r="AJ298">
            <v>0</v>
          </cell>
          <cell r="AK298">
            <v>0</v>
          </cell>
          <cell r="AL298">
            <v>0</v>
          </cell>
          <cell r="AM298">
            <v>0</v>
          </cell>
          <cell r="AN298">
            <v>0</v>
          </cell>
          <cell r="AO298">
            <v>0</v>
          </cell>
          <cell r="AP298">
            <v>0</v>
          </cell>
          <cell r="AQ298">
            <v>0</v>
          </cell>
          <cell r="AR298">
            <v>0</v>
          </cell>
          <cell r="AS298">
            <v>0</v>
          </cell>
          <cell r="AT298">
            <v>0</v>
          </cell>
          <cell r="AU298">
            <v>0</v>
          </cell>
          <cell r="AV298">
            <v>0</v>
          </cell>
          <cell r="AW298">
            <v>0</v>
          </cell>
          <cell r="AX298">
            <v>0</v>
          </cell>
          <cell r="AY298">
            <v>0</v>
          </cell>
          <cell r="AZ298">
            <v>0</v>
          </cell>
          <cell r="BA298">
            <v>0</v>
          </cell>
          <cell r="BB298">
            <v>0</v>
          </cell>
          <cell r="BC298">
            <v>0</v>
          </cell>
          <cell r="BD298">
            <v>0</v>
          </cell>
          <cell r="BE298">
            <v>0</v>
          </cell>
          <cell r="BF298">
            <v>0</v>
          </cell>
          <cell r="BG298">
            <v>0</v>
          </cell>
          <cell r="BH298">
            <v>0</v>
          </cell>
          <cell r="BI298">
            <v>0</v>
          </cell>
          <cell r="BJ298">
            <v>0</v>
          </cell>
          <cell r="BK298">
            <v>0</v>
          </cell>
          <cell r="BL298">
            <v>0</v>
          </cell>
          <cell r="BM298">
            <v>0</v>
          </cell>
          <cell r="BN298">
            <v>0</v>
          </cell>
          <cell r="BO298">
            <v>0</v>
          </cell>
          <cell r="BP298">
            <v>0</v>
          </cell>
          <cell r="BQ298">
            <v>0</v>
          </cell>
          <cell r="BR298">
            <v>0</v>
          </cell>
          <cell r="BS298">
            <v>0</v>
          </cell>
          <cell r="BT298">
            <v>0</v>
          </cell>
          <cell r="BU298">
            <v>0</v>
          </cell>
          <cell r="BV298">
            <v>0</v>
          </cell>
          <cell r="BW298">
            <v>0</v>
          </cell>
          <cell r="BX298">
            <v>0</v>
          </cell>
          <cell r="BY298">
            <v>0</v>
          </cell>
          <cell r="BZ298">
            <v>0</v>
          </cell>
          <cell r="CA298">
            <v>0</v>
          </cell>
          <cell r="CB298">
            <v>0</v>
          </cell>
          <cell r="CC298">
            <v>0</v>
          </cell>
        </row>
        <row r="299">
          <cell r="B299" t="str">
            <v>국도38(시)06</v>
          </cell>
          <cell r="C299" t="str">
            <v>국도38(시)</v>
          </cell>
          <cell r="D299" t="str">
            <v>06</v>
          </cell>
          <cell r="E299" t="str">
            <v>0004C_361</v>
          </cell>
          <cell r="F299" t="str">
            <v>0004C_352</v>
          </cell>
          <cell r="G299">
            <v>27</v>
          </cell>
          <cell r="H299">
            <v>48</v>
          </cell>
          <cell r="I299">
            <v>0</v>
          </cell>
          <cell r="J299">
            <v>0</v>
          </cell>
          <cell r="K299">
            <v>0</v>
          </cell>
          <cell r="L299">
            <v>0</v>
          </cell>
          <cell r="M299">
            <v>0</v>
          </cell>
          <cell r="N299">
            <v>0</v>
          </cell>
          <cell r="O299">
            <v>0</v>
          </cell>
          <cell r="P299">
            <v>0</v>
          </cell>
          <cell r="Q299">
            <v>0</v>
          </cell>
          <cell r="R299">
            <v>27</v>
          </cell>
          <cell r="S299">
            <v>0</v>
          </cell>
          <cell r="T299">
            <v>27</v>
          </cell>
          <cell r="U299">
            <v>27</v>
          </cell>
          <cell r="V299">
            <v>0</v>
          </cell>
          <cell r="W299">
            <v>0</v>
          </cell>
          <cell r="X299">
            <v>0</v>
          </cell>
          <cell r="Y299">
            <v>0</v>
          </cell>
          <cell r="Z299">
            <v>0</v>
          </cell>
          <cell r="AA299">
            <v>0</v>
          </cell>
          <cell r="AB299">
            <v>0</v>
          </cell>
          <cell r="AC299">
            <v>0</v>
          </cell>
          <cell r="AD299">
            <v>0</v>
          </cell>
          <cell r="AE299">
            <v>0</v>
          </cell>
          <cell r="AF299">
            <v>0</v>
          </cell>
          <cell r="AG299">
            <v>0</v>
          </cell>
          <cell r="AH299">
            <v>0</v>
          </cell>
          <cell r="AI299">
            <v>0</v>
          </cell>
          <cell r="AJ299">
            <v>0</v>
          </cell>
          <cell r="AK299">
            <v>0</v>
          </cell>
          <cell r="AL299">
            <v>0</v>
          </cell>
          <cell r="AM299">
            <v>0</v>
          </cell>
          <cell r="AN299">
            <v>0</v>
          </cell>
          <cell r="AO299">
            <v>0</v>
          </cell>
          <cell r="AP299">
            <v>0</v>
          </cell>
          <cell r="AQ299">
            <v>0</v>
          </cell>
          <cell r="AR299">
            <v>0</v>
          </cell>
          <cell r="AS299">
            <v>0</v>
          </cell>
          <cell r="AT299">
            <v>0</v>
          </cell>
          <cell r="AU299">
            <v>0</v>
          </cell>
          <cell r="AV299">
            <v>0</v>
          </cell>
          <cell r="AW299">
            <v>0</v>
          </cell>
          <cell r="AX299">
            <v>0</v>
          </cell>
          <cell r="AY299">
            <v>0</v>
          </cell>
          <cell r="AZ299">
            <v>0</v>
          </cell>
          <cell r="BA299">
            <v>0</v>
          </cell>
          <cell r="BB299">
            <v>0</v>
          </cell>
          <cell r="BC299">
            <v>0</v>
          </cell>
          <cell r="BD299">
            <v>0</v>
          </cell>
          <cell r="BE299">
            <v>0</v>
          </cell>
          <cell r="BF299">
            <v>0</v>
          </cell>
          <cell r="BG299">
            <v>0</v>
          </cell>
          <cell r="BH299">
            <v>0</v>
          </cell>
          <cell r="BI299">
            <v>0</v>
          </cell>
          <cell r="BJ299">
            <v>0</v>
          </cell>
          <cell r="BK299">
            <v>0</v>
          </cell>
          <cell r="BL299">
            <v>0</v>
          </cell>
          <cell r="BM299">
            <v>0</v>
          </cell>
          <cell r="BN299">
            <v>0</v>
          </cell>
          <cell r="BO299">
            <v>0</v>
          </cell>
          <cell r="BP299">
            <v>0</v>
          </cell>
          <cell r="BQ299">
            <v>0</v>
          </cell>
          <cell r="BR299">
            <v>0</v>
          </cell>
          <cell r="BS299">
            <v>0</v>
          </cell>
          <cell r="BT299">
            <v>0</v>
          </cell>
          <cell r="BU299">
            <v>0</v>
          </cell>
          <cell r="BV299">
            <v>0</v>
          </cell>
          <cell r="BW299">
            <v>0</v>
          </cell>
          <cell r="BX299">
            <v>0</v>
          </cell>
          <cell r="BY299">
            <v>0</v>
          </cell>
          <cell r="BZ299">
            <v>0</v>
          </cell>
          <cell r="CA299">
            <v>0</v>
          </cell>
          <cell r="CB299">
            <v>0</v>
          </cell>
          <cell r="CC299">
            <v>0</v>
          </cell>
        </row>
        <row r="300">
          <cell r="B300" t="str">
            <v>국도38(시)06</v>
          </cell>
          <cell r="C300" t="str">
            <v>국도38(시)</v>
          </cell>
          <cell r="D300" t="str">
            <v>06</v>
          </cell>
          <cell r="E300" t="str">
            <v>0004C_352</v>
          </cell>
          <cell r="F300" t="str">
            <v>0004C_351</v>
          </cell>
          <cell r="G300">
            <v>23</v>
          </cell>
          <cell r="H300">
            <v>48</v>
          </cell>
          <cell r="I300">
            <v>0</v>
          </cell>
          <cell r="J300">
            <v>0</v>
          </cell>
          <cell r="K300">
            <v>0</v>
          </cell>
          <cell r="L300">
            <v>0</v>
          </cell>
          <cell r="M300">
            <v>0</v>
          </cell>
          <cell r="N300">
            <v>0</v>
          </cell>
          <cell r="O300">
            <v>0</v>
          </cell>
          <cell r="P300">
            <v>0</v>
          </cell>
          <cell r="Q300">
            <v>0</v>
          </cell>
          <cell r="R300">
            <v>23</v>
          </cell>
          <cell r="S300">
            <v>0</v>
          </cell>
          <cell r="T300">
            <v>23</v>
          </cell>
          <cell r="U300">
            <v>23</v>
          </cell>
          <cell r="V300">
            <v>0</v>
          </cell>
          <cell r="W300">
            <v>0</v>
          </cell>
          <cell r="X300">
            <v>0</v>
          </cell>
          <cell r="Y300">
            <v>0</v>
          </cell>
          <cell r="Z300">
            <v>0</v>
          </cell>
          <cell r="AA300">
            <v>0</v>
          </cell>
          <cell r="AB300">
            <v>0</v>
          </cell>
          <cell r="AC300">
            <v>0</v>
          </cell>
          <cell r="AD300">
            <v>0</v>
          </cell>
          <cell r="AE300">
            <v>0</v>
          </cell>
          <cell r="AF300">
            <v>0</v>
          </cell>
          <cell r="AG300">
            <v>0</v>
          </cell>
          <cell r="AH300">
            <v>0</v>
          </cell>
          <cell r="AI300">
            <v>0</v>
          </cell>
          <cell r="AJ300">
            <v>0</v>
          </cell>
          <cell r="AK300">
            <v>0</v>
          </cell>
          <cell r="AL300">
            <v>0</v>
          </cell>
          <cell r="AM300">
            <v>0</v>
          </cell>
          <cell r="AN300">
            <v>0</v>
          </cell>
          <cell r="AO300">
            <v>0</v>
          </cell>
          <cell r="AP300">
            <v>0</v>
          </cell>
          <cell r="AQ300">
            <v>0</v>
          </cell>
          <cell r="AR300">
            <v>0</v>
          </cell>
          <cell r="AS300">
            <v>0</v>
          </cell>
          <cell r="AT300">
            <v>0</v>
          </cell>
          <cell r="AU300">
            <v>0</v>
          </cell>
          <cell r="AV300">
            <v>0</v>
          </cell>
          <cell r="AW300">
            <v>0</v>
          </cell>
          <cell r="AX300">
            <v>0</v>
          </cell>
          <cell r="AY300">
            <v>0</v>
          </cell>
          <cell r="AZ300">
            <v>0</v>
          </cell>
          <cell r="BA300">
            <v>0</v>
          </cell>
          <cell r="BB300">
            <v>0</v>
          </cell>
          <cell r="BC300">
            <v>0</v>
          </cell>
          <cell r="BD300">
            <v>0</v>
          </cell>
          <cell r="BE300">
            <v>0</v>
          </cell>
          <cell r="BF300">
            <v>0</v>
          </cell>
          <cell r="BG300">
            <v>0</v>
          </cell>
          <cell r="BH300">
            <v>0</v>
          </cell>
          <cell r="BI300">
            <v>0</v>
          </cell>
          <cell r="BJ300">
            <v>0</v>
          </cell>
          <cell r="BK300">
            <v>0</v>
          </cell>
          <cell r="BL300">
            <v>0</v>
          </cell>
          <cell r="BM300">
            <v>0</v>
          </cell>
          <cell r="BN300">
            <v>0</v>
          </cell>
          <cell r="BO300">
            <v>0</v>
          </cell>
          <cell r="BP300">
            <v>0</v>
          </cell>
          <cell r="BQ300">
            <v>0</v>
          </cell>
          <cell r="BR300">
            <v>0</v>
          </cell>
          <cell r="BS300">
            <v>0</v>
          </cell>
          <cell r="BT300">
            <v>0</v>
          </cell>
          <cell r="BU300">
            <v>0</v>
          </cell>
          <cell r="BV300">
            <v>0</v>
          </cell>
          <cell r="BW300">
            <v>0</v>
          </cell>
          <cell r="BX300">
            <v>0</v>
          </cell>
          <cell r="BY300">
            <v>0</v>
          </cell>
          <cell r="BZ300">
            <v>0</v>
          </cell>
          <cell r="CA300">
            <v>0</v>
          </cell>
          <cell r="CB300">
            <v>0</v>
          </cell>
          <cell r="CC300">
            <v>0</v>
          </cell>
        </row>
        <row r="301">
          <cell r="B301" t="str">
            <v>국도38(시)06</v>
          </cell>
          <cell r="C301" t="str">
            <v>국도38(시)</v>
          </cell>
          <cell r="D301" t="str">
            <v>06</v>
          </cell>
          <cell r="E301" t="str">
            <v>0004C_351</v>
          </cell>
          <cell r="F301" t="str">
            <v>0004C_441</v>
          </cell>
          <cell r="G301">
            <v>41</v>
          </cell>
          <cell r="H301">
            <v>48</v>
          </cell>
          <cell r="I301">
            <v>0</v>
          </cell>
          <cell r="J301">
            <v>0</v>
          </cell>
          <cell r="K301">
            <v>0</v>
          </cell>
          <cell r="L301">
            <v>0</v>
          </cell>
          <cell r="M301">
            <v>0</v>
          </cell>
          <cell r="N301">
            <v>0</v>
          </cell>
          <cell r="O301">
            <v>0</v>
          </cell>
          <cell r="P301">
            <v>0</v>
          </cell>
          <cell r="Q301">
            <v>0</v>
          </cell>
          <cell r="R301">
            <v>41</v>
          </cell>
          <cell r="S301">
            <v>0</v>
          </cell>
          <cell r="T301">
            <v>41</v>
          </cell>
          <cell r="U301">
            <v>41</v>
          </cell>
          <cell r="V301">
            <v>0</v>
          </cell>
          <cell r="W301">
            <v>0</v>
          </cell>
          <cell r="X301">
            <v>0</v>
          </cell>
          <cell r="Y301">
            <v>0</v>
          </cell>
          <cell r="Z301">
            <v>0</v>
          </cell>
          <cell r="AA301">
            <v>0</v>
          </cell>
          <cell r="AB301">
            <v>0</v>
          </cell>
          <cell r="AC301">
            <v>0</v>
          </cell>
          <cell r="AD301">
            <v>0</v>
          </cell>
          <cell r="AE301">
            <v>0</v>
          </cell>
          <cell r="AF301">
            <v>0</v>
          </cell>
          <cell r="AG301">
            <v>0</v>
          </cell>
          <cell r="AH301">
            <v>0</v>
          </cell>
          <cell r="AI301">
            <v>0</v>
          </cell>
          <cell r="AJ301">
            <v>0</v>
          </cell>
          <cell r="AK301">
            <v>0</v>
          </cell>
          <cell r="AL301">
            <v>0</v>
          </cell>
          <cell r="AM301">
            <v>0</v>
          </cell>
          <cell r="AN301">
            <v>0</v>
          </cell>
          <cell r="AO301">
            <v>0</v>
          </cell>
          <cell r="AP301">
            <v>0</v>
          </cell>
          <cell r="AQ301">
            <v>0</v>
          </cell>
          <cell r="AR301">
            <v>0</v>
          </cell>
          <cell r="AS301">
            <v>0</v>
          </cell>
          <cell r="AT301">
            <v>0</v>
          </cell>
          <cell r="AU301">
            <v>0</v>
          </cell>
          <cell r="AV301">
            <v>0</v>
          </cell>
          <cell r="AW301">
            <v>0</v>
          </cell>
          <cell r="AX301">
            <v>0</v>
          </cell>
          <cell r="AY301">
            <v>0</v>
          </cell>
          <cell r="AZ301">
            <v>0</v>
          </cell>
          <cell r="BA301">
            <v>0</v>
          </cell>
          <cell r="BB301">
            <v>0</v>
          </cell>
          <cell r="BC301">
            <v>0</v>
          </cell>
          <cell r="BD301">
            <v>0</v>
          </cell>
          <cell r="BE301">
            <v>0</v>
          </cell>
          <cell r="BF301">
            <v>0</v>
          </cell>
          <cell r="BG301">
            <v>0</v>
          </cell>
          <cell r="BH301">
            <v>0</v>
          </cell>
          <cell r="BI301">
            <v>0</v>
          </cell>
          <cell r="BJ301">
            <v>0</v>
          </cell>
          <cell r="BK301">
            <v>0</v>
          </cell>
          <cell r="BL301">
            <v>0</v>
          </cell>
          <cell r="BM301">
            <v>0</v>
          </cell>
          <cell r="BN301">
            <v>0</v>
          </cell>
          <cell r="BO301">
            <v>0</v>
          </cell>
          <cell r="BP301">
            <v>0</v>
          </cell>
          <cell r="BQ301">
            <v>0</v>
          </cell>
          <cell r="BR301">
            <v>0</v>
          </cell>
          <cell r="BS301">
            <v>0</v>
          </cell>
          <cell r="BT301">
            <v>0</v>
          </cell>
          <cell r="BU301">
            <v>0</v>
          </cell>
          <cell r="BV301">
            <v>0</v>
          </cell>
          <cell r="BW301">
            <v>0</v>
          </cell>
          <cell r="BX301">
            <v>0</v>
          </cell>
          <cell r="BY301">
            <v>0</v>
          </cell>
          <cell r="BZ301">
            <v>0</v>
          </cell>
          <cell r="CA301">
            <v>0</v>
          </cell>
          <cell r="CB301">
            <v>0</v>
          </cell>
          <cell r="CC301">
            <v>0</v>
          </cell>
        </row>
        <row r="302">
          <cell r="B302" t="str">
            <v>국도38(시)06</v>
          </cell>
          <cell r="C302" t="str">
            <v>국도38(시)</v>
          </cell>
          <cell r="D302" t="str">
            <v>06</v>
          </cell>
          <cell r="E302" t="str">
            <v>0004C_441</v>
          </cell>
          <cell r="F302" t="str">
            <v>0004C_443</v>
          </cell>
          <cell r="G302">
            <v>31</v>
          </cell>
          <cell r="H302">
            <v>48</v>
          </cell>
          <cell r="I302">
            <v>0</v>
          </cell>
          <cell r="J302">
            <v>0</v>
          </cell>
          <cell r="K302">
            <v>0</v>
          </cell>
          <cell r="L302">
            <v>0</v>
          </cell>
          <cell r="M302">
            <v>0</v>
          </cell>
          <cell r="N302">
            <v>0</v>
          </cell>
          <cell r="O302">
            <v>0</v>
          </cell>
          <cell r="P302">
            <v>0</v>
          </cell>
          <cell r="Q302">
            <v>0</v>
          </cell>
          <cell r="R302">
            <v>31</v>
          </cell>
          <cell r="S302">
            <v>0</v>
          </cell>
          <cell r="T302">
            <v>31</v>
          </cell>
          <cell r="U302">
            <v>31</v>
          </cell>
          <cell r="V302">
            <v>0</v>
          </cell>
          <cell r="W302">
            <v>0</v>
          </cell>
          <cell r="X302">
            <v>0</v>
          </cell>
          <cell r="Y302">
            <v>0</v>
          </cell>
          <cell r="Z302">
            <v>0</v>
          </cell>
          <cell r="AA302">
            <v>0</v>
          </cell>
          <cell r="AB302">
            <v>0</v>
          </cell>
          <cell r="AC302">
            <v>0</v>
          </cell>
          <cell r="AD302">
            <v>0</v>
          </cell>
          <cell r="AE302">
            <v>0</v>
          </cell>
          <cell r="AF302">
            <v>0</v>
          </cell>
          <cell r="AG302">
            <v>0</v>
          </cell>
          <cell r="AH302">
            <v>0</v>
          </cell>
          <cell r="AI302">
            <v>0</v>
          </cell>
          <cell r="AJ302">
            <v>0</v>
          </cell>
          <cell r="AK302">
            <v>0</v>
          </cell>
          <cell r="AL302">
            <v>0</v>
          </cell>
          <cell r="AM302">
            <v>0</v>
          </cell>
          <cell r="AN302">
            <v>0</v>
          </cell>
          <cell r="AO302">
            <v>0</v>
          </cell>
          <cell r="AP302">
            <v>0</v>
          </cell>
          <cell r="AQ302">
            <v>0</v>
          </cell>
          <cell r="AR302">
            <v>0</v>
          </cell>
          <cell r="AS302">
            <v>0</v>
          </cell>
          <cell r="AT302">
            <v>0</v>
          </cell>
          <cell r="AU302">
            <v>0</v>
          </cell>
          <cell r="AV302">
            <v>0</v>
          </cell>
          <cell r="AW302">
            <v>0</v>
          </cell>
          <cell r="AX302">
            <v>0</v>
          </cell>
          <cell r="AY302">
            <v>0</v>
          </cell>
          <cell r="AZ302">
            <v>0</v>
          </cell>
          <cell r="BA302">
            <v>0</v>
          </cell>
          <cell r="BB302">
            <v>0</v>
          </cell>
          <cell r="BC302">
            <v>0</v>
          </cell>
          <cell r="BD302">
            <v>0</v>
          </cell>
          <cell r="BE302">
            <v>0</v>
          </cell>
          <cell r="BF302">
            <v>0</v>
          </cell>
          <cell r="BG302">
            <v>0</v>
          </cell>
          <cell r="BH302">
            <v>0</v>
          </cell>
          <cell r="BI302">
            <v>0</v>
          </cell>
          <cell r="BJ302">
            <v>0</v>
          </cell>
          <cell r="BK302">
            <v>0</v>
          </cell>
          <cell r="BL302">
            <v>0</v>
          </cell>
          <cell r="BM302">
            <v>0</v>
          </cell>
          <cell r="BN302">
            <v>0</v>
          </cell>
          <cell r="BO302">
            <v>0</v>
          </cell>
          <cell r="BP302">
            <v>0</v>
          </cell>
          <cell r="BQ302">
            <v>0</v>
          </cell>
          <cell r="BR302">
            <v>0</v>
          </cell>
          <cell r="BS302">
            <v>0</v>
          </cell>
          <cell r="BT302">
            <v>0</v>
          </cell>
          <cell r="BU302">
            <v>0</v>
          </cell>
          <cell r="BV302">
            <v>0</v>
          </cell>
          <cell r="BW302">
            <v>0</v>
          </cell>
          <cell r="BX302">
            <v>0</v>
          </cell>
          <cell r="BY302">
            <v>0</v>
          </cell>
          <cell r="BZ302">
            <v>0</v>
          </cell>
          <cell r="CA302">
            <v>0</v>
          </cell>
          <cell r="CB302">
            <v>0</v>
          </cell>
          <cell r="CC302">
            <v>0</v>
          </cell>
        </row>
        <row r="303">
          <cell r="B303" t="str">
            <v>국도38(시)06</v>
          </cell>
          <cell r="C303" t="str">
            <v>국도38(시)</v>
          </cell>
          <cell r="D303" t="str">
            <v>06</v>
          </cell>
          <cell r="E303" t="str">
            <v>0004C_443</v>
          </cell>
          <cell r="F303" t="str">
            <v>0004C_434</v>
          </cell>
          <cell r="G303">
            <v>21</v>
          </cell>
          <cell r="H303">
            <v>48</v>
          </cell>
          <cell r="I303">
            <v>0</v>
          </cell>
          <cell r="J303">
            <v>0</v>
          </cell>
          <cell r="K303">
            <v>0</v>
          </cell>
          <cell r="L303">
            <v>0</v>
          </cell>
          <cell r="M303">
            <v>0</v>
          </cell>
          <cell r="N303">
            <v>0</v>
          </cell>
          <cell r="O303">
            <v>0</v>
          </cell>
          <cell r="P303">
            <v>0</v>
          </cell>
          <cell r="Q303">
            <v>0</v>
          </cell>
          <cell r="R303">
            <v>21</v>
          </cell>
          <cell r="S303">
            <v>0</v>
          </cell>
          <cell r="T303">
            <v>21</v>
          </cell>
          <cell r="U303">
            <v>21</v>
          </cell>
          <cell r="V303">
            <v>0</v>
          </cell>
          <cell r="W303">
            <v>0</v>
          </cell>
          <cell r="X303">
            <v>0</v>
          </cell>
          <cell r="Y303">
            <v>0</v>
          </cell>
          <cell r="Z303">
            <v>0</v>
          </cell>
          <cell r="AA303">
            <v>0</v>
          </cell>
          <cell r="AB303">
            <v>0</v>
          </cell>
          <cell r="AC303">
            <v>0</v>
          </cell>
          <cell r="AD303">
            <v>0</v>
          </cell>
          <cell r="AE303">
            <v>0</v>
          </cell>
          <cell r="AF303">
            <v>0</v>
          </cell>
          <cell r="AG303">
            <v>0</v>
          </cell>
          <cell r="AH303">
            <v>0</v>
          </cell>
          <cell r="AI303">
            <v>0</v>
          </cell>
          <cell r="AJ303">
            <v>0</v>
          </cell>
          <cell r="AK303">
            <v>0</v>
          </cell>
          <cell r="AL303">
            <v>0</v>
          </cell>
          <cell r="AM303">
            <v>0</v>
          </cell>
          <cell r="AN303">
            <v>0</v>
          </cell>
          <cell r="AO303">
            <v>0</v>
          </cell>
          <cell r="AP303">
            <v>0</v>
          </cell>
          <cell r="AQ303">
            <v>0</v>
          </cell>
          <cell r="AR303">
            <v>0</v>
          </cell>
          <cell r="AS303">
            <v>0</v>
          </cell>
          <cell r="AT303">
            <v>0</v>
          </cell>
          <cell r="AU303">
            <v>0</v>
          </cell>
          <cell r="AV303">
            <v>0</v>
          </cell>
          <cell r="AW303">
            <v>0</v>
          </cell>
          <cell r="AX303">
            <v>0</v>
          </cell>
          <cell r="AY303">
            <v>0</v>
          </cell>
          <cell r="AZ303">
            <v>0</v>
          </cell>
          <cell r="BA303">
            <v>0</v>
          </cell>
          <cell r="BB303">
            <v>0</v>
          </cell>
          <cell r="BC303">
            <v>0</v>
          </cell>
          <cell r="BD303">
            <v>0</v>
          </cell>
          <cell r="BE303">
            <v>0</v>
          </cell>
          <cell r="BF303">
            <v>0</v>
          </cell>
          <cell r="BG303">
            <v>0</v>
          </cell>
          <cell r="BH303">
            <v>0</v>
          </cell>
          <cell r="BI303">
            <v>0</v>
          </cell>
          <cell r="BJ303">
            <v>0</v>
          </cell>
          <cell r="BK303">
            <v>0</v>
          </cell>
          <cell r="BL303">
            <v>0</v>
          </cell>
          <cell r="BM303">
            <v>0</v>
          </cell>
          <cell r="BN303">
            <v>0</v>
          </cell>
          <cell r="BO303">
            <v>0</v>
          </cell>
          <cell r="BP303">
            <v>0</v>
          </cell>
          <cell r="BQ303">
            <v>0</v>
          </cell>
          <cell r="BR303">
            <v>0</v>
          </cell>
          <cell r="BS303">
            <v>0</v>
          </cell>
          <cell r="BT303">
            <v>0</v>
          </cell>
          <cell r="BU303">
            <v>0</v>
          </cell>
          <cell r="BV303">
            <v>0</v>
          </cell>
          <cell r="BW303">
            <v>0</v>
          </cell>
          <cell r="BX303">
            <v>0</v>
          </cell>
          <cell r="BY303">
            <v>0</v>
          </cell>
          <cell r="BZ303">
            <v>0</v>
          </cell>
          <cell r="CA303">
            <v>0</v>
          </cell>
          <cell r="CB303">
            <v>0</v>
          </cell>
          <cell r="CC303">
            <v>0</v>
          </cell>
        </row>
        <row r="304">
          <cell r="B304" t="str">
            <v>국도38(시)06</v>
          </cell>
          <cell r="C304" t="str">
            <v>국도38(시)</v>
          </cell>
          <cell r="D304" t="str">
            <v>06</v>
          </cell>
          <cell r="E304" t="str">
            <v>0004C_434</v>
          </cell>
          <cell r="F304" t="str">
            <v>0004C_532</v>
          </cell>
          <cell r="G304">
            <v>46</v>
          </cell>
          <cell r="H304">
            <v>48</v>
          </cell>
          <cell r="I304">
            <v>0</v>
          </cell>
          <cell r="J304">
            <v>0</v>
          </cell>
          <cell r="K304">
            <v>0</v>
          </cell>
          <cell r="L304">
            <v>0</v>
          </cell>
          <cell r="M304">
            <v>0</v>
          </cell>
          <cell r="N304">
            <v>0</v>
          </cell>
          <cell r="O304">
            <v>0</v>
          </cell>
          <cell r="P304">
            <v>0</v>
          </cell>
          <cell r="Q304">
            <v>0</v>
          </cell>
          <cell r="R304">
            <v>46</v>
          </cell>
          <cell r="S304">
            <v>0</v>
          </cell>
          <cell r="T304">
            <v>46</v>
          </cell>
          <cell r="U304">
            <v>46</v>
          </cell>
          <cell r="V304">
            <v>0</v>
          </cell>
          <cell r="W304">
            <v>0</v>
          </cell>
          <cell r="X304">
            <v>0</v>
          </cell>
          <cell r="Y304">
            <v>0</v>
          </cell>
          <cell r="Z304">
            <v>0</v>
          </cell>
          <cell r="AA304">
            <v>0</v>
          </cell>
          <cell r="AB304">
            <v>0</v>
          </cell>
          <cell r="AC304">
            <v>0</v>
          </cell>
          <cell r="AD304">
            <v>0</v>
          </cell>
          <cell r="AE304">
            <v>0</v>
          </cell>
          <cell r="AF304">
            <v>0</v>
          </cell>
          <cell r="AG304">
            <v>0</v>
          </cell>
          <cell r="AH304">
            <v>0</v>
          </cell>
          <cell r="AI304">
            <v>0</v>
          </cell>
          <cell r="AJ304">
            <v>0</v>
          </cell>
          <cell r="AK304">
            <v>0</v>
          </cell>
          <cell r="AL304">
            <v>0</v>
          </cell>
          <cell r="AM304">
            <v>0</v>
          </cell>
          <cell r="AN304">
            <v>0</v>
          </cell>
          <cell r="AO304">
            <v>0</v>
          </cell>
          <cell r="AP304">
            <v>0</v>
          </cell>
          <cell r="AQ304">
            <v>0</v>
          </cell>
          <cell r="AR304">
            <v>0</v>
          </cell>
          <cell r="AS304">
            <v>0</v>
          </cell>
          <cell r="AT304">
            <v>0</v>
          </cell>
          <cell r="AU304">
            <v>0</v>
          </cell>
          <cell r="AV304">
            <v>0</v>
          </cell>
          <cell r="AW304">
            <v>0</v>
          </cell>
          <cell r="AX304">
            <v>0</v>
          </cell>
          <cell r="AY304">
            <v>0</v>
          </cell>
          <cell r="AZ304">
            <v>0</v>
          </cell>
          <cell r="BA304">
            <v>0</v>
          </cell>
          <cell r="BB304">
            <v>0</v>
          </cell>
          <cell r="BC304">
            <v>0</v>
          </cell>
          <cell r="BD304">
            <v>0</v>
          </cell>
          <cell r="BE304">
            <v>0</v>
          </cell>
          <cell r="BF304">
            <v>0</v>
          </cell>
          <cell r="BG304">
            <v>0</v>
          </cell>
          <cell r="BH304">
            <v>0</v>
          </cell>
          <cell r="BI304">
            <v>0</v>
          </cell>
          <cell r="BJ304">
            <v>0</v>
          </cell>
          <cell r="BK304">
            <v>0</v>
          </cell>
          <cell r="BL304">
            <v>0</v>
          </cell>
          <cell r="BM304">
            <v>0</v>
          </cell>
          <cell r="BN304">
            <v>0</v>
          </cell>
          <cell r="BO304">
            <v>0</v>
          </cell>
          <cell r="BP304">
            <v>0</v>
          </cell>
          <cell r="BQ304">
            <v>0</v>
          </cell>
          <cell r="BR304">
            <v>0</v>
          </cell>
          <cell r="BS304">
            <v>0</v>
          </cell>
          <cell r="BT304">
            <v>0</v>
          </cell>
          <cell r="BU304">
            <v>0</v>
          </cell>
          <cell r="BV304">
            <v>0</v>
          </cell>
          <cell r="BW304">
            <v>0</v>
          </cell>
          <cell r="BX304">
            <v>0</v>
          </cell>
          <cell r="BY304">
            <v>0</v>
          </cell>
          <cell r="BZ304">
            <v>0</v>
          </cell>
          <cell r="CA304">
            <v>0</v>
          </cell>
          <cell r="CB304">
            <v>0</v>
          </cell>
          <cell r="CC304">
            <v>0</v>
          </cell>
        </row>
        <row r="305">
          <cell r="B305" t="str">
            <v>국도38(시)06</v>
          </cell>
          <cell r="C305" t="str">
            <v>국도38(시)</v>
          </cell>
          <cell r="D305" t="str">
            <v>06</v>
          </cell>
          <cell r="E305" t="str">
            <v>0004C_532</v>
          </cell>
          <cell r="F305" t="str">
            <v>0004C_533</v>
          </cell>
          <cell r="G305">
            <v>20</v>
          </cell>
          <cell r="H305">
            <v>48</v>
          </cell>
          <cell r="I305">
            <v>0</v>
          </cell>
          <cell r="J305">
            <v>0</v>
          </cell>
          <cell r="K305">
            <v>0</v>
          </cell>
          <cell r="L305">
            <v>0</v>
          </cell>
          <cell r="M305">
            <v>0</v>
          </cell>
          <cell r="N305">
            <v>0</v>
          </cell>
          <cell r="O305">
            <v>0</v>
          </cell>
          <cell r="P305">
            <v>0</v>
          </cell>
          <cell r="Q305">
            <v>0</v>
          </cell>
          <cell r="R305">
            <v>20</v>
          </cell>
          <cell r="S305">
            <v>0</v>
          </cell>
          <cell r="T305">
            <v>20</v>
          </cell>
          <cell r="U305">
            <v>20</v>
          </cell>
          <cell r="V305">
            <v>0</v>
          </cell>
          <cell r="W305">
            <v>0</v>
          </cell>
          <cell r="X305">
            <v>0</v>
          </cell>
          <cell r="Y305">
            <v>0</v>
          </cell>
          <cell r="Z305">
            <v>0</v>
          </cell>
          <cell r="AA305">
            <v>0</v>
          </cell>
          <cell r="AB305">
            <v>0</v>
          </cell>
          <cell r="AC305">
            <v>0</v>
          </cell>
          <cell r="AD305">
            <v>0</v>
          </cell>
          <cell r="AE305">
            <v>0</v>
          </cell>
          <cell r="AF305">
            <v>0</v>
          </cell>
          <cell r="AG305">
            <v>0</v>
          </cell>
          <cell r="AH305">
            <v>0</v>
          </cell>
          <cell r="AI305">
            <v>0</v>
          </cell>
          <cell r="AJ305">
            <v>0</v>
          </cell>
          <cell r="AK305">
            <v>0</v>
          </cell>
          <cell r="AL305">
            <v>0</v>
          </cell>
          <cell r="AM305">
            <v>0</v>
          </cell>
          <cell r="AN305">
            <v>0</v>
          </cell>
          <cell r="AO305">
            <v>0</v>
          </cell>
          <cell r="AP305">
            <v>0</v>
          </cell>
          <cell r="AQ305">
            <v>0</v>
          </cell>
          <cell r="AR305">
            <v>0</v>
          </cell>
          <cell r="AS305">
            <v>0</v>
          </cell>
          <cell r="AT305">
            <v>0</v>
          </cell>
          <cell r="AU305">
            <v>0</v>
          </cell>
          <cell r="AV305">
            <v>0</v>
          </cell>
          <cell r="AW305">
            <v>0</v>
          </cell>
          <cell r="AX305">
            <v>0</v>
          </cell>
          <cell r="AY305">
            <v>0</v>
          </cell>
          <cell r="AZ305">
            <v>0</v>
          </cell>
          <cell r="BA305">
            <v>0</v>
          </cell>
          <cell r="BB305">
            <v>0</v>
          </cell>
          <cell r="BC305">
            <v>0</v>
          </cell>
          <cell r="BD305">
            <v>0</v>
          </cell>
          <cell r="BE305">
            <v>0</v>
          </cell>
          <cell r="BF305">
            <v>0</v>
          </cell>
          <cell r="BG305">
            <v>0</v>
          </cell>
          <cell r="BH305">
            <v>0</v>
          </cell>
          <cell r="BI305">
            <v>0</v>
          </cell>
          <cell r="BJ305">
            <v>0</v>
          </cell>
          <cell r="BK305">
            <v>0</v>
          </cell>
          <cell r="BL305">
            <v>0</v>
          </cell>
          <cell r="BM305">
            <v>0</v>
          </cell>
          <cell r="BN305">
            <v>0</v>
          </cell>
          <cell r="BO305">
            <v>0</v>
          </cell>
          <cell r="BP305">
            <v>0</v>
          </cell>
          <cell r="BQ305">
            <v>0</v>
          </cell>
          <cell r="BR305">
            <v>0</v>
          </cell>
          <cell r="BS305">
            <v>0</v>
          </cell>
          <cell r="BT305">
            <v>0</v>
          </cell>
          <cell r="BU305">
            <v>0</v>
          </cell>
          <cell r="BV305">
            <v>0</v>
          </cell>
          <cell r="BW305">
            <v>0</v>
          </cell>
          <cell r="BX305">
            <v>0</v>
          </cell>
          <cell r="BY305">
            <v>0</v>
          </cell>
          <cell r="BZ305">
            <v>0</v>
          </cell>
          <cell r="CA305">
            <v>0</v>
          </cell>
          <cell r="CB305">
            <v>0</v>
          </cell>
          <cell r="CC305">
            <v>0</v>
          </cell>
        </row>
        <row r="306">
          <cell r="B306" t="str">
            <v>국도38(시)06</v>
          </cell>
          <cell r="C306" t="str">
            <v>국도38(시)</v>
          </cell>
          <cell r="D306" t="str">
            <v>06</v>
          </cell>
          <cell r="E306" t="str">
            <v>0004C_533</v>
          </cell>
          <cell r="F306" t="str">
            <v>0004C_525</v>
          </cell>
          <cell r="G306">
            <v>15</v>
          </cell>
          <cell r="H306">
            <v>48</v>
          </cell>
          <cell r="I306">
            <v>0</v>
          </cell>
          <cell r="J306">
            <v>0</v>
          </cell>
          <cell r="K306">
            <v>0</v>
          </cell>
          <cell r="L306">
            <v>0</v>
          </cell>
          <cell r="M306">
            <v>0</v>
          </cell>
          <cell r="N306">
            <v>0</v>
          </cell>
          <cell r="O306">
            <v>0</v>
          </cell>
          <cell r="P306">
            <v>0</v>
          </cell>
          <cell r="Q306">
            <v>0</v>
          </cell>
          <cell r="R306">
            <v>15</v>
          </cell>
          <cell r="S306">
            <v>0</v>
          </cell>
          <cell r="T306">
            <v>15</v>
          </cell>
          <cell r="U306">
            <v>15</v>
          </cell>
          <cell r="V306">
            <v>0</v>
          </cell>
          <cell r="W306">
            <v>0</v>
          </cell>
          <cell r="X306">
            <v>0</v>
          </cell>
          <cell r="Y306">
            <v>0</v>
          </cell>
          <cell r="Z306">
            <v>0</v>
          </cell>
          <cell r="AA306">
            <v>0</v>
          </cell>
          <cell r="AB306">
            <v>0</v>
          </cell>
          <cell r="AC306">
            <v>0</v>
          </cell>
          <cell r="AD306">
            <v>0</v>
          </cell>
          <cell r="AE306">
            <v>0</v>
          </cell>
          <cell r="AF306">
            <v>0</v>
          </cell>
          <cell r="AG306">
            <v>0</v>
          </cell>
          <cell r="AH306">
            <v>0</v>
          </cell>
          <cell r="AI306">
            <v>0</v>
          </cell>
          <cell r="AJ306">
            <v>0</v>
          </cell>
          <cell r="AK306">
            <v>0</v>
          </cell>
          <cell r="AL306">
            <v>0</v>
          </cell>
          <cell r="AM306">
            <v>0</v>
          </cell>
          <cell r="AN306">
            <v>0</v>
          </cell>
          <cell r="AO306">
            <v>0</v>
          </cell>
          <cell r="AP306">
            <v>0</v>
          </cell>
          <cell r="AQ306">
            <v>0</v>
          </cell>
          <cell r="AR306">
            <v>0</v>
          </cell>
          <cell r="AS306">
            <v>0</v>
          </cell>
          <cell r="AT306">
            <v>0</v>
          </cell>
          <cell r="AU306">
            <v>0</v>
          </cell>
          <cell r="AV306">
            <v>0</v>
          </cell>
          <cell r="AW306">
            <v>0</v>
          </cell>
          <cell r="AX306">
            <v>0</v>
          </cell>
          <cell r="AY306">
            <v>0</v>
          </cell>
          <cell r="AZ306">
            <v>0</v>
          </cell>
          <cell r="BA306">
            <v>0</v>
          </cell>
          <cell r="BB306">
            <v>0</v>
          </cell>
          <cell r="BC306">
            <v>0</v>
          </cell>
          <cell r="BD306">
            <v>0</v>
          </cell>
          <cell r="BE306">
            <v>0</v>
          </cell>
          <cell r="BF306">
            <v>0</v>
          </cell>
          <cell r="BG306">
            <v>0</v>
          </cell>
          <cell r="BH306">
            <v>0</v>
          </cell>
          <cell r="BI306">
            <v>0</v>
          </cell>
          <cell r="BJ306">
            <v>0</v>
          </cell>
          <cell r="BK306">
            <v>0</v>
          </cell>
          <cell r="BL306">
            <v>0</v>
          </cell>
          <cell r="BM306">
            <v>0</v>
          </cell>
          <cell r="BN306">
            <v>0</v>
          </cell>
          <cell r="BO306">
            <v>0</v>
          </cell>
          <cell r="BP306">
            <v>0</v>
          </cell>
          <cell r="BQ306">
            <v>0</v>
          </cell>
          <cell r="BR306">
            <v>0</v>
          </cell>
          <cell r="BS306">
            <v>0</v>
          </cell>
          <cell r="BT306">
            <v>0</v>
          </cell>
          <cell r="BU306">
            <v>0</v>
          </cell>
          <cell r="BV306">
            <v>0</v>
          </cell>
          <cell r="BW306">
            <v>0</v>
          </cell>
          <cell r="BX306">
            <v>0</v>
          </cell>
          <cell r="BY306">
            <v>0</v>
          </cell>
          <cell r="BZ306">
            <v>0</v>
          </cell>
          <cell r="CA306">
            <v>0</v>
          </cell>
          <cell r="CB306">
            <v>0</v>
          </cell>
          <cell r="CC306">
            <v>0</v>
          </cell>
        </row>
        <row r="307">
          <cell r="B307" t="str">
            <v>국도38(시)06</v>
          </cell>
          <cell r="C307" t="str">
            <v>국도38(시)</v>
          </cell>
          <cell r="D307" t="str">
            <v>06</v>
          </cell>
          <cell r="E307" t="str">
            <v>0004C_525</v>
          </cell>
          <cell r="F307" t="str">
            <v>0004C_621</v>
          </cell>
          <cell r="G307">
            <v>36</v>
          </cell>
          <cell r="H307">
            <v>48</v>
          </cell>
          <cell r="I307">
            <v>0</v>
          </cell>
          <cell r="J307">
            <v>0</v>
          </cell>
          <cell r="K307">
            <v>0</v>
          </cell>
          <cell r="L307">
            <v>0</v>
          </cell>
          <cell r="M307">
            <v>0</v>
          </cell>
          <cell r="N307">
            <v>0</v>
          </cell>
          <cell r="O307">
            <v>0</v>
          </cell>
          <cell r="P307">
            <v>0</v>
          </cell>
          <cell r="Q307">
            <v>0</v>
          </cell>
          <cell r="R307">
            <v>36</v>
          </cell>
          <cell r="S307">
            <v>0</v>
          </cell>
          <cell r="T307">
            <v>36</v>
          </cell>
          <cell r="U307">
            <v>36</v>
          </cell>
          <cell r="V307">
            <v>0</v>
          </cell>
          <cell r="W307">
            <v>0</v>
          </cell>
          <cell r="X307">
            <v>0</v>
          </cell>
          <cell r="Y307">
            <v>0</v>
          </cell>
          <cell r="Z307">
            <v>0</v>
          </cell>
          <cell r="AA307">
            <v>0</v>
          </cell>
          <cell r="AB307">
            <v>0</v>
          </cell>
          <cell r="AC307">
            <v>0</v>
          </cell>
          <cell r="AD307">
            <v>0</v>
          </cell>
          <cell r="AE307">
            <v>0</v>
          </cell>
          <cell r="AF307">
            <v>0</v>
          </cell>
          <cell r="AG307">
            <v>0</v>
          </cell>
          <cell r="AH307">
            <v>0</v>
          </cell>
          <cell r="AI307">
            <v>0</v>
          </cell>
          <cell r="AJ307">
            <v>0</v>
          </cell>
          <cell r="AK307">
            <v>0</v>
          </cell>
          <cell r="AL307">
            <v>0</v>
          </cell>
          <cell r="AM307">
            <v>0</v>
          </cell>
          <cell r="AN307">
            <v>0</v>
          </cell>
          <cell r="AO307">
            <v>0</v>
          </cell>
          <cell r="AP307">
            <v>0</v>
          </cell>
          <cell r="AQ307">
            <v>0</v>
          </cell>
          <cell r="AR307">
            <v>0</v>
          </cell>
          <cell r="AS307">
            <v>0</v>
          </cell>
          <cell r="AT307">
            <v>0</v>
          </cell>
          <cell r="AU307">
            <v>0</v>
          </cell>
          <cell r="AV307">
            <v>0</v>
          </cell>
          <cell r="AW307">
            <v>0</v>
          </cell>
          <cell r="AX307">
            <v>0</v>
          </cell>
          <cell r="AY307">
            <v>0</v>
          </cell>
          <cell r="AZ307">
            <v>0</v>
          </cell>
          <cell r="BA307">
            <v>0</v>
          </cell>
          <cell r="BB307">
            <v>0</v>
          </cell>
          <cell r="BC307">
            <v>0</v>
          </cell>
          <cell r="BD307">
            <v>0</v>
          </cell>
          <cell r="BE307">
            <v>0</v>
          </cell>
          <cell r="BF307">
            <v>0</v>
          </cell>
          <cell r="BG307">
            <v>0</v>
          </cell>
          <cell r="BH307">
            <v>0</v>
          </cell>
          <cell r="BI307">
            <v>0</v>
          </cell>
          <cell r="BJ307">
            <v>0</v>
          </cell>
          <cell r="BK307">
            <v>0</v>
          </cell>
          <cell r="BL307">
            <v>0</v>
          </cell>
          <cell r="BM307">
            <v>0</v>
          </cell>
          <cell r="BN307">
            <v>0</v>
          </cell>
          <cell r="BO307">
            <v>0</v>
          </cell>
          <cell r="BP307">
            <v>0</v>
          </cell>
          <cell r="BQ307">
            <v>0</v>
          </cell>
          <cell r="BR307">
            <v>0</v>
          </cell>
          <cell r="BS307">
            <v>0</v>
          </cell>
          <cell r="BT307">
            <v>0</v>
          </cell>
          <cell r="BU307">
            <v>0</v>
          </cell>
          <cell r="BV307">
            <v>0</v>
          </cell>
          <cell r="BW307">
            <v>0</v>
          </cell>
          <cell r="BX307">
            <v>0</v>
          </cell>
          <cell r="BY307">
            <v>0</v>
          </cell>
          <cell r="BZ307">
            <v>0</v>
          </cell>
          <cell r="CA307">
            <v>0</v>
          </cell>
          <cell r="CB307">
            <v>0</v>
          </cell>
          <cell r="CC307">
            <v>0</v>
          </cell>
        </row>
        <row r="308">
          <cell r="B308" t="str">
            <v>국도38(시)06</v>
          </cell>
          <cell r="C308" t="str">
            <v>국도38(시)</v>
          </cell>
          <cell r="D308" t="str">
            <v>06</v>
          </cell>
          <cell r="E308" t="str">
            <v>0004C_621</v>
          </cell>
          <cell r="F308" t="str">
            <v>0004C_611</v>
          </cell>
          <cell r="G308">
            <v>32</v>
          </cell>
          <cell r="H308">
            <v>48</v>
          </cell>
          <cell r="I308">
            <v>0</v>
          </cell>
          <cell r="J308">
            <v>0</v>
          </cell>
          <cell r="K308">
            <v>0</v>
          </cell>
          <cell r="L308">
            <v>0</v>
          </cell>
          <cell r="M308">
            <v>0</v>
          </cell>
          <cell r="N308">
            <v>0</v>
          </cell>
          <cell r="O308">
            <v>0</v>
          </cell>
          <cell r="P308">
            <v>0</v>
          </cell>
          <cell r="Q308">
            <v>0</v>
          </cell>
          <cell r="R308">
            <v>32</v>
          </cell>
          <cell r="S308">
            <v>0</v>
          </cell>
          <cell r="T308">
            <v>32</v>
          </cell>
          <cell r="U308">
            <v>32</v>
          </cell>
          <cell r="V308">
            <v>0</v>
          </cell>
          <cell r="W308">
            <v>0</v>
          </cell>
          <cell r="X308">
            <v>0</v>
          </cell>
          <cell r="Y308">
            <v>0</v>
          </cell>
          <cell r="Z308">
            <v>0</v>
          </cell>
          <cell r="AA308">
            <v>0</v>
          </cell>
          <cell r="AB308">
            <v>0</v>
          </cell>
          <cell r="AC308">
            <v>0</v>
          </cell>
          <cell r="AD308">
            <v>0</v>
          </cell>
          <cell r="AE308">
            <v>0</v>
          </cell>
          <cell r="AF308">
            <v>0</v>
          </cell>
          <cell r="AG308">
            <v>0</v>
          </cell>
          <cell r="AH308">
            <v>0</v>
          </cell>
          <cell r="AI308">
            <v>0</v>
          </cell>
          <cell r="AJ308">
            <v>0</v>
          </cell>
          <cell r="AK308">
            <v>0</v>
          </cell>
          <cell r="AL308">
            <v>0</v>
          </cell>
          <cell r="AM308">
            <v>0</v>
          </cell>
          <cell r="AN308">
            <v>0</v>
          </cell>
          <cell r="AO308">
            <v>0</v>
          </cell>
          <cell r="AP308">
            <v>0</v>
          </cell>
          <cell r="AQ308">
            <v>0</v>
          </cell>
          <cell r="AR308">
            <v>0</v>
          </cell>
          <cell r="AS308">
            <v>0</v>
          </cell>
          <cell r="AT308">
            <v>0</v>
          </cell>
          <cell r="AU308">
            <v>0</v>
          </cell>
          <cell r="AV308">
            <v>0</v>
          </cell>
          <cell r="AW308">
            <v>0</v>
          </cell>
          <cell r="AX308">
            <v>0</v>
          </cell>
          <cell r="AY308">
            <v>0</v>
          </cell>
          <cell r="AZ308">
            <v>0</v>
          </cell>
          <cell r="BA308">
            <v>0</v>
          </cell>
          <cell r="BB308">
            <v>0</v>
          </cell>
          <cell r="BC308">
            <v>0</v>
          </cell>
          <cell r="BD308">
            <v>0</v>
          </cell>
          <cell r="BE308">
            <v>0</v>
          </cell>
          <cell r="BF308">
            <v>0</v>
          </cell>
          <cell r="BG308">
            <v>0</v>
          </cell>
          <cell r="BH308">
            <v>0</v>
          </cell>
          <cell r="BI308">
            <v>0</v>
          </cell>
          <cell r="BJ308">
            <v>0</v>
          </cell>
          <cell r="BK308">
            <v>0</v>
          </cell>
          <cell r="BL308">
            <v>0</v>
          </cell>
          <cell r="BM308">
            <v>0</v>
          </cell>
          <cell r="BN308">
            <v>0</v>
          </cell>
          <cell r="BO308">
            <v>0</v>
          </cell>
          <cell r="BP308">
            <v>0</v>
          </cell>
          <cell r="BQ308">
            <v>0</v>
          </cell>
          <cell r="BR308">
            <v>0</v>
          </cell>
          <cell r="BS308">
            <v>0</v>
          </cell>
          <cell r="BT308">
            <v>0</v>
          </cell>
          <cell r="BU308">
            <v>0</v>
          </cell>
          <cell r="BV308">
            <v>0</v>
          </cell>
          <cell r="BW308">
            <v>0</v>
          </cell>
          <cell r="BX308">
            <v>0</v>
          </cell>
          <cell r="BY308">
            <v>0</v>
          </cell>
          <cell r="BZ308">
            <v>0</v>
          </cell>
          <cell r="CA308">
            <v>0</v>
          </cell>
          <cell r="CB308">
            <v>0</v>
          </cell>
          <cell r="CC308">
            <v>0</v>
          </cell>
        </row>
        <row r="309">
          <cell r="B309" t="str">
            <v>국도38(시)06</v>
          </cell>
          <cell r="C309" t="str">
            <v>국도38(시)</v>
          </cell>
          <cell r="D309" t="str">
            <v>06</v>
          </cell>
          <cell r="E309" t="str">
            <v>0004C_611</v>
          </cell>
          <cell r="F309" t="str">
            <v>0004C_713</v>
          </cell>
          <cell r="G309">
            <v>18</v>
          </cell>
          <cell r="H309">
            <v>48</v>
          </cell>
          <cell r="I309">
            <v>0</v>
          </cell>
          <cell r="J309">
            <v>0</v>
          </cell>
          <cell r="K309">
            <v>0</v>
          </cell>
          <cell r="L309">
            <v>0</v>
          </cell>
          <cell r="M309">
            <v>0</v>
          </cell>
          <cell r="N309">
            <v>0</v>
          </cell>
          <cell r="O309">
            <v>0</v>
          </cell>
          <cell r="P309">
            <v>0</v>
          </cell>
          <cell r="Q309">
            <v>0</v>
          </cell>
          <cell r="R309">
            <v>18</v>
          </cell>
          <cell r="S309">
            <v>0</v>
          </cell>
          <cell r="T309">
            <v>18</v>
          </cell>
          <cell r="U309">
            <v>18</v>
          </cell>
          <cell r="V309">
            <v>0</v>
          </cell>
          <cell r="W309">
            <v>0</v>
          </cell>
          <cell r="X309">
            <v>0</v>
          </cell>
          <cell r="Y309">
            <v>0</v>
          </cell>
          <cell r="Z309">
            <v>0</v>
          </cell>
          <cell r="AA309">
            <v>0</v>
          </cell>
          <cell r="AB309">
            <v>0</v>
          </cell>
          <cell r="AC309">
            <v>0</v>
          </cell>
          <cell r="AD309">
            <v>0</v>
          </cell>
          <cell r="AE309">
            <v>0</v>
          </cell>
          <cell r="AF309">
            <v>0</v>
          </cell>
          <cell r="AG309">
            <v>0</v>
          </cell>
          <cell r="AH309">
            <v>0</v>
          </cell>
          <cell r="AI309">
            <v>0</v>
          </cell>
          <cell r="AJ309">
            <v>0</v>
          </cell>
          <cell r="AK309">
            <v>0</v>
          </cell>
          <cell r="AL309">
            <v>0</v>
          </cell>
          <cell r="AM309">
            <v>0</v>
          </cell>
          <cell r="AN309">
            <v>0</v>
          </cell>
          <cell r="AO309">
            <v>0</v>
          </cell>
          <cell r="AP309">
            <v>0</v>
          </cell>
          <cell r="AQ309">
            <v>0</v>
          </cell>
          <cell r="AR309">
            <v>0</v>
          </cell>
          <cell r="AS309">
            <v>0</v>
          </cell>
          <cell r="AT309">
            <v>0</v>
          </cell>
          <cell r="AU309">
            <v>0</v>
          </cell>
          <cell r="AV309">
            <v>0</v>
          </cell>
          <cell r="AW309">
            <v>0</v>
          </cell>
          <cell r="AX309">
            <v>0</v>
          </cell>
          <cell r="AY309">
            <v>0</v>
          </cell>
          <cell r="AZ309">
            <v>0</v>
          </cell>
          <cell r="BA309">
            <v>0</v>
          </cell>
          <cell r="BB309">
            <v>0</v>
          </cell>
          <cell r="BC309">
            <v>0</v>
          </cell>
          <cell r="BD309">
            <v>0</v>
          </cell>
          <cell r="BE309">
            <v>0</v>
          </cell>
          <cell r="BF309">
            <v>0</v>
          </cell>
          <cell r="BG309">
            <v>0</v>
          </cell>
          <cell r="BH309">
            <v>0</v>
          </cell>
          <cell r="BI309">
            <v>0</v>
          </cell>
          <cell r="BJ309">
            <v>0</v>
          </cell>
          <cell r="BK309">
            <v>0</v>
          </cell>
          <cell r="BL309">
            <v>0</v>
          </cell>
          <cell r="BM309">
            <v>0</v>
          </cell>
          <cell r="BN309">
            <v>0</v>
          </cell>
          <cell r="BO309">
            <v>0</v>
          </cell>
          <cell r="BP309">
            <v>0</v>
          </cell>
          <cell r="BQ309">
            <v>0</v>
          </cell>
          <cell r="BR309">
            <v>0</v>
          </cell>
          <cell r="BS309">
            <v>0</v>
          </cell>
          <cell r="BT309">
            <v>0</v>
          </cell>
          <cell r="BU309">
            <v>0</v>
          </cell>
          <cell r="BV309">
            <v>0</v>
          </cell>
          <cell r="BW309">
            <v>0</v>
          </cell>
          <cell r="BX309">
            <v>0</v>
          </cell>
          <cell r="BY309">
            <v>0</v>
          </cell>
          <cell r="BZ309">
            <v>0</v>
          </cell>
          <cell r="CA309">
            <v>0</v>
          </cell>
          <cell r="CB309">
            <v>0</v>
          </cell>
          <cell r="CC309">
            <v>0</v>
          </cell>
        </row>
        <row r="310">
          <cell r="B310" t="str">
            <v>국도38(시)06</v>
          </cell>
          <cell r="C310" t="str">
            <v>국도38(시)</v>
          </cell>
          <cell r="D310" t="str">
            <v>06</v>
          </cell>
          <cell r="E310" t="str">
            <v>0004C_713</v>
          </cell>
          <cell r="F310" t="str">
            <v>0004C_714</v>
          </cell>
          <cell r="G310">
            <v>22</v>
          </cell>
          <cell r="H310">
            <v>48</v>
          </cell>
          <cell r="I310">
            <v>0</v>
          </cell>
          <cell r="J310">
            <v>0</v>
          </cell>
          <cell r="K310">
            <v>0</v>
          </cell>
          <cell r="L310">
            <v>0</v>
          </cell>
          <cell r="M310">
            <v>0</v>
          </cell>
          <cell r="N310">
            <v>0</v>
          </cell>
          <cell r="O310">
            <v>0</v>
          </cell>
          <cell r="P310">
            <v>0</v>
          </cell>
          <cell r="Q310">
            <v>0</v>
          </cell>
          <cell r="R310">
            <v>22</v>
          </cell>
          <cell r="S310">
            <v>0</v>
          </cell>
          <cell r="T310">
            <v>22</v>
          </cell>
          <cell r="U310">
            <v>22</v>
          </cell>
          <cell r="V310">
            <v>0</v>
          </cell>
          <cell r="W310">
            <v>0</v>
          </cell>
          <cell r="X310">
            <v>0</v>
          </cell>
          <cell r="Y310">
            <v>0</v>
          </cell>
          <cell r="Z310">
            <v>0</v>
          </cell>
          <cell r="AA310">
            <v>0</v>
          </cell>
          <cell r="AB310">
            <v>0</v>
          </cell>
          <cell r="AC310">
            <v>0</v>
          </cell>
          <cell r="AD310">
            <v>0</v>
          </cell>
          <cell r="AE310">
            <v>0</v>
          </cell>
          <cell r="AF310">
            <v>0</v>
          </cell>
          <cell r="AG310">
            <v>0</v>
          </cell>
          <cell r="AH310">
            <v>0</v>
          </cell>
          <cell r="AI310">
            <v>0</v>
          </cell>
          <cell r="AJ310">
            <v>0</v>
          </cell>
          <cell r="AK310">
            <v>0</v>
          </cell>
          <cell r="AL310">
            <v>0</v>
          </cell>
          <cell r="AM310">
            <v>0</v>
          </cell>
          <cell r="AN310">
            <v>0</v>
          </cell>
          <cell r="AO310">
            <v>0</v>
          </cell>
          <cell r="AP310">
            <v>0</v>
          </cell>
          <cell r="AQ310">
            <v>0</v>
          </cell>
          <cell r="AR310">
            <v>0</v>
          </cell>
          <cell r="AS310">
            <v>0</v>
          </cell>
          <cell r="AT310">
            <v>0</v>
          </cell>
          <cell r="AU310">
            <v>0</v>
          </cell>
          <cell r="AV310">
            <v>0</v>
          </cell>
          <cell r="AW310">
            <v>0</v>
          </cell>
          <cell r="AX310">
            <v>0</v>
          </cell>
          <cell r="AY310">
            <v>0</v>
          </cell>
          <cell r="AZ310">
            <v>0</v>
          </cell>
          <cell r="BA310">
            <v>0</v>
          </cell>
          <cell r="BB310">
            <v>0</v>
          </cell>
          <cell r="BC310">
            <v>0</v>
          </cell>
          <cell r="BD310">
            <v>0</v>
          </cell>
          <cell r="BE310">
            <v>0</v>
          </cell>
          <cell r="BF310">
            <v>0</v>
          </cell>
          <cell r="BG310">
            <v>0</v>
          </cell>
          <cell r="BH310">
            <v>0</v>
          </cell>
          <cell r="BI310">
            <v>0</v>
          </cell>
          <cell r="BJ310">
            <v>0</v>
          </cell>
          <cell r="BK310">
            <v>0</v>
          </cell>
          <cell r="BL310">
            <v>2</v>
          </cell>
          <cell r="BM310">
            <v>0</v>
          </cell>
          <cell r="BN310">
            <v>0</v>
          </cell>
          <cell r="BO310">
            <v>0</v>
          </cell>
          <cell r="BP310">
            <v>0</v>
          </cell>
          <cell r="BQ310">
            <v>0</v>
          </cell>
          <cell r="BR310">
            <v>0</v>
          </cell>
          <cell r="BS310">
            <v>0</v>
          </cell>
          <cell r="BT310">
            <v>0</v>
          </cell>
          <cell r="BU310">
            <v>0</v>
          </cell>
          <cell r="BV310">
            <v>0</v>
          </cell>
          <cell r="BW310">
            <v>0</v>
          </cell>
          <cell r="BX310">
            <v>0</v>
          </cell>
          <cell r="BY310">
            <v>0</v>
          </cell>
          <cell r="BZ310">
            <v>0</v>
          </cell>
          <cell r="CA310">
            <v>0</v>
          </cell>
          <cell r="CB310">
            <v>0</v>
          </cell>
          <cell r="CC310">
            <v>0</v>
          </cell>
        </row>
        <row r="311">
          <cell r="B311" t="str">
            <v>국도38(시)06</v>
          </cell>
          <cell r="C311" t="str">
            <v>국도38(시)</v>
          </cell>
          <cell r="D311" t="str">
            <v>06</v>
          </cell>
          <cell r="E311" t="str">
            <v>0004C_714</v>
          </cell>
          <cell r="F311" t="str">
            <v>0004C_712</v>
          </cell>
          <cell r="G311">
            <v>17</v>
          </cell>
          <cell r="H311">
            <v>48</v>
          </cell>
          <cell r="I311">
            <v>0</v>
          </cell>
          <cell r="J311" t="str">
            <v>조가무</v>
          </cell>
          <cell r="K311">
            <v>0</v>
          </cell>
          <cell r="L311">
            <v>0</v>
          </cell>
          <cell r="M311">
            <v>0</v>
          </cell>
          <cell r="N311">
            <v>0</v>
          </cell>
          <cell r="O311">
            <v>0</v>
          </cell>
          <cell r="P311">
            <v>0</v>
          </cell>
          <cell r="Q311">
            <v>0</v>
          </cell>
          <cell r="R311">
            <v>17</v>
          </cell>
          <cell r="S311">
            <v>0</v>
          </cell>
          <cell r="T311">
            <v>17</v>
          </cell>
          <cell r="U311">
            <v>17</v>
          </cell>
          <cell r="V311">
            <v>0</v>
          </cell>
          <cell r="W311">
            <v>0</v>
          </cell>
          <cell r="X311">
            <v>0</v>
          </cell>
          <cell r="Y311">
            <v>0</v>
          </cell>
          <cell r="Z311">
            <v>0</v>
          </cell>
          <cell r="AA311">
            <v>0</v>
          </cell>
          <cell r="AB311">
            <v>0</v>
          </cell>
          <cell r="AC311">
            <v>0</v>
          </cell>
          <cell r="AD311">
            <v>0</v>
          </cell>
          <cell r="AE311">
            <v>0</v>
          </cell>
          <cell r="AF311">
            <v>0</v>
          </cell>
          <cell r="AG311">
            <v>0</v>
          </cell>
          <cell r="AH311">
            <v>0</v>
          </cell>
          <cell r="AI311">
            <v>0</v>
          </cell>
          <cell r="AJ311">
            <v>0</v>
          </cell>
          <cell r="AK311">
            <v>0</v>
          </cell>
          <cell r="AL311">
            <v>0</v>
          </cell>
          <cell r="AM311">
            <v>0</v>
          </cell>
          <cell r="AN311">
            <v>0</v>
          </cell>
          <cell r="AO311">
            <v>0</v>
          </cell>
          <cell r="AP311">
            <v>0</v>
          </cell>
          <cell r="AQ311">
            <v>0</v>
          </cell>
          <cell r="AR311">
            <v>0</v>
          </cell>
          <cell r="AS311">
            <v>0</v>
          </cell>
          <cell r="AT311">
            <v>0</v>
          </cell>
          <cell r="AU311">
            <v>0</v>
          </cell>
          <cell r="AV311">
            <v>0</v>
          </cell>
          <cell r="AW311">
            <v>0</v>
          </cell>
          <cell r="AX311">
            <v>0</v>
          </cell>
          <cell r="AY311">
            <v>0</v>
          </cell>
          <cell r="AZ311">
            <v>0</v>
          </cell>
          <cell r="BA311">
            <v>0</v>
          </cell>
          <cell r="BB311">
            <v>0</v>
          </cell>
          <cell r="BC311">
            <v>0</v>
          </cell>
          <cell r="BD311">
            <v>17</v>
          </cell>
          <cell r="BE311">
            <v>0</v>
          </cell>
          <cell r="BF311">
            <v>0</v>
          </cell>
          <cell r="BG311">
            <v>1</v>
          </cell>
          <cell r="BH311">
            <v>2</v>
          </cell>
          <cell r="BI311">
            <v>0</v>
          </cell>
          <cell r="BJ311">
            <v>0</v>
          </cell>
          <cell r="BK311">
            <v>0</v>
          </cell>
          <cell r="BL311">
            <v>0</v>
          </cell>
          <cell r="BM311">
            <v>0</v>
          </cell>
          <cell r="BN311">
            <v>0</v>
          </cell>
          <cell r="BO311">
            <v>0</v>
          </cell>
          <cell r="BP311">
            <v>0</v>
          </cell>
          <cell r="BQ311">
            <v>0</v>
          </cell>
          <cell r="BR311">
            <v>0</v>
          </cell>
          <cell r="BS311">
            <v>0</v>
          </cell>
          <cell r="BT311">
            <v>0</v>
          </cell>
          <cell r="BU311">
            <v>0</v>
          </cell>
          <cell r="BV311">
            <v>0</v>
          </cell>
          <cell r="BW311">
            <v>0</v>
          </cell>
          <cell r="BX311">
            <v>0</v>
          </cell>
          <cell r="BY311">
            <v>0</v>
          </cell>
          <cell r="BZ311">
            <v>0</v>
          </cell>
          <cell r="CA311">
            <v>0</v>
          </cell>
          <cell r="CB311">
            <v>0</v>
          </cell>
          <cell r="CC311">
            <v>0</v>
          </cell>
        </row>
        <row r="312">
          <cell r="B312" t="str">
            <v>국도38(시)06</v>
          </cell>
          <cell r="C312" t="str">
            <v>국도38(시)</v>
          </cell>
          <cell r="D312" t="str">
            <v>06</v>
          </cell>
          <cell r="E312" t="str">
            <v>0004C_712</v>
          </cell>
          <cell r="F312" t="str">
            <v>0004C_804</v>
          </cell>
          <cell r="G312">
            <v>44</v>
          </cell>
          <cell r="H312">
            <v>48</v>
          </cell>
          <cell r="I312">
            <v>0</v>
          </cell>
          <cell r="J312" t="str">
            <v>F9</v>
          </cell>
          <cell r="K312">
            <v>0</v>
          </cell>
          <cell r="L312">
            <v>0</v>
          </cell>
          <cell r="M312">
            <v>0</v>
          </cell>
          <cell r="N312">
            <v>0</v>
          </cell>
          <cell r="O312">
            <v>0</v>
          </cell>
          <cell r="P312">
            <v>0</v>
          </cell>
          <cell r="Q312">
            <v>0</v>
          </cell>
          <cell r="R312">
            <v>44</v>
          </cell>
          <cell r="S312">
            <v>0</v>
          </cell>
          <cell r="T312">
            <v>44</v>
          </cell>
          <cell r="U312">
            <v>64</v>
          </cell>
          <cell r="V312">
            <v>0</v>
          </cell>
          <cell r="W312">
            <v>20</v>
          </cell>
          <cell r="X312">
            <v>0</v>
          </cell>
          <cell r="Y312">
            <v>0</v>
          </cell>
          <cell r="Z312">
            <v>0</v>
          </cell>
          <cell r="AA312">
            <v>0</v>
          </cell>
          <cell r="AB312">
            <v>0</v>
          </cell>
          <cell r="AC312">
            <v>0</v>
          </cell>
          <cell r="AD312">
            <v>0</v>
          </cell>
          <cell r="AE312">
            <v>0</v>
          </cell>
          <cell r="AF312">
            <v>0</v>
          </cell>
          <cell r="AG312">
            <v>0</v>
          </cell>
          <cell r="AH312">
            <v>0</v>
          </cell>
          <cell r="AI312">
            <v>0</v>
          </cell>
          <cell r="AJ312">
            <v>0</v>
          </cell>
          <cell r="AK312">
            <v>0</v>
          </cell>
          <cell r="AL312">
            <v>0</v>
          </cell>
          <cell r="AM312">
            <v>1</v>
          </cell>
          <cell r="AN312">
            <v>0</v>
          </cell>
          <cell r="AO312">
            <v>0</v>
          </cell>
          <cell r="AP312">
            <v>0</v>
          </cell>
          <cell r="AQ312">
            <v>0</v>
          </cell>
          <cell r="AR312">
            <v>1</v>
          </cell>
          <cell r="AS312">
            <v>0</v>
          </cell>
          <cell r="AT312">
            <v>0</v>
          </cell>
          <cell r="AU312">
            <v>0</v>
          </cell>
          <cell r="AV312">
            <v>24</v>
          </cell>
          <cell r="AW312">
            <v>0</v>
          </cell>
          <cell r="AX312">
            <v>0</v>
          </cell>
          <cell r="AY312">
            <v>0</v>
          </cell>
          <cell r="AZ312">
            <v>0</v>
          </cell>
          <cell r="BA312">
            <v>1</v>
          </cell>
          <cell r="BB312">
            <v>0</v>
          </cell>
          <cell r="BC312">
            <v>0</v>
          </cell>
          <cell r="BD312">
            <v>44</v>
          </cell>
          <cell r="BE312">
            <v>0</v>
          </cell>
          <cell r="BF312">
            <v>0</v>
          </cell>
          <cell r="BG312">
            <v>1</v>
          </cell>
          <cell r="BH312">
            <v>2</v>
          </cell>
          <cell r="BI312">
            <v>0</v>
          </cell>
          <cell r="BJ312">
            <v>0</v>
          </cell>
          <cell r="BK312">
            <v>0</v>
          </cell>
          <cell r="BL312">
            <v>0</v>
          </cell>
          <cell r="BM312">
            <v>0</v>
          </cell>
          <cell r="BN312">
            <v>0</v>
          </cell>
          <cell r="BO312">
            <v>0</v>
          </cell>
          <cell r="BP312">
            <v>0</v>
          </cell>
          <cell r="BQ312">
            <v>0</v>
          </cell>
          <cell r="BR312">
            <v>0</v>
          </cell>
          <cell r="BS312">
            <v>0</v>
          </cell>
          <cell r="BT312">
            <v>0</v>
          </cell>
          <cell r="BU312">
            <v>0</v>
          </cell>
          <cell r="BV312">
            <v>0</v>
          </cell>
          <cell r="BW312">
            <v>0</v>
          </cell>
          <cell r="BX312">
            <v>0</v>
          </cell>
          <cell r="BY312">
            <v>0</v>
          </cell>
          <cell r="BZ312">
            <v>0</v>
          </cell>
          <cell r="CA312">
            <v>0</v>
          </cell>
          <cell r="CB312">
            <v>0</v>
          </cell>
          <cell r="CC312">
            <v>0</v>
          </cell>
        </row>
        <row r="313">
          <cell r="B313" t="str">
            <v>국도38(시)06</v>
          </cell>
          <cell r="C313" t="str">
            <v>국도38(시)</v>
          </cell>
          <cell r="D313" t="str">
            <v>06</v>
          </cell>
          <cell r="E313" t="str">
            <v>0004C_804</v>
          </cell>
          <cell r="F313" t="str">
            <v>CCTV02</v>
          </cell>
          <cell r="G313">
            <v>0</v>
          </cell>
          <cell r="H313">
            <v>12</v>
          </cell>
          <cell r="I313">
            <v>0</v>
          </cell>
          <cell r="J313" t="str">
            <v>18년예정</v>
          </cell>
          <cell r="K313">
            <v>0</v>
          </cell>
          <cell r="L313">
            <v>0</v>
          </cell>
          <cell r="M313">
            <v>0</v>
          </cell>
          <cell r="N313">
            <v>0</v>
          </cell>
          <cell r="O313">
            <v>0</v>
          </cell>
          <cell r="P313">
            <v>0</v>
          </cell>
          <cell r="Q313">
            <v>0</v>
          </cell>
          <cell r="R313">
            <v>0</v>
          </cell>
          <cell r="S313">
            <v>0</v>
          </cell>
          <cell r="T313">
            <v>0</v>
          </cell>
          <cell r="U313">
            <v>0</v>
          </cell>
          <cell r="V313">
            <v>0</v>
          </cell>
          <cell r="W313">
            <v>0</v>
          </cell>
          <cell r="X313">
            <v>0</v>
          </cell>
          <cell r="Y313">
            <v>0</v>
          </cell>
          <cell r="Z313">
            <v>0</v>
          </cell>
          <cell r="AA313">
            <v>0</v>
          </cell>
          <cell r="AB313">
            <v>0</v>
          </cell>
          <cell r="AC313">
            <v>0</v>
          </cell>
          <cell r="AD313">
            <v>0</v>
          </cell>
          <cell r="AE313">
            <v>0</v>
          </cell>
          <cell r="AF313">
            <v>0</v>
          </cell>
          <cell r="AG313">
            <v>0</v>
          </cell>
          <cell r="AH313">
            <v>0</v>
          </cell>
          <cell r="AI313">
            <v>0</v>
          </cell>
          <cell r="AJ313">
            <v>0</v>
          </cell>
          <cell r="AK313">
            <v>0</v>
          </cell>
          <cell r="AL313">
            <v>0</v>
          </cell>
          <cell r="AM313">
            <v>0</v>
          </cell>
          <cell r="AN313">
            <v>0</v>
          </cell>
          <cell r="AO313">
            <v>0</v>
          </cell>
          <cell r="AP313">
            <v>0</v>
          </cell>
          <cell r="AQ313">
            <v>0</v>
          </cell>
          <cell r="AR313">
            <v>0</v>
          </cell>
          <cell r="AS313">
            <v>0</v>
          </cell>
          <cell r="AT313">
            <v>0</v>
          </cell>
          <cell r="AU313">
            <v>0</v>
          </cell>
          <cell r="AV313">
            <v>0</v>
          </cell>
          <cell r="AW313">
            <v>0</v>
          </cell>
          <cell r="AX313">
            <v>0</v>
          </cell>
          <cell r="AY313">
            <v>0</v>
          </cell>
          <cell r="AZ313">
            <v>0</v>
          </cell>
          <cell r="BA313">
            <v>0</v>
          </cell>
          <cell r="BB313">
            <v>0</v>
          </cell>
          <cell r="BC313">
            <v>0</v>
          </cell>
          <cell r="BD313">
            <v>0</v>
          </cell>
          <cell r="BE313">
            <v>0</v>
          </cell>
          <cell r="BF313">
            <v>0</v>
          </cell>
          <cell r="BG313">
            <v>0</v>
          </cell>
          <cell r="BH313">
            <v>0</v>
          </cell>
          <cell r="BI313">
            <v>0</v>
          </cell>
          <cell r="BJ313">
            <v>0</v>
          </cell>
          <cell r="BK313">
            <v>0</v>
          </cell>
          <cell r="BL313">
            <v>0</v>
          </cell>
          <cell r="BM313">
            <v>0</v>
          </cell>
          <cell r="BN313">
            <v>0</v>
          </cell>
          <cell r="BO313">
            <v>0</v>
          </cell>
          <cell r="BP313">
            <v>0</v>
          </cell>
          <cell r="BQ313">
            <v>0</v>
          </cell>
          <cell r="BR313">
            <v>0</v>
          </cell>
          <cell r="BS313">
            <v>0</v>
          </cell>
          <cell r="BT313">
            <v>0</v>
          </cell>
          <cell r="BU313">
            <v>0</v>
          </cell>
          <cell r="BV313">
            <v>0</v>
          </cell>
          <cell r="BW313">
            <v>0</v>
          </cell>
          <cell r="BX313">
            <v>0</v>
          </cell>
          <cell r="BY313">
            <v>0</v>
          </cell>
          <cell r="BZ313">
            <v>0</v>
          </cell>
          <cell r="CA313">
            <v>0</v>
          </cell>
          <cell r="CB313">
            <v>0</v>
          </cell>
          <cell r="CC313">
            <v>0</v>
          </cell>
        </row>
        <row r="314">
          <cell r="A314" t="str">
            <v>국도38(시)06</v>
          </cell>
          <cell r="B314" t="str">
            <v>소계</v>
          </cell>
          <cell r="C314" t="str">
            <v>국도38(시)06</v>
          </cell>
          <cell r="D314">
            <v>0</v>
          </cell>
          <cell r="E314">
            <v>0</v>
          </cell>
          <cell r="F314">
            <v>0</v>
          </cell>
          <cell r="G314">
            <v>1716</v>
          </cell>
          <cell r="H314">
            <v>0</v>
          </cell>
          <cell r="I314">
            <v>0</v>
          </cell>
          <cell r="J314">
            <v>0</v>
          </cell>
          <cell r="K314">
            <v>0</v>
          </cell>
          <cell r="L314">
            <v>0</v>
          </cell>
          <cell r="M314">
            <v>0</v>
          </cell>
          <cell r="N314">
            <v>0</v>
          </cell>
          <cell r="O314">
            <v>0</v>
          </cell>
          <cell r="P314">
            <v>0</v>
          </cell>
          <cell r="Q314">
            <v>0</v>
          </cell>
          <cell r="R314">
            <v>1716</v>
          </cell>
          <cell r="S314">
            <v>0</v>
          </cell>
          <cell r="T314">
            <v>1716</v>
          </cell>
          <cell r="U314">
            <v>1766</v>
          </cell>
          <cell r="V314">
            <v>0</v>
          </cell>
          <cell r="W314">
            <v>20</v>
          </cell>
          <cell r="X314">
            <v>30</v>
          </cell>
          <cell r="Y314">
            <v>0</v>
          </cell>
          <cell r="Z314">
            <v>0</v>
          </cell>
          <cell r="AA314">
            <v>0</v>
          </cell>
          <cell r="AB314">
            <v>0</v>
          </cell>
          <cell r="AC314">
            <v>0</v>
          </cell>
          <cell r="AD314">
            <v>0</v>
          </cell>
          <cell r="AE314">
            <v>0</v>
          </cell>
          <cell r="AF314">
            <v>0</v>
          </cell>
          <cell r="AG314">
            <v>0</v>
          </cell>
          <cell r="AH314">
            <v>0</v>
          </cell>
          <cell r="AI314">
            <v>0</v>
          </cell>
          <cell r="AJ314">
            <v>0</v>
          </cell>
          <cell r="AK314">
            <v>0</v>
          </cell>
          <cell r="AL314">
            <v>0</v>
          </cell>
          <cell r="AM314">
            <v>1</v>
          </cell>
          <cell r="AN314">
            <v>0</v>
          </cell>
          <cell r="AO314">
            <v>0</v>
          </cell>
          <cell r="AP314">
            <v>0</v>
          </cell>
          <cell r="AQ314">
            <v>0</v>
          </cell>
          <cell r="AR314">
            <v>1</v>
          </cell>
          <cell r="AS314">
            <v>0</v>
          </cell>
          <cell r="AT314">
            <v>0</v>
          </cell>
          <cell r="AU314">
            <v>0</v>
          </cell>
          <cell r="AV314">
            <v>24</v>
          </cell>
          <cell r="AW314">
            <v>0</v>
          </cell>
          <cell r="AX314">
            <v>0</v>
          </cell>
          <cell r="AY314">
            <v>0</v>
          </cell>
          <cell r="AZ314">
            <v>0</v>
          </cell>
          <cell r="BA314">
            <v>2</v>
          </cell>
          <cell r="BB314">
            <v>0</v>
          </cell>
          <cell r="BC314">
            <v>0</v>
          </cell>
          <cell r="BD314">
            <v>61</v>
          </cell>
          <cell r="BE314">
            <v>0</v>
          </cell>
          <cell r="BF314">
            <v>0</v>
          </cell>
          <cell r="BG314">
            <v>2</v>
          </cell>
          <cell r="BH314">
            <v>4</v>
          </cell>
          <cell r="BI314">
            <v>0</v>
          </cell>
          <cell r="BJ314">
            <v>0</v>
          </cell>
          <cell r="BK314">
            <v>0</v>
          </cell>
          <cell r="BL314">
            <v>2</v>
          </cell>
          <cell r="BM314">
            <v>0</v>
          </cell>
          <cell r="BN314">
            <v>0</v>
          </cell>
          <cell r="BO314">
            <v>0</v>
          </cell>
          <cell r="BP314">
            <v>0</v>
          </cell>
          <cell r="BQ314">
            <v>0</v>
          </cell>
          <cell r="BR314">
            <v>0</v>
          </cell>
          <cell r="BS314">
            <v>0</v>
          </cell>
          <cell r="BT314">
            <v>0</v>
          </cell>
          <cell r="BU314">
            <v>0</v>
          </cell>
          <cell r="BV314">
            <v>0</v>
          </cell>
          <cell r="BW314">
            <v>0</v>
          </cell>
          <cell r="BX314">
            <v>0</v>
          </cell>
          <cell r="BY314">
            <v>0</v>
          </cell>
          <cell r="BZ314">
            <v>0</v>
          </cell>
          <cell r="CA314">
            <v>0</v>
          </cell>
          <cell r="CB314">
            <v>0</v>
          </cell>
          <cell r="CC314">
            <v>0</v>
          </cell>
        </row>
        <row r="315">
          <cell r="B315" t="str">
            <v>국도38(시)07</v>
          </cell>
          <cell r="C315" t="str">
            <v>국도38(시)</v>
          </cell>
          <cell r="D315" t="str">
            <v>07</v>
          </cell>
          <cell r="E315" t="str">
            <v>0004C_804</v>
          </cell>
          <cell r="F315" t="str">
            <v>0004C_913</v>
          </cell>
          <cell r="G315">
            <v>33</v>
          </cell>
          <cell r="H315">
            <v>48</v>
          </cell>
          <cell r="I315">
            <v>0</v>
          </cell>
          <cell r="J315" t="str">
            <v>조가무</v>
          </cell>
          <cell r="K315">
            <v>0</v>
          </cell>
          <cell r="L315">
            <v>0</v>
          </cell>
          <cell r="M315">
            <v>0</v>
          </cell>
          <cell r="N315">
            <v>0</v>
          </cell>
          <cell r="O315">
            <v>0</v>
          </cell>
          <cell r="P315">
            <v>0</v>
          </cell>
          <cell r="Q315">
            <v>0</v>
          </cell>
          <cell r="R315">
            <v>33</v>
          </cell>
          <cell r="S315">
            <v>0</v>
          </cell>
          <cell r="T315">
            <v>33</v>
          </cell>
          <cell r="U315">
            <v>33</v>
          </cell>
          <cell r="V315">
            <v>0</v>
          </cell>
          <cell r="W315">
            <v>0</v>
          </cell>
          <cell r="X315">
            <v>0</v>
          </cell>
          <cell r="Y315">
            <v>0</v>
          </cell>
          <cell r="Z315">
            <v>0</v>
          </cell>
          <cell r="AA315">
            <v>0</v>
          </cell>
          <cell r="AB315">
            <v>0</v>
          </cell>
          <cell r="AC315">
            <v>0</v>
          </cell>
          <cell r="AD315">
            <v>0</v>
          </cell>
          <cell r="AE315">
            <v>0</v>
          </cell>
          <cell r="AF315">
            <v>0</v>
          </cell>
          <cell r="AG315">
            <v>0</v>
          </cell>
          <cell r="AH315">
            <v>0</v>
          </cell>
          <cell r="AI315">
            <v>0</v>
          </cell>
          <cell r="AJ315">
            <v>0</v>
          </cell>
          <cell r="AK315">
            <v>0</v>
          </cell>
          <cell r="AL315">
            <v>0</v>
          </cell>
          <cell r="AM315">
            <v>0</v>
          </cell>
          <cell r="AN315">
            <v>0</v>
          </cell>
          <cell r="AO315">
            <v>0</v>
          </cell>
          <cell r="AP315">
            <v>0</v>
          </cell>
          <cell r="AQ315">
            <v>0</v>
          </cell>
          <cell r="AR315">
            <v>0</v>
          </cell>
          <cell r="AS315">
            <v>0</v>
          </cell>
          <cell r="AT315">
            <v>0</v>
          </cell>
          <cell r="AU315">
            <v>0</v>
          </cell>
          <cell r="AV315">
            <v>0</v>
          </cell>
          <cell r="AW315">
            <v>0</v>
          </cell>
          <cell r="AX315">
            <v>0</v>
          </cell>
          <cell r="AY315">
            <v>0</v>
          </cell>
          <cell r="AZ315">
            <v>0</v>
          </cell>
          <cell r="BA315">
            <v>0</v>
          </cell>
          <cell r="BB315">
            <v>0</v>
          </cell>
          <cell r="BC315">
            <v>0</v>
          </cell>
          <cell r="BD315">
            <v>33</v>
          </cell>
          <cell r="BE315">
            <v>0</v>
          </cell>
          <cell r="BF315">
            <v>0</v>
          </cell>
          <cell r="BG315">
            <v>0</v>
          </cell>
          <cell r="BH315">
            <v>2</v>
          </cell>
          <cell r="BI315">
            <v>0</v>
          </cell>
          <cell r="BJ315">
            <v>0</v>
          </cell>
          <cell r="BK315">
            <v>0</v>
          </cell>
          <cell r="BL315">
            <v>0</v>
          </cell>
          <cell r="BM315">
            <v>0</v>
          </cell>
          <cell r="BN315">
            <v>0</v>
          </cell>
          <cell r="BO315">
            <v>0</v>
          </cell>
          <cell r="BP315">
            <v>0</v>
          </cell>
          <cell r="BQ315">
            <v>0</v>
          </cell>
          <cell r="BR315">
            <v>0</v>
          </cell>
          <cell r="BS315">
            <v>0</v>
          </cell>
          <cell r="BT315">
            <v>0</v>
          </cell>
          <cell r="BU315">
            <v>0</v>
          </cell>
          <cell r="BV315">
            <v>0</v>
          </cell>
          <cell r="BW315">
            <v>0</v>
          </cell>
          <cell r="BX315">
            <v>0</v>
          </cell>
          <cell r="BY315">
            <v>0</v>
          </cell>
          <cell r="BZ315">
            <v>0</v>
          </cell>
          <cell r="CA315">
            <v>0</v>
          </cell>
          <cell r="CB315">
            <v>0</v>
          </cell>
          <cell r="CC315">
            <v>0</v>
          </cell>
        </row>
        <row r="316">
          <cell r="B316" t="str">
            <v>국도38(시)07</v>
          </cell>
          <cell r="C316" t="str">
            <v>국도38(시)</v>
          </cell>
          <cell r="D316" t="str">
            <v>07</v>
          </cell>
          <cell r="E316" t="str">
            <v>0004C_913</v>
          </cell>
          <cell r="F316" t="str">
            <v>0004D_912</v>
          </cell>
          <cell r="G316">
            <v>53</v>
          </cell>
          <cell r="H316">
            <v>48</v>
          </cell>
          <cell r="I316">
            <v>0</v>
          </cell>
          <cell r="J316">
            <v>0</v>
          </cell>
          <cell r="K316">
            <v>0</v>
          </cell>
          <cell r="L316">
            <v>0</v>
          </cell>
          <cell r="M316">
            <v>0</v>
          </cell>
          <cell r="N316">
            <v>0</v>
          </cell>
          <cell r="O316">
            <v>0</v>
          </cell>
          <cell r="P316">
            <v>0</v>
          </cell>
          <cell r="Q316">
            <v>0</v>
          </cell>
          <cell r="R316">
            <v>53</v>
          </cell>
          <cell r="S316">
            <v>0</v>
          </cell>
          <cell r="T316">
            <v>53</v>
          </cell>
          <cell r="U316">
            <v>53</v>
          </cell>
          <cell r="V316">
            <v>0</v>
          </cell>
          <cell r="W316">
            <v>0</v>
          </cell>
          <cell r="X316">
            <v>0</v>
          </cell>
          <cell r="Y316">
            <v>0</v>
          </cell>
          <cell r="Z316">
            <v>0</v>
          </cell>
          <cell r="AA316">
            <v>0</v>
          </cell>
          <cell r="AB316">
            <v>0</v>
          </cell>
          <cell r="AC316">
            <v>0</v>
          </cell>
          <cell r="AD316">
            <v>0</v>
          </cell>
          <cell r="AE316">
            <v>0</v>
          </cell>
          <cell r="AF316">
            <v>0</v>
          </cell>
          <cell r="AG316">
            <v>0</v>
          </cell>
          <cell r="AH316">
            <v>0</v>
          </cell>
          <cell r="AI316">
            <v>0</v>
          </cell>
          <cell r="AJ316">
            <v>0</v>
          </cell>
          <cell r="AK316">
            <v>0</v>
          </cell>
          <cell r="AL316">
            <v>0</v>
          </cell>
          <cell r="AM316">
            <v>0</v>
          </cell>
          <cell r="AN316">
            <v>0</v>
          </cell>
          <cell r="AO316">
            <v>0</v>
          </cell>
          <cell r="AP316">
            <v>0</v>
          </cell>
          <cell r="AQ316">
            <v>0</v>
          </cell>
          <cell r="AR316">
            <v>0</v>
          </cell>
          <cell r="AS316">
            <v>0</v>
          </cell>
          <cell r="AT316">
            <v>0</v>
          </cell>
          <cell r="AU316">
            <v>0</v>
          </cell>
          <cell r="AV316">
            <v>0</v>
          </cell>
          <cell r="AW316">
            <v>0</v>
          </cell>
          <cell r="AX316">
            <v>0</v>
          </cell>
          <cell r="AY316">
            <v>0</v>
          </cell>
          <cell r="AZ316">
            <v>0</v>
          </cell>
          <cell r="BA316">
            <v>0</v>
          </cell>
          <cell r="BB316">
            <v>0</v>
          </cell>
          <cell r="BC316">
            <v>0</v>
          </cell>
          <cell r="BD316">
            <v>0</v>
          </cell>
          <cell r="BE316">
            <v>0</v>
          </cell>
          <cell r="BF316">
            <v>0</v>
          </cell>
          <cell r="BG316">
            <v>0</v>
          </cell>
          <cell r="BH316">
            <v>0</v>
          </cell>
          <cell r="BI316">
            <v>0</v>
          </cell>
          <cell r="BJ316">
            <v>0</v>
          </cell>
          <cell r="BK316">
            <v>0</v>
          </cell>
          <cell r="BL316">
            <v>0</v>
          </cell>
          <cell r="BM316">
            <v>0</v>
          </cell>
          <cell r="BN316">
            <v>0</v>
          </cell>
          <cell r="BO316">
            <v>0</v>
          </cell>
          <cell r="BP316">
            <v>0</v>
          </cell>
          <cell r="BQ316">
            <v>0</v>
          </cell>
          <cell r="BR316">
            <v>0</v>
          </cell>
          <cell r="BS316">
            <v>0</v>
          </cell>
          <cell r="BT316">
            <v>0</v>
          </cell>
          <cell r="BU316">
            <v>0</v>
          </cell>
          <cell r="BV316">
            <v>0</v>
          </cell>
          <cell r="BW316">
            <v>0</v>
          </cell>
          <cell r="BX316">
            <v>0</v>
          </cell>
          <cell r="BY316">
            <v>0</v>
          </cell>
          <cell r="BZ316">
            <v>0</v>
          </cell>
          <cell r="CA316">
            <v>0</v>
          </cell>
          <cell r="CB316">
            <v>0</v>
          </cell>
          <cell r="CC316">
            <v>0</v>
          </cell>
        </row>
        <row r="317">
          <cell r="B317" t="str">
            <v>국도38(시)07</v>
          </cell>
          <cell r="C317" t="str">
            <v>국도38(시)</v>
          </cell>
          <cell r="D317" t="str">
            <v>07</v>
          </cell>
          <cell r="E317" t="str">
            <v>0004D_912</v>
          </cell>
          <cell r="F317" t="str">
            <v>0004D_022</v>
          </cell>
          <cell r="G317">
            <v>45</v>
          </cell>
          <cell r="H317">
            <v>48</v>
          </cell>
          <cell r="I317">
            <v>0</v>
          </cell>
          <cell r="J317">
            <v>0</v>
          </cell>
          <cell r="K317">
            <v>0</v>
          </cell>
          <cell r="L317">
            <v>0</v>
          </cell>
          <cell r="M317">
            <v>0</v>
          </cell>
          <cell r="N317">
            <v>0</v>
          </cell>
          <cell r="O317">
            <v>0</v>
          </cell>
          <cell r="P317">
            <v>0</v>
          </cell>
          <cell r="Q317">
            <v>0</v>
          </cell>
          <cell r="R317">
            <v>45</v>
          </cell>
          <cell r="S317">
            <v>0</v>
          </cell>
          <cell r="T317">
            <v>45</v>
          </cell>
          <cell r="U317">
            <v>45</v>
          </cell>
          <cell r="V317">
            <v>0</v>
          </cell>
          <cell r="W317">
            <v>0</v>
          </cell>
          <cell r="X317">
            <v>0</v>
          </cell>
          <cell r="Y317">
            <v>0</v>
          </cell>
          <cell r="Z317">
            <v>0</v>
          </cell>
          <cell r="AA317">
            <v>0</v>
          </cell>
          <cell r="AB317">
            <v>0</v>
          </cell>
          <cell r="AC317">
            <v>0</v>
          </cell>
          <cell r="AD317">
            <v>0</v>
          </cell>
          <cell r="AE317">
            <v>0</v>
          </cell>
          <cell r="AF317">
            <v>0</v>
          </cell>
          <cell r="AG317">
            <v>0</v>
          </cell>
          <cell r="AH317">
            <v>0</v>
          </cell>
          <cell r="AI317">
            <v>0</v>
          </cell>
          <cell r="AJ317">
            <v>0</v>
          </cell>
          <cell r="AK317">
            <v>0</v>
          </cell>
          <cell r="AL317">
            <v>0</v>
          </cell>
          <cell r="AM317">
            <v>0</v>
          </cell>
          <cell r="AN317">
            <v>0</v>
          </cell>
          <cell r="AO317">
            <v>0</v>
          </cell>
          <cell r="AP317">
            <v>0</v>
          </cell>
          <cell r="AQ317">
            <v>0</v>
          </cell>
          <cell r="AR317">
            <v>0</v>
          </cell>
          <cell r="AS317">
            <v>0</v>
          </cell>
          <cell r="AT317">
            <v>0</v>
          </cell>
          <cell r="AU317">
            <v>0</v>
          </cell>
          <cell r="AV317">
            <v>0</v>
          </cell>
          <cell r="AW317">
            <v>0</v>
          </cell>
          <cell r="AX317">
            <v>0</v>
          </cell>
          <cell r="AY317">
            <v>0</v>
          </cell>
          <cell r="AZ317">
            <v>0</v>
          </cell>
          <cell r="BA317">
            <v>0</v>
          </cell>
          <cell r="BB317">
            <v>0</v>
          </cell>
          <cell r="BC317">
            <v>0</v>
          </cell>
          <cell r="BD317">
            <v>0</v>
          </cell>
          <cell r="BE317">
            <v>0</v>
          </cell>
          <cell r="BF317">
            <v>0</v>
          </cell>
          <cell r="BG317">
            <v>0</v>
          </cell>
          <cell r="BH317">
            <v>0</v>
          </cell>
          <cell r="BI317">
            <v>0</v>
          </cell>
          <cell r="BJ317">
            <v>0</v>
          </cell>
          <cell r="BK317">
            <v>0</v>
          </cell>
          <cell r="BL317">
            <v>0</v>
          </cell>
          <cell r="BM317">
            <v>0</v>
          </cell>
          <cell r="BN317">
            <v>0</v>
          </cell>
          <cell r="BO317">
            <v>0</v>
          </cell>
          <cell r="BP317">
            <v>0</v>
          </cell>
          <cell r="BQ317">
            <v>0</v>
          </cell>
          <cell r="BR317">
            <v>0</v>
          </cell>
          <cell r="BS317">
            <v>0</v>
          </cell>
          <cell r="BT317">
            <v>0</v>
          </cell>
          <cell r="BU317">
            <v>0</v>
          </cell>
          <cell r="BV317">
            <v>0</v>
          </cell>
          <cell r="BW317">
            <v>0</v>
          </cell>
          <cell r="BX317">
            <v>0</v>
          </cell>
          <cell r="BY317">
            <v>0</v>
          </cell>
          <cell r="BZ317">
            <v>0</v>
          </cell>
          <cell r="CA317">
            <v>0</v>
          </cell>
          <cell r="CB317">
            <v>0</v>
          </cell>
          <cell r="CC317">
            <v>0</v>
          </cell>
        </row>
        <row r="318">
          <cell r="B318" t="str">
            <v>국도38(시)07</v>
          </cell>
          <cell r="C318" t="str">
            <v>국도38(시)</v>
          </cell>
          <cell r="D318" t="str">
            <v>07</v>
          </cell>
          <cell r="E318" t="str">
            <v>0004D_022</v>
          </cell>
          <cell r="F318" t="str">
            <v>0004D_121</v>
          </cell>
          <cell r="G318">
            <v>41</v>
          </cell>
          <cell r="H318">
            <v>48</v>
          </cell>
          <cell r="I318">
            <v>0</v>
          </cell>
          <cell r="J318">
            <v>0</v>
          </cell>
          <cell r="K318">
            <v>0</v>
          </cell>
          <cell r="L318">
            <v>0</v>
          </cell>
          <cell r="M318">
            <v>0</v>
          </cell>
          <cell r="N318">
            <v>0</v>
          </cell>
          <cell r="O318">
            <v>0</v>
          </cell>
          <cell r="P318">
            <v>0</v>
          </cell>
          <cell r="Q318">
            <v>0</v>
          </cell>
          <cell r="R318">
            <v>41</v>
          </cell>
          <cell r="S318">
            <v>0</v>
          </cell>
          <cell r="T318">
            <v>41</v>
          </cell>
          <cell r="U318">
            <v>41</v>
          </cell>
          <cell r="V318">
            <v>0</v>
          </cell>
          <cell r="W318">
            <v>0</v>
          </cell>
          <cell r="X318">
            <v>0</v>
          </cell>
          <cell r="Y318">
            <v>0</v>
          </cell>
          <cell r="Z318">
            <v>0</v>
          </cell>
          <cell r="AA318">
            <v>0</v>
          </cell>
          <cell r="AB318">
            <v>0</v>
          </cell>
          <cell r="AC318">
            <v>0</v>
          </cell>
          <cell r="AD318">
            <v>0</v>
          </cell>
          <cell r="AE318">
            <v>0</v>
          </cell>
          <cell r="AF318">
            <v>0</v>
          </cell>
          <cell r="AG318">
            <v>0</v>
          </cell>
          <cell r="AH318">
            <v>0</v>
          </cell>
          <cell r="AI318">
            <v>0</v>
          </cell>
          <cell r="AJ318">
            <v>0</v>
          </cell>
          <cell r="AK318">
            <v>0</v>
          </cell>
          <cell r="AL318">
            <v>0</v>
          </cell>
          <cell r="AM318">
            <v>0</v>
          </cell>
          <cell r="AN318">
            <v>0</v>
          </cell>
          <cell r="AO318">
            <v>0</v>
          </cell>
          <cell r="AP318">
            <v>0</v>
          </cell>
          <cell r="AQ318">
            <v>0</v>
          </cell>
          <cell r="AR318">
            <v>0</v>
          </cell>
          <cell r="AS318">
            <v>0</v>
          </cell>
          <cell r="AT318">
            <v>0</v>
          </cell>
          <cell r="AU318">
            <v>0</v>
          </cell>
          <cell r="AV318">
            <v>0</v>
          </cell>
          <cell r="AW318">
            <v>0</v>
          </cell>
          <cell r="AX318">
            <v>0</v>
          </cell>
          <cell r="AY318">
            <v>0</v>
          </cell>
          <cell r="AZ318">
            <v>0</v>
          </cell>
          <cell r="BA318">
            <v>0</v>
          </cell>
          <cell r="BB318">
            <v>0</v>
          </cell>
          <cell r="BC318">
            <v>0</v>
          </cell>
          <cell r="BD318">
            <v>0</v>
          </cell>
          <cell r="BE318">
            <v>0</v>
          </cell>
          <cell r="BF318">
            <v>0</v>
          </cell>
          <cell r="BG318">
            <v>0</v>
          </cell>
          <cell r="BH318">
            <v>0</v>
          </cell>
          <cell r="BI318">
            <v>0</v>
          </cell>
          <cell r="BJ318">
            <v>0</v>
          </cell>
          <cell r="BK318">
            <v>0</v>
          </cell>
          <cell r="BL318">
            <v>0</v>
          </cell>
          <cell r="BM318">
            <v>0</v>
          </cell>
          <cell r="BN318">
            <v>0</v>
          </cell>
          <cell r="BO318">
            <v>0</v>
          </cell>
          <cell r="BP318">
            <v>0</v>
          </cell>
          <cell r="BQ318">
            <v>0</v>
          </cell>
          <cell r="BR318">
            <v>0</v>
          </cell>
          <cell r="BS318">
            <v>0</v>
          </cell>
          <cell r="BT318">
            <v>0</v>
          </cell>
          <cell r="BU318">
            <v>0</v>
          </cell>
          <cell r="BV318">
            <v>0</v>
          </cell>
          <cell r="BW318">
            <v>0</v>
          </cell>
          <cell r="BX318">
            <v>0</v>
          </cell>
          <cell r="BY318">
            <v>0</v>
          </cell>
          <cell r="BZ318">
            <v>0</v>
          </cell>
          <cell r="CA318">
            <v>0</v>
          </cell>
          <cell r="CB318">
            <v>0</v>
          </cell>
          <cell r="CC318">
            <v>0</v>
          </cell>
        </row>
        <row r="319">
          <cell r="B319" t="str">
            <v>국도38(시)07</v>
          </cell>
          <cell r="C319" t="str">
            <v>국도38(시)</v>
          </cell>
          <cell r="D319" t="str">
            <v>07</v>
          </cell>
          <cell r="E319" t="str">
            <v>0004D_121</v>
          </cell>
          <cell r="F319" t="str">
            <v>0004D_221</v>
          </cell>
          <cell r="G319">
            <v>43</v>
          </cell>
          <cell r="H319">
            <v>48</v>
          </cell>
          <cell r="I319">
            <v>0</v>
          </cell>
          <cell r="J319">
            <v>0</v>
          </cell>
          <cell r="K319">
            <v>0</v>
          </cell>
          <cell r="L319">
            <v>0</v>
          </cell>
          <cell r="M319">
            <v>0</v>
          </cell>
          <cell r="N319">
            <v>0</v>
          </cell>
          <cell r="O319">
            <v>0</v>
          </cell>
          <cell r="P319">
            <v>0</v>
          </cell>
          <cell r="Q319">
            <v>0</v>
          </cell>
          <cell r="R319">
            <v>43</v>
          </cell>
          <cell r="S319">
            <v>0</v>
          </cell>
          <cell r="T319">
            <v>43</v>
          </cell>
          <cell r="U319">
            <v>43</v>
          </cell>
          <cell r="V319">
            <v>0</v>
          </cell>
          <cell r="W319">
            <v>0</v>
          </cell>
          <cell r="X319">
            <v>0</v>
          </cell>
          <cell r="Y319">
            <v>0</v>
          </cell>
          <cell r="Z319">
            <v>0</v>
          </cell>
          <cell r="AA319">
            <v>0</v>
          </cell>
          <cell r="AB319">
            <v>0</v>
          </cell>
          <cell r="AC319">
            <v>0</v>
          </cell>
          <cell r="AD319">
            <v>0</v>
          </cell>
          <cell r="AE319">
            <v>0</v>
          </cell>
          <cell r="AF319">
            <v>0</v>
          </cell>
          <cell r="AG319">
            <v>0</v>
          </cell>
          <cell r="AH319">
            <v>0</v>
          </cell>
          <cell r="AI319">
            <v>0</v>
          </cell>
          <cell r="AJ319">
            <v>0</v>
          </cell>
          <cell r="AK319">
            <v>0</v>
          </cell>
          <cell r="AL319">
            <v>0</v>
          </cell>
          <cell r="AM319">
            <v>0</v>
          </cell>
          <cell r="AN319">
            <v>0</v>
          </cell>
          <cell r="AO319">
            <v>0</v>
          </cell>
          <cell r="AP319">
            <v>0</v>
          </cell>
          <cell r="AQ319">
            <v>0</v>
          </cell>
          <cell r="AR319">
            <v>0</v>
          </cell>
          <cell r="AS319">
            <v>0</v>
          </cell>
          <cell r="AT319">
            <v>0</v>
          </cell>
          <cell r="AU319">
            <v>0</v>
          </cell>
          <cell r="AV319">
            <v>0</v>
          </cell>
          <cell r="AW319">
            <v>0</v>
          </cell>
          <cell r="AX319">
            <v>0</v>
          </cell>
          <cell r="AY319">
            <v>0</v>
          </cell>
          <cell r="AZ319">
            <v>0</v>
          </cell>
          <cell r="BA319">
            <v>0</v>
          </cell>
          <cell r="BB319">
            <v>0</v>
          </cell>
          <cell r="BC319">
            <v>0</v>
          </cell>
          <cell r="BD319">
            <v>0</v>
          </cell>
          <cell r="BE319">
            <v>0</v>
          </cell>
          <cell r="BF319">
            <v>0</v>
          </cell>
          <cell r="BG319">
            <v>0</v>
          </cell>
          <cell r="BH319">
            <v>0</v>
          </cell>
          <cell r="BI319">
            <v>0</v>
          </cell>
          <cell r="BJ319">
            <v>0</v>
          </cell>
          <cell r="BK319">
            <v>0</v>
          </cell>
          <cell r="BL319">
            <v>0</v>
          </cell>
          <cell r="BM319">
            <v>0</v>
          </cell>
          <cell r="BN319">
            <v>0</v>
          </cell>
          <cell r="BO319">
            <v>0</v>
          </cell>
          <cell r="BP319">
            <v>0</v>
          </cell>
          <cell r="BQ319">
            <v>0</v>
          </cell>
          <cell r="BR319">
            <v>0</v>
          </cell>
          <cell r="BS319">
            <v>0</v>
          </cell>
          <cell r="BT319">
            <v>0</v>
          </cell>
          <cell r="BU319">
            <v>0</v>
          </cell>
          <cell r="BV319">
            <v>0</v>
          </cell>
          <cell r="BW319">
            <v>0</v>
          </cell>
          <cell r="BX319">
            <v>0</v>
          </cell>
          <cell r="BY319">
            <v>0</v>
          </cell>
          <cell r="BZ319">
            <v>0</v>
          </cell>
          <cell r="CA319">
            <v>0</v>
          </cell>
          <cell r="CB319">
            <v>0</v>
          </cell>
          <cell r="CC319">
            <v>0</v>
          </cell>
        </row>
        <row r="320">
          <cell r="B320" t="str">
            <v>국도38(시)07</v>
          </cell>
          <cell r="C320" t="str">
            <v>국도38(시)</v>
          </cell>
          <cell r="D320" t="str">
            <v>07</v>
          </cell>
          <cell r="E320" t="str">
            <v>0004D_221</v>
          </cell>
          <cell r="F320" t="str">
            <v>0004D_323</v>
          </cell>
          <cell r="G320">
            <v>48</v>
          </cell>
          <cell r="H320">
            <v>48</v>
          </cell>
          <cell r="I320">
            <v>0</v>
          </cell>
          <cell r="J320">
            <v>0</v>
          </cell>
          <cell r="K320">
            <v>0</v>
          </cell>
          <cell r="L320">
            <v>0</v>
          </cell>
          <cell r="M320">
            <v>0</v>
          </cell>
          <cell r="N320">
            <v>0</v>
          </cell>
          <cell r="O320">
            <v>0</v>
          </cell>
          <cell r="P320">
            <v>0</v>
          </cell>
          <cell r="Q320">
            <v>0</v>
          </cell>
          <cell r="R320">
            <v>48</v>
          </cell>
          <cell r="S320">
            <v>0</v>
          </cell>
          <cell r="T320">
            <v>48</v>
          </cell>
          <cell r="U320">
            <v>48</v>
          </cell>
          <cell r="V320">
            <v>0</v>
          </cell>
          <cell r="W320">
            <v>0</v>
          </cell>
          <cell r="X320">
            <v>0</v>
          </cell>
          <cell r="Y320">
            <v>0</v>
          </cell>
          <cell r="Z320">
            <v>0</v>
          </cell>
          <cell r="AA320">
            <v>0</v>
          </cell>
          <cell r="AB320">
            <v>0</v>
          </cell>
          <cell r="AC320">
            <v>0</v>
          </cell>
          <cell r="AD320">
            <v>0</v>
          </cell>
          <cell r="AE320">
            <v>0</v>
          </cell>
          <cell r="AF320">
            <v>0</v>
          </cell>
          <cell r="AG320">
            <v>0</v>
          </cell>
          <cell r="AH320">
            <v>0</v>
          </cell>
          <cell r="AI320">
            <v>0</v>
          </cell>
          <cell r="AJ320">
            <v>0</v>
          </cell>
          <cell r="AK320">
            <v>0</v>
          </cell>
          <cell r="AL320">
            <v>0</v>
          </cell>
          <cell r="AM320">
            <v>0</v>
          </cell>
          <cell r="AN320">
            <v>0</v>
          </cell>
          <cell r="AO320">
            <v>0</v>
          </cell>
          <cell r="AP320">
            <v>0</v>
          </cell>
          <cell r="AQ320">
            <v>0</v>
          </cell>
          <cell r="AR320">
            <v>0</v>
          </cell>
          <cell r="AS320">
            <v>0</v>
          </cell>
          <cell r="AT320">
            <v>0</v>
          </cell>
          <cell r="AU320">
            <v>0</v>
          </cell>
          <cell r="AV320">
            <v>0</v>
          </cell>
          <cell r="AW320">
            <v>0</v>
          </cell>
          <cell r="AX320">
            <v>0</v>
          </cell>
          <cell r="AY320">
            <v>0</v>
          </cell>
          <cell r="AZ320">
            <v>0</v>
          </cell>
          <cell r="BA320">
            <v>0</v>
          </cell>
          <cell r="BB320">
            <v>0</v>
          </cell>
          <cell r="BC320">
            <v>0</v>
          </cell>
          <cell r="BD320">
            <v>0</v>
          </cell>
          <cell r="BE320">
            <v>0</v>
          </cell>
          <cell r="BF320">
            <v>0</v>
          </cell>
          <cell r="BG320">
            <v>0</v>
          </cell>
          <cell r="BH320">
            <v>0</v>
          </cell>
          <cell r="BI320">
            <v>0</v>
          </cell>
          <cell r="BJ320">
            <v>0</v>
          </cell>
          <cell r="BK320">
            <v>0</v>
          </cell>
          <cell r="BL320">
            <v>0</v>
          </cell>
          <cell r="BM320">
            <v>0</v>
          </cell>
          <cell r="BN320">
            <v>0</v>
          </cell>
          <cell r="BO320">
            <v>0</v>
          </cell>
          <cell r="BP320">
            <v>0</v>
          </cell>
          <cell r="BQ320">
            <v>0</v>
          </cell>
          <cell r="BR320">
            <v>0</v>
          </cell>
          <cell r="BS320">
            <v>0</v>
          </cell>
          <cell r="BT320">
            <v>0</v>
          </cell>
          <cell r="BU320">
            <v>0</v>
          </cell>
          <cell r="BV320">
            <v>0</v>
          </cell>
          <cell r="BW320">
            <v>0</v>
          </cell>
          <cell r="BX320">
            <v>0</v>
          </cell>
          <cell r="BY320">
            <v>0</v>
          </cell>
          <cell r="BZ320">
            <v>0</v>
          </cell>
          <cell r="CA320">
            <v>0</v>
          </cell>
          <cell r="CB320">
            <v>0</v>
          </cell>
          <cell r="CC320">
            <v>0</v>
          </cell>
        </row>
        <row r="321">
          <cell r="B321" t="str">
            <v>국도38(시)07</v>
          </cell>
          <cell r="C321" t="str">
            <v>국도38(시)</v>
          </cell>
          <cell r="D321" t="str">
            <v>07</v>
          </cell>
          <cell r="E321" t="str">
            <v>0004D_323</v>
          </cell>
          <cell r="F321" t="str">
            <v>0004D_322</v>
          </cell>
          <cell r="G321">
            <v>31</v>
          </cell>
          <cell r="H321">
            <v>48</v>
          </cell>
          <cell r="I321">
            <v>0</v>
          </cell>
          <cell r="J321">
            <v>0</v>
          </cell>
          <cell r="K321">
            <v>0</v>
          </cell>
          <cell r="L321">
            <v>0</v>
          </cell>
          <cell r="M321">
            <v>0</v>
          </cell>
          <cell r="N321">
            <v>0</v>
          </cell>
          <cell r="O321">
            <v>0</v>
          </cell>
          <cell r="P321">
            <v>0</v>
          </cell>
          <cell r="Q321">
            <v>0</v>
          </cell>
          <cell r="R321">
            <v>31</v>
          </cell>
          <cell r="S321">
            <v>0</v>
          </cell>
          <cell r="T321">
            <v>31</v>
          </cell>
          <cell r="U321">
            <v>31</v>
          </cell>
          <cell r="V321">
            <v>0</v>
          </cell>
          <cell r="W321">
            <v>0</v>
          </cell>
          <cell r="X321">
            <v>0</v>
          </cell>
          <cell r="Y321">
            <v>0</v>
          </cell>
          <cell r="Z321">
            <v>0</v>
          </cell>
          <cell r="AA321">
            <v>0</v>
          </cell>
          <cell r="AB321">
            <v>0</v>
          </cell>
          <cell r="AC321">
            <v>0</v>
          </cell>
          <cell r="AD321">
            <v>0</v>
          </cell>
          <cell r="AE321">
            <v>0</v>
          </cell>
          <cell r="AF321">
            <v>0</v>
          </cell>
          <cell r="AG321">
            <v>0</v>
          </cell>
          <cell r="AH321">
            <v>0</v>
          </cell>
          <cell r="AI321">
            <v>0</v>
          </cell>
          <cell r="AJ321">
            <v>0</v>
          </cell>
          <cell r="AK321">
            <v>0</v>
          </cell>
          <cell r="AL321">
            <v>0</v>
          </cell>
          <cell r="AM321">
            <v>0</v>
          </cell>
          <cell r="AN321">
            <v>0</v>
          </cell>
          <cell r="AO321">
            <v>0</v>
          </cell>
          <cell r="AP321">
            <v>0</v>
          </cell>
          <cell r="AQ321">
            <v>0</v>
          </cell>
          <cell r="AR321">
            <v>0</v>
          </cell>
          <cell r="AS321">
            <v>0</v>
          </cell>
          <cell r="AT321">
            <v>0</v>
          </cell>
          <cell r="AU321">
            <v>0</v>
          </cell>
          <cell r="AV321">
            <v>0</v>
          </cell>
          <cell r="AW321">
            <v>0</v>
          </cell>
          <cell r="AX321">
            <v>0</v>
          </cell>
          <cell r="AY321">
            <v>0</v>
          </cell>
          <cell r="AZ321">
            <v>0</v>
          </cell>
          <cell r="BA321">
            <v>0</v>
          </cell>
          <cell r="BB321">
            <v>0</v>
          </cell>
          <cell r="BC321">
            <v>0</v>
          </cell>
          <cell r="BD321">
            <v>0</v>
          </cell>
          <cell r="BE321">
            <v>0</v>
          </cell>
          <cell r="BF321">
            <v>0</v>
          </cell>
          <cell r="BG321">
            <v>0</v>
          </cell>
          <cell r="BH321">
            <v>0</v>
          </cell>
          <cell r="BI321">
            <v>0</v>
          </cell>
          <cell r="BJ321">
            <v>0</v>
          </cell>
          <cell r="BK321">
            <v>0</v>
          </cell>
          <cell r="BL321">
            <v>0</v>
          </cell>
          <cell r="BM321">
            <v>0</v>
          </cell>
          <cell r="BN321">
            <v>0</v>
          </cell>
          <cell r="BO321">
            <v>0</v>
          </cell>
          <cell r="BP321">
            <v>0</v>
          </cell>
          <cell r="BQ321">
            <v>0</v>
          </cell>
          <cell r="BR321">
            <v>0</v>
          </cell>
          <cell r="BS321">
            <v>0</v>
          </cell>
          <cell r="BT321">
            <v>0</v>
          </cell>
          <cell r="BU321">
            <v>0</v>
          </cell>
          <cell r="BV321">
            <v>0</v>
          </cell>
          <cell r="BW321">
            <v>0</v>
          </cell>
          <cell r="BX321">
            <v>0</v>
          </cell>
          <cell r="BY321">
            <v>0</v>
          </cell>
          <cell r="BZ321">
            <v>0</v>
          </cell>
          <cell r="CA321">
            <v>0</v>
          </cell>
          <cell r="CB321">
            <v>0</v>
          </cell>
          <cell r="CC321">
            <v>0</v>
          </cell>
        </row>
        <row r="322">
          <cell r="B322" t="str">
            <v>국도38(시)07</v>
          </cell>
          <cell r="C322" t="str">
            <v>국도38(시)</v>
          </cell>
          <cell r="D322" t="str">
            <v>07</v>
          </cell>
          <cell r="E322" t="str">
            <v>0004D_322</v>
          </cell>
          <cell r="F322" t="str">
            <v>0004D_421</v>
          </cell>
          <cell r="G322">
            <v>44</v>
          </cell>
          <cell r="H322">
            <v>48</v>
          </cell>
          <cell r="I322">
            <v>0</v>
          </cell>
          <cell r="J322">
            <v>0</v>
          </cell>
          <cell r="K322">
            <v>0</v>
          </cell>
          <cell r="L322">
            <v>0</v>
          </cell>
          <cell r="M322">
            <v>0</v>
          </cell>
          <cell r="N322">
            <v>0</v>
          </cell>
          <cell r="O322">
            <v>0</v>
          </cell>
          <cell r="P322">
            <v>0</v>
          </cell>
          <cell r="Q322">
            <v>0</v>
          </cell>
          <cell r="R322">
            <v>44</v>
          </cell>
          <cell r="S322">
            <v>0</v>
          </cell>
          <cell r="T322">
            <v>44</v>
          </cell>
          <cell r="U322">
            <v>44</v>
          </cell>
          <cell r="V322">
            <v>0</v>
          </cell>
          <cell r="W322">
            <v>0</v>
          </cell>
          <cell r="X322">
            <v>0</v>
          </cell>
          <cell r="Y322">
            <v>0</v>
          </cell>
          <cell r="Z322">
            <v>0</v>
          </cell>
          <cell r="AA322">
            <v>0</v>
          </cell>
          <cell r="AB322">
            <v>0</v>
          </cell>
          <cell r="AC322">
            <v>0</v>
          </cell>
          <cell r="AD322">
            <v>0</v>
          </cell>
          <cell r="AE322">
            <v>0</v>
          </cell>
          <cell r="AF322">
            <v>0</v>
          </cell>
          <cell r="AG322">
            <v>0</v>
          </cell>
          <cell r="AH322">
            <v>0</v>
          </cell>
          <cell r="AI322">
            <v>0</v>
          </cell>
          <cell r="AJ322">
            <v>0</v>
          </cell>
          <cell r="AK322">
            <v>0</v>
          </cell>
          <cell r="AL322">
            <v>0</v>
          </cell>
          <cell r="AM322">
            <v>0</v>
          </cell>
          <cell r="AN322">
            <v>0</v>
          </cell>
          <cell r="AO322">
            <v>0</v>
          </cell>
          <cell r="AP322">
            <v>0</v>
          </cell>
          <cell r="AQ322">
            <v>0</v>
          </cell>
          <cell r="AR322">
            <v>0</v>
          </cell>
          <cell r="AS322">
            <v>0</v>
          </cell>
          <cell r="AT322">
            <v>0</v>
          </cell>
          <cell r="AU322">
            <v>0</v>
          </cell>
          <cell r="AV322">
            <v>0</v>
          </cell>
          <cell r="AW322">
            <v>0</v>
          </cell>
          <cell r="AX322">
            <v>0</v>
          </cell>
          <cell r="AY322">
            <v>0</v>
          </cell>
          <cell r="AZ322">
            <v>0</v>
          </cell>
          <cell r="BA322">
            <v>0</v>
          </cell>
          <cell r="BB322">
            <v>0</v>
          </cell>
          <cell r="BC322">
            <v>0</v>
          </cell>
          <cell r="BD322">
            <v>0</v>
          </cell>
          <cell r="BE322">
            <v>0</v>
          </cell>
          <cell r="BF322">
            <v>0</v>
          </cell>
          <cell r="BG322">
            <v>0</v>
          </cell>
          <cell r="BH322">
            <v>0</v>
          </cell>
          <cell r="BI322">
            <v>0</v>
          </cell>
          <cell r="BJ322">
            <v>0</v>
          </cell>
          <cell r="BK322">
            <v>0</v>
          </cell>
          <cell r="BL322">
            <v>0</v>
          </cell>
          <cell r="BM322">
            <v>0</v>
          </cell>
          <cell r="BN322">
            <v>0</v>
          </cell>
          <cell r="BO322">
            <v>0</v>
          </cell>
          <cell r="BP322">
            <v>0</v>
          </cell>
          <cell r="BQ322">
            <v>0</v>
          </cell>
          <cell r="BR322">
            <v>0</v>
          </cell>
          <cell r="BS322">
            <v>0</v>
          </cell>
          <cell r="BT322">
            <v>0</v>
          </cell>
          <cell r="BU322">
            <v>0</v>
          </cell>
          <cell r="BV322">
            <v>0</v>
          </cell>
          <cell r="BW322">
            <v>0</v>
          </cell>
          <cell r="BX322">
            <v>0</v>
          </cell>
          <cell r="BY322">
            <v>0</v>
          </cell>
          <cell r="BZ322">
            <v>0</v>
          </cell>
          <cell r="CA322">
            <v>0</v>
          </cell>
          <cell r="CB322">
            <v>0</v>
          </cell>
          <cell r="CC322">
            <v>0</v>
          </cell>
        </row>
        <row r="323">
          <cell r="B323" t="str">
            <v>국도38(시)07</v>
          </cell>
          <cell r="C323" t="str">
            <v>국도38(시)</v>
          </cell>
          <cell r="D323" t="str">
            <v>07</v>
          </cell>
          <cell r="E323" t="str">
            <v>0004D_421</v>
          </cell>
          <cell r="F323" t="str">
            <v>0004D_521</v>
          </cell>
          <cell r="G323">
            <v>31</v>
          </cell>
          <cell r="H323">
            <v>48</v>
          </cell>
          <cell r="I323">
            <v>0</v>
          </cell>
          <cell r="J323">
            <v>0</v>
          </cell>
          <cell r="K323">
            <v>0</v>
          </cell>
          <cell r="L323">
            <v>0</v>
          </cell>
          <cell r="M323">
            <v>0</v>
          </cell>
          <cell r="N323">
            <v>0</v>
          </cell>
          <cell r="O323">
            <v>0</v>
          </cell>
          <cell r="P323">
            <v>0</v>
          </cell>
          <cell r="Q323">
            <v>0</v>
          </cell>
          <cell r="R323">
            <v>31</v>
          </cell>
          <cell r="S323">
            <v>0</v>
          </cell>
          <cell r="T323">
            <v>31</v>
          </cell>
          <cell r="U323">
            <v>31</v>
          </cell>
          <cell r="V323">
            <v>0</v>
          </cell>
          <cell r="W323">
            <v>0</v>
          </cell>
          <cell r="X323">
            <v>0</v>
          </cell>
          <cell r="Y323">
            <v>0</v>
          </cell>
          <cell r="Z323">
            <v>0</v>
          </cell>
          <cell r="AA323">
            <v>0</v>
          </cell>
          <cell r="AB323">
            <v>0</v>
          </cell>
          <cell r="AC323">
            <v>0</v>
          </cell>
          <cell r="AD323">
            <v>0</v>
          </cell>
          <cell r="AE323">
            <v>0</v>
          </cell>
          <cell r="AF323">
            <v>0</v>
          </cell>
          <cell r="AG323">
            <v>0</v>
          </cell>
          <cell r="AH323">
            <v>0</v>
          </cell>
          <cell r="AI323">
            <v>0</v>
          </cell>
          <cell r="AJ323">
            <v>0</v>
          </cell>
          <cell r="AK323">
            <v>0</v>
          </cell>
          <cell r="AL323">
            <v>0</v>
          </cell>
          <cell r="AM323">
            <v>0</v>
          </cell>
          <cell r="AN323">
            <v>0</v>
          </cell>
          <cell r="AO323">
            <v>0</v>
          </cell>
          <cell r="AP323">
            <v>0</v>
          </cell>
          <cell r="AQ323">
            <v>0</v>
          </cell>
          <cell r="AR323">
            <v>0</v>
          </cell>
          <cell r="AS323">
            <v>0</v>
          </cell>
          <cell r="AT323">
            <v>0</v>
          </cell>
          <cell r="AU323">
            <v>0</v>
          </cell>
          <cell r="AV323">
            <v>0</v>
          </cell>
          <cell r="AW323">
            <v>0</v>
          </cell>
          <cell r="AX323">
            <v>0</v>
          </cell>
          <cell r="AY323">
            <v>0</v>
          </cell>
          <cell r="AZ323">
            <v>0</v>
          </cell>
          <cell r="BA323">
            <v>0</v>
          </cell>
          <cell r="BB323">
            <v>0</v>
          </cell>
          <cell r="BC323">
            <v>0</v>
          </cell>
          <cell r="BD323">
            <v>0</v>
          </cell>
          <cell r="BE323">
            <v>0</v>
          </cell>
          <cell r="BF323">
            <v>0</v>
          </cell>
          <cell r="BG323">
            <v>0</v>
          </cell>
          <cell r="BH323">
            <v>0</v>
          </cell>
          <cell r="BI323">
            <v>0</v>
          </cell>
          <cell r="BJ323">
            <v>0</v>
          </cell>
          <cell r="BK323">
            <v>0</v>
          </cell>
          <cell r="BL323">
            <v>0</v>
          </cell>
          <cell r="BM323">
            <v>0</v>
          </cell>
          <cell r="BN323">
            <v>0</v>
          </cell>
          <cell r="BO323">
            <v>0</v>
          </cell>
          <cell r="BP323">
            <v>0</v>
          </cell>
          <cell r="BQ323">
            <v>0</v>
          </cell>
          <cell r="BR323">
            <v>0</v>
          </cell>
          <cell r="BS323">
            <v>0</v>
          </cell>
          <cell r="BT323">
            <v>0</v>
          </cell>
          <cell r="BU323">
            <v>0</v>
          </cell>
          <cell r="BV323">
            <v>0</v>
          </cell>
          <cell r="BW323">
            <v>0</v>
          </cell>
          <cell r="BX323">
            <v>0</v>
          </cell>
          <cell r="BY323">
            <v>0</v>
          </cell>
          <cell r="BZ323">
            <v>0</v>
          </cell>
          <cell r="CA323">
            <v>0</v>
          </cell>
          <cell r="CB323">
            <v>0</v>
          </cell>
          <cell r="CC323">
            <v>0</v>
          </cell>
        </row>
        <row r="324">
          <cell r="B324" t="str">
            <v>국도38(시)07</v>
          </cell>
          <cell r="C324" t="str">
            <v>국도38(시)</v>
          </cell>
          <cell r="D324" t="str">
            <v>07</v>
          </cell>
          <cell r="E324" t="str">
            <v>0004D_521</v>
          </cell>
          <cell r="F324" t="str">
            <v>0004D_611</v>
          </cell>
          <cell r="G324">
            <v>39</v>
          </cell>
          <cell r="H324">
            <v>48</v>
          </cell>
          <cell r="I324">
            <v>0</v>
          </cell>
          <cell r="J324">
            <v>0</v>
          </cell>
          <cell r="K324">
            <v>0</v>
          </cell>
          <cell r="L324">
            <v>0</v>
          </cell>
          <cell r="M324">
            <v>0</v>
          </cell>
          <cell r="N324">
            <v>0</v>
          </cell>
          <cell r="O324">
            <v>0</v>
          </cell>
          <cell r="P324">
            <v>0</v>
          </cell>
          <cell r="Q324">
            <v>0</v>
          </cell>
          <cell r="R324">
            <v>39</v>
          </cell>
          <cell r="S324">
            <v>0</v>
          </cell>
          <cell r="T324">
            <v>39</v>
          </cell>
          <cell r="U324">
            <v>39</v>
          </cell>
          <cell r="V324">
            <v>0</v>
          </cell>
          <cell r="W324">
            <v>0</v>
          </cell>
          <cell r="X324">
            <v>0</v>
          </cell>
          <cell r="Y324">
            <v>0</v>
          </cell>
          <cell r="Z324">
            <v>0</v>
          </cell>
          <cell r="AA324">
            <v>0</v>
          </cell>
          <cell r="AB324">
            <v>0</v>
          </cell>
          <cell r="AC324">
            <v>0</v>
          </cell>
          <cell r="AD324">
            <v>0</v>
          </cell>
          <cell r="AE324">
            <v>0</v>
          </cell>
          <cell r="AF324">
            <v>0</v>
          </cell>
          <cell r="AG324">
            <v>0</v>
          </cell>
          <cell r="AH324">
            <v>0</v>
          </cell>
          <cell r="AI324">
            <v>0</v>
          </cell>
          <cell r="AJ324">
            <v>0</v>
          </cell>
          <cell r="AK324">
            <v>0</v>
          </cell>
          <cell r="AL324">
            <v>0</v>
          </cell>
          <cell r="AM324">
            <v>0</v>
          </cell>
          <cell r="AN324">
            <v>0</v>
          </cell>
          <cell r="AO324">
            <v>0</v>
          </cell>
          <cell r="AP324">
            <v>0</v>
          </cell>
          <cell r="AQ324">
            <v>0</v>
          </cell>
          <cell r="AR324">
            <v>0</v>
          </cell>
          <cell r="AS324">
            <v>0</v>
          </cell>
          <cell r="AT324">
            <v>0</v>
          </cell>
          <cell r="AU324">
            <v>0</v>
          </cell>
          <cell r="AV324">
            <v>0</v>
          </cell>
          <cell r="AW324">
            <v>0</v>
          </cell>
          <cell r="AX324">
            <v>0</v>
          </cell>
          <cell r="AY324">
            <v>0</v>
          </cell>
          <cell r="AZ324">
            <v>0</v>
          </cell>
          <cell r="BA324">
            <v>0</v>
          </cell>
          <cell r="BB324">
            <v>0</v>
          </cell>
          <cell r="BC324">
            <v>0</v>
          </cell>
          <cell r="BD324">
            <v>0</v>
          </cell>
          <cell r="BE324">
            <v>0</v>
          </cell>
          <cell r="BF324">
            <v>0</v>
          </cell>
          <cell r="BG324">
            <v>0</v>
          </cell>
          <cell r="BH324">
            <v>0</v>
          </cell>
          <cell r="BI324">
            <v>0</v>
          </cell>
          <cell r="BJ324">
            <v>0</v>
          </cell>
          <cell r="BK324">
            <v>0</v>
          </cell>
          <cell r="BL324">
            <v>0</v>
          </cell>
          <cell r="BM324">
            <v>0</v>
          </cell>
          <cell r="BN324">
            <v>0</v>
          </cell>
          <cell r="BO324">
            <v>0</v>
          </cell>
          <cell r="BP324">
            <v>0</v>
          </cell>
          <cell r="BQ324">
            <v>0</v>
          </cell>
          <cell r="BR324">
            <v>0</v>
          </cell>
          <cell r="BS324">
            <v>0</v>
          </cell>
          <cell r="BT324">
            <v>0</v>
          </cell>
          <cell r="BU324">
            <v>0</v>
          </cell>
          <cell r="BV324">
            <v>0</v>
          </cell>
          <cell r="BW324">
            <v>0</v>
          </cell>
          <cell r="BX324">
            <v>0</v>
          </cell>
          <cell r="BY324">
            <v>0</v>
          </cell>
          <cell r="BZ324">
            <v>0</v>
          </cell>
          <cell r="CA324">
            <v>0</v>
          </cell>
          <cell r="CB324">
            <v>0</v>
          </cell>
          <cell r="CC324">
            <v>0</v>
          </cell>
        </row>
        <row r="325">
          <cell r="B325" t="str">
            <v>국도38(시)07</v>
          </cell>
          <cell r="C325" t="str">
            <v>국도38(시)</v>
          </cell>
          <cell r="D325" t="str">
            <v>07</v>
          </cell>
          <cell r="E325" t="str">
            <v>0004D_611</v>
          </cell>
          <cell r="F325" t="str">
            <v xml:space="preserve"> _무명</v>
          </cell>
          <cell r="G325">
            <v>48</v>
          </cell>
          <cell r="H325">
            <v>48</v>
          </cell>
          <cell r="I325">
            <v>0</v>
          </cell>
          <cell r="J325">
            <v>0</v>
          </cell>
          <cell r="K325">
            <v>0</v>
          </cell>
          <cell r="L325">
            <v>0</v>
          </cell>
          <cell r="M325">
            <v>0</v>
          </cell>
          <cell r="N325">
            <v>0</v>
          </cell>
          <cell r="O325">
            <v>0</v>
          </cell>
          <cell r="P325">
            <v>0</v>
          </cell>
          <cell r="Q325">
            <v>0</v>
          </cell>
          <cell r="R325">
            <v>48</v>
          </cell>
          <cell r="S325">
            <v>0</v>
          </cell>
          <cell r="T325">
            <v>48</v>
          </cell>
          <cell r="U325">
            <v>48</v>
          </cell>
          <cell r="V325">
            <v>0</v>
          </cell>
          <cell r="W325">
            <v>0</v>
          </cell>
          <cell r="X325">
            <v>0</v>
          </cell>
          <cell r="Y325">
            <v>0</v>
          </cell>
          <cell r="Z325">
            <v>0</v>
          </cell>
          <cell r="AA325">
            <v>0</v>
          </cell>
          <cell r="AB325">
            <v>0</v>
          </cell>
          <cell r="AC325">
            <v>0</v>
          </cell>
          <cell r="AD325">
            <v>0</v>
          </cell>
          <cell r="AE325">
            <v>0</v>
          </cell>
          <cell r="AF325">
            <v>0</v>
          </cell>
          <cell r="AG325">
            <v>0</v>
          </cell>
          <cell r="AH325">
            <v>0</v>
          </cell>
          <cell r="AI325">
            <v>0</v>
          </cell>
          <cell r="AJ325">
            <v>0</v>
          </cell>
          <cell r="AK325">
            <v>0</v>
          </cell>
          <cell r="AL325">
            <v>0</v>
          </cell>
          <cell r="AM325">
            <v>0</v>
          </cell>
          <cell r="AN325">
            <v>0</v>
          </cell>
          <cell r="AO325">
            <v>0</v>
          </cell>
          <cell r="AP325">
            <v>0</v>
          </cell>
          <cell r="AQ325">
            <v>0</v>
          </cell>
          <cell r="AR325">
            <v>0</v>
          </cell>
          <cell r="AS325">
            <v>0</v>
          </cell>
          <cell r="AT325">
            <v>0</v>
          </cell>
          <cell r="AU325">
            <v>0</v>
          </cell>
          <cell r="AV325">
            <v>0</v>
          </cell>
          <cell r="AW325">
            <v>0</v>
          </cell>
          <cell r="AX325">
            <v>0</v>
          </cell>
          <cell r="AY325">
            <v>0</v>
          </cell>
          <cell r="AZ325">
            <v>0</v>
          </cell>
          <cell r="BA325">
            <v>0</v>
          </cell>
          <cell r="BB325">
            <v>0</v>
          </cell>
          <cell r="BC325">
            <v>0</v>
          </cell>
          <cell r="BD325">
            <v>0</v>
          </cell>
          <cell r="BE325">
            <v>0</v>
          </cell>
          <cell r="BF325">
            <v>0</v>
          </cell>
          <cell r="BG325">
            <v>0</v>
          </cell>
          <cell r="BH325">
            <v>0</v>
          </cell>
          <cell r="BI325">
            <v>0</v>
          </cell>
          <cell r="BJ325">
            <v>0</v>
          </cell>
          <cell r="BK325">
            <v>0</v>
          </cell>
          <cell r="BL325">
            <v>0</v>
          </cell>
          <cell r="BM325">
            <v>0</v>
          </cell>
          <cell r="BN325">
            <v>0</v>
          </cell>
          <cell r="BO325">
            <v>0</v>
          </cell>
          <cell r="BP325">
            <v>0</v>
          </cell>
          <cell r="BQ325">
            <v>0</v>
          </cell>
          <cell r="BR325">
            <v>0</v>
          </cell>
          <cell r="BS325">
            <v>0</v>
          </cell>
          <cell r="BT325">
            <v>0</v>
          </cell>
          <cell r="BU325">
            <v>0</v>
          </cell>
          <cell r="BV325">
            <v>0</v>
          </cell>
          <cell r="BW325">
            <v>0</v>
          </cell>
          <cell r="BX325">
            <v>0</v>
          </cell>
          <cell r="BY325">
            <v>0</v>
          </cell>
          <cell r="BZ325">
            <v>0</v>
          </cell>
          <cell r="CA325">
            <v>0</v>
          </cell>
          <cell r="CB325">
            <v>0</v>
          </cell>
          <cell r="CC325">
            <v>0</v>
          </cell>
        </row>
        <row r="326">
          <cell r="B326" t="str">
            <v>국도38(시)07</v>
          </cell>
          <cell r="C326" t="str">
            <v>국도38(시)</v>
          </cell>
          <cell r="D326" t="str">
            <v>07</v>
          </cell>
          <cell r="E326" t="str">
            <v xml:space="preserve"> _무명</v>
          </cell>
          <cell r="F326" t="str">
            <v>0004Q_701</v>
          </cell>
          <cell r="G326">
            <v>52</v>
          </cell>
          <cell r="H326">
            <v>48</v>
          </cell>
          <cell r="I326">
            <v>0</v>
          </cell>
          <cell r="J326">
            <v>0</v>
          </cell>
          <cell r="K326">
            <v>0</v>
          </cell>
          <cell r="L326">
            <v>0</v>
          </cell>
          <cell r="M326">
            <v>0</v>
          </cell>
          <cell r="N326">
            <v>0</v>
          </cell>
          <cell r="O326">
            <v>0</v>
          </cell>
          <cell r="P326">
            <v>0</v>
          </cell>
          <cell r="Q326">
            <v>0</v>
          </cell>
          <cell r="R326">
            <v>52</v>
          </cell>
          <cell r="S326">
            <v>0</v>
          </cell>
          <cell r="T326">
            <v>52</v>
          </cell>
          <cell r="U326">
            <v>52</v>
          </cell>
          <cell r="V326">
            <v>0</v>
          </cell>
          <cell r="W326">
            <v>0</v>
          </cell>
          <cell r="X326">
            <v>0</v>
          </cell>
          <cell r="Y326">
            <v>0</v>
          </cell>
          <cell r="Z326">
            <v>0</v>
          </cell>
          <cell r="AA326">
            <v>0</v>
          </cell>
          <cell r="AB326">
            <v>0</v>
          </cell>
          <cell r="AC326">
            <v>0</v>
          </cell>
          <cell r="AD326">
            <v>0</v>
          </cell>
          <cell r="AE326">
            <v>0</v>
          </cell>
          <cell r="AF326">
            <v>0</v>
          </cell>
          <cell r="AG326">
            <v>0</v>
          </cell>
          <cell r="AH326">
            <v>0</v>
          </cell>
          <cell r="AI326">
            <v>0</v>
          </cell>
          <cell r="AJ326">
            <v>0</v>
          </cell>
          <cell r="AK326">
            <v>0</v>
          </cell>
          <cell r="AL326">
            <v>0</v>
          </cell>
          <cell r="AM326">
            <v>0</v>
          </cell>
          <cell r="AN326">
            <v>0</v>
          </cell>
          <cell r="AO326">
            <v>0</v>
          </cell>
          <cell r="AP326">
            <v>0</v>
          </cell>
          <cell r="AQ326">
            <v>0</v>
          </cell>
          <cell r="AR326">
            <v>0</v>
          </cell>
          <cell r="AS326">
            <v>0</v>
          </cell>
          <cell r="AT326">
            <v>0</v>
          </cell>
          <cell r="AU326">
            <v>0</v>
          </cell>
          <cell r="AV326">
            <v>0</v>
          </cell>
          <cell r="AW326">
            <v>0</v>
          </cell>
          <cell r="AX326">
            <v>0</v>
          </cell>
          <cell r="AY326">
            <v>0</v>
          </cell>
          <cell r="AZ326">
            <v>0</v>
          </cell>
          <cell r="BA326">
            <v>0</v>
          </cell>
          <cell r="BB326">
            <v>0</v>
          </cell>
          <cell r="BC326">
            <v>0</v>
          </cell>
          <cell r="BD326">
            <v>0</v>
          </cell>
          <cell r="BE326">
            <v>0</v>
          </cell>
          <cell r="BF326">
            <v>0</v>
          </cell>
          <cell r="BG326">
            <v>0</v>
          </cell>
          <cell r="BH326">
            <v>0</v>
          </cell>
          <cell r="BI326">
            <v>0</v>
          </cell>
          <cell r="BJ326">
            <v>0</v>
          </cell>
          <cell r="BK326">
            <v>0</v>
          </cell>
          <cell r="BL326">
            <v>0</v>
          </cell>
          <cell r="BM326">
            <v>0</v>
          </cell>
          <cell r="BN326">
            <v>0</v>
          </cell>
          <cell r="BO326">
            <v>0</v>
          </cell>
          <cell r="BP326">
            <v>0</v>
          </cell>
          <cell r="BQ326">
            <v>0</v>
          </cell>
          <cell r="BR326">
            <v>0</v>
          </cell>
          <cell r="BS326">
            <v>0</v>
          </cell>
          <cell r="BT326">
            <v>0</v>
          </cell>
          <cell r="BU326">
            <v>0</v>
          </cell>
          <cell r="BV326">
            <v>0</v>
          </cell>
          <cell r="BW326">
            <v>0</v>
          </cell>
          <cell r="BX326">
            <v>0</v>
          </cell>
          <cell r="BY326">
            <v>0</v>
          </cell>
          <cell r="BZ326">
            <v>0</v>
          </cell>
          <cell r="CA326">
            <v>0</v>
          </cell>
          <cell r="CB326">
            <v>0</v>
          </cell>
          <cell r="CC326">
            <v>0</v>
          </cell>
        </row>
        <row r="327">
          <cell r="B327" t="str">
            <v>국도38(시)07</v>
          </cell>
          <cell r="C327" t="str">
            <v>국도38(시)</v>
          </cell>
          <cell r="D327" t="str">
            <v>07</v>
          </cell>
          <cell r="E327" t="str">
            <v>0004Q_701</v>
          </cell>
          <cell r="F327" t="str">
            <v xml:space="preserve"> _무명</v>
          </cell>
          <cell r="G327">
            <v>37</v>
          </cell>
          <cell r="H327">
            <v>48</v>
          </cell>
          <cell r="I327">
            <v>0</v>
          </cell>
          <cell r="J327">
            <v>0</v>
          </cell>
          <cell r="K327">
            <v>0</v>
          </cell>
          <cell r="L327">
            <v>0</v>
          </cell>
          <cell r="M327">
            <v>0</v>
          </cell>
          <cell r="N327">
            <v>0</v>
          </cell>
          <cell r="O327">
            <v>0</v>
          </cell>
          <cell r="P327">
            <v>0</v>
          </cell>
          <cell r="Q327">
            <v>0</v>
          </cell>
          <cell r="R327">
            <v>37</v>
          </cell>
          <cell r="S327">
            <v>0</v>
          </cell>
          <cell r="T327">
            <v>37</v>
          </cell>
          <cell r="U327">
            <v>37</v>
          </cell>
          <cell r="V327">
            <v>0</v>
          </cell>
          <cell r="W327">
            <v>0</v>
          </cell>
          <cell r="X327">
            <v>0</v>
          </cell>
          <cell r="Y327">
            <v>0</v>
          </cell>
          <cell r="Z327">
            <v>0</v>
          </cell>
          <cell r="AA327">
            <v>0</v>
          </cell>
          <cell r="AB327">
            <v>0</v>
          </cell>
          <cell r="AC327">
            <v>0</v>
          </cell>
          <cell r="AD327">
            <v>0</v>
          </cell>
          <cell r="AE327">
            <v>0</v>
          </cell>
          <cell r="AF327">
            <v>0</v>
          </cell>
          <cell r="AG327">
            <v>0</v>
          </cell>
          <cell r="AH327">
            <v>0</v>
          </cell>
          <cell r="AI327">
            <v>0</v>
          </cell>
          <cell r="AJ327">
            <v>0</v>
          </cell>
          <cell r="AK327">
            <v>0</v>
          </cell>
          <cell r="AL327">
            <v>0</v>
          </cell>
          <cell r="AM327">
            <v>0</v>
          </cell>
          <cell r="AN327">
            <v>0</v>
          </cell>
          <cell r="AO327">
            <v>0</v>
          </cell>
          <cell r="AP327">
            <v>0</v>
          </cell>
          <cell r="AQ327">
            <v>0</v>
          </cell>
          <cell r="AR327">
            <v>0</v>
          </cell>
          <cell r="AS327">
            <v>0</v>
          </cell>
          <cell r="AT327">
            <v>0</v>
          </cell>
          <cell r="AU327">
            <v>0</v>
          </cell>
          <cell r="AV327">
            <v>0</v>
          </cell>
          <cell r="AW327">
            <v>0</v>
          </cell>
          <cell r="AX327">
            <v>0</v>
          </cell>
          <cell r="AY327">
            <v>0</v>
          </cell>
          <cell r="AZ327">
            <v>0</v>
          </cell>
          <cell r="BA327">
            <v>0</v>
          </cell>
          <cell r="BB327">
            <v>0</v>
          </cell>
          <cell r="BC327">
            <v>0</v>
          </cell>
          <cell r="BD327">
            <v>0</v>
          </cell>
          <cell r="BE327">
            <v>0</v>
          </cell>
          <cell r="BF327">
            <v>0</v>
          </cell>
          <cell r="BG327">
            <v>0</v>
          </cell>
          <cell r="BH327">
            <v>0</v>
          </cell>
          <cell r="BI327">
            <v>0</v>
          </cell>
          <cell r="BJ327">
            <v>0</v>
          </cell>
          <cell r="BK327">
            <v>0</v>
          </cell>
          <cell r="BL327">
            <v>0</v>
          </cell>
          <cell r="BM327">
            <v>0</v>
          </cell>
          <cell r="BN327">
            <v>0</v>
          </cell>
          <cell r="BO327">
            <v>0</v>
          </cell>
          <cell r="BP327">
            <v>0</v>
          </cell>
          <cell r="BQ327">
            <v>0</v>
          </cell>
          <cell r="BR327">
            <v>0</v>
          </cell>
          <cell r="BS327">
            <v>0</v>
          </cell>
          <cell r="BT327">
            <v>0</v>
          </cell>
          <cell r="BU327">
            <v>0</v>
          </cell>
          <cell r="BV327">
            <v>0</v>
          </cell>
          <cell r="BW327">
            <v>0</v>
          </cell>
          <cell r="BX327">
            <v>0</v>
          </cell>
          <cell r="BY327">
            <v>0</v>
          </cell>
          <cell r="BZ327">
            <v>0</v>
          </cell>
          <cell r="CA327">
            <v>0</v>
          </cell>
          <cell r="CB327">
            <v>0</v>
          </cell>
          <cell r="CC327">
            <v>0</v>
          </cell>
        </row>
        <row r="328">
          <cell r="B328" t="str">
            <v>국도38(시)07</v>
          </cell>
          <cell r="C328" t="str">
            <v>국도38(시)</v>
          </cell>
          <cell r="D328" t="str">
            <v>07</v>
          </cell>
          <cell r="E328" t="str">
            <v xml:space="preserve"> _무명</v>
          </cell>
          <cell r="F328" t="str">
            <v xml:space="preserve"> _무명</v>
          </cell>
          <cell r="G328">
            <v>32</v>
          </cell>
          <cell r="H328">
            <v>48</v>
          </cell>
          <cell r="I328">
            <v>0</v>
          </cell>
          <cell r="J328">
            <v>0</v>
          </cell>
          <cell r="K328">
            <v>0</v>
          </cell>
          <cell r="L328">
            <v>0</v>
          </cell>
          <cell r="M328">
            <v>0</v>
          </cell>
          <cell r="N328">
            <v>0</v>
          </cell>
          <cell r="O328">
            <v>0</v>
          </cell>
          <cell r="P328">
            <v>0</v>
          </cell>
          <cell r="Q328">
            <v>0</v>
          </cell>
          <cell r="R328">
            <v>32</v>
          </cell>
          <cell r="S328">
            <v>0</v>
          </cell>
          <cell r="T328">
            <v>32</v>
          </cell>
          <cell r="U328">
            <v>32</v>
          </cell>
          <cell r="V328">
            <v>0</v>
          </cell>
          <cell r="W328">
            <v>0</v>
          </cell>
          <cell r="X328">
            <v>0</v>
          </cell>
          <cell r="Y328">
            <v>0</v>
          </cell>
          <cell r="Z328">
            <v>0</v>
          </cell>
          <cell r="AA328">
            <v>0</v>
          </cell>
          <cell r="AB328">
            <v>0</v>
          </cell>
          <cell r="AC328">
            <v>0</v>
          </cell>
          <cell r="AD328">
            <v>0</v>
          </cell>
          <cell r="AE328">
            <v>0</v>
          </cell>
          <cell r="AF328">
            <v>0</v>
          </cell>
          <cell r="AG328">
            <v>0</v>
          </cell>
          <cell r="AH328">
            <v>0</v>
          </cell>
          <cell r="AI328">
            <v>0</v>
          </cell>
          <cell r="AJ328">
            <v>0</v>
          </cell>
          <cell r="AK328">
            <v>0</v>
          </cell>
          <cell r="AL328">
            <v>0</v>
          </cell>
          <cell r="AM328">
            <v>0</v>
          </cell>
          <cell r="AN328">
            <v>0</v>
          </cell>
          <cell r="AO328">
            <v>0</v>
          </cell>
          <cell r="AP328">
            <v>0</v>
          </cell>
          <cell r="AQ328">
            <v>0</v>
          </cell>
          <cell r="AR328">
            <v>0</v>
          </cell>
          <cell r="AS328">
            <v>0</v>
          </cell>
          <cell r="AT328">
            <v>0</v>
          </cell>
          <cell r="AU328">
            <v>0</v>
          </cell>
          <cell r="AV328">
            <v>0</v>
          </cell>
          <cell r="AW328">
            <v>0</v>
          </cell>
          <cell r="AX328">
            <v>0</v>
          </cell>
          <cell r="AY328">
            <v>0</v>
          </cell>
          <cell r="AZ328">
            <v>0</v>
          </cell>
          <cell r="BA328">
            <v>0</v>
          </cell>
          <cell r="BB328">
            <v>0</v>
          </cell>
          <cell r="BC328">
            <v>0</v>
          </cell>
          <cell r="BD328">
            <v>0</v>
          </cell>
          <cell r="BE328">
            <v>0</v>
          </cell>
          <cell r="BF328">
            <v>0</v>
          </cell>
          <cell r="BG328">
            <v>0</v>
          </cell>
          <cell r="BH328">
            <v>0</v>
          </cell>
          <cell r="BI328">
            <v>0</v>
          </cell>
          <cell r="BJ328">
            <v>0</v>
          </cell>
          <cell r="BK328">
            <v>0</v>
          </cell>
          <cell r="BL328">
            <v>0</v>
          </cell>
          <cell r="BM328">
            <v>0</v>
          </cell>
          <cell r="BN328">
            <v>0</v>
          </cell>
          <cell r="BO328">
            <v>0</v>
          </cell>
          <cell r="BP328">
            <v>0</v>
          </cell>
          <cell r="BQ328">
            <v>0</v>
          </cell>
          <cell r="BR328">
            <v>0</v>
          </cell>
          <cell r="BS328">
            <v>0</v>
          </cell>
          <cell r="BT328">
            <v>0</v>
          </cell>
          <cell r="BU328">
            <v>0</v>
          </cell>
          <cell r="BV328">
            <v>0</v>
          </cell>
          <cell r="BW328">
            <v>0</v>
          </cell>
          <cell r="BX328">
            <v>0</v>
          </cell>
          <cell r="BY328">
            <v>0</v>
          </cell>
          <cell r="BZ328">
            <v>0</v>
          </cell>
          <cell r="CA328">
            <v>0</v>
          </cell>
          <cell r="CB328">
            <v>0</v>
          </cell>
          <cell r="CC328">
            <v>0</v>
          </cell>
        </row>
        <row r="329">
          <cell r="B329" t="str">
            <v>국도38(시)07</v>
          </cell>
          <cell r="C329" t="str">
            <v>국도38(시)</v>
          </cell>
          <cell r="D329" t="str">
            <v>07</v>
          </cell>
          <cell r="E329" t="str">
            <v xml:space="preserve"> _무명</v>
          </cell>
          <cell r="F329" t="str">
            <v>0004Q_991</v>
          </cell>
          <cell r="G329">
            <v>36</v>
          </cell>
          <cell r="H329">
            <v>48</v>
          </cell>
          <cell r="I329">
            <v>0</v>
          </cell>
          <cell r="J329">
            <v>0</v>
          </cell>
          <cell r="K329">
            <v>0</v>
          </cell>
          <cell r="L329">
            <v>0</v>
          </cell>
          <cell r="M329">
            <v>0</v>
          </cell>
          <cell r="N329">
            <v>0</v>
          </cell>
          <cell r="O329">
            <v>0</v>
          </cell>
          <cell r="P329">
            <v>0</v>
          </cell>
          <cell r="Q329">
            <v>0</v>
          </cell>
          <cell r="R329">
            <v>36</v>
          </cell>
          <cell r="S329">
            <v>0</v>
          </cell>
          <cell r="T329">
            <v>36</v>
          </cell>
          <cell r="U329">
            <v>36</v>
          </cell>
          <cell r="V329">
            <v>0</v>
          </cell>
          <cell r="W329">
            <v>0</v>
          </cell>
          <cell r="X329">
            <v>0</v>
          </cell>
          <cell r="Y329">
            <v>0</v>
          </cell>
          <cell r="Z329">
            <v>0</v>
          </cell>
          <cell r="AA329">
            <v>0</v>
          </cell>
          <cell r="AB329">
            <v>0</v>
          </cell>
          <cell r="AC329">
            <v>0</v>
          </cell>
          <cell r="AD329">
            <v>0</v>
          </cell>
          <cell r="AE329">
            <v>0</v>
          </cell>
          <cell r="AF329">
            <v>0</v>
          </cell>
          <cell r="AG329">
            <v>0</v>
          </cell>
          <cell r="AH329">
            <v>0</v>
          </cell>
          <cell r="AI329">
            <v>0</v>
          </cell>
          <cell r="AJ329">
            <v>0</v>
          </cell>
          <cell r="AK329">
            <v>0</v>
          </cell>
          <cell r="AL329">
            <v>0</v>
          </cell>
          <cell r="AM329">
            <v>0</v>
          </cell>
          <cell r="AN329">
            <v>0</v>
          </cell>
          <cell r="AO329">
            <v>0</v>
          </cell>
          <cell r="AP329">
            <v>0</v>
          </cell>
          <cell r="AQ329">
            <v>0</v>
          </cell>
          <cell r="AR329">
            <v>0</v>
          </cell>
          <cell r="AS329">
            <v>0</v>
          </cell>
          <cell r="AT329">
            <v>0</v>
          </cell>
          <cell r="AU329">
            <v>0</v>
          </cell>
          <cell r="AV329">
            <v>0</v>
          </cell>
          <cell r="AW329">
            <v>0</v>
          </cell>
          <cell r="AX329">
            <v>0</v>
          </cell>
          <cell r="AY329">
            <v>0</v>
          </cell>
          <cell r="AZ329">
            <v>0</v>
          </cell>
          <cell r="BA329">
            <v>0</v>
          </cell>
          <cell r="BB329">
            <v>0</v>
          </cell>
          <cell r="BC329">
            <v>0</v>
          </cell>
          <cell r="BD329">
            <v>0</v>
          </cell>
          <cell r="BE329">
            <v>0</v>
          </cell>
          <cell r="BF329">
            <v>0</v>
          </cell>
          <cell r="BG329">
            <v>0</v>
          </cell>
          <cell r="BH329">
            <v>0</v>
          </cell>
          <cell r="BI329">
            <v>0</v>
          </cell>
          <cell r="BJ329">
            <v>0</v>
          </cell>
          <cell r="BK329">
            <v>0</v>
          </cell>
          <cell r="BL329">
            <v>0</v>
          </cell>
          <cell r="BM329">
            <v>0</v>
          </cell>
          <cell r="BN329">
            <v>0</v>
          </cell>
          <cell r="BO329">
            <v>0</v>
          </cell>
          <cell r="BP329">
            <v>0</v>
          </cell>
          <cell r="BQ329">
            <v>0</v>
          </cell>
          <cell r="BR329">
            <v>0</v>
          </cell>
          <cell r="BS329">
            <v>0</v>
          </cell>
          <cell r="BT329">
            <v>0</v>
          </cell>
          <cell r="BU329">
            <v>0</v>
          </cell>
          <cell r="BV329">
            <v>0</v>
          </cell>
          <cell r="BW329">
            <v>0</v>
          </cell>
          <cell r="BX329">
            <v>0</v>
          </cell>
          <cell r="BY329">
            <v>0</v>
          </cell>
          <cell r="BZ329">
            <v>0</v>
          </cell>
          <cell r="CA329">
            <v>0</v>
          </cell>
          <cell r="CB329">
            <v>0</v>
          </cell>
          <cell r="CC329">
            <v>0</v>
          </cell>
        </row>
        <row r="330">
          <cell r="B330" t="str">
            <v>국도38(시)07</v>
          </cell>
          <cell r="C330" t="str">
            <v>국도38(시)</v>
          </cell>
          <cell r="D330" t="str">
            <v>07</v>
          </cell>
          <cell r="E330" t="str">
            <v>0004Q_991</v>
          </cell>
          <cell r="F330" t="str">
            <v xml:space="preserve"> _무명</v>
          </cell>
          <cell r="G330">
            <v>42</v>
          </cell>
          <cell r="H330">
            <v>48</v>
          </cell>
          <cell r="I330">
            <v>0</v>
          </cell>
          <cell r="J330">
            <v>0</v>
          </cell>
          <cell r="K330">
            <v>0</v>
          </cell>
          <cell r="L330">
            <v>0</v>
          </cell>
          <cell r="M330">
            <v>0</v>
          </cell>
          <cell r="N330">
            <v>0</v>
          </cell>
          <cell r="O330">
            <v>0</v>
          </cell>
          <cell r="P330">
            <v>0</v>
          </cell>
          <cell r="Q330">
            <v>0</v>
          </cell>
          <cell r="R330">
            <v>42</v>
          </cell>
          <cell r="S330">
            <v>0</v>
          </cell>
          <cell r="T330">
            <v>42</v>
          </cell>
          <cell r="U330">
            <v>42</v>
          </cell>
          <cell r="V330">
            <v>0</v>
          </cell>
          <cell r="W330">
            <v>0</v>
          </cell>
          <cell r="X330">
            <v>0</v>
          </cell>
          <cell r="Y330">
            <v>0</v>
          </cell>
          <cell r="Z330">
            <v>0</v>
          </cell>
          <cell r="AA330">
            <v>0</v>
          </cell>
          <cell r="AB330">
            <v>0</v>
          </cell>
          <cell r="AC330">
            <v>0</v>
          </cell>
          <cell r="AD330">
            <v>0</v>
          </cell>
          <cell r="AE330">
            <v>0</v>
          </cell>
          <cell r="AF330">
            <v>0</v>
          </cell>
          <cell r="AG330">
            <v>0</v>
          </cell>
          <cell r="AH330">
            <v>0</v>
          </cell>
          <cell r="AI330">
            <v>0</v>
          </cell>
          <cell r="AJ330">
            <v>0</v>
          </cell>
          <cell r="AK330">
            <v>0</v>
          </cell>
          <cell r="AL330">
            <v>0</v>
          </cell>
          <cell r="AM330">
            <v>0</v>
          </cell>
          <cell r="AN330">
            <v>0</v>
          </cell>
          <cell r="AO330">
            <v>0</v>
          </cell>
          <cell r="AP330">
            <v>0</v>
          </cell>
          <cell r="AQ330">
            <v>0</v>
          </cell>
          <cell r="AR330">
            <v>0</v>
          </cell>
          <cell r="AS330">
            <v>0</v>
          </cell>
          <cell r="AT330">
            <v>0</v>
          </cell>
          <cell r="AU330">
            <v>0</v>
          </cell>
          <cell r="AV330">
            <v>0</v>
          </cell>
          <cell r="AW330">
            <v>0</v>
          </cell>
          <cell r="AX330">
            <v>0</v>
          </cell>
          <cell r="AY330">
            <v>0</v>
          </cell>
          <cell r="AZ330">
            <v>0</v>
          </cell>
          <cell r="BA330">
            <v>0</v>
          </cell>
          <cell r="BB330">
            <v>0</v>
          </cell>
          <cell r="BC330">
            <v>0</v>
          </cell>
          <cell r="BD330">
            <v>0</v>
          </cell>
          <cell r="BE330">
            <v>0</v>
          </cell>
          <cell r="BF330">
            <v>0</v>
          </cell>
          <cell r="BG330">
            <v>0</v>
          </cell>
          <cell r="BH330">
            <v>0</v>
          </cell>
          <cell r="BI330">
            <v>0</v>
          </cell>
          <cell r="BJ330">
            <v>0</v>
          </cell>
          <cell r="BK330">
            <v>0</v>
          </cell>
          <cell r="BL330">
            <v>0</v>
          </cell>
          <cell r="BM330">
            <v>0</v>
          </cell>
          <cell r="BN330">
            <v>0</v>
          </cell>
          <cell r="BO330">
            <v>0</v>
          </cell>
          <cell r="BP330">
            <v>0</v>
          </cell>
          <cell r="BQ330">
            <v>0</v>
          </cell>
          <cell r="BR330">
            <v>0</v>
          </cell>
          <cell r="BS330">
            <v>0</v>
          </cell>
          <cell r="BT330">
            <v>0</v>
          </cell>
          <cell r="BU330">
            <v>0</v>
          </cell>
          <cell r="BV330">
            <v>0</v>
          </cell>
          <cell r="BW330">
            <v>0</v>
          </cell>
          <cell r="BX330">
            <v>0</v>
          </cell>
          <cell r="BY330">
            <v>0</v>
          </cell>
          <cell r="BZ330">
            <v>0</v>
          </cell>
          <cell r="CA330">
            <v>0</v>
          </cell>
          <cell r="CB330">
            <v>0</v>
          </cell>
          <cell r="CC330">
            <v>0</v>
          </cell>
        </row>
        <row r="331">
          <cell r="B331" t="str">
            <v>국도38(시)07</v>
          </cell>
          <cell r="C331" t="str">
            <v>국도38(시)</v>
          </cell>
          <cell r="D331" t="str">
            <v>07</v>
          </cell>
          <cell r="E331" t="str">
            <v xml:space="preserve"> _무명</v>
          </cell>
          <cell r="F331" t="str">
            <v>0004W_081</v>
          </cell>
          <cell r="G331">
            <v>43</v>
          </cell>
          <cell r="H331">
            <v>48</v>
          </cell>
          <cell r="I331">
            <v>0</v>
          </cell>
          <cell r="J331">
            <v>0</v>
          </cell>
          <cell r="K331">
            <v>0</v>
          </cell>
          <cell r="L331">
            <v>0</v>
          </cell>
          <cell r="M331">
            <v>0</v>
          </cell>
          <cell r="N331">
            <v>0</v>
          </cell>
          <cell r="O331">
            <v>0</v>
          </cell>
          <cell r="P331">
            <v>0</v>
          </cell>
          <cell r="Q331">
            <v>0</v>
          </cell>
          <cell r="R331">
            <v>43</v>
          </cell>
          <cell r="S331">
            <v>0</v>
          </cell>
          <cell r="T331">
            <v>43</v>
          </cell>
          <cell r="U331">
            <v>43</v>
          </cell>
          <cell r="V331">
            <v>0</v>
          </cell>
          <cell r="W331">
            <v>0</v>
          </cell>
          <cell r="X331">
            <v>0</v>
          </cell>
          <cell r="Y331">
            <v>0</v>
          </cell>
          <cell r="Z331">
            <v>0</v>
          </cell>
          <cell r="AA331">
            <v>0</v>
          </cell>
          <cell r="AB331">
            <v>0</v>
          </cell>
          <cell r="AC331">
            <v>0</v>
          </cell>
          <cell r="AD331">
            <v>0</v>
          </cell>
          <cell r="AE331">
            <v>0</v>
          </cell>
          <cell r="AF331">
            <v>0</v>
          </cell>
          <cell r="AG331">
            <v>0</v>
          </cell>
          <cell r="AH331">
            <v>0</v>
          </cell>
          <cell r="AI331">
            <v>0</v>
          </cell>
          <cell r="AJ331">
            <v>0</v>
          </cell>
          <cell r="AK331">
            <v>0</v>
          </cell>
          <cell r="AL331">
            <v>0</v>
          </cell>
          <cell r="AM331">
            <v>0</v>
          </cell>
          <cell r="AN331">
            <v>0</v>
          </cell>
          <cell r="AO331">
            <v>0</v>
          </cell>
          <cell r="AP331">
            <v>0</v>
          </cell>
          <cell r="AQ331">
            <v>0</v>
          </cell>
          <cell r="AR331">
            <v>0</v>
          </cell>
          <cell r="AS331">
            <v>0</v>
          </cell>
          <cell r="AT331">
            <v>0</v>
          </cell>
          <cell r="AU331">
            <v>0</v>
          </cell>
          <cell r="AV331">
            <v>0</v>
          </cell>
          <cell r="AW331">
            <v>0</v>
          </cell>
          <cell r="AX331">
            <v>0</v>
          </cell>
          <cell r="AY331">
            <v>0</v>
          </cell>
          <cell r="AZ331">
            <v>0</v>
          </cell>
          <cell r="BA331">
            <v>0</v>
          </cell>
          <cell r="BB331">
            <v>0</v>
          </cell>
          <cell r="BC331">
            <v>0</v>
          </cell>
          <cell r="BD331">
            <v>0</v>
          </cell>
          <cell r="BE331">
            <v>0</v>
          </cell>
          <cell r="BF331">
            <v>0</v>
          </cell>
          <cell r="BG331">
            <v>0</v>
          </cell>
          <cell r="BH331">
            <v>0</v>
          </cell>
          <cell r="BI331">
            <v>0</v>
          </cell>
          <cell r="BJ331">
            <v>0</v>
          </cell>
          <cell r="BK331">
            <v>0</v>
          </cell>
          <cell r="BL331">
            <v>0</v>
          </cell>
          <cell r="BM331">
            <v>0</v>
          </cell>
          <cell r="BN331">
            <v>0</v>
          </cell>
          <cell r="BO331">
            <v>0</v>
          </cell>
          <cell r="BP331">
            <v>0</v>
          </cell>
          <cell r="BQ331">
            <v>0</v>
          </cell>
          <cell r="BR331">
            <v>0</v>
          </cell>
          <cell r="BS331">
            <v>0</v>
          </cell>
          <cell r="BT331">
            <v>0</v>
          </cell>
          <cell r="BU331">
            <v>0</v>
          </cell>
          <cell r="BV331">
            <v>0</v>
          </cell>
          <cell r="BW331">
            <v>0</v>
          </cell>
          <cell r="BX331">
            <v>0</v>
          </cell>
          <cell r="BY331">
            <v>0</v>
          </cell>
          <cell r="BZ331">
            <v>0</v>
          </cell>
          <cell r="CA331">
            <v>0</v>
          </cell>
          <cell r="CB331">
            <v>0</v>
          </cell>
          <cell r="CC331">
            <v>0</v>
          </cell>
        </row>
        <row r="332">
          <cell r="B332" t="str">
            <v>국도38(시)07</v>
          </cell>
          <cell r="C332" t="str">
            <v>국도38(시)</v>
          </cell>
          <cell r="D332" t="str">
            <v>07</v>
          </cell>
          <cell r="E332" t="str">
            <v>0004W_081</v>
          </cell>
          <cell r="F332" t="str">
            <v>0004W_181</v>
          </cell>
          <cell r="G332">
            <v>42</v>
          </cell>
          <cell r="H332">
            <v>48</v>
          </cell>
          <cell r="I332">
            <v>0</v>
          </cell>
          <cell r="J332">
            <v>0</v>
          </cell>
          <cell r="K332">
            <v>0</v>
          </cell>
          <cell r="L332">
            <v>0</v>
          </cell>
          <cell r="M332">
            <v>0</v>
          </cell>
          <cell r="N332">
            <v>0</v>
          </cell>
          <cell r="O332">
            <v>0</v>
          </cell>
          <cell r="P332">
            <v>0</v>
          </cell>
          <cell r="Q332">
            <v>0</v>
          </cell>
          <cell r="R332">
            <v>42</v>
          </cell>
          <cell r="S332">
            <v>0</v>
          </cell>
          <cell r="T332">
            <v>42</v>
          </cell>
          <cell r="U332">
            <v>42</v>
          </cell>
          <cell r="V332">
            <v>0</v>
          </cell>
          <cell r="W332">
            <v>0</v>
          </cell>
          <cell r="X332">
            <v>0</v>
          </cell>
          <cell r="Y332">
            <v>0</v>
          </cell>
          <cell r="Z332">
            <v>0</v>
          </cell>
          <cell r="AA332">
            <v>0</v>
          </cell>
          <cell r="AB332">
            <v>0</v>
          </cell>
          <cell r="AC332">
            <v>0</v>
          </cell>
          <cell r="AD332">
            <v>0</v>
          </cell>
          <cell r="AE332">
            <v>0</v>
          </cell>
          <cell r="AF332">
            <v>0</v>
          </cell>
          <cell r="AG332">
            <v>0</v>
          </cell>
          <cell r="AH332">
            <v>0</v>
          </cell>
          <cell r="AI332">
            <v>0</v>
          </cell>
          <cell r="AJ332">
            <v>0</v>
          </cell>
          <cell r="AK332">
            <v>0</v>
          </cell>
          <cell r="AL332">
            <v>0</v>
          </cell>
          <cell r="AM332">
            <v>0</v>
          </cell>
          <cell r="AN332">
            <v>0</v>
          </cell>
          <cell r="AO332">
            <v>0</v>
          </cell>
          <cell r="AP332">
            <v>0</v>
          </cell>
          <cell r="AQ332">
            <v>0</v>
          </cell>
          <cell r="AR332">
            <v>0</v>
          </cell>
          <cell r="AS332">
            <v>0</v>
          </cell>
          <cell r="AT332">
            <v>0</v>
          </cell>
          <cell r="AU332">
            <v>0</v>
          </cell>
          <cell r="AV332">
            <v>0</v>
          </cell>
          <cell r="AW332">
            <v>0</v>
          </cell>
          <cell r="AX332">
            <v>0</v>
          </cell>
          <cell r="AY332">
            <v>0</v>
          </cell>
          <cell r="AZ332">
            <v>0</v>
          </cell>
          <cell r="BA332">
            <v>0</v>
          </cell>
          <cell r="BB332">
            <v>0</v>
          </cell>
          <cell r="BC332">
            <v>0</v>
          </cell>
          <cell r="BD332">
            <v>0</v>
          </cell>
          <cell r="BE332">
            <v>0</v>
          </cell>
          <cell r="BF332">
            <v>0</v>
          </cell>
          <cell r="BG332">
            <v>0</v>
          </cell>
          <cell r="BH332">
            <v>0</v>
          </cell>
          <cell r="BI332">
            <v>0</v>
          </cell>
          <cell r="BJ332">
            <v>0</v>
          </cell>
          <cell r="BK332">
            <v>0</v>
          </cell>
          <cell r="BL332">
            <v>0</v>
          </cell>
          <cell r="BM332">
            <v>0</v>
          </cell>
          <cell r="BN332">
            <v>0</v>
          </cell>
          <cell r="BO332">
            <v>0</v>
          </cell>
          <cell r="BP332">
            <v>0</v>
          </cell>
          <cell r="BQ332">
            <v>0</v>
          </cell>
          <cell r="BR332">
            <v>0</v>
          </cell>
          <cell r="BS332">
            <v>0</v>
          </cell>
          <cell r="BT332">
            <v>0</v>
          </cell>
          <cell r="BU332">
            <v>0</v>
          </cell>
          <cell r="BV332">
            <v>0</v>
          </cell>
          <cell r="BW332">
            <v>0</v>
          </cell>
          <cell r="BX332">
            <v>0</v>
          </cell>
          <cell r="BY332">
            <v>0</v>
          </cell>
          <cell r="BZ332">
            <v>0</v>
          </cell>
          <cell r="CA332">
            <v>0</v>
          </cell>
          <cell r="CB332">
            <v>0</v>
          </cell>
          <cell r="CC332">
            <v>0</v>
          </cell>
        </row>
        <row r="333">
          <cell r="B333" t="str">
            <v>국도38(시)07</v>
          </cell>
          <cell r="C333" t="str">
            <v>국도38(시)</v>
          </cell>
          <cell r="D333" t="str">
            <v>07</v>
          </cell>
          <cell r="E333" t="str">
            <v>0004W_181</v>
          </cell>
          <cell r="F333" t="str">
            <v xml:space="preserve"> _무명</v>
          </cell>
          <cell r="G333">
            <v>40</v>
          </cell>
          <cell r="H333">
            <v>48</v>
          </cell>
          <cell r="I333">
            <v>0</v>
          </cell>
          <cell r="J333">
            <v>0</v>
          </cell>
          <cell r="K333">
            <v>0</v>
          </cell>
          <cell r="L333">
            <v>0</v>
          </cell>
          <cell r="M333">
            <v>0</v>
          </cell>
          <cell r="N333">
            <v>0</v>
          </cell>
          <cell r="O333">
            <v>0</v>
          </cell>
          <cell r="P333">
            <v>0</v>
          </cell>
          <cell r="Q333">
            <v>0</v>
          </cell>
          <cell r="R333">
            <v>40</v>
          </cell>
          <cell r="S333">
            <v>0</v>
          </cell>
          <cell r="T333">
            <v>40</v>
          </cell>
          <cell r="U333">
            <v>40</v>
          </cell>
          <cell r="V333">
            <v>0</v>
          </cell>
          <cell r="W333">
            <v>0</v>
          </cell>
          <cell r="X333">
            <v>0</v>
          </cell>
          <cell r="Y333">
            <v>0</v>
          </cell>
          <cell r="Z333">
            <v>0</v>
          </cell>
          <cell r="AA333">
            <v>0</v>
          </cell>
          <cell r="AB333">
            <v>0</v>
          </cell>
          <cell r="AC333">
            <v>0</v>
          </cell>
          <cell r="AD333">
            <v>0</v>
          </cell>
          <cell r="AE333">
            <v>0</v>
          </cell>
          <cell r="AF333">
            <v>0</v>
          </cell>
          <cell r="AG333">
            <v>0</v>
          </cell>
          <cell r="AH333">
            <v>0</v>
          </cell>
          <cell r="AI333">
            <v>0</v>
          </cell>
          <cell r="AJ333">
            <v>0</v>
          </cell>
          <cell r="AK333">
            <v>0</v>
          </cell>
          <cell r="AL333">
            <v>0</v>
          </cell>
          <cell r="AM333">
            <v>0</v>
          </cell>
          <cell r="AN333">
            <v>0</v>
          </cell>
          <cell r="AO333">
            <v>0</v>
          </cell>
          <cell r="AP333">
            <v>0</v>
          </cell>
          <cell r="AQ333">
            <v>0</v>
          </cell>
          <cell r="AR333">
            <v>0</v>
          </cell>
          <cell r="AS333">
            <v>0</v>
          </cell>
          <cell r="AT333">
            <v>0</v>
          </cell>
          <cell r="AU333">
            <v>0</v>
          </cell>
          <cell r="AV333">
            <v>0</v>
          </cell>
          <cell r="AW333">
            <v>0</v>
          </cell>
          <cell r="AX333">
            <v>0</v>
          </cell>
          <cell r="AY333">
            <v>0</v>
          </cell>
          <cell r="AZ333">
            <v>0</v>
          </cell>
          <cell r="BA333">
            <v>0</v>
          </cell>
          <cell r="BB333">
            <v>0</v>
          </cell>
          <cell r="BC333">
            <v>0</v>
          </cell>
          <cell r="BD333">
            <v>0</v>
          </cell>
          <cell r="BE333">
            <v>0</v>
          </cell>
          <cell r="BF333">
            <v>0</v>
          </cell>
          <cell r="BG333">
            <v>0</v>
          </cell>
          <cell r="BH333">
            <v>0</v>
          </cell>
          <cell r="BI333">
            <v>0</v>
          </cell>
          <cell r="BJ333">
            <v>0</v>
          </cell>
          <cell r="BK333">
            <v>0</v>
          </cell>
          <cell r="BL333">
            <v>0</v>
          </cell>
          <cell r="BM333">
            <v>0</v>
          </cell>
          <cell r="BN333">
            <v>0</v>
          </cell>
          <cell r="BO333">
            <v>0</v>
          </cell>
          <cell r="BP333">
            <v>0</v>
          </cell>
          <cell r="BQ333">
            <v>0</v>
          </cell>
          <cell r="BR333">
            <v>0</v>
          </cell>
          <cell r="BS333">
            <v>0</v>
          </cell>
          <cell r="BT333">
            <v>0</v>
          </cell>
          <cell r="BU333">
            <v>0</v>
          </cell>
          <cell r="BV333">
            <v>0</v>
          </cell>
          <cell r="BW333">
            <v>0</v>
          </cell>
          <cell r="BX333">
            <v>0</v>
          </cell>
          <cell r="BY333">
            <v>0</v>
          </cell>
          <cell r="BZ333">
            <v>0</v>
          </cell>
          <cell r="CA333">
            <v>0</v>
          </cell>
          <cell r="CB333">
            <v>0</v>
          </cell>
          <cell r="CC333">
            <v>0</v>
          </cell>
        </row>
        <row r="334">
          <cell r="B334" t="str">
            <v>국도38(시)07</v>
          </cell>
          <cell r="C334" t="str">
            <v>국도38(시)</v>
          </cell>
          <cell r="D334" t="str">
            <v>07</v>
          </cell>
          <cell r="E334" t="str">
            <v xml:space="preserve"> _무명</v>
          </cell>
          <cell r="F334" t="str">
            <v xml:space="preserve"> _무명</v>
          </cell>
          <cell r="G334">
            <v>38</v>
          </cell>
          <cell r="H334">
            <v>48</v>
          </cell>
          <cell r="I334">
            <v>0</v>
          </cell>
          <cell r="J334">
            <v>0</v>
          </cell>
          <cell r="K334">
            <v>0</v>
          </cell>
          <cell r="L334">
            <v>0</v>
          </cell>
          <cell r="M334">
            <v>0</v>
          </cell>
          <cell r="N334">
            <v>0</v>
          </cell>
          <cell r="O334">
            <v>0</v>
          </cell>
          <cell r="P334">
            <v>0</v>
          </cell>
          <cell r="Q334">
            <v>0</v>
          </cell>
          <cell r="R334">
            <v>38</v>
          </cell>
          <cell r="S334">
            <v>0</v>
          </cell>
          <cell r="T334">
            <v>38</v>
          </cell>
          <cell r="U334">
            <v>38</v>
          </cell>
          <cell r="V334">
            <v>0</v>
          </cell>
          <cell r="W334">
            <v>0</v>
          </cell>
          <cell r="X334">
            <v>0</v>
          </cell>
          <cell r="Y334">
            <v>0</v>
          </cell>
          <cell r="Z334">
            <v>0</v>
          </cell>
          <cell r="AA334">
            <v>0</v>
          </cell>
          <cell r="AB334">
            <v>0</v>
          </cell>
          <cell r="AC334">
            <v>0</v>
          </cell>
          <cell r="AD334">
            <v>0</v>
          </cell>
          <cell r="AE334">
            <v>0</v>
          </cell>
          <cell r="AF334">
            <v>0</v>
          </cell>
          <cell r="AG334">
            <v>0</v>
          </cell>
          <cell r="AH334">
            <v>0</v>
          </cell>
          <cell r="AI334">
            <v>0</v>
          </cell>
          <cell r="AJ334">
            <v>0</v>
          </cell>
          <cell r="AK334">
            <v>0</v>
          </cell>
          <cell r="AL334">
            <v>0</v>
          </cell>
          <cell r="AM334">
            <v>0</v>
          </cell>
          <cell r="AN334">
            <v>0</v>
          </cell>
          <cell r="AO334">
            <v>0</v>
          </cell>
          <cell r="AP334">
            <v>0</v>
          </cell>
          <cell r="AQ334">
            <v>0</v>
          </cell>
          <cell r="AR334">
            <v>0</v>
          </cell>
          <cell r="AS334">
            <v>0</v>
          </cell>
          <cell r="AT334">
            <v>0</v>
          </cell>
          <cell r="AU334">
            <v>0</v>
          </cell>
          <cell r="AV334">
            <v>0</v>
          </cell>
          <cell r="AW334">
            <v>0</v>
          </cell>
          <cell r="AX334">
            <v>0</v>
          </cell>
          <cell r="AY334">
            <v>0</v>
          </cell>
          <cell r="AZ334">
            <v>0</v>
          </cell>
          <cell r="BA334">
            <v>0</v>
          </cell>
          <cell r="BB334">
            <v>0</v>
          </cell>
          <cell r="BC334">
            <v>0</v>
          </cell>
          <cell r="BD334">
            <v>0</v>
          </cell>
          <cell r="BE334">
            <v>0</v>
          </cell>
          <cell r="BF334">
            <v>0</v>
          </cell>
          <cell r="BG334">
            <v>0</v>
          </cell>
          <cell r="BH334">
            <v>0</v>
          </cell>
          <cell r="BI334">
            <v>0</v>
          </cell>
          <cell r="BJ334">
            <v>0</v>
          </cell>
          <cell r="BK334">
            <v>0</v>
          </cell>
          <cell r="BL334">
            <v>0</v>
          </cell>
          <cell r="BM334">
            <v>0</v>
          </cell>
          <cell r="BN334">
            <v>0</v>
          </cell>
          <cell r="BO334">
            <v>0</v>
          </cell>
          <cell r="BP334">
            <v>0</v>
          </cell>
          <cell r="BQ334">
            <v>0</v>
          </cell>
          <cell r="BR334">
            <v>0</v>
          </cell>
          <cell r="BS334">
            <v>0</v>
          </cell>
          <cell r="BT334">
            <v>0</v>
          </cell>
          <cell r="BU334">
            <v>0</v>
          </cell>
          <cell r="BV334">
            <v>0</v>
          </cell>
          <cell r="BW334">
            <v>0</v>
          </cell>
          <cell r="BX334">
            <v>0</v>
          </cell>
          <cell r="BY334">
            <v>0</v>
          </cell>
          <cell r="BZ334">
            <v>0</v>
          </cell>
          <cell r="CA334">
            <v>0</v>
          </cell>
          <cell r="CB334">
            <v>0</v>
          </cell>
          <cell r="CC334">
            <v>0</v>
          </cell>
        </row>
        <row r="335">
          <cell r="B335" t="str">
            <v>국도38(시)07</v>
          </cell>
          <cell r="C335" t="str">
            <v>국도38(시)</v>
          </cell>
          <cell r="D335" t="str">
            <v>07</v>
          </cell>
          <cell r="E335" t="str">
            <v xml:space="preserve"> _무명</v>
          </cell>
          <cell r="F335" t="str">
            <v>0004W_372</v>
          </cell>
          <cell r="G335">
            <v>41</v>
          </cell>
          <cell r="H335">
            <v>48</v>
          </cell>
          <cell r="I335">
            <v>0</v>
          </cell>
          <cell r="J335">
            <v>0</v>
          </cell>
          <cell r="K335">
            <v>0</v>
          </cell>
          <cell r="L335">
            <v>0</v>
          </cell>
          <cell r="M335">
            <v>0</v>
          </cell>
          <cell r="N335">
            <v>0</v>
          </cell>
          <cell r="O335">
            <v>0</v>
          </cell>
          <cell r="P335">
            <v>0</v>
          </cell>
          <cell r="Q335">
            <v>0</v>
          </cell>
          <cell r="R335">
            <v>41</v>
          </cell>
          <cell r="S335">
            <v>0</v>
          </cell>
          <cell r="T335">
            <v>41</v>
          </cell>
          <cell r="U335">
            <v>41</v>
          </cell>
          <cell r="V335">
            <v>0</v>
          </cell>
          <cell r="W335">
            <v>0</v>
          </cell>
          <cell r="X335">
            <v>0</v>
          </cell>
          <cell r="Y335">
            <v>0</v>
          </cell>
          <cell r="Z335">
            <v>0</v>
          </cell>
          <cell r="AA335">
            <v>0</v>
          </cell>
          <cell r="AB335">
            <v>0</v>
          </cell>
          <cell r="AC335">
            <v>0</v>
          </cell>
          <cell r="AD335">
            <v>0</v>
          </cell>
          <cell r="AE335">
            <v>0</v>
          </cell>
          <cell r="AF335">
            <v>0</v>
          </cell>
          <cell r="AG335">
            <v>0</v>
          </cell>
          <cell r="AH335">
            <v>0</v>
          </cell>
          <cell r="AI335">
            <v>0</v>
          </cell>
          <cell r="AJ335">
            <v>0</v>
          </cell>
          <cell r="AK335">
            <v>0</v>
          </cell>
          <cell r="AL335">
            <v>0</v>
          </cell>
          <cell r="AM335">
            <v>0</v>
          </cell>
          <cell r="AN335">
            <v>0</v>
          </cell>
          <cell r="AO335">
            <v>0</v>
          </cell>
          <cell r="AP335">
            <v>0</v>
          </cell>
          <cell r="AQ335">
            <v>0</v>
          </cell>
          <cell r="AR335">
            <v>0</v>
          </cell>
          <cell r="AS335">
            <v>0</v>
          </cell>
          <cell r="AT335">
            <v>0</v>
          </cell>
          <cell r="AU335">
            <v>0</v>
          </cell>
          <cell r="AV335">
            <v>0</v>
          </cell>
          <cell r="AW335">
            <v>0</v>
          </cell>
          <cell r="AX335">
            <v>0</v>
          </cell>
          <cell r="AY335">
            <v>0</v>
          </cell>
          <cell r="AZ335">
            <v>0</v>
          </cell>
          <cell r="BA335">
            <v>0</v>
          </cell>
          <cell r="BB335">
            <v>0</v>
          </cell>
          <cell r="BC335">
            <v>0</v>
          </cell>
          <cell r="BD335">
            <v>0</v>
          </cell>
          <cell r="BE335">
            <v>0</v>
          </cell>
          <cell r="BF335">
            <v>0</v>
          </cell>
          <cell r="BG335">
            <v>0</v>
          </cell>
          <cell r="BH335">
            <v>0</v>
          </cell>
          <cell r="BI335">
            <v>0</v>
          </cell>
          <cell r="BJ335">
            <v>0</v>
          </cell>
          <cell r="BK335">
            <v>0</v>
          </cell>
          <cell r="BL335">
            <v>0</v>
          </cell>
          <cell r="BM335">
            <v>0</v>
          </cell>
          <cell r="BN335">
            <v>0</v>
          </cell>
          <cell r="BO335">
            <v>0</v>
          </cell>
          <cell r="BP335">
            <v>0</v>
          </cell>
          <cell r="BQ335">
            <v>0</v>
          </cell>
          <cell r="BR335">
            <v>0</v>
          </cell>
          <cell r="BS335">
            <v>0</v>
          </cell>
          <cell r="BT335">
            <v>0</v>
          </cell>
          <cell r="BU335">
            <v>0</v>
          </cell>
          <cell r="BV335">
            <v>0</v>
          </cell>
          <cell r="BW335">
            <v>0</v>
          </cell>
          <cell r="BX335">
            <v>0</v>
          </cell>
          <cell r="BY335">
            <v>0</v>
          </cell>
          <cell r="BZ335">
            <v>0</v>
          </cell>
          <cell r="CA335">
            <v>0</v>
          </cell>
          <cell r="CB335">
            <v>0</v>
          </cell>
          <cell r="CC335">
            <v>0</v>
          </cell>
        </row>
        <row r="336">
          <cell r="B336" t="str">
            <v>국도38(시)07</v>
          </cell>
          <cell r="C336" t="str">
            <v>국도38(시)</v>
          </cell>
          <cell r="D336" t="str">
            <v>07</v>
          </cell>
          <cell r="E336" t="str">
            <v>0004W_372</v>
          </cell>
          <cell r="F336" t="str">
            <v>0004W_481</v>
          </cell>
          <cell r="G336">
            <v>39</v>
          </cell>
          <cell r="H336">
            <v>48</v>
          </cell>
          <cell r="I336">
            <v>0</v>
          </cell>
          <cell r="J336">
            <v>0</v>
          </cell>
          <cell r="K336">
            <v>0</v>
          </cell>
          <cell r="L336">
            <v>0</v>
          </cell>
          <cell r="M336">
            <v>0</v>
          </cell>
          <cell r="N336">
            <v>0</v>
          </cell>
          <cell r="O336">
            <v>0</v>
          </cell>
          <cell r="P336">
            <v>0</v>
          </cell>
          <cell r="Q336">
            <v>0</v>
          </cell>
          <cell r="R336">
            <v>39</v>
          </cell>
          <cell r="S336">
            <v>0</v>
          </cell>
          <cell r="T336">
            <v>39</v>
          </cell>
          <cell r="U336">
            <v>39</v>
          </cell>
          <cell r="V336">
            <v>0</v>
          </cell>
          <cell r="W336">
            <v>0</v>
          </cell>
          <cell r="X336">
            <v>0</v>
          </cell>
          <cell r="Y336">
            <v>0</v>
          </cell>
          <cell r="Z336">
            <v>0</v>
          </cell>
          <cell r="AA336">
            <v>0</v>
          </cell>
          <cell r="AB336">
            <v>0</v>
          </cell>
          <cell r="AC336">
            <v>0</v>
          </cell>
          <cell r="AD336">
            <v>0</v>
          </cell>
          <cell r="AE336">
            <v>0</v>
          </cell>
          <cell r="AF336">
            <v>0</v>
          </cell>
          <cell r="AG336">
            <v>0</v>
          </cell>
          <cell r="AH336">
            <v>0</v>
          </cell>
          <cell r="AI336">
            <v>0</v>
          </cell>
          <cell r="AJ336">
            <v>0</v>
          </cell>
          <cell r="AK336">
            <v>0</v>
          </cell>
          <cell r="AL336">
            <v>0</v>
          </cell>
          <cell r="AM336">
            <v>0</v>
          </cell>
          <cell r="AN336">
            <v>0</v>
          </cell>
          <cell r="AO336">
            <v>0</v>
          </cell>
          <cell r="AP336">
            <v>0</v>
          </cell>
          <cell r="AQ336">
            <v>0</v>
          </cell>
          <cell r="AR336">
            <v>0</v>
          </cell>
          <cell r="AS336">
            <v>0</v>
          </cell>
          <cell r="AT336">
            <v>0</v>
          </cell>
          <cell r="AU336">
            <v>0</v>
          </cell>
          <cell r="AV336">
            <v>0</v>
          </cell>
          <cell r="AW336">
            <v>0</v>
          </cell>
          <cell r="AX336">
            <v>0</v>
          </cell>
          <cell r="AY336">
            <v>0</v>
          </cell>
          <cell r="AZ336">
            <v>0</v>
          </cell>
          <cell r="BA336">
            <v>0</v>
          </cell>
          <cell r="BB336">
            <v>0</v>
          </cell>
          <cell r="BC336">
            <v>0</v>
          </cell>
          <cell r="BD336">
            <v>0</v>
          </cell>
          <cell r="BE336">
            <v>0</v>
          </cell>
          <cell r="BF336">
            <v>0</v>
          </cell>
          <cell r="BG336">
            <v>0</v>
          </cell>
          <cell r="BH336">
            <v>0</v>
          </cell>
          <cell r="BI336">
            <v>0</v>
          </cell>
          <cell r="BJ336">
            <v>0</v>
          </cell>
          <cell r="BK336">
            <v>0</v>
          </cell>
          <cell r="BL336">
            <v>0</v>
          </cell>
          <cell r="BM336">
            <v>0</v>
          </cell>
          <cell r="BN336">
            <v>0</v>
          </cell>
          <cell r="BO336">
            <v>0</v>
          </cell>
          <cell r="BP336">
            <v>0</v>
          </cell>
          <cell r="BQ336">
            <v>0</v>
          </cell>
          <cell r="BR336">
            <v>0</v>
          </cell>
          <cell r="BS336">
            <v>0</v>
          </cell>
          <cell r="BT336">
            <v>0</v>
          </cell>
          <cell r="BU336">
            <v>0</v>
          </cell>
          <cell r="BV336">
            <v>0</v>
          </cell>
          <cell r="BW336">
            <v>0</v>
          </cell>
          <cell r="BX336">
            <v>0</v>
          </cell>
          <cell r="BY336">
            <v>0</v>
          </cell>
          <cell r="BZ336">
            <v>0</v>
          </cell>
          <cell r="CA336">
            <v>0</v>
          </cell>
          <cell r="CB336">
            <v>0</v>
          </cell>
          <cell r="CC336">
            <v>0</v>
          </cell>
        </row>
        <row r="337">
          <cell r="B337" t="str">
            <v>국도38(시)07</v>
          </cell>
          <cell r="C337" t="str">
            <v>국도38(시)</v>
          </cell>
          <cell r="D337" t="str">
            <v>07</v>
          </cell>
          <cell r="E337" t="str">
            <v>0004W_481</v>
          </cell>
          <cell r="F337" t="str">
            <v>0004W_571</v>
          </cell>
          <cell r="G337">
            <v>43</v>
          </cell>
          <cell r="H337">
            <v>48</v>
          </cell>
          <cell r="I337">
            <v>0</v>
          </cell>
          <cell r="J337" t="str">
            <v>중간여장</v>
          </cell>
          <cell r="K337">
            <v>0</v>
          </cell>
          <cell r="L337">
            <v>0</v>
          </cell>
          <cell r="M337">
            <v>0</v>
          </cell>
          <cell r="N337">
            <v>0</v>
          </cell>
          <cell r="O337">
            <v>0</v>
          </cell>
          <cell r="P337">
            <v>0</v>
          </cell>
          <cell r="Q337">
            <v>0</v>
          </cell>
          <cell r="R337">
            <v>43</v>
          </cell>
          <cell r="S337">
            <v>0</v>
          </cell>
          <cell r="T337">
            <v>43</v>
          </cell>
          <cell r="U337">
            <v>73</v>
          </cell>
          <cell r="V337">
            <v>0</v>
          </cell>
          <cell r="W337">
            <v>0</v>
          </cell>
          <cell r="X337">
            <v>30</v>
          </cell>
          <cell r="Y337">
            <v>0</v>
          </cell>
          <cell r="Z337">
            <v>0</v>
          </cell>
          <cell r="AA337">
            <v>0</v>
          </cell>
          <cell r="AB337">
            <v>0</v>
          </cell>
          <cell r="AC337">
            <v>0</v>
          </cell>
          <cell r="AD337">
            <v>0</v>
          </cell>
          <cell r="AE337">
            <v>0</v>
          </cell>
          <cell r="AF337">
            <v>0</v>
          </cell>
          <cell r="AG337">
            <v>0</v>
          </cell>
          <cell r="AH337">
            <v>0</v>
          </cell>
          <cell r="AI337">
            <v>0</v>
          </cell>
          <cell r="AJ337">
            <v>0</v>
          </cell>
          <cell r="AK337">
            <v>0</v>
          </cell>
          <cell r="AL337">
            <v>0</v>
          </cell>
          <cell r="AM337">
            <v>0</v>
          </cell>
          <cell r="AN337">
            <v>0</v>
          </cell>
          <cell r="AO337">
            <v>0</v>
          </cell>
          <cell r="AP337">
            <v>0</v>
          </cell>
          <cell r="AQ337">
            <v>0</v>
          </cell>
          <cell r="AR337">
            <v>0</v>
          </cell>
          <cell r="AS337">
            <v>0</v>
          </cell>
          <cell r="AT337">
            <v>0</v>
          </cell>
          <cell r="AU337">
            <v>0</v>
          </cell>
          <cell r="AV337">
            <v>0</v>
          </cell>
          <cell r="AW337">
            <v>0</v>
          </cell>
          <cell r="AX337">
            <v>0</v>
          </cell>
          <cell r="AY337">
            <v>0</v>
          </cell>
          <cell r="AZ337">
            <v>0</v>
          </cell>
          <cell r="BA337">
            <v>1</v>
          </cell>
          <cell r="BB337">
            <v>0</v>
          </cell>
          <cell r="BC337">
            <v>0</v>
          </cell>
          <cell r="BD337">
            <v>0</v>
          </cell>
          <cell r="BE337">
            <v>0</v>
          </cell>
          <cell r="BF337">
            <v>0</v>
          </cell>
          <cell r="BG337">
            <v>0</v>
          </cell>
          <cell r="BH337">
            <v>0</v>
          </cell>
          <cell r="BI337">
            <v>0</v>
          </cell>
          <cell r="BJ337">
            <v>0</v>
          </cell>
          <cell r="BK337">
            <v>0</v>
          </cell>
          <cell r="BL337">
            <v>0</v>
          </cell>
          <cell r="BM337">
            <v>0</v>
          </cell>
          <cell r="BN337">
            <v>0</v>
          </cell>
          <cell r="BO337">
            <v>0</v>
          </cell>
          <cell r="BP337">
            <v>0</v>
          </cell>
          <cell r="BQ337">
            <v>0</v>
          </cell>
          <cell r="BR337">
            <v>0</v>
          </cell>
          <cell r="BS337">
            <v>0</v>
          </cell>
          <cell r="BT337">
            <v>0</v>
          </cell>
          <cell r="BU337">
            <v>0</v>
          </cell>
          <cell r="BV337">
            <v>0</v>
          </cell>
          <cell r="BW337">
            <v>0</v>
          </cell>
          <cell r="BX337">
            <v>0</v>
          </cell>
          <cell r="BY337">
            <v>0</v>
          </cell>
          <cell r="BZ337">
            <v>0</v>
          </cell>
          <cell r="CA337">
            <v>0</v>
          </cell>
          <cell r="CB337">
            <v>0</v>
          </cell>
          <cell r="CC337">
            <v>0</v>
          </cell>
        </row>
        <row r="338">
          <cell r="B338" t="str">
            <v>국도38(시)07</v>
          </cell>
          <cell r="C338" t="str">
            <v>국도38(시)</v>
          </cell>
          <cell r="D338" t="str">
            <v>07</v>
          </cell>
          <cell r="E338" t="str">
            <v>0004W_571</v>
          </cell>
          <cell r="F338" t="str">
            <v>0004W_671</v>
          </cell>
          <cell r="G338">
            <v>37</v>
          </cell>
          <cell r="H338">
            <v>48</v>
          </cell>
          <cell r="I338">
            <v>0</v>
          </cell>
          <cell r="J338">
            <v>0</v>
          </cell>
          <cell r="K338">
            <v>0</v>
          </cell>
          <cell r="L338">
            <v>0</v>
          </cell>
          <cell r="M338">
            <v>0</v>
          </cell>
          <cell r="N338">
            <v>0</v>
          </cell>
          <cell r="O338">
            <v>0</v>
          </cell>
          <cell r="P338">
            <v>0</v>
          </cell>
          <cell r="Q338">
            <v>0</v>
          </cell>
          <cell r="R338">
            <v>37</v>
          </cell>
          <cell r="S338">
            <v>0</v>
          </cell>
          <cell r="T338">
            <v>37</v>
          </cell>
          <cell r="U338">
            <v>37</v>
          </cell>
          <cell r="V338">
            <v>0</v>
          </cell>
          <cell r="W338">
            <v>0</v>
          </cell>
          <cell r="X338">
            <v>0</v>
          </cell>
          <cell r="Y338">
            <v>0</v>
          </cell>
          <cell r="Z338">
            <v>0</v>
          </cell>
          <cell r="AA338">
            <v>0</v>
          </cell>
          <cell r="AB338">
            <v>0</v>
          </cell>
          <cell r="AC338">
            <v>0</v>
          </cell>
          <cell r="AD338">
            <v>0</v>
          </cell>
          <cell r="AE338">
            <v>0</v>
          </cell>
          <cell r="AF338">
            <v>0</v>
          </cell>
          <cell r="AG338">
            <v>0</v>
          </cell>
          <cell r="AH338">
            <v>0</v>
          </cell>
          <cell r="AI338">
            <v>0</v>
          </cell>
          <cell r="AJ338">
            <v>0</v>
          </cell>
          <cell r="AK338">
            <v>0</v>
          </cell>
          <cell r="AL338">
            <v>0</v>
          </cell>
          <cell r="AM338">
            <v>0</v>
          </cell>
          <cell r="AN338">
            <v>0</v>
          </cell>
          <cell r="AO338">
            <v>0</v>
          </cell>
          <cell r="AP338">
            <v>0</v>
          </cell>
          <cell r="AQ338">
            <v>0</v>
          </cell>
          <cell r="AR338">
            <v>0</v>
          </cell>
          <cell r="AS338">
            <v>0</v>
          </cell>
          <cell r="AT338">
            <v>0</v>
          </cell>
          <cell r="AU338">
            <v>0</v>
          </cell>
          <cell r="AV338">
            <v>0</v>
          </cell>
          <cell r="AW338">
            <v>0</v>
          </cell>
          <cell r="AX338">
            <v>0</v>
          </cell>
          <cell r="AY338">
            <v>0</v>
          </cell>
          <cell r="AZ338">
            <v>0</v>
          </cell>
          <cell r="BA338">
            <v>0</v>
          </cell>
          <cell r="BB338">
            <v>0</v>
          </cell>
          <cell r="BC338">
            <v>0</v>
          </cell>
          <cell r="BD338">
            <v>0</v>
          </cell>
          <cell r="BE338">
            <v>0</v>
          </cell>
          <cell r="BF338">
            <v>0</v>
          </cell>
          <cell r="BG338">
            <v>0</v>
          </cell>
          <cell r="BH338">
            <v>0</v>
          </cell>
          <cell r="BI338">
            <v>0</v>
          </cell>
          <cell r="BJ338">
            <v>0</v>
          </cell>
          <cell r="BK338">
            <v>0</v>
          </cell>
          <cell r="BL338">
            <v>0</v>
          </cell>
          <cell r="BM338">
            <v>0</v>
          </cell>
          <cell r="BN338">
            <v>0</v>
          </cell>
          <cell r="BO338">
            <v>0</v>
          </cell>
          <cell r="BP338">
            <v>0</v>
          </cell>
          <cell r="BQ338">
            <v>0</v>
          </cell>
          <cell r="BR338">
            <v>0</v>
          </cell>
          <cell r="BS338">
            <v>0</v>
          </cell>
          <cell r="BT338">
            <v>0</v>
          </cell>
          <cell r="BU338">
            <v>0</v>
          </cell>
          <cell r="BV338">
            <v>0</v>
          </cell>
          <cell r="BW338">
            <v>0</v>
          </cell>
          <cell r="BX338">
            <v>0</v>
          </cell>
          <cell r="BY338">
            <v>0</v>
          </cell>
          <cell r="BZ338">
            <v>0</v>
          </cell>
          <cell r="CA338">
            <v>0</v>
          </cell>
          <cell r="CB338">
            <v>0</v>
          </cell>
          <cell r="CC338">
            <v>0</v>
          </cell>
        </row>
        <row r="339">
          <cell r="B339" t="str">
            <v>국도38(시)07</v>
          </cell>
          <cell r="C339" t="str">
            <v>국도38(시)</v>
          </cell>
          <cell r="D339" t="str">
            <v>07</v>
          </cell>
          <cell r="E339" t="str">
            <v>0004W_671</v>
          </cell>
          <cell r="F339" t="str">
            <v>0004W_674</v>
          </cell>
          <cell r="G339">
            <v>36</v>
          </cell>
          <cell r="H339">
            <v>48</v>
          </cell>
          <cell r="I339">
            <v>0</v>
          </cell>
          <cell r="J339">
            <v>0</v>
          </cell>
          <cell r="K339">
            <v>0</v>
          </cell>
          <cell r="L339">
            <v>0</v>
          </cell>
          <cell r="M339">
            <v>0</v>
          </cell>
          <cell r="N339">
            <v>0</v>
          </cell>
          <cell r="O339">
            <v>0</v>
          </cell>
          <cell r="P339">
            <v>0</v>
          </cell>
          <cell r="Q339">
            <v>0</v>
          </cell>
          <cell r="R339">
            <v>36</v>
          </cell>
          <cell r="S339">
            <v>0</v>
          </cell>
          <cell r="T339">
            <v>36</v>
          </cell>
          <cell r="U339">
            <v>36</v>
          </cell>
          <cell r="V339">
            <v>0</v>
          </cell>
          <cell r="W339">
            <v>0</v>
          </cell>
          <cell r="X339">
            <v>0</v>
          </cell>
          <cell r="Y339">
            <v>0</v>
          </cell>
          <cell r="Z339">
            <v>0</v>
          </cell>
          <cell r="AA339">
            <v>0</v>
          </cell>
          <cell r="AB339">
            <v>0</v>
          </cell>
          <cell r="AC339">
            <v>0</v>
          </cell>
          <cell r="AD339">
            <v>0</v>
          </cell>
          <cell r="AE339">
            <v>0</v>
          </cell>
          <cell r="AF339">
            <v>0</v>
          </cell>
          <cell r="AG339">
            <v>0</v>
          </cell>
          <cell r="AH339">
            <v>0</v>
          </cell>
          <cell r="AI339">
            <v>0</v>
          </cell>
          <cell r="AJ339">
            <v>0</v>
          </cell>
          <cell r="AK339">
            <v>0</v>
          </cell>
          <cell r="AL339">
            <v>0</v>
          </cell>
          <cell r="AM339">
            <v>0</v>
          </cell>
          <cell r="AN339">
            <v>0</v>
          </cell>
          <cell r="AO339">
            <v>0</v>
          </cell>
          <cell r="AP339">
            <v>0</v>
          </cell>
          <cell r="AQ339">
            <v>0</v>
          </cell>
          <cell r="AR339">
            <v>0</v>
          </cell>
          <cell r="AS339">
            <v>0</v>
          </cell>
          <cell r="AT339">
            <v>0</v>
          </cell>
          <cell r="AU339">
            <v>0</v>
          </cell>
          <cell r="AV339">
            <v>0</v>
          </cell>
          <cell r="AW339">
            <v>0</v>
          </cell>
          <cell r="AX339">
            <v>0</v>
          </cell>
          <cell r="AY339">
            <v>0</v>
          </cell>
          <cell r="AZ339">
            <v>0</v>
          </cell>
          <cell r="BA339">
            <v>0</v>
          </cell>
          <cell r="BB339">
            <v>0</v>
          </cell>
          <cell r="BC339">
            <v>0</v>
          </cell>
          <cell r="BD339">
            <v>0</v>
          </cell>
          <cell r="BE339">
            <v>0</v>
          </cell>
          <cell r="BF339">
            <v>0</v>
          </cell>
          <cell r="BG339">
            <v>0</v>
          </cell>
          <cell r="BH339">
            <v>0</v>
          </cell>
          <cell r="BI339">
            <v>0</v>
          </cell>
          <cell r="BJ339">
            <v>0</v>
          </cell>
          <cell r="BK339">
            <v>0</v>
          </cell>
          <cell r="BL339">
            <v>0</v>
          </cell>
          <cell r="BM339">
            <v>0</v>
          </cell>
          <cell r="BN339">
            <v>0</v>
          </cell>
          <cell r="BO339">
            <v>0</v>
          </cell>
          <cell r="BP339">
            <v>0</v>
          </cell>
          <cell r="BQ339">
            <v>0</v>
          </cell>
          <cell r="BR339">
            <v>0</v>
          </cell>
          <cell r="BS339">
            <v>0</v>
          </cell>
          <cell r="BT339">
            <v>0</v>
          </cell>
          <cell r="BU339">
            <v>0</v>
          </cell>
          <cell r="BV339">
            <v>0</v>
          </cell>
          <cell r="BW339">
            <v>0</v>
          </cell>
          <cell r="BX339">
            <v>0</v>
          </cell>
          <cell r="BY339">
            <v>0</v>
          </cell>
          <cell r="BZ339">
            <v>0</v>
          </cell>
          <cell r="CA339">
            <v>0</v>
          </cell>
          <cell r="CB339">
            <v>0</v>
          </cell>
          <cell r="CC339">
            <v>0</v>
          </cell>
        </row>
        <row r="340">
          <cell r="B340" t="str">
            <v>국도38(시)07</v>
          </cell>
          <cell r="C340" t="str">
            <v>국도38(시)</v>
          </cell>
          <cell r="D340" t="str">
            <v>07</v>
          </cell>
          <cell r="E340" t="str">
            <v>0004W_674</v>
          </cell>
          <cell r="F340" t="str">
            <v>0004W_771</v>
          </cell>
          <cell r="G340">
            <v>38</v>
          </cell>
          <cell r="H340">
            <v>48</v>
          </cell>
          <cell r="I340">
            <v>0</v>
          </cell>
          <cell r="J340">
            <v>0</v>
          </cell>
          <cell r="K340">
            <v>0</v>
          </cell>
          <cell r="L340">
            <v>0</v>
          </cell>
          <cell r="M340">
            <v>0</v>
          </cell>
          <cell r="N340">
            <v>0</v>
          </cell>
          <cell r="O340">
            <v>0</v>
          </cell>
          <cell r="P340">
            <v>0</v>
          </cell>
          <cell r="Q340">
            <v>0</v>
          </cell>
          <cell r="R340">
            <v>38</v>
          </cell>
          <cell r="S340">
            <v>0</v>
          </cell>
          <cell r="T340">
            <v>38</v>
          </cell>
          <cell r="U340">
            <v>38</v>
          </cell>
          <cell r="V340">
            <v>0</v>
          </cell>
          <cell r="W340">
            <v>0</v>
          </cell>
          <cell r="X340">
            <v>0</v>
          </cell>
          <cell r="Y340">
            <v>0</v>
          </cell>
          <cell r="Z340">
            <v>0</v>
          </cell>
          <cell r="AA340">
            <v>0</v>
          </cell>
          <cell r="AB340">
            <v>0</v>
          </cell>
          <cell r="AC340">
            <v>0</v>
          </cell>
          <cell r="AD340">
            <v>0</v>
          </cell>
          <cell r="AE340">
            <v>0</v>
          </cell>
          <cell r="AF340">
            <v>0</v>
          </cell>
          <cell r="AG340">
            <v>0</v>
          </cell>
          <cell r="AH340">
            <v>0</v>
          </cell>
          <cell r="AI340">
            <v>0</v>
          </cell>
          <cell r="AJ340">
            <v>0</v>
          </cell>
          <cell r="AK340">
            <v>0</v>
          </cell>
          <cell r="AL340">
            <v>0</v>
          </cell>
          <cell r="AM340">
            <v>0</v>
          </cell>
          <cell r="AN340">
            <v>0</v>
          </cell>
          <cell r="AO340">
            <v>0</v>
          </cell>
          <cell r="AP340">
            <v>0</v>
          </cell>
          <cell r="AQ340">
            <v>0</v>
          </cell>
          <cell r="AR340">
            <v>0</v>
          </cell>
          <cell r="AS340">
            <v>0</v>
          </cell>
          <cell r="AT340">
            <v>0</v>
          </cell>
          <cell r="AU340">
            <v>0</v>
          </cell>
          <cell r="AV340">
            <v>0</v>
          </cell>
          <cell r="AW340">
            <v>0</v>
          </cell>
          <cell r="AX340">
            <v>0</v>
          </cell>
          <cell r="AY340">
            <v>0</v>
          </cell>
          <cell r="AZ340">
            <v>0</v>
          </cell>
          <cell r="BA340">
            <v>0</v>
          </cell>
          <cell r="BB340">
            <v>0</v>
          </cell>
          <cell r="BC340">
            <v>0</v>
          </cell>
          <cell r="BD340">
            <v>0</v>
          </cell>
          <cell r="BE340">
            <v>0</v>
          </cell>
          <cell r="BF340">
            <v>0</v>
          </cell>
          <cell r="BG340">
            <v>0</v>
          </cell>
          <cell r="BH340">
            <v>0</v>
          </cell>
          <cell r="BI340">
            <v>0</v>
          </cell>
          <cell r="BJ340">
            <v>0</v>
          </cell>
          <cell r="BK340">
            <v>0</v>
          </cell>
          <cell r="BL340">
            <v>0</v>
          </cell>
          <cell r="BM340">
            <v>0</v>
          </cell>
          <cell r="BN340">
            <v>0</v>
          </cell>
          <cell r="BO340">
            <v>0</v>
          </cell>
          <cell r="BP340">
            <v>0</v>
          </cell>
          <cell r="BQ340">
            <v>0</v>
          </cell>
          <cell r="BR340">
            <v>0</v>
          </cell>
          <cell r="BS340">
            <v>0</v>
          </cell>
          <cell r="BT340">
            <v>0</v>
          </cell>
          <cell r="BU340">
            <v>0</v>
          </cell>
          <cell r="BV340">
            <v>0</v>
          </cell>
          <cell r="BW340">
            <v>0</v>
          </cell>
          <cell r="BX340">
            <v>0</v>
          </cell>
          <cell r="BY340">
            <v>0</v>
          </cell>
          <cell r="BZ340">
            <v>0</v>
          </cell>
          <cell r="CA340">
            <v>0</v>
          </cell>
          <cell r="CB340">
            <v>0</v>
          </cell>
          <cell r="CC340">
            <v>0</v>
          </cell>
        </row>
        <row r="341">
          <cell r="B341" t="str">
            <v>국도38(시)07</v>
          </cell>
          <cell r="C341" t="str">
            <v>국도38(시)</v>
          </cell>
          <cell r="D341" t="str">
            <v>07</v>
          </cell>
          <cell r="E341" t="str">
            <v>0004W_771</v>
          </cell>
          <cell r="F341" t="str">
            <v>0004W_871</v>
          </cell>
          <cell r="G341">
            <v>33</v>
          </cell>
          <cell r="H341">
            <v>48</v>
          </cell>
          <cell r="I341">
            <v>0</v>
          </cell>
          <cell r="J341">
            <v>0</v>
          </cell>
          <cell r="K341">
            <v>0</v>
          </cell>
          <cell r="L341">
            <v>0</v>
          </cell>
          <cell r="M341">
            <v>0</v>
          </cell>
          <cell r="N341">
            <v>0</v>
          </cell>
          <cell r="O341">
            <v>0</v>
          </cell>
          <cell r="P341">
            <v>0</v>
          </cell>
          <cell r="Q341">
            <v>0</v>
          </cell>
          <cell r="R341">
            <v>33</v>
          </cell>
          <cell r="S341">
            <v>0</v>
          </cell>
          <cell r="T341">
            <v>33</v>
          </cell>
          <cell r="U341">
            <v>33</v>
          </cell>
          <cell r="V341">
            <v>0</v>
          </cell>
          <cell r="W341">
            <v>0</v>
          </cell>
          <cell r="X341">
            <v>0</v>
          </cell>
          <cell r="Y341">
            <v>0</v>
          </cell>
          <cell r="Z341">
            <v>0</v>
          </cell>
          <cell r="AA341">
            <v>0</v>
          </cell>
          <cell r="AB341">
            <v>0</v>
          </cell>
          <cell r="AC341">
            <v>0</v>
          </cell>
          <cell r="AD341">
            <v>0</v>
          </cell>
          <cell r="AE341">
            <v>0</v>
          </cell>
          <cell r="AF341">
            <v>0</v>
          </cell>
          <cell r="AG341">
            <v>0</v>
          </cell>
          <cell r="AH341">
            <v>0</v>
          </cell>
          <cell r="AI341">
            <v>0</v>
          </cell>
          <cell r="AJ341">
            <v>0</v>
          </cell>
          <cell r="AK341">
            <v>0</v>
          </cell>
          <cell r="AL341">
            <v>0</v>
          </cell>
          <cell r="AM341">
            <v>0</v>
          </cell>
          <cell r="AN341">
            <v>0</v>
          </cell>
          <cell r="AO341">
            <v>0</v>
          </cell>
          <cell r="AP341">
            <v>0</v>
          </cell>
          <cell r="AQ341">
            <v>0</v>
          </cell>
          <cell r="AR341">
            <v>0</v>
          </cell>
          <cell r="AS341">
            <v>0</v>
          </cell>
          <cell r="AT341">
            <v>0</v>
          </cell>
          <cell r="AU341">
            <v>0</v>
          </cell>
          <cell r="AV341">
            <v>0</v>
          </cell>
          <cell r="AW341">
            <v>0</v>
          </cell>
          <cell r="AX341">
            <v>0</v>
          </cell>
          <cell r="AY341">
            <v>0</v>
          </cell>
          <cell r="AZ341">
            <v>0</v>
          </cell>
          <cell r="BA341">
            <v>0</v>
          </cell>
          <cell r="BB341">
            <v>0</v>
          </cell>
          <cell r="BC341">
            <v>0</v>
          </cell>
          <cell r="BD341">
            <v>0</v>
          </cell>
          <cell r="BE341">
            <v>0</v>
          </cell>
          <cell r="BF341">
            <v>0</v>
          </cell>
          <cell r="BG341">
            <v>0</v>
          </cell>
          <cell r="BH341">
            <v>0</v>
          </cell>
          <cell r="BI341">
            <v>0</v>
          </cell>
          <cell r="BJ341">
            <v>0</v>
          </cell>
          <cell r="BK341">
            <v>0</v>
          </cell>
          <cell r="BL341">
            <v>0</v>
          </cell>
          <cell r="BM341">
            <v>0</v>
          </cell>
          <cell r="BN341">
            <v>0</v>
          </cell>
          <cell r="BO341">
            <v>0</v>
          </cell>
          <cell r="BP341">
            <v>0</v>
          </cell>
          <cell r="BQ341">
            <v>0</v>
          </cell>
          <cell r="BR341">
            <v>0</v>
          </cell>
          <cell r="BS341">
            <v>0</v>
          </cell>
          <cell r="BT341">
            <v>0</v>
          </cell>
          <cell r="BU341">
            <v>0</v>
          </cell>
          <cell r="BV341">
            <v>0</v>
          </cell>
          <cell r="BW341">
            <v>0</v>
          </cell>
          <cell r="BX341">
            <v>0</v>
          </cell>
          <cell r="BY341">
            <v>0</v>
          </cell>
          <cell r="BZ341">
            <v>0</v>
          </cell>
          <cell r="CA341">
            <v>0</v>
          </cell>
          <cell r="CB341">
            <v>0</v>
          </cell>
          <cell r="CC341">
            <v>0</v>
          </cell>
        </row>
        <row r="342">
          <cell r="B342" t="str">
            <v>국도38(시)07</v>
          </cell>
          <cell r="C342" t="str">
            <v>국도38(시)</v>
          </cell>
          <cell r="D342" t="str">
            <v>07</v>
          </cell>
          <cell r="E342" t="str">
            <v>0004W_871</v>
          </cell>
          <cell r="F342" t="str">
            <v>0004W_973</v>
          </cell>
          <cell r="G342">
            <v>34</v>
          </cell>
          <cell r="H342">
            <v>48</v>
          </cell>
          <cell r="I342">
            <v>0</v>
          </cell>
          <cell r="J342">
            <v>0</v>
          </cell>
          <cell r="K342">
            <v>0</v>
          </cell>
          <cell r="L342">
            <v>0</v>
          </cell>
          <cell r="M342">
            <v>0</v>
          </cell>
          <cell r="N342">
            <v>0</v>
          </cell>
          <cell r="O342">
            <v>0</v>
          </cell>
          <cell r="P342">
            <v>0</v>
          </cell>
          <cell r="Q342">
            <v>0</v>
          </cell>
          <cell r="R342">
            <v>34</v>
          </cell>
          <cell r="S342">
            <v>0</v>
          </cell>
          <cell r="T342">
            <v>34</v>
          </cell>
          <cell r="U342">
            <v>34</v>
          </cell>
          <cell r="V342">
            <v>0</v>
          </cell>
          <cell r="W342">
            <v>0</v>
          </cell>
          <cell r="X342">
            <v>0</v>
          </cell>
          <cell r="Y342">
            <v>0</v>
          </cell>
          <cell r="Z342">
            <v>0</v>
          </cell>
          <cell r="AA342">
            <v>0</v>
          </cell>
          <cell r="AB342">
            <v>0</v>
          </cell>
          <cell r="AC342">
            <v>0</v>
          </cell>
          <cell r="AD342">
            <v>0</v>
          </cell>
          <cell r="AE342">
            <v>0</v>
          </cell>
          <cell r="AF342">
            <v>0</v>
          </cell>
          <cell r="AG342">
            <v>0</v>
          </cell>
          <cell r="AH342">
            <v>0</v>
          </cell>
          <cell r="AI342">
            <v>0</v>
          </cell>
          <cell r="AJ342">
            <v>0</v>
          </cell>
          <cell r="AK342">
            <v>0</v>
          </cell>
          <cell r="AL342">
            <v>0</v>
          </cell>
          <cell r="AM342">
            <v>0</v>
          </cell>
          <cell r="AN342">
            <v>0</v>
          </cell>
          <cell r="AO342">
            <v>0</v>
          </cell>
          <cell r="AP342">
            <v>0</v>
          </cell>
          <cell r="AQ342">
            <v>0</v>
          </cell>
          <cell r="AR342">
            <v>0</v>
          </cell>
          <cell r="AS342">
            <v>0</v>
          </cell>
          <cell r="AT342">
            <v>0</v>
          </cell>
          <cell r="AU342">
            <v>0</v>
          </cell>
          <cell r="AV342">
            <v>0</v>
          </cell>
          <cell r="AW342">
            <v>0</v>
          </cell>
          <cell r="AX342">
            <v>0</v>
          </cell>
          <cell r="AY342">
            <v>0</v>
          </cell>
          <cell r="AZ342">
            <v>0</v>
          </cell>
          <cell r="BA342">
            <v>0</v>
          </cell>
          <cell r="BB342">
            <v>0</v>
          </cell>
          <cell r="BC342">
            <v>0</v>
          </cell>
          <cell r="BD342">
            <v>0</v>
          </cell>
          <cell r="BE342">
            <v>0</v>
          </cell>
          <cell r="BF342">
            <v>0</v>
          </cell>
          <cell r="BG342">
            <v>0</v>
          </cell>
          <cell r="BH342">
            <v>0</v>
          </cell>
          <cell r="BI342">
            <v>0</v>
          </cell>
          <cell r="BJ342">
            <v>0</v>
          </cell>
          <cell r="BK342">
            <v>0</v>
          </cell>
          <cell r="BL342">
            <v>0</v>
          </cell>
          <cell r="BM342">
            <v>0</v>
          </cell>
          <cell r="BN342">
            <v>0</v>
          </cell>
          <cell r="BO342">
            <v>0</v>
          </cell>
          <cell r="BP342">
            <v>0</v>
          </cell>
          <cell r="BQ342">
            <v>0</v>
          </cell>
          <cell r="BR342">
            <v>0</v>
          </cell>
          <cell r="BS342">
            <v>0</v>
          </cell>
          <cell r="BT342">
            <v>0</v>
          </cell>
          <cell r="BU342">
            <v>0</v>
          </cell>
          <cell r="BV342">
            <v>0</v>
          </cell>
          <cell r="BW342">
            <v>0</v>
          </cell>
          <cell r="BX342">
            <v>0</v>
          </cell>
          <cell r="BY342">
            <v>0</v>
          </cell>
          <cell r="BZ342">
            <v>0</v>
          </cell>
          <cell r="CA342">
            <v>0</v>
          </cell>
          <cell r="CB342">
            <v>0</v>
          </cell>
          <cell r="CC342">
            <v>0</v>
          </cell>
        </row>
        <row r="343">
          <cell r="B343" t="str">
            <v>국도38(시)07</v>
          </cell>
          <cell r="C343" t="str">
            <v>국도38(시)</v>
          </cell>
          <cell r="D343" t="str">
            <v>07</v>
          </cell>
          <cell r="E343" t="str">
            <v>0004W_973</v>
          </cell>
          <cell r="F343" t="str">
            <v>0004W_971</v>
          </cell>
          <cell r="G343">
            <v>31</v>
          </cell>
          <cell r="H343">
            <v>48</v>
          </cell>
          <cell r="I343">
            <v>0</v>
          </cell>
          <cell r="J343">
            <v>0</v>
          </cell>
          <cell r="K343">
            <v>0</v>
          </cell>
          <cell r="L343">
            <v>0</v>
          </cell>
          <cell r="M343">
            <v>0</v>
          </cell>
          <cell r="N343">
            <v>0</v>
          </cell>
          <cell r="O343">
            <v>0</v>
          </cell>
          <cell r="P343">
            <v>0</v>
          </cell>
          <cell r="Q343">
            <v>0</v>
          </cell>
          <cell r="R343">
            <v>31</v>
          </cell>
          <cell r="S343">
            <v>0</v>
          </cell>
          <cell r="T343">
            <v>31</v>
          </cell>
          <cell r="U343">
            <v>31</v>
          </cell>
          <cell r="V343">
            <v>0</v>
          </cell>
          <cell r="W343">
            <v>0</v>
          </cell>
          <cell r="X343">
            <v>0</v>
          </cell>
          <cell r="Y343">
            <v>0</v>
          </cell>
          <cell r="Z343">
            <v>0</v>
          </cell>
          <cell r="AA343">
            <v>0</v>
          </cell>
          <cell r="AB343">
            <v>0</v>
          </cell>
          <cell r="AC343">
            <v>0</v>
          </cell>
          <cell r="AD343">
            <v>0</v>
          </cell>
          <cell r="AE343">
            <v>0</v>
          </cell>
          <cell r="AF343">
            <v>0</v>
          </cell>
          <cell r="AG343">
            <v>0</v>
          </cell>
          <cell r="AH343">
            <v>0</v>
          </cell>
          <cell r="AI343">
            <v>0</v>
          </cell>
          <cell r="AJ343">
            <v>0</v>
          </cell>
          <cell r="AK343">
            <v>0</v>
          </cell>
          <cell r="AL343">
            <v>0</v>
          </cell>
          <cell r="AM343">
            <v>0</v>
          </cell>
          <cell r="AN343">
            <v>0</v>
          </cell>
          <cell r="AO343">
            <v>0</v>
          </cell>
          <cell r="AP343">
            <v>0</v>
          </cell>
          <cell r="AQ343">
            <v>0</v>
          </cell>
          <cell r="AR343">
            <v>0</v>
          </cell>
          <cell r="AS343">
            <v>0</v>
          </cell>
          <cell r="AT343">
            <v>0</v>
          </cell>
          <cell r="AU343">
            <v>0</v>
          </cell>
          <cell r="AV343">
            <v>0</v>
          </cell>
          <cell r="AW343">
            <v>0</v>
          </cell>
          <cell r="AX343">
            <v>0</v>
          </cell>
          <cell r="AY343">
            <v>0</v>
          </cell>
          <cell r="AZ343">
            <v>0</v>
          </cell>
          <cell r="BA343">
            <v>0</v>
          </cell>
          <cell r="BB343">
            <v>0</v>
          </cell>
          <cell r="BC343">
            <v>0</v>
          </cell>
          <cell r="BD343">
            <v>0</v>
          </cell>
          <cell r="BE343">
            <v>0</v>
          </cell>
          <cell r="BF343">
            <v>0</v>
          </cell>
          <cell r="BG343">
            <v>0</v>
          </cell>
          <cell r="BH343">
            <v>0</v>
          </cell>
          <cell r="BI343">
            <v>0</v>
          </cell>
          <cell r="BJ343">
            <v>0</v>
          </cell>
          <cell r="BK343">
            <v>0</v>
          </cell>
          <cell r="BL343">
            <v>0</v>
          </cell>
          <cell r="BM343">
            <v>0</v>
          </cell>
          <cell r="BN343">
            <v>0</v>
          </cell>
          <cell r="BO343">
            <v>0</v>
          </cell>
          <cell r="BP343">
            <v>0</v>
          </cell>
          <cell r="BQ343">
            <v>0</v>
          </cell>
          <cell r="BR343">
            <v>0</v>
          </cell>
          <cell r="BS343">
            <v>0</v>
          </cell>
          <cell r="BT343">
            <v>0</v>
          </cell>
          <cell r="BU343">
            <v>0</v>
          </cell>
          <cell r="BV343">
            <v>0</v>
          </cell>
          <cell r="BW343">
            <v>0</v>
          </cell>
          <cell r="BX343">
            <v>0</v>
          </cell>
          <cell r="BY343">
            <v>0</v>
          </cell>
          <cell r="BZ343">
            <v>0</v>
          </cell>
          <cell r="CA343">
            <v>0</v>
          </cell>
          <cell r="CB343">
            <v>0</v>
          </cell>
          <cell r="CC343">
            <v>0</v>
          </cell>
        </row>
        <row r="344">
          <cell r="B344" t="str">
            <v>국도38(시)07</v>
          </cell>
          <cell r="C344" t="str">
            <v>국도38(시)</v>
          </cell>
          <cell r="D344" t="str">
            <v>07</v>
          </cell>
          <cell r="E344" t="str">
            <v>0004W_971</v>
          </cell>
          <cell r="F344" t="str">
            <v>0004X_972</v>
          </cell>
          <cell r="G344">
            <v>35</v>
          </cell>
          <cell r="H344">
            <v>48</v>
          </cell>
          <cell r="I344">
            <v>0</v>
          </cell>
          <cell r="J344">
            <v>0</v>
          </cell>
          <cell r="K344">
            <v>0</v>
          </cell>
          <cell r="L344">
            <v>0</v>
          </cell>
          <cell r="M344">
            <v>0</v>
          </cell>
          <cell r="N344">
            <v>0</v>
          </cell>
          <cell r="O344">
            <v>0</v>
          </cell>
          <cell r="P344">
            <v>0</v>
          </cell>
          <cell r="Q344">
            <v>0</v>
          </cell>
          <cell r="R344">
            <v>35</v>
          </cell>
          <cell r="S344">
            <v>0</v>
          </cell>
          <cell r="T344">
            <v>35</v>
          </cell>
          <cell r="U344">
            <v>35</v>
          </cell>
          <cell r="V344">
            <v>0</v>
          </cell>
          <cell r="W344">
            <v>0</v>
          </cell>
          <cell r="X344">
            <v>0</v>
          </cell>
          <cell r="Y344">
            <v>0</v>
          </cell>
          <cell r="Z344">
            <v>0</v>
          </cell>
          <cell r="AA344">
            <v>0</v>
          </cell>
          <cell r="AB344">
            <v>0</v>
          </cell>
          <cell r="AC344">
            <v>0</v>
          </cell>
          <cell r="AD344">
            <v>0</v>
          </cell>
          <cell r="AE344">
            <v>0</v>
          </cell>
          <cell r="AF344">
            <v>0</v>
          </cell>
          <cell r="AG344">
            <v>0</v>
          </cell>
          <cell r="AH344">
            <v>0</v>
          </cell>
          <cell r="AI344">
            <v>0</v>
          </cell>
          <cell r="AJ344">
            <v>0</v>
          </cell>
          <cell r="AK344">
            <v>0</v>
          </cell>
          <cell r="AL344">
            <v>0</v>
          </cell>
          <cell r="AM344">
            <v>0</v>
          </cell>
          <cell r="AN344">
            <v>0</v>
          </cell>
          <cell r="AO344">
            <v>0</v>
          </cell>
          <cell r="AP344">
            <v>0</v>
          </cell>
          <cell r="AQ344">
            <v>0</v>
          </cell>
          <cell r="AR344">
            <v>0</v>
          </cell>
          <cell r="AS344">
            <v>0</v>
          </cell>
          <cell r="AT344">
            <v>0</v>
          </cell>
          <cell r="AU344">
            <v>0</v>
          </cell>
          <cell r="AV344">
            <v>0</v>
          </cell>
          <cell r="AW344">
            <v>0</v>
          </cell>
          <cell r="AX344">
            <v>0</v>
          </cell>
          <cell r="AY344">
            <v>0</v>
          </cell>
          <cell r="AZ344">
            <v>0</v>
          </cell>
          <cell r="BA344">
            <v>0</v>
          </cell>
          <cell r="BB344">
            <v>0</v>
          </cell>
          <cell r="BC344">
            <v>0</v>
          </cell>
          <cell r="BD344">
            <v>0</v>
          </cell>
          <cell r="BE344">
            <v>0</v>
          </cell>
          <cell r="BF344">
            <v>0</v>
          </cell>
          <cell r="BG344">
            <v>0</v>
          </cell>
          <cell r="BH344">
            <v>0</v>
          </cell>
          <cell r="BI344">
            <v>0</v>
          </cell>
          <cell r="BJ344">
            <v>0</v>
          </cell>
          <cell r="BK344">
            <v>0</v>
          </cell>
          <cell r="BL344">
            <v>0</v>
          </cell>
          <cell r="BM344">
            <v>0</v>
          </cell>
          <cell r="BN344">
            <v>0</v>
          </cell>
          <cell r="BO344">
            <v>0</v>
          </cell>
          <cell r="BP344">
            <v>0</v>
          </cell>
          <cell r="BQ344">
            <v>0</v>
          </cell>
          <cell r="BR344">
            <v>0</v>
          </cell>
          <cell r="BS344">
            <v>0</v>
          </cell>
          <cell r="BT344">
            <v>0</v>
          </cell>
          <cell r="BU344">
            <v>0</v>
          </cell>
          <cell r="BV344">
            <v>0</v>
          </cell>
          <cell r="BW344">
            <v>0</v>
          </cell>
          <cell r="BX344">
            <v>0</v>
          </cell>
          <cell r="BY344">
            <v>0</v>
          </cell>
          <cell r="BZ344">
            <v>0</v>
          </cell>
          <cell r="CA344">
            <v>0</v>
          </cell>
          <cell r="CB344">
            <v>0</v>
          </cell>
          <cell r="CC344">
            <v>0</v>
          </cell>
        </row>
        <row r="345">
          <cell r="B345" t="str">
            <v>국도38(시)07</v>
          </cell>
          <cell r="C345" t="str">
            <v>국도38(시)</v>
          </cell>
          <cell r="D345" t="str">
            <v>07</v>
          </cell>
          <cell r="E345" t="str">
            <v>0004X_972</v>
          </cell>
          <cell r="F345" t="str">
            <v>0004X_072</v>
          </cell>
          <cell r="G345">
            <v>33</v>
          </cell>
          <cell r="H345">
            <v>48</v>
          </cell>
          <cell r="I345">
            <v>0</v>
          </cell>
          <cell r="J345">
            <v>0</v>
          </cell>
          <cell r="K345">
            <v>0</v>
          </cell>
          <cell r="L345">
            <v>0</v>
          </cell>
          <cell r="M345">
            <v>0</v>
          </cell>
          <cell r="N345">
            <v>0</v>
          </cell>
          <cell r="O345">
            <v>0</v>
          </cell>
          <cell r="P345">
            <v>0</v>
          </cell>
          <cell r="Q345">
            <v>0</v>
          </cell>
          <cell r="R345">
            <v>33</v>
          </cell>
          <cell r="S345">
            <v>0</v>
          </cell>
          <cell r="T345">
            <v>33</v>
          </cell>
          <cell r="U345">
            <v>33</v>
          </cell>
          <cell r="V345">
            <v>0</v>
          </cell>
          <cell r="W345">
            <v>0</v>
          </cell>
          <cell r="X345">
            <v>0</v>
          </cell>
          <cell r="Y345">
            <v>0</v>
          </cell>
          <cell r="Z345">
            <v>0</v>
          </cell>
          <cell r="AA345">
            <v>0</v>
          </cell>
          <cell r="AB345">
            <v>0</v>
          </cell>
          <cell r="AC345">
            <v>0</v>
          </cell>
          <cell r="AD345">
            <v>0</v>
          </cell>
          <cell r="AE345">
            <v>0</v>
          </cell>
          <cell r="AF345">
            <v>0</v>
          </cell>
          <cell r="AG345">
            <v>0</v>
          </cell>
          <cell r="AH345">
            <v>0</v>
          </cell>
          <cell r="AI345">
            <v>0</v>
          </cell>
          <cell r="AJ345">
            <v>0</v>
          </cell>
          <cell r="AK345">
            <v>0</v>
          </cell>
          <cell r="AL345">
            <v>0</v>
          </cell>
          <cell r="AM345">
            <v>0</v>
          </cell>
          <cell r="AN345">
            <v>0</v>
          </cell>
          <cell r="AO345">
            <v>0</v>
          </cell>
          <cell r="AP345">
            <v>0</v>
          </cell>
          <cell r="AQ345">
            <v>0</v>
          </cell>
          <cell r="AR345">
            <v>0</v>
          </cell>
          <cell r="AS345">
            <v>0</v>
          </cell>
          <cell r="AT345">
            <v>0</v>
          </cell>
          <cell r="AU345">
            <v>0</v>
          </cell>
          <cell r="AV345">
            <v>0</v>
          </cell>
          <cell r="AW345">
            <v>0</v>
          </cell>
          <cell r="AX345">
            <v>0</v>
          </cell>
          <cell r="AY345">
            <v>0</v>
          </cell>
          <cell r="AZ345">
            <v>0</v>
          </cell>
          <cell r="BA345">
            <v>0</v>
          </cell>
          <cell r="BB345">
            <v>0</v>
          </cell>
          <cell r="BC345">
            <v>0</v>
          </cell>
          <cell r="BD345">
            <v>0</v>
          </cell>
          <cell r="BE345">
            <v>0</v>
          </cell>
          <cell r="BF345">
            <v>0</v>
          </cell>
          <cell r="BG345">
            <v>0</v>
          </cell>
          <cell r="BH345">
            <v>0</v>
          </cell>
          <cell r="BI345">
            <v>0</v>
          </cell>
          <cell r="BJ345">
            <v>0</v>
          </cell>
          <cell r="BK345">
            <v>0</v>
          </cell>
          <cell r="BL345">
            <v>0</v>
          </cell>
          <cell r="BM345">
            <v>0</v>
          </cell>
          <cell r="BN345">
            <v>0</v>
          </cell>
          <cell r="BO345">
            <v>0</v>
          </cell>
          <cell r="BP345">
            <v>0</v>
          </cell>
          <cell r="BQ345">
            <v>0</v>
          </cell>
          <cell r="BR345">
            <v>0</v>
          </cell>
          <cell r="BS345">
            <v>0</v>
          </cell>
          <cell r="BT345">
            <v>0</v>
          </cell>
          <cell r="BU345">
            <v>0</v>
          </cell>
          <cell r="BV345">
            <v>0</v>
          </cell>
          <cell r="BW345">
            <v>0</v>
          </cell>
          <cell r="BX345">
            <v>0</v>
          </cell>
          <cell r="BY345">
            <v>0</v>
          </cell>
          <cell r="BZ345">
            <v>0</v>
          </cell>
          <cell r="CA345">
            <v>0</v>
          </cell>
          <cell r="CB345">
            <v>0</v>
          </cell>
          <cell r="CC345">
            <v>0</v>
          </cell>
        </row>
        <row r="346">
          <cell r="B346" t="str">
            <v>국도38(시)07</v>
          </cell>
          <cell r="C346" t="str">
            <v>국도38(시)</v>
          </cell>
          <cell r="D346" t="str">
            <v>07</v>
          </cell>
          <cell r="E346" t="str">
            <v>0004X_072</v>
          </cell>
          <cell r="F346" t="str">
            <v>0004X_171</v>
          </cell>
          <cell r="G346">
            <v>42</v>
          </cell>
          <cell r="H346">
            <v>48</v>
          </cell>
          <cell r="I346">
            <v>0</v>
          </cell>
          <cell r="J346">
            <v>0</v>
          </cell>
          <cell r="K346">
            <v>0</v>
          </cell>
          <cell r="L346">
            <v>0</v>
          </cell>
          <cell r="M346">
            <v>0</v>
          </cell>
          <cell r="N346">
            <v>0</v>
          </cell>
          <cell r="O346">
            <v>0</v>
          </cell>
          <cell r="P346">
            <v>0</v>
          </cell>
          <cell r="Q346">
            <v>0</v>
          </cell>
          <cell r="R346">
            <v>42</v>
          </cell>
          <cell r="S346">
            <v>0</v>
          </cell>
          <cell r="T346">
            <v>42</v>
          </cell>
          <cell r="U346">
            <v>42</v>
          </cell>
          <cell r="V346">
            <v>0</v>
          </cell>
          <cell r="W346">
            <v>0</v>
          </cell>
          <cell r="X346">
            <v>0</v>
          </cell>
          <cell r="Y346">
            <v>0</v>
          </cell>
          <cell r="Z346">
            <v>0</v>
          </cell>
          <cell r="AA346">
            <v>0</v>
          </cell>
          <cell r="AB346">
            <v>0</v>
          </cell>
          <cell r="AC346">
            <v>0</v>
          </cell>
          <cell r="AD346">
            <v>0</v>
          </cell>
          <cell r="AE346">
            <v>0</v>
          </cell>
          <cell r="AF346">
            <v>0</v>
          </cell>
          <cell r="AG346">
            <v>0</v>
          </cell>
          <cell r="AH346">
            <v>0</v>
          </cell>
          <cell r="AI346">
            <v>0</v>
          </cell>
          <cell r="AJ346">
            <v>0</v>
          </cell>
          <cell r="AK346">
            <v>0</v>
          </cell>
          <cell r="AL346">
            <v>0</v>
          </cell>
          <cell r="AM346">
            <v>0</v>
          </cell>
          <cell r="AN346">
            <v>0</v>
          </cell>
          <cell r="AO346">
            <v>0</v>
          </cell>
          <cell r="AP346">
            <v>0</v>
          </cell>
          <cell r="AQ346">
            <v>0</v>
          </cell>
          <cell r="AR346">
            <v>0</v>
          </cell>
          <cell r="AS346">
            <v>0</v>
          </cell>
          <cell r="AT346">
            <v>0</v>
          </cell>
          <cell r="AU346">
            <v>0</v>
          </cell>
          <cell r="AV346">
            <v>0</v>
          </cell>
          <cell r="AW346">
            <v>0</v>
          </cell>
          <cell r="AX346">
            <v>0</v>
          </cell>
          <cell r="AY346">
            <v>0</v>
          </cell>
          <cell r="AZ346">
            <v>0</v>
          </cell>
          <cell r="BA346">
            <v>0</v>
          </cell>
          <cell r="BB346">
            <v>0</v>
          </cell>
          <cell r="BC346">
            <v>0</v>
          </cell>
          <cell r="BD346">
            <v>0</v>
          </cell>
          <cell r="BE346">
            <v>0</v>
          </cell>
          <cell r="BF346">
            <v>0</v>
          </cell>
          <cell r="BG346">
            <v>0</v>
          </cell>
          <cell r="BH346">
            <v>0</v>
          </cell>
          <cell r="BI346">
            <v>0</v>
          </cell>
          <cell r="BJ346">
            <v>0</v>
          </cell>
          <cell r="BK346">
            <v>0</v>
          </cell>
          <cell r="BL346">
            <v>2</v>
          </cell>
          <cell r="BM346">
            <v>0</v>
          </cell>
          <cell r="BN346">
            <v>0</v>
          </cell>
          <cell r="BO346">
            <v>0</v>
          </cell>
          <cell r="BP346">
            <v>0</v>
          </cell>
          <cell r="BQ346">
            <v>0</v>
          </cell>
          <cell r="BR346">
            <v>0</v>
          </cell>
          <cell r="BS346">
            <v>0</v>
          </cell>
          <cell r="BT346">
            <v>0</v>
          </cell>
          <cell r="BU346">
            <v>0</v>
          </cell>
          <cell r="BV346">
            <v>0</v>
          </cell>
          <cell r="BW346">
            <v>0</v>
          </cell>
          <cell r="BX346">
            <v>0</v>
          </cell>
          <cell r="BY346">
            <v>0</v>
          </cell>
          <cell r="BZ346">
            <v>0</v>
          </cell>
          <cell r="CA346">
            <v>0</v>
          </cell>
          <cell r="CB346">
            <v>0</v>
          </cell>
          <cell r="CC346">
            <v>0</v>
          </cell>
        </row>
        <row r="347">
          <cell r="B347" t="str">
            <v>국도38(시)07</v>
          </cell>
          <cell r="C347" t="str">
            <v>국도38(시)</v>
          </cell>
          <cell r="D347" t="str">
            <v>07</v>
          </cell>
          <cell r="E347" t="str">
            <v>0004X_171</v>
          </cell>
          <cell r="F347" t="str">
            <v>0004X_283</v>
          </cell>
          <cell r="G347">
            <v>47</v>
          </cell>
          <cell r="H347">
            <v>48</v>
          </cell>
          <cell r="I347">
            <v>0</v>
          </cell>
          <cell r="J347">
            <v>0</v>
          </cell>
          <cell r="K347">
            <v>0</v>
          </cell>
          <cell r="L347">
            <v>0</v>
          </cell>
          <cell r="M347">
            <v>0</v>
          </cell>
          <cell r="N347">
            <v>0</v>
          </cell>
          <cell r="O347">
            <v>0</v>
          </cell>
          <cell r="P347">
            <v>0</v>
          </cell>
          <cell r="Q347">
            <v>0</v>
          </cell>
          <cell r="R347">
            <v>47</v>
          </cell>
          <cell r="S347">
            <v>0</v>
          </cell>
          <cell r="T347">
            <v>47</v>
          </cell>
          <cell r="U347">
            <v>47</v>
          </cell>
          <cell r="V347">
            <v>0</v>
          </cell>
          <cell r="W347">
            <v>0</v>
          </cell>
          <cell r="X347">
            <v>0</v>
          </cell>
          <cell r="Y347">
            <v>0</v>
          </cell>
          <cell r="Z347">
            <v>0</v>
          </cell>
          <cell r="AA347">
            <v>0</v>
          </cell>
          <cell r="AB347">
            <v>0</v>
          </cell>
          <cell r="AC347">
            <v>0</v>
          </cell>
          <cell r="AD347">
            <v>0</v>
          </cell>
          <cell r="AE347">
            <v>0</v>
          </cell>
          <cell r="AF347">
            <v>0</v>
          </cell>
          <cell r="AG347">
            <v>0</v>
          </cell>
          <cell r="AH347">
            <v>0</v>
          </cell>
          <cell r="AI347">
            <v>0</v>
          </cell>
          <cell r="AJ347">
            <v>0</v>
          </cell>
          <cell r="AK347">
            <v>0</v>
          </cell>
          <cell r="AL347">
            <v>0</v>
          </cell>
          <cell r="AM347">
            <v>0</v>
          </cell>
          <cell r="AN347">
            <v>0</v>
          </cell>
          <cell r="AO347">
            <v>0</v>
          </cell>
          <cell r="AP347">
            <v>0</v>
          </cell>
          <cell r="AQ347">
            <v>0</v>
          </cell>
          <cell r="AR347">
            <v>0</v>
          </cell>
          <cell r="AS347">
            <v>0</v>
          </cell>
          <cell r="AT347">
            <v>0</v>
          </cell>
          <cell r="AU347">
            <v>0</v>
          </cell>
          <cell r="AV347">
            <v>0</v>
          </cell>
          <cell r="AW347">
            <v>0</v>
          </cell>
          <cell r="AX347">
            <v>0</v>
          </cell>
          <cell r="AY347">
            <v>0</v>
          </cell>
          <cell r="AZ347">
            <v>0</v>
          </cell>
          <cell r="BA347">
            <v>0</v>
          </cell>
          <cell r="BB347">
            <v>0</v>
          </cell>
          <cell r="BC347">
            <v>0</v>
          </cell>
          <cell r="BD347">
            <v>0</v>
          </cell>
          <cell r="BE347">
            <v>0</v>
          </cell>
          <cell r="BF347">
            <v>0</v>
          </cell>
          <cell r="BG347">
            <v>0</v>
          </cell>
          <cell r="BH347">
            <v>0</v>
          </cell>
          <cell r="BI347">
            <v>0</v>
          </cell>
          <cell r="BJ347">
            <v>0</v>
          </cell>
          <cell r="BK347">
            <v>0</v>
          </cell>
          <cell r="BL347">
            <v>0</v>
          </cell>
          <cell r="BM347">
            <v>0</v>
          </cell>
          <cell r="BN347">
            <v>0</v>
          </cell>
          <cell r="BO347">
            <v>0</v>
          </cell>
          <cell r="BP347">
            <v>0</v>
          </cell>
          <cell r="BQ347">
            <v>0</v>
          </cell>
          <cell r="BR347">
            <v>0</v>
          </cell>
          <cell r="BS347">
            <v>0</v>
          </cell>
          <cell r="BT347">
            <v>0</v>
          </cell>
          <cell r="BU347">
            <v>0</v>
          </cell>
          <cell r="BV347">
            <v>0</v>
          </cell>
          <cell r="BW347">
            <v>0</v>
          </cell>
          <cell r="BX347">
            <v>0</v>
          </cell>
          <cell r="BY347">
            <v>0</v>
          </cell>
          <cell r="BZ347">
            <v>0</v>
          </cell>
          <cell r="CA347">
            <v>0</v>
          </cell>
          <cell r="CB347">
            <v>0</v>
          </cell>
          <cell r="CC347">
            <v>0</v>
          </cell>
        </row>
        <row r="348">
          <cell r="B348" t="str">
            <v>국도38(시)07</v>
          </cell>
          <cell r="C348" t="str">
            <v>국도38(시)</v>
          </cell>
          <cell r="D348" t="str">
            <v>07</v>
          </cell>
          <cell r="E348" t="str">
            <v>0004X_283</v>
          </cell>
          <cell r="F348" t="str">
            <v>0004X_383</v>
          </cell>
          <cell r="G348">
            <v>50</v>
          </cell>
          <cell r="H348">
            <v>48</v>
          </cell>
          <cell r="I348">
            <v>0</v>
          </cell>
          <cell r="J348">
            <v>0</v>
          </cell>
          <cell r="K348">
            <v>0</v>
          </cell>
          <cell r="L348">
            <v>0</v>
          </cell>
          <cell r="M348">
            <v>0</v>
          </cell>
          <cell r="N348">
            <v>0</v>
          </cell>
          <cell r="O348">
            <v>0</v>
          </cell>
          <cell r="P348">
            <v>0</v>
          </cell>
          <cell r="Q348">
            <v>0</v>
          </cell>
          <cell r="R348">
            <v>50</v>
          </cell>
          <cell r="S348">
            <v>0</v>
          </cell>
          <cell r="T348">
            <v>50</v>
          </cell>
          <cell r="U348">
            <v>50</v>
          </cell>
          <cell r="V348">
            <v>0</v>
          </cell>
          <cell r="W348">
            <v>0</v>
          </cell>
          <cell r="X348">
            <v>0</v>
          </cell>
          <cell r="Y348">
            <v>0</v>
          </cell>
          <cell r="Z348">
            <v>0</v>
          </cell>
          <cell r="AA348">
            <v>0</v>
          </cell>
          <cell r="AB348">
            <v>0</v>
          </cell>
          <cell r="AC348">
            <v>0</v>
          </cell>
          <cell r="AD348">
            <v>0</v>
          </cell>
          <cell r="AE348">
            <v>0</v>
          </cell>
          <cell r="AF348">
            <v>0</v>
          </cell>
          <cell r="AG348">
            <v>0</v>
          </cell>
          <cell r="AH348">
            <v>0</v>
          </cell>
          <cell r="AI348">
            <v>0</v>
          </cell>
          <cell r="AJ348">
            <v>0</v>
          </cell>
          <cell r="AK348">
            <v>0</v>
          </cell>
          <cell r="AL348">
            <v>0</v>
          </cell>
          <cell r="AM348">
            <v>0</v>
          </cell>
          <cell r="AN348">
            <v>0</v>
          </cell>
          <cell r="AO348">
            <v>0</v>
          </cell>
          <cell r="AP348">
            <v>0</v>
          </cell>
          <cell r="AQ348">
            <v>0</v>
          </cell>
          <cell r="AR348">
            <v>0</v>
          </cell>
          <cell r="AS348">
            <v>0</v>
          </cell>
          <cell r="AT348">
            <v>0</v>
          </cell>
          <cell r="AU348">
            <v>0</v>
          </cell>
          <cell r="AV348">
            <v>0</v>
          </cell>
          <cell r="AW348">
            <v>0</v>
          </cell>
          <cell r="AX348">
            <v>0</v>
          </cell>
          <cell r="AY348">
            <v>0</v>
          </cell>
          <cell r="AZ348">
            <v>0</v>
          </cell>
          <cell r="BA348">
            <v>0</v>
          </cell>
          <cell r="BB348">
            <v>0</v>
          </cell>
          <cell r="BC348">
            <v>0</v>
          </cell>
          <cell r="BD348">
            <v>0</v>
          </cell>
          <cell r="BE348">
            <v>0</v>
          </cell>
          <cell r="BF348">
            <v>0</v>
          </cell>
          <cell r="BG348">
            <v>0</v>
          </cell>
          <cell r="BH348">
            <v>0</v>
          </cell>
          <cell r="BI348">
            <v>0</v>
          </cell>
          <cell r="BJ348">
            <v>0</v>
          </cell>
          <cell r="BK348">
            <v>0</v>
          </cell>
          <cell r="BL348">
            <v>0</v>
          </cell>
          <cell r="BM348">
            <v>0</v>
          </cell>
          <cell r="BN348">
            <v>0</v>
          </cell>
          <cell r="BO348">
            <v>0</v>
          </cell>
          <cell r="BP348">
            <v>0</v>
          </cell>
          <cell r="BQ348">
            <v>0</v>
          </cell>
          <cell r="BR348">
            <v>0</v>
          </cell>
          <cell r="BS348">
            <v>0</v>
          </cell>
          <cell r="BT348">
            <v>0</v>
          </cell>
          <cell r="BU348">
            <v>0</v>
          </cell>
          <cell r="BV348">
            <v>0</v>
          </cell>
          <cell r="BW348">
            <v>0</v>
          </cell>
          <cell r="BX348">
            <v>0</v>
          </cell>
          <cell r="BY348">
            <v>0</v>
          </cell>
          <cell r="BZ348">
            <v>0</v>
          </cell>
          <cell r="CA348">
            <v>0</v>
          </cell>
          <cell r="CB348">
            <v>0</v>
          </cell>
          <cell r="CC348">
            <v>0</v>
          </cell>
        </row>
        <row r="349">
          <cell r="B349" t="str">
            <v>국도38(시)07</v>
          </cell>
          <cell r="C349" t="str">
            <v>국도38(시)</v>
          </cell>
          <cell r="D349" t="str">
            <v>07</v>
          </cell>
          <cell r="E349" t="str">
            <v>0004X_383</v>
          </cell>
          <cell r="F349" t="str">
            <v>0004X_482</v>
          </cell>
          <cell r="G349">
            <v>46</v>
          </cell>
          <cell r="H349">
            <v>48</v>
          </cell>
          <cell r="I349">
            <v>0</v>
          </cell>
          <cell r="J349">
            <v>0</v>
          </cell>
          <cell r="K349">
            <v>0</v>
          </cell>
          <cell r="L349">
            <v>0</v>
          </cell>
          <cell r="M349">
            <v>0</v>
          </cell>
          <cell r="N349">
            <v>0</v>
          </cell>
          <cell r="O349">
            <v>0</v>
          </cell>
          <cell r="P349">
            <v>0</v>
          </cell>
          <cell r="Q349">
            <v>0</v>
          </cell>
          <cell r="R349">
            <v>46</v>
          </cell>
          <cell r="S349">
            <v>0</v>
          </cell>
          <cell r="T349">
            <v>46</v>
          </cell>
          <cell r="U349">
            <v>46</v>
          </cell>
          <cell r="V349">
            <v>0</v>
          </cell>
          <cell r="W349">
            <v>0</v>
          </cell>
          <cell r="X349">
            <v>0</v>
          </cell>
          <cell r="Y349">
            <v>0</v>
          </cell>
          <cell r="Z349">
            <v>0</v>
          </cell>
          <cell r="AA349">
            <v>0</v>
          </cell>
          <cell r="AB349">
            <v>0</v>
          </cell>
          <cell r="AC349">
            <v>0</v>
          </cell>
          <cell r="AD349">
            <v>0</v>
          </cell>
          <cell r="AE349">
            <v>0</v>
          </cell>
          <cell r="AF349">
            <v>0</v>
          </cell>
          <cell r="AG349">
            <v>0</v>
          </cell>
          <cell r="AH349">
            <v>0</v>
          </cell>
          <cell r="AI349">
            <v>0</v>
          </cell>
          <cell r="AJ349">
            <v>0</v>
          </cell>
          <cell r="AK349">
            <v>0</v>
          </cell>
          <cell r="AL349">
            <v>0</v>
          </cell>
          <cell r="AM349">
            <v>0</v>
          </cell>
          <cell r="AN349">
            <v>0</v>
          </cell>
          <cell r="AO349">
            <v>0</v>
          </cell>
          <cell r="AP349">
            <v>0</v>
          </cell>
          <cell r="AQ349">
            <v>0</v>
          </cell>
          <cell r="AR349">
            <v>0</v>
          </cell>
          <cell r="AS349">
            <v>0</v>
          </cell>
          <cell r="AT349">
            <v>0</v>
          </cell>
          <cell r="AU349">
            <v>0</v>
          </cell>
          <cell r="AV349">
            <v>0</v>
          </cell>
          <cell r="AW349">
            <v>0</v>
          </cell>
          <cell r="AX349">
            <v>0</v>
          </cell>
          <cell r="AY349">
            <v>0</v>
          </cell>
          <cell r="AZ349">
            <v>0</v>
          </cell>
          <cell r="BA349">
            <v>0</v>
          </cell>
          <cell r="BB349">
            <v>0</v>
          </cell>
          <cell r="BC349">
            <v>0</v>
          </cell>
          <cell r="BD349">
            <v>0</v>
          </cell>
          <cell r="BE349">
            <v>0</v>
          </cell>
          <cell r="BF349">
            <v>0</v>
          </cell>
          <cell r="BG349">
            <v>0</v>
          </cell>
          <cell r="BH349">
            <v>0</v>
          </cell>
          <cell r="BI349">
            <v>0</v>
          </cell>
          <cell r="BJ349">
            <v>0</v>
          </cell>
          <cell r="BK349">
            <v>0</v>
          </cell>
          <cell r="BL349">
            <v>0</v>
          </cell>
          <cell r="BM349">
            <v>0</v>
          </cell>
          <cell r="BN349">
            <v>0</v>
          </cell>
          <cell r="BO349">
            <v>0</v>
          </cell>
          <cell r="BP349">
            <v>0</v>
          </cell>
          <cell r="BQ349">
            <v>0</v>
          </cell>
          <cell r="BR349">
            <v>0</v>
          </cell>
          <cell r="BS349">
            <v>0</v>
          </cell>
          <cell r="BT349">
            <v>0</v>
          </cell>
          <cell r="BU349">
            <v>0</v>
          </cell>
          <cell r="BV349">
            <v>0</v>
          </cell>
          <cell r="BW349">
            <v>0</v>
          </cell>
          <cell r="BX349">
            <v>0</v>
          </cell>
          <cell r="BY349">
            <v>0</v>
          </cell>
          <cell r="BZ349">
            <v>0</v>
          </cell>
          <cell r="CA349">
            <v>0</v>
          </cell>
          <cell r="CB349">
            <v>0</v>
          </cell>
          <cell r="CC349">
            <v>0</v>
          </cell>
        </row>
        <row r="350">
          <cell r="B350" t="str">
            <v>국도38(시)07</v>
          </cell>
          <cell r="C350" t="str">
            <v>국도38(시)</v>
          </cell>
          <cell r="D350" t="str">
            <v>07</v>
          </cell>
          <cell r="E350" t="str">
            <v>0004X_482</v>
          </cell>
          <cell r="F350" t="str">
            <v>0004X_592</v>
          </cell>
          <cell r="G350">
            <v>33</v>
          </cell>
          <cell r="H350">
            <v>48</v>
          </cell>
          <cell r="I350">
            <v>0</v>
          </cell>
          <cell r="J350">
            <v>0</v>
          </cell>
          <cell r="K350">
            <v>0</v>
          </cell>
          <cell r="L350">
            <v>0</v>
          </cell>
          <cell r="M350">
            <v>0</v>
          </cell>
          <cell r="N350">
            <v>0</v>
          </cell>
          <cell r="O350">
            <v>0</v>
          </cell>
          <cell r="P350">
            <v>0</v>
          </cell>
          <cell r="Q350">
            <v>0</v>
          </cell>
          <cell r="R350">
            <v>33</v>
          </cell>
          <cell r="S350">
            <v>0</v>
          </cell>
          <cell r="T350">
            <v>33</v>
          </cell>
          <cell r="U350">
            <v>33</v>
          </cell>
          <cell r="V350">
            <v>0</v>
          </cell>
          <cell r="W350">
            <v>0</v>
          </cell>
          <cell r="X350">
            <v>0</v>
          </cell>
          <cell r="Y350">
            <v>0</v>
          </cell>
          <cell r="Z350">
            <v>0</v>
          </cell>
          <cell r="AA350">
            <v>0</v>
          </cell>
          <cell r="AB350">
            <v>0</v>
          </cell>
          <cell r="AC350">
            <v>0</v>
          </cell>
          <cell r="AD350">
            <v>0</v>
          </cell>
          <cell r="AE350">
            <v>0</v>
          </cell>
          <cell r="AF350">
            <v>0</v>
          </cell>
          <cell r="AG350">
            <v>0</v>
          </cell>
          <cell r="AH350">
            <v>0</v>
          </cell>
          <cell r="AI350">
            <v>0</v>
          </cell>
          <cell r="AJ350">
            <v>0</v>
          </cell>
          <cell r="AK350">
            <v>0</v>
          </cell>
          <cell r="AL350">
            <v>0</v>
          </cell>
          <cell r="AM350">
            <v>0</v>
          </cell>
          <cell r="AN350">
            <v>0</v>
          </cell>
          <cell r="AO350">
            <v>0</v>
          </cell>
          <cell r="AP350">
            <v>0</v>
          </cell>
          <cell r="AQ350">
            <v>0</v>
          </cell>
          <cell r="AR350">
            <v>0</v>
          </cell>
          <cell r="AS350">
            <v>0</v>
          </cell>
          <cell r="AT350">
            <v>0</v>
          </cell>
          <cell r="AU350">
            <v>0</v>
          </cell>
          <cell r="AV350">
            <v>0</v>
          </cell>
          <cell r="AW350">
            <v>0</v>
          </cell>
          <cell r="AX350">
            <v>0</v>
          </cell>
          <cell r="AY350">
            <v>0</v>
          </cell>
          <cell r="AZ350">
            <v>0</v>
          </cell>
          <cell r="BA350">
            <v>0</v>
          </cell>
          <cell r="BB350">
            <v>0</v>
          </cell>
          <cell r="BC350">
            <v>0</v>
          </cell>
          <cell r="BD350">
            <v>0</v>
          </cell>
          <cell r="BE350">
            <v>0</v>
          </cell>
          <cell r="BF350">
            <v>0</v>
          </cell>
          <cell r="BG350">
            <v>0</v>
          </cell>
          <cell r="BH350">
            <v>0</v>
          </cell>
          <cell r="BI350">
            <v>0</v>
          </cell>
          <cell r="BJ350">
            <v>0</v>
          </cell>
          <cell r="BK350">
            <v>0</v>
          </cell>
          <cell r="BL350">
            <v>0</v>
          </cell>
          <cell r="BM350">
            <v>0</v>
          </cell>
          <cell r="BN350">
            <v>0</v>
          </cell>
          <cell r="BO350">
            <v>0</v>
          </cell>
          <cell r="BP350">
            <v>0</v>
          </cell>
          <cell r="BQ350">
            <v>0</v>
          </cell>
          <cell r="BR350">
            <v>0</v>
          </cell>
          <cell r="BS350">
            <v>0</v>
          </cell>
          <cell r="BT350">
            <v>0</v>
          </cell>
          <cell r="BU350">
            <v>0</v>
          </cell>
          <cell r="BV350">
            <v>0</v>
          </cell>
          <cell r="BW350">
            <v>0</v>
          </cell>
          <cell r="BX350">
            <v>0</v>
          </cell>
          <cell r="BY350">
            <v>0</v>
          </cell>
          <cell r="BZ350">
            <v>0</v>
          </cell>
          <cell r="CA350">
            <v>0</v>
          </cell>
          <cell r="CB350">
            <v>0</v>
          </cell>
          <cell r="CC350">
            <v>0</v>
          </cell>
        </row>
        <row r="351">
          <cell r="B351" t="str">
            <v>국도38(시)07</v>
          </cell>
          <cell r="C351" t="str">
            <v>국도38(시)</v>
          </cell>
          <cell r="D351" t="str">
            <v>07</v>
          </cell>
          <cell r="E351" t="str">
            <v>0004X_592</v>
          </cell>
          <cell r="F351" t="str">
            <v>0004X_591</v>
          </cell>
          <cell r="G351">
            <v>48</v>
          </cell>
          <cell r="H351">
            <v>48</v>
          </cell>
          <cell r="I351">
            <v>0</v>
          </cell>
          <cell r="J351">
            <v>0</v>
          </cell>
          <cell r="K351">
            <v>0</v>
          </cell>
          <cell r="L351">
            <v>0</v>
          </cell>
          <cell r="M351">
            <v>0</v>
          </cell>
          <cell r="N351">
            <v>0</v>
          </cell>
          <cell r="O351">
            <v>0</v>
          </cell>
          <cell r="P351">
            <v>0</v>
          </cell>
          <cell r="Q351">
            <v>0</v>
          </cell>
          <cell r="R351">
            <v>48</v>
          </cell>
          <cell r="S351">
            <v>0</v>
          </cell>
          <cell r="T351">
            <v>48</v>
          </cell>
          <cell r="U351">
            <v>48</v>
          </cell>
          <cell r="V351">
            <v>0</v>
          </cell>
          <cell r="W351">
            <v>0</v>
          </cell>
          <cell r="X351">
            <v>0</v>
          </cell>
          <cell r="Y351">
            <v>0</v>
          </cell>
          <cell r="Z351">
            <v>0</v>
          </cell>
          <cell r="AA351">
            <v>0</v>
          </cell>
          <cell r="AB351">
            <v>0</v>
          </cell>
          <cell r="AC351">
            <v>0</v>
          </cell>
          <cell r="AD351">
            <v>0</v>
          </cell>
          <cell r="AE351">
            <v>0</v>
          </cell>
          <cell r="AF351">
            <v>0</v>
          </cell>
          <cell r="AG351">
            <v>0</v>
          </cell>
          <cell r="AH351">
            <v>0</v>
          </cell>
          <cell r="AI351">
            <v>0</v>
          </cell>
          <cell r="AJ351">
            <v>0</v>
          </cell>
          <cell r="AK351">
            <v>0</v>
          </cell>
          <cell r="AL351">
            <v>0</v>
          </cell>
          <cell r="AM351">
            <v>0</v>
          </cell>
          <cell r="AN351">
            <v>0</v>
          </cell>
          <cell r="AO351">
            <v>0</v>
          </cell>
          <cell r="AP351">
            <v>0</v>
          </cell>
          <cell r="AQ351">
            <v>0</v>
          </cell>
          <cell r="AR351">
            <v>0</v>
          </cell>
          <cell r="AS351">
            <v>0</v>
          </cell>
          <cell r="AT351">
            <v>0</v>
          </cell>
          <cell r="AU351">
            <v>0</v>
          </cell>
          <cell r="AV351">
            <v>0</v>
          </cell>
          <cell r="AW351">
            <v>0</v>
          </cell>
          <cell r="AX351">
            <v>0</v>
          </cell>
          <cell r="AY351">
            <v>0</v>
          </cell>
          <cell r="AZ351">
            <v>0</v>
          </cell>
          <cell r="BA351">
            <v>0</v>
          </cell>
          <cell r="BB351">
            <v>0</v>
          </cell>
          <cell r="BC351">
            <v>0</v>
          </cell>
          <cell r="BD351">
            <v>0</v>
          </cell>
          <cell r="BE351">
            <v>0</v>
          </cell>
          <cell r="BF351">
            <v>0</v>
          </cell>
          <cell r="BG351">
            <v>0</v>
          </cell>
          <cell r="BH351">
            <v>0</v>
          </cell>
          <cell r="BI351">
            <v>0</v>
          </cell>
          <cell r="BJ351">
            <v>0</v>
          </cell>
          <cell r="BK351">
            <v>0</v>
          </cell>
          <cell r="BL351">
            <v>0</v>
          </cell>
          <cell r="BM351">
            <v>0</v>
          </cell>
          <cell r="BN351">
            <v>0</v>
          </cell>
          <cell r="BO351">
            <v>0</v>
          </cell>
          <cell r="BP351">
            <v>0</v>
          </cell>
          <cell r="BQ351">
            <v>0</v>
          </cell>
          <cell r="BR351">
            <v>0</v>
          </cell>
          <cell r="BS351">
            <v>0</v>
          </cell>
          <cell r="BT351">
            <v>0</v>
          </cell>
          <cell r="BU351">
            <v>0</v>
          </cell>
          <cell r="BV351">
            <v>0</v>
          </cell>
          <cell r="BW351">
            <v>0</v>
          </cell>
          <cell r="BX351">
            <v>0</v>
          </cell>
          <cell r="BY351">
            <v>0</v>
          </cell>
          <cell r="BZ351">
            <v>0</v>
          </cell>
          <cell r="CA351">
            <v>0</v>
          </cell>
          <cell r="CB351">
            <v>0</v>
          </cell>
          <cell r="CC351">
            <v>0</v>
          </cell>
        </row>
        <row r="352">
          <cell r="B352" t="str">
            <v>국도38(시)07</v>
          </cell>
          <cell r="C352" t="str">
            <v>국도38(시)</v>
          </cell>
          <cell r="D352" t="str">
            <v>07</v>
          </cell>
          <cell r="E352" t="str">
            <v>0004X_591</v>
          </cell>
          <cell r="F352" t="str">
            <v>0004H_603</v>
          </cell>
          <cell r="G352">
            <v>36</v>
          </cell>
          <cell r="H352">
            <v>48</v>
          </cell>
          <cell r="I352">
            <v>0</v>
          </cell>
          <cell r="J352">
            <v>0</v>
          </cell>
          <cell r="K352">
            <v>0</v>
          </cell>
          <cell r="L352">
            <v>0</v>
          </cell>
          <cell r="M352">
            <v>0</v>
          </cell>
          <cell r="N352">
            <v>0</v>
          </cell>
          <cell r="O352">
            <v>0</v>
          </cell>
          <cell r="P352">
            <v>0</v>
          </cell>
          <cell r="Q352">
            <v>0</v>
          </cell>
          <cell r="R352">
            <v>36</v>
          </cell>
          <cell r="S352">
            <v>0</v>
          </cell>
          <cell r="T352">
            <v>36</v>
          </cell>
          <cell r="U352">
            <v>36</v>
          </cell>
          <cell r="V352">
            <v>0</v>
          </cell>
          <cell r="W352">
            <v>0</v>
          </cell>
          <cell r="X352">
            <v>0</v>
          </cell>
          <cell r="Y352">
            <v>0</v>
          </cell>
          <cell r="Z352">
            <v>0</v>
          </cell>
          <cell r="AA352">
            <v>0</v>
          </cell>
          <cell r="AB352">
            <v>0</v>
          </cell>
          <cell r="AC352">
            <v>0</v>
          </cell>
          <cell r="AD352">
            <v>0</v>
          </cell>
          <cell r="AE352">
            <v>0</v>
          </cell>
          <cell r="AF352">
            <v>0</v>
          </cell>
          <cell r="AG352">
            <v>0</v>
          </cell>
          <cell r="AH352">
            <v>0</v>
          </cell>
          <cell r="AI352">
            <v>0</v>
          </cell>
          <cell r="AJ352">
            <v>0</v>
          </cell>
          <cell r="AK352">
            <v>0</v>
          </cell>
          <cell r="AL352">
            <v>0</v>
          </cell>
          <cell r="AM352">
            <v>0</v>
          </cell>
          <cell r="AN352">
            <v>0</v>
          </cell>
          <cell r="AO352">
            <v>0</v>
          </cell>
          <cell r="AP352">
            <v>0</v>
          </cell>
          <cell r="AQ352">
            <v>0</v>
          </cell>
          <cell r="AR352">
            <v>0</v>
          </cell>
          <cell r="AS352">
            <v>0</v>
          </cell>
          <cell r="AT352">
            <v>0</v>
          </cell>
          <cell r="AU352">
            <v>0</v>
          </cell>
          <cell r="AV352">
            <v>0</v>
          </cell>
          <cell r="AW352">
            <v>0</v>
          </cell>
          <cell r="AX352">
            <v>0</v>
          </cell>
          <cell r="AY352">
            <v>0</v>
          </cell>
          <cell r="AZ352">
            <v>0</v>
          </cell>
          <cell r="BA352">
            <v>0</v>
          </cell>
          <cell r="BB352">
            <v>0</v>
          </cell>
          <cell r="BC352">
            <v>0</v>
          </cell>
          <cell r="BD352">
            <v>0</v>
          </cell>
          <cell r="BE352">
            <v>0</v>
          </cell>
          <cell r="BF352">
            <v>0</v>
          </cell>
          <cell r="BG352">
            <v>0</v>
          </cell>
          <cell r="BH352">
            <v>0</v>
          </cell>
          <cell r="BI352">
            <v>0</v>
          </cell>
          <cell r="BJ352">
            <v>0</v>
          </cell>
          <cell r="BK352">
            <v>0</v>
          </cell>
          <cell r="BL352">
            <v>0</v>
          </cell>
          <cell r="BM352">
            <v>0</v>
          </cell>
          <cell r="BN352">
            <v>0</v>
          </cell>
          <cell r="BO352">
            <v>0</v>
          </cell>
          <cell r="BP352">
            <v>0</v>
          </cell>
          <cell r="BQ352">
            <v>0</v>
          </cell>
          <cell r="BR352">
            <v>0</v>
          </cell>
          <cell r="BS352">
            <v>0</v>
          </cell>
          <cell r="BT352">
            <v>0</v>
          </cell>
          <cell r="BU352">
            <v>0</v>
          </cell>
          <cell r="BV352">
            <v>0</v>
          </cell>
          <cell r="BW352">
            <v>0</v>
          </cell>
          <cell r="BX352">
            <v>0</v>
          </cell>
          <cell r="BY352">
            <v>0</v>
          </cell>
          <cell r="BZ352">
            <v>0</v>
          </cell>
          <cell r="CA352">
            <v>0</v>
          </cell>
          <cell r="CB352">
            <v>0</v>
          </cell>
          <cell r="CC352">
            <v>0</v>
          </cell>
        </row>
        <row r="353">
          <cell r="B353" t="str">
            <v>국도38(시)07</v>
          </cell>
          <cell r="C353" t="str">
            <v>국도38(시)</v>
          </cell>
          <cell r="D353" t="str">
            <v>07</v>
          </cell>
          <cell r="E353" t="str">
            <v>0004H_603</v>
          </cell>
          <cell r="F353" t="str">
            <v>0004H_604</v>
          </cell>
          <cell r="G353">
            <v>32</v>
          </cell>
          <cell r="H353">
            <v>48</v>
          </cell>
          <cell r="I353">
            <v>0</v>
          </cell>
          <cell r="J353">
            <v>0</v>
          </cell>
          <cell r="K353">
            <v>0</v>
          </cell>
          <cell r="L353">
            <v>0</v>
          </cell>
          <cell r="M353">
            <v>0</v>
          </cell>
          <cell r="N353">
            <v>0</v>
          </cell>
          <cell r="O353">
            <v>0</v>
          </cell>
          <cell r="P353">
            <v>0</v>
          </cell>
          <cell r="Q353">
            <v>0</v>
          </cell>
          <cell r="R353">
            <v>32</v>
          </cell>
          <cell r="S353">
            <v>0</v>
          </cell>
          <cell r="T353">
            <v>32</v>
          </cell>
          <cell r="U353">
            <v>32</v>
          </cell>
          <cell r="V353">
            <v>0</v>
          </cell>
          <cell r="W353">
            <v>0</v>
          </cell>
          <cell r="X353">
            <v>0</v>
          </cell>
          <cell r="Y353">
            <v>0</v>
          </cell>
          <cell r="Z353">
            <v>0</v>
          </cell>
          <cell r="AA353">
            <v>0</v>
          </cell>
          <cell r="AB353">
            <v>0</v>
          </cell>
          <cell r="AC353">
            <v>0</v>
          </cell>
          <cell r="AD353">
            <v>0</v>
          </cell>
          <cell r="AE353">
            <v>0</v>
          </cell>
          <cell r="AF353">
            <v>0</v>
          </cell>
          <cell r="AG353">
            <v>0</v>
          </cell>
          <cell r="AH353">
            <v>0</v>
          </cell>
          <cell r="AI353">
            <v>0</v>
          </cell>
          <cell r="AJ353">
            <v>0</v>
          </cell>
          <cell r="AK353">
            <v>0</v>
          </cell>
          <cell r="AL353">
            <v>0</v>
          </cell>
          <cell r="AM353">
            <v>0</v>
          </cell>
          <cell r="AN353">
            <v>0</v>
          </cell>
          <cell r="AO353">
            <v>0</v>
          </cell>
          <cell r="AP353">
            <v>0</v>
          </cell>
          <cell r="AQ353">
            <v>0</v>
          </cell>
          <cell r="AR353">
            <v>0</v>
          </cell>
          <cell r="AS353">
            <v>0</v>
          </cell>
          <cell r="AT353">
            <v>0</v>
          </cell>
          <cell r="AU353">
            <v>0</v>
          </cell>
          <cell r="AV353">
            <v>0</v>
          </cell>
          <cell r="AW353">
            <v>0</v>
          </cell>
          <cell r="AX353">
            <v>0</v>
          </cell>
          <cell r="AY353">
            <v>0</v>
          </cell>
          <cell r="AZ353">
            <v>0</v>
          </cell>
          <cell r="BA353">
            <v>0</v>
          </cell>
          <cell r="BB353">
            <v>0</v>
          </cell>
          <cell r="BC353">
            <v>0</v>
          </cell>
          <cell r="BD353">
            <v>0</v>
          </cell>
          <cell r="BE353">
            <v>0</v>
          </cell>
          <cell r="BF353">
            <v>0</v>
          </cell>
          <cell r="BG353">
            <v>0</v>
          </cell>
          <cell r="BH353">
            <v>0</v>
          </cell>
          <cell r="BI353">
            <v>0</v>
          </cell>
          <cell r="BJ353">
            <v>0</v>
          </cell>
          <cell r="BK353">
            <v>0</v>
          </cell>
          <cell r="BL353">
            <v>0</v>
          </cell>
          <cell r="BM353">
            <v>0</v>
          </cell>
          <cell r="BN353">
            <v>0</v>
          </cell>
          <cell r="BO353">
            <v>0</v>
          </cell>
          <cell r="BP353">
            <v>0</v>
          </cell>
          <cell r="BQ353">
            <v>0</v>
          </cell>
          <cell r="BR353">
            <v>0</v>
          </cell>
          <cell r="BS353">
            <v>0</v>
          </cell>
          <cell r="BT353">
            <v>0</v>
          </cell>
          <cell r="BU353">
            <v>0</v>
          </cell>
          <cell r="BV353">
            <v>0</v>
          </cell>
          <cell r="BW353">
            <v>0</v>
          </cell>
          <cell r="BX353">
            <v>0</v>
          </cell>
          <cell r="BY353">
            <v>0</v>
          </cell>
          <cell r="BZ353">
            <v>0</v>
          </cell>
          <cell r="CA353">
            <v>0</v>
          </cell>
          <cell r="CB353">
            <v>0</v>
          </cell>
          <cell r="CC353">
            <v>0</v>
          </cell>
        </row>
        <row r="354">
          <cell r="B354" t="str">
            <v>국도38(시)07</v>
          </cell>
          <cell r="C354" t="str">
            <v>국도38(시)</v>
          </cell>
          <cell r="D354" t="str">
            <v>07</v>
          </cell>
          <cell r="E354" t="str">
            <v>0004H_604</v>
          </cell>
          <cell r="F354" t="str">
            <v>0004H_712</v>
          </cell>
          <cell r="G354">
            <v>34</v>
          </cell>
          <cell r="H354">
            <v>48</v>
          </cell>
          <cell r="I354">
            <v>0</v>
          </cell>
          <cell r="J354">
            <v>0</v>
          </cell>
          <cell r="K354">
            <v>0</v>
          </cell>
          <cell r="L354">
            <v>0</v>
          </cell>
          <cell r="M354">
            <v>0</v>
          </cell>
          <cell r="N354">
            <v>0</v>
          </cell>
          <cell r="O354">
            <v>0</v>
          </cell>
          <cell r="P354">
            <v>0</v>
          </cell>
          <cell r="Q354">
            <v>0</v>
          </cell>
          <cell r="R354">
            <v>34</v>
          </cell>
          <cell r="S354">
            <v>0</v>
          </cell>
          <cell r="T354">
            <v>34</v>
          </cell>
          <cell r="U354">
            <v>34</v>
          </cell>
          <cell r="V354">
            <v>0</v>
          </cell>
          <cell r="W354">
            <v>0</v>
          </cell>
          <cell r="X354">
            <v>0</v>
          </cell>
          <cell r="Y354">
            <v>0</v>
          </cell>
          <cell r="Z354">
            <v>0</v>
          </cell>
          <cell r="AA354">
            <v>0</v>
          </cell>
          <cell r="AB354">
            <v>0</v>
          </cell>
          <cell r="AC354">
            <v>0</v>
          </cell>
          <cell r="AD354">
            <v>0</v>
          </cell>
          <cell r="AE354">
            <v>0</v>
          </cell>
          <cell r="AF354">
            <v>0</v>
          </cell>
          <cell r="AG354">
            <v>0</v>
          </cell>
          <cell r="AH354">
            <v>0</v>
          </cell>
          <cell r="AI354">
            <v>0</v>
          </cell>
          <cell r="AJ354">
            <v>0</v>
          </cell>
          <cell r="AK354">
            <v>0</v>
          </cell>
          <cell r="AL354">
            <v>0</v>
          </cell>
          <cell r="AM354">
            <v>0</v>
          </cell>
          <cell r="AN354">
            <v>0</v>
          </cell>
          <cell r="AO354">
            <v>0</v>
          </cell>
          <cell r="AP354">
            <v>0</v>
          </cell>
          <cell r="AQ354">
            <v>0</v>
          </cell>
          <cell r="AR354">
            <v>0</v>
          </cell>
          <cell r="AS354">
            <v>0</v>
          </cell>
          <cell r="AT354">
            <v>0</v>
          </cell>
          <cell r="AU354">
            <v>0</v>
          </cell>
          <cell r="AV354">
            <v>0</v>
          </cell>
          <cell r="AW354">
            <v>0</v>
          </cell>
          <cell r="AX354">
            <v>0</v>
          </cell>
          <cell r="AY354">
            <v>0</v>
          </cell>
          <cell r="AZ354">
            <v>0</v>
          </cell>
          <cell r="BA354">
            <v>0</v>
          </cell>
          <cell r="BB354">
            <v>0</v>
          </cell>
          <cell r="BC354">
            <v>0</v>
          </cell>
          <cell r="BD354">
            <v>0</v>
          </cell>
          <cell r="BE354">
            <v>0</v>
          </cell>
          <cell r="BF354">
            <v>0</v>
          </cell>
          <cell r="BG354">
            <v>0</v>
          </cell>
          <cell r="BH354">
            <v>0</v>
          </cell>
          <cell r="BI354">
            <v>0</v>
          </cell>
          <cell r="BJ354">
            <v>0</v>
          </cell>
          <cell r="BK354">
            <v>0</v>
          </cell>
          <cell r="BL354">
            <v>0</v>
          </cell>
          <cell r="BM354">
            <v>0</v>
          </cell>
          <cell r="BN354">
            <v>0</v>
          </cell>
          <cell r="BO354">
            <v>0</v>
          </cell>
          <cell r="BP354">
            <v>0</v>
          </cell>
          <cell r="BQ354">
            <v>0</v>
          </cell>
          <cell r="BR354">
            <v>0</v>
          </cell>
          <cell r="BS354">
            <v>0</v>
          </cell>
          <cell r="BT354">
            <v>0</v>
          </cell>
          <cell r="BU354">
            <v>0</v>
          </cell>
          <cell r="BV354">
            <v>0</v>
          </cell>
          <cell r="BW354">
            <v>0</v>
          </cell>
          <cell r="BX354">
            <v>0</v>
          </cell>
          <cell r="BY354">
            <v>0</v>
          </cell>
          <cell r="BZ354">
            <v>0</v>
          </cell>
          <cell r="CA354">
            <v>0</v>
          </cell>
          <cell r="CB354">
            <v>0</v>
          </cell>
          <cell r="CC354">
            <v>0</v>
          </cell>
        </row>
        <row r="355">
          <cell r="B355" t="str">
            <v>국도38(시)07</v>
          </cell>
          <cell r="C355" t="str">
            <v>국도38(시)</v>
          </cell>
          <cell r="D355" t="str">
            <v>07</v>
          </cell>
          <cell r="E355" t="str">
            <v>0004H_712</v>
          </cell>
          <cell r="F355" t="str">
            <v>0004H_811</v>
          </cell>
          <cell r="G355">
            <v>51</v>
          </cell>
          <cell r="H355">
            <v>48</v>
          </cell>
          <cell r="I355">
            <v>0</v>
          </cell>
          <cell r="J355">
            <v>0</v>
          </cell>
          <cell r="K355">
            <v>0</v>
          </cell>
          <cell r="L355">
            <v>0</v>
          </cell>
          <cell r="M355">
            <v>0</v>
          </cell>
          <cell r="N355">
            <v>0</v>
          </cell>
          <cell r="O355">
            <v>0</v>
          </cell>
          <cell r="P355">
            <v>0</v>
          </cell>
          <cell r="Q355">
            <v>0</v>
          </cell>
          <cell r="R355">
            <v>51</v>
          </cell>
          <cell r="S355">
            <v>0</v>
          </cell>
          <cell r="T355">
            <v>51</v>
          </cell>
          <cell r="U355">
            <v>51</v>
          </cell>
          <cell r="V355">
            <v>0</v>
          </cell>
          <cell r="W355">
            <v>0</v>
          </cell>
          <cell r="X355">
            <v>0</v>
          </cell>
          <cell r="Y355">
            <v>0</v>
          </cell>
          <cell r="Z355">
            <v>0</v>
          </cell>
          <cell r="AA355">
            <v>0</v>
          </cell>
          <cell r="AB355">
            <v>0</v>
          </cell>
          <cell r="AC355">
            <v>0</v>
          </cell>
          <cell r="AD355">
            <v>0</v>
          </cell>
          <cell r="AE355">
            <v>0</v>
          </cell>
          <cell r="AF355">
            <v>0</v>
          </cell>
          <cell r="AG355">
            <v>0</v>
          </cell>
          <cell r="AH355">
            <v>0</v>
          </cell>
          <cell r="AI355">
            <v>0</v>
          </cell>
          <cell r="AJ355">
            <v>0</v>
          </cell>
          <cell r="AK355">
            <v>0</v>
          </cell>
          <cell r="AL355">
            <v>0</v>
          </cell>
          <cell r="AM355">
            <v>0</v>
          </cell>
          <cell r="AN355">
            <v>0</v>
          </cell>
          <cell r="AO355">
            <v>0</v>
          </cell>
          <cell r="AP355">
            <v>0</v>
          </cell>
          <cell r="AQ355">
            <v>0</v>
          </cell>
          <cell r="AR355">
            <v>0</v>
          </cell>
          <cell r="AS355">
            <v>0</v>
          </cell>
          <cell r="AT355">
            <v>0</v>
          </cell>
          <cell r="AU355">
            <v>0</v>
          </cell>
          <cell r="AV355">
            <v>0</v>
          </cell>
          <cell r="AW355">
            <v>0</v>
          </cell>
          <cell r="AX355">
            <v>0</v>
          </cell>
          <cell r="AY355">
            <v>0</v>
          </cell>
          <cell r="AZ355">
            <v>0</v>
          </cell>
          <cell r="BA355">
            <v>0</v>
          </cell>
          <cell r="BB355">
            <v>0</v>
          </cell>
          <cell r="BC355">
            <v>0</v>
          </cell>
          <cell r="BD355">
            <v>0</v>
          </cell>
          <cell r="BE355">
            <v>0</v>
          </cell>
          <cell r="BF355">
            <v>0</v>
          </cell>
          <cell r="BG355">
            <v>0</v>
          </cell>
          <cell r="BH355">
            <v>0</v>
          </cell>
          <cell r="BI355">
            <v>0</v>
          </cell>
          <cell r="BJ355">
            <v>0</v>
          </cell>
          <cell r="BK355">
            <v>0</v>
          </cell>
          <cell r="BL355">
            <v>0</v>
          </cell>
          <cell r="BM355">
            <v>0</v>
          </cell>
          <cell r="BN355">
            <v>0</v>
          </cell>
          <cell r="BO355">
            <v>0</v>
          </cell>
          <cell r="BP355">
            <v>0</v>
          </cell>
          <cell r="BQ355">
            <v>0</v>
          </cell>
          <cell r="BR355">
            <v>0</v>
          </cell>
          <cell r="BS355">
            <v>0</v>
          </cell>
          <cell r="BT355">
            <v>0</v>
          </cell>
          <cell r="BU355">
            <v>0</v>
          </cell>
          <cell r="BV355">
            <v>0</v>
          </cell>
          <cell r="BW355">
            <v>0</v>
          </cell>
          <cell r="BX355">
            <v>0</v>
          </cell>
          <cell r="BY355">
            <v>0</v>
          </cell>
          <cell r="BZ355">
            <v>0</v>
          </cell>
          <cell r="CA355">
            <v>0</v>
          </cell>
          <cell r="CB355">
            <v>0</v>
          </cell>
          <cell r="CC355">
            <v>0</v>
          </cell>
        </row>
        <row r="356">
          <cell r="B356" t="str">
            <v>국도38(시)07</v>
          </cell>
          <cell r="C356" t="str">
            <v>국도38(시)</v>
          </cell>
          <cell r="D356" t="str">
            <v>07</v>
          </cell>
          <cell r="E356" t="str">
            <v>0004H_811</v>
          </cell>
          <cell r="F356" t="str">
            <v>0004H_823</v>
          </cell>
          <cell r="G356">
            <v>45</v>
          </cell>
          <cell r="H356">
            <v>48</v>
          </cell>
          <cell r="I356">
            <v>0</v>
          </cell>
          <cell r="J356">
            <v>0</v>
          </cell>
          <cell r="K356">
            <v>0</v>
          </cell>
          <cell r="L356">
            <v>0</v>
          </cell>
          <cell r="M356">
            <v>0</v>
          </cell>
          <cell r="N356">
            <v>0</v>
          </cell>
          <cell r="O356">
            <v>0</v>
          </cell>
          <cell r="P356">
            <v>0</v>
          </cell>
          <cell r="Q356">
            <v>0</v>
          </cell>
          <cell r="R356">
            <v>45</v>
          </cell>
          <cell r="S356">
            <v>0</v>
          </cell>
          <cell r="T356">
            <v>45</v>
          </cell>
          <cell r="U356">
            <v>45</v>
          </cell>
          <cell r="V356">
            <v>0</v>
          </cell>
          <cell r="W356">
            <v>0</v>
          </cell>
          <cell r="X356">
            <v>0</v>
          </cell>
          <cell r="Y356">
            <v>0</v>
          </cell>
          <cell r="Z356">
            <v>0</v>
          </cell>
          <cell r="AA356">
            <v>0</v>
          </cell>
          <cell r="AB356">
            <v>0</v>
          </cell>
          <cell r="AC356">
            <v>0</v>
          </cell>
          <cell r="AD356">
            <v>0</v>
          </cell>
          <cell r="AE356">
            <v>0</v>
          </cell>
          <cell r="AF356">
            <v>0</v>
          </cell>
          <cell r="AG356">
            <v>0</v>
          </cell>
          <cell r="AH356">
            <v>0</v>
          </cell>
          <cell r="AI356">
            <v>0</v>
          </cell>
          <cell r="AJ356">
            <v>0</v>
          </cell>
          <cell r="AK356">
            <v>0</v>
          </cell>
          <cell r="AL356">
            <v>0</v>
          </cell>
          <cell r="AM356">
            <v>0</v>
          </cell>
          <cell r="AN356">
            <v>0</v>
          </cell>
          <cell r="AO356">
            <v>0</v>
          </cell>
          <cell r="AP356">
            <v>0</v>
          </cell>
          <cell r="AQ356">
            <v>0</v>
          </cell>
          <cell r="AR356">
            <v>0</v>
          </cell>
          <cell r="AS356">
            <v>0</v>
          </cell>
          <cell r="AT356">
            <v>0</v>
          </cell>
          <cell r="AU356">
            <v>0</v>
          </cell>
          <cell r="AV356">
            <v>0</v>
          </cell>
          <cell r="AW356">
            <v>0</v>
          </cell>
          <cell r="AX356">
            <v>0</v>
          </cell>
          <cell r="AY356">
            <v>0</v>
          </cell>
          <cell r="AZ356">
            <v>0</v>
          </cell>
          <cell r="BA356">
            <v>0</v>
          </cell>
          <cell r="BB356">
            <v>0</v>
          </cell>
          <cell r="BC356">
            <v>0</v>
          </cell>
          <cell r="BD356">
            <v>0</v>
          </cell>
          <cell r="BE356">
            <v>0</v>
          </cell>
          <cell r="BF356">
            <v>0</v>
          </cell>
          <cell r="BG356">
            <v>0</v>
          </cell>
          <cell r="BH356">
            <v>0</v>
          </cell>
          <cell r="BI356">
            <v>0</v>
          </cell>
          <cell r="BJ356">
            <v>0</v>
          </cell>
          <cell r="BK356">
            <v>0</v>
          </cell>
          <cell r="BL356">
            <v>0</v>
          </cell>
          <cell r="BM356">
            <v>0</v>
          </cell>
          <cell r="BN356">
            <v>0</v>
          </cell>
          <cell r="BO356">
            <v>0</v>
          </cell>
          <cell r="BP356">
            <v>0</v>
          </cell>
          <cell r="BQ356">
            <v>0</v>
          </cell>
          <cell r="BR356">
            <v>0</v>
          </cell>
          <cell r="BS356">
            <v>0</v>
          </cell>
          <cell r="BT356">
            <v>0</v>
          </cell>
          <cell r="BU356">
            <v>0</v>
          </cell>
          <cell r="BV356">
            <v>0</v>
          </cell>
          <cell r="BW356">
            <v>0</v>
          </cell>
          <cell r="BX356">
            <v>0</v>
          </cell>
          <cell r="BY356">
            <v>0</v>
          </cell>
          <cell r="BZ356">
            <v>0</v>
          </cell>
          <cell r="CA356">
            <v>0</v>
          </cell>
          <cell r="CB356">
            <v>0</v>
          </cell>
          <cell r="CC356">
            <v>0</v>
          </cell>
        </row>
        <row r="357">
          <cell r="B357" t="str">
            <v>국도38(시)07</v>
          </cell>
          <cell r="C357" t="str">
            <v>국도38(시)</v>
          </cell>
          <cell r="D357" t="str">
            <v>07</v>
          </cell>
          <cell r="E357" t="str">
            <v>0004H_823</v>
          </cell>
          <cell r="F357" t="str">
            <v>0004H_923</v>
          </cell>
          <cell r="G357">
            <v>52</v>
          </cell>
          <cell r="H357">
            <v>48</v>
          </cell>
          <cell r="I357">
            <v>0</v>
          </cell>
          <cell r="J357">
            <v>0</v>
          </cell>
          <cell r="K357">
            <v>0</v>
          </cell>
          <cell r="L357">
            <v>0</v>
          </cell>
          <cell r="M357">
            <v>0</v>
          </cell>
          <cell r="N357">
            <v>0</v>
          </cell>
          <cell r="O357">
            <v>0</v>
          </cell>
          <cell r="P357">
            <v>0</v>
          </cell>
          <cell r="Q357">
            <v>0</v>
          </cell>
          <cell r="R357">
            <v>52</v>
          </cell>
          <cell r="S357">
            <v>0</v>
          </cell>
          <cell r="T357">
            <v>52</v>
          </cell>
          <cell r="U357">
            <v>52</v>
          </cell>
          <cell r="V357">
            <v>0</v>
          </cell>
          <cell r="W357">
            <v>0</v>
          </cell>
          <cell r="X357">
            <v>0</v>
          </cell>
          <cell r="Y357">
            <v>0</v>
          </cell>
          <cell r="Z357">
            <v>0</v>
          </cell>
          <cell r="AA357">
            <v>0</v>
          </cell>
          <cell r="AB357">
            <v>0</v>
          </cell>
          <cell r="AC357">
            <v>0</v>
          </cell>
          <cell r="AD357">
            <v>0</v>
          </cell>
          <cell r="AE357">
            <v>0</v>
          </cell>
          <cell r="AF357">
            <v>0</v>
          </cell>
          <cell r="AG357">
            <v>0</v>
          </cell>
          <cell r="AH357">
            <v>0</v>
          </cell>
          <cell r="AI357">
            <v>0</v>
          </cell>
          <cell r="AJ357">
            <v>0</v>
          </cell>
          <cell r="AK357">
            <v>0</v>
          </cell>
          <cell r="AL357">
            <v>0</v>
          </cell>
          <cell r="AM357">
            <v>0</v>
          </cell>
          <cell r="AN357">
            <v>0</v>
          </cell>
          <cell r="AO357">
            <v>0</v>
          </cell>
          <cell r="AP357">
            <v>0</v>
          </cell>
          <cell r="AQ357">
            <v>0</v>
          </cell>
          <cell r="AR357">
            <v>0</v>
          </cell>
          <cell r="AS357">
            <v>0</v>
          </cell>
          <cell r="AT357">
            <v>0</v>
          </cell>
          <cell r="AU357">
            <v>0</v>
          </cell>
          <cell r="AV357">
            <v>0</v>
          </cell>
          <cell r="AW357">
            <v>0</v>
          </cell>
          <cell r="AX357">
            <v>0</v>
          </cell>
          <cell r="AY357">
            <v>0</v>
          </cell>
          <cell r="AZ357">
            <v>0</v>
          </cell>
          <cell r="BA357">
            <v>0</v>
          </cell>
          <cell r="BB357">
            <v>0</v>
          </cell>
          <cell r="BC357">
            <v>0</v>
          </cell>
          <cell r="BD357">
            <v>0</v>
          </cell>
          <cell r="BE357">
            <v>0</v>
          </cell>
          <cell r="BF357">
            <v>0</v>
          </cell>
          <cell r="BG357">
            <v>0</v>
          </cell>
          <cell r="BH357">
            <v>0</v>
          </cell>
          <cell r="BI357">
            <v>0</v>
          </cell>
          <cell r="BJ357">
            <v>0</v>
          </cell>
          <cell r="BK357">
            <v>0</v>
          </cell>
          <cell r="BL357">
            <v>0</v>
          </cell>
          <cell r="BM357">
            <v>0</v>
          </cell>
          <cell r="BN357">
            <v>0</v>
          </cell>
          <cell r="BO357">
            <v>0</v>
          </cell>
          <cell r="BP357">
            <v>0</v>
          </cell>
          <cell r="BQ357">
            <v>0</v>
          </cell>
          <cell r="BR357">
            <v>0</v>
          </cell>
          <cell r="BS357">
            <v>0</v>
          </cell>
          <cell r="BT357">
            <v>0</v>
          </cell>
          <cell r="BU357">
            <v>0</v>
          </cell>
          <cell r="BV357">
            <v>0</v>
          </cell>
          <cell r="BW357">
            <v>0</v>
          </cell>
          <cell r="BX357">
            <v>0</v>
          </cell>
          <cell r="BY357">
            <v>0</v>
          </cell>
          <cell r="BZ357">
            <v>0</v>
          </cell>
          <cell r="CA357">
            <v>0</v>
          </cell>
          <cell r="CB357">
            <v>0</v>
          </cell>
          <cell r="CC357">
            <v>0</v>
          </cell>
        </row>
        <row r="358">
          <cell r="B358" t="str">
            <v>국도38(시)07</v>
          </cell>
          <cell r="C358" t="str">
            <v>국도38(시)</v>
          </cell>
          <cell r="D358" t="str">
            <v>07</v>
          </cell>
          <cell r="E358" t="str">
            <v>0004H_923</v>
          </cell>
          <cell r="F358" t="str">
            <v>0104C_032</v>
          </cell>
          <cell r="G358">
            <v>51</v>
          </cell>
          <cell r="H358">
            <v>48</v>
          </cell>
          <cell r="I358">
            <v>0</v>
          </cell>
          <cell r="J358">
            <v>0</v>
          </cell>
          <cell r="K358">
            <v>0</v>
          </cell>
          <cell r="L358">
            <v>0</v>
          </cell>
          <cell r="M358">
            <v>0</v>
          </cell>
          <cell r="N358">
            <v>0</v>
          </cell>
          <cell r="O358">
            <v>0</v>
          </cell>
          <cell r="P358">
            <v>0</v>
          </cell>
          <cell r="Q358">
            <v>0</v>
          </cell>
          <cell r="R358">
            <v>51</v>
          </cell>
          <cell r="S358">
            <v>0</v>
          </cell>
          <cell r="T358">
            <v>51</v>
          </cell>
          <cell r="U358">
            <v>51</v>
          </cell>
          <cell r="V358">
            <v>0</v>
          </cell>
          <cell r="W358">
            <v>0</v>
          </cell>
          <cell r="X358">
            <v>0</v>
          </cell>
          <cell r="Y358">
            <v>0</v>
          </cell>
          <cell r="Z358">
            <v>0</v>
          </cell>
          <cell r="AA358">
            <v>0</v>
          </cell>
          <cell r="AB358">
            <v>0</v>
          </cell>
          <cell r="AC358">
            <v>0</v>
          </cell>
          <cell r="AD358">
            <v>0</v>
          </cell>
          <cell r="AE358">
            <v>0</v>
          </cell>
          <cell r="AF358">
            <v>0</v>
          </cell>
          <cell r="AG358">
            <v>0</v>
          </cell>
          <cell r="AH358">
            <v>0</v>
          </cell>
          <cell r="AI358">
            <v>0</v>
          </cell>
          <cell r="AJ358">
            <v>0</v>
          </cell>
          <cell r="AK358">
            <v>0</v>
          </cell>
          <cell r="AL358">
            <v>0</v>
          </cell>
          <cell r="AM358">
            <v>0</v>
          </cell>
          <cell r="AN358">
            <v>0</v>
          </cell>
          <cell r="AO358">
            <v>0</v>
          </cell>
          <cell r="AP358">
            <v>0</v>
          </cell>
          <cell r="AQ358">
            <v>0</v>
          </cell>
          <cell r="AR358">
            <v>0</v>
          </cell>
          <cell r="AS358">
            <v>0</v>
          </cell>
          <cell r="AT358">
            <v>0</v>
          </cell>
          <cell r="AU358">
            <v>0</v>
          </cell>
          <cell r="AV358">
            <v>0</v>
          </cell>
          <cell r="AW358">
            <v>0</v>
          </cell>
          <cell r="AX358">
            <v>0</v>
          </cell>
          <cell r="AY358">
            <v>0</v>
          </cell>
          <cell r="AZ358">
            <v>0</v>
          </cell>
          <cell r="BA358">
            <v>0</v>
          </cell>
          <cell r="BB358">
            <v>0</v>
          </cell>
          <cell r="BC358">
            <v>0</v>
          </cell>
          <cell r="BD358">
            <v>0</v>
          </cell>
          <cell r="BE358">
            <v>0</v>
          </cell>
          <cell r="BF358">
            <v>0</v>
          </cell>
          <cell r="BG358">
            <v>0</v>
          </cell>
          <cell r="BH358">
            <v>0</v>
          </cell>
          <cell r="BI358">
            <v>0</v>
          </cell>
          <cell r="BJ358">
            <v>0</v>
          </cell>
          <cell r="BK358">
            <v>0</v>
          </cell>
          <cell r="BL358">
            <v>0</v>
          </cell>
          <cell r="BM358">
            <v>0</v>
          </cell>
          <cell r="BN358">
            <v>0</v>
          </cell>
          <cell r="BO358">
            <v>0</v>
          </cell>
          <cell r="BP358">
            <v>0</v>
          </cell>
          <cell r="BQ358">
            <v>0</v>
          </cell>
          <cell r="BR358">
            <v>0</v>
          </cell>
          <cell r="BS358">
            <v>0</v>
          </cell>
          <cell r="BT358">
            <v>0</v>
          </cell>
          <cell r="BU358">
            <v>0</v>
          </cell>
          <cell r="BV358">
            <v>0</v>
          </cell>
          <cell r="BW358">
            <v>0</v>
          </cell>
          <cell r="BX358">
            <v>0</v>
          </cell>
          <cell r="BY358">
            <v>0</v>
          </cell>
          <cell r="BZ358">
            <v>0</v>
          </cell>
          <cell r="CA358">
            <v>0</v>
          </cell>
          <cell r="CB358">
            <v>0</v>
          </cell>
          <cell r="CC358">
            <v>0</v>
          </cell>
        </row>
        <row r="359">
          <cell r="B359" t="str">
            <v>국도38(시)07</v>
          </cell>
          <cell r="C359" t="str">
            <v>국도38(시)</v>
          </cell>
          <cell r="D359" t="str">
            <v>07</v>
          </cell>
          <cell r="E359" t="str">
            <v>0104C_032</v>
          </cell>
          <cell r="F359" t="str">
            <v>0104C_132</v>
          </cell>
          <cell r="G359">
            <v>52</v>
          </cell>
          <cell r="H359">
            <v>48</v>
          </cell>
          <cell r="I359">
            <v>0</v>
          </cell>
          <cell r="J359">
            <v>0</v>
          </cell>
          <cell r="K359">
            <v>0</v>
          </cell>
          <cell r="L359">
            <v>0</v>
          </cell>
          <cell r="M359">
            <v>0</v>
          </cell>
          <cell r="N359">
            <v>0</v>
          </cell>
          <cell r="O359">
            <v>0</v>
          </cell>
          <cell r="P359">
            <v>0</v>
          </cell>
          <cell r="Q359">
            <v>0</v>
          </cell>
          <cell r="R359">
            <v>52</v>
          </cell>
          <cell r="S359">
            <v>0</v>
          </cell>
          <cell r="T359">
            <v>52</v>
          </cell>
          <cell r="U359">
            <v>52</v>
          </cell>
          <cell r="V359">
            <v>0</v>
          </cell>
          <cell r="W359">
            <v>0</v>
          </cell>
          <cell r="X359">
            <v>0</v>
          </cell>
          <cell r="Y359">
            <v>0</v>
          </cell>
          <cell r="Z359">
            <v>0</v>
          </cell>
          <cell r="AA359">
            <v>0</v>
          </cell>
          <cell r="AB359">
            <v>0</v>
          </cell>
          <cell r="AC359">
            <v>0</v>
          </cell>
          <cell r="AD359">
            <v>0</v>
          </cell>
          <cell r="AE359">
            <v>0</v>
          </cell>
          <cell r="AF359">
            <v>0</v>
          </cell>
          <cell r="AG359">
            <v>0</v>
          </cell>
          <cell r="AH359">
            <v>0</v>
          </cell>
          <cell r="AI359">
            <v>0</v>
          </cell>
          <cell r="AJ359">
            <v>0</v>
          </cell>
          <cell r="AK359">
            <v>0</v>
          </cell>
          <cell r="AL359">
            <v>0</v>
          </cell>
          <cell r="AM359">
            <v>0</v>
          </cell>
          <cell r="AN359">
            <v>0</v>
          </cell>
          <cell r="AO359">
            <v>0</v>
          </cell>
          <cell r="AP359">
            <v>0</v>
          </cell>
          <cell r="AQ359">
            <v>0</v>
          </cell>
          <cell r="AR359">
            <v>0</v>
          </cell>
          <cell r="AS359">
            <v>0</v>
          </cell>
          <cell r="AT359">
            <v>0</v>
          </cell>
          <cell r="AU359">
            <v>0</v>
          </cell>
          <cell r="AV359">
            <v>0</v>
          </cell>
          <cell r="AW359">
            <v>0</v>
          </cell>
          <cell r="AX359">
            <v>0</v>
          </cell>
          <cell r="AY359">
            <v>0</v>
          </cell>
          <cell r="AZ359">
            <v>0</v>
          </cell>
          <cell r="BA359">
            <v>0</v>
          </cell>
          <cell r="BB359">
            <v>0</v>
          </cell>
          <cell r="BC359">
            <v>0</v>
          </cell>
          <cell r="BD359">
            <v>0</v>
          </cell>
          <cell r="BE359">
            <v>0</v>
          </cell>
          <cell r="BF359">
            <v>0</v>
          </cell>
          <cell r="BG359">
            <v>0</v>
          </cell>
          <cell r="BH359">
            <v>0</v>
          </cell>
          <cell r="BI359">
            <v>0</v>
          </cell>
          <cell r="BJ359">
            <v>0</v>
          </cell>
          <cell r="BK359">
            <v>0</v>
          </cell>
          <cell r="BL359">
            <v>0</v>
          </cell>
          <cell r="BM359">
            <v>0</v>
          </cell>
          <cell r="BN359">
            <v>0</v>
          </cell>
          <cell r="BO359">
            <v>0</v>
          </cell>
          <cell r="BP359">
            <v>0</v>
          </cell>
          <cell r="BQ359">
            <v>0</v>
          </cell>
          <cell r="BR359">
            <v>0</v>
          </cell>
          <cell r="BS359">
            <v>0</v>
          </cell>
          <cell r="BT359">
            <v>0</v>
          </cell>
          <cell r="BU359">
            <v>0</v>
          </cell>
          <cell r="BV359">
            <v>0</v>
          </cell>
          <cell r="BW359">
            <v>0</v>
          </cell>
          <cell r="BX359">
            <v>0</v>
          </cell>
          <cell r="BY359">
            <v>0</v>
          </cell>
          <cell r="BZ359">
            <v>0</v>
          </cell>
          <cell r="CA359">
            <v>0</v>
          </cell>
          <cell r="CB359">
            <v>0</v>
          </cell>
          <cell r="CC359">
            <v>0</v>
          </cell>
        </row>
        <row r="360">
          <cell r="B360" t="str">
            <v>국도38(시)07</v>
          </cell>
          <cell r="C360" t="str">
            <v>국도38(시)</v>
          </cell>
          <cell r="D360" t="str">
            <v>07</v>
          </cell>
          <cell r="E360" t="str">
            <v>0104C_132</v>
          </cell>
          <cell r="F360" t="str">
            <v>0104C_233</v>
          </cell>
          <cell r="G360">
            <v>35</v>
          </cell>
          <cell r="H360">
            <v>48</v>
          </cell>
          <cell r="I360">
            <v>0</v>
          </cell>
          <cell r="J360">
            <v>0</v>
          </cell>
          <cell r="K360">
            <v>0</v>
          </cell>
          <cell r="L360">
            <v>0</v>
          </cell>
          <cell r="M360">
            <v>0</v>
          </cell>
          <cell r="N360">
            <v>0</v>
          </cell>
          <cell r="O360">
            <v>0</v>
          </cell>
          <cell r="P360">
            <v>0</v>
          </cell>
          <cell r="Q360">
            <v>0</v>
          </cell>
          <cell r="R360">
            <v>35</v>
          </cell>
          <cell r="S360">
            <v>0</v>
          </cell>
          <cell r="T360">
            <v>35</v>
          </cell>
          <cell r="U360">
            <v>35</v>
          </cell>
          <cell r="V360">
            <v>0</v>
          </cell>
          <cell r="W360">
            <v>0</v>
          </cell>
          <cell r="X360">
            <v>0</v>
          </cell>
          <cell r="Y360">
            <v>0</v>
          </cell>
          <cell r="Z360">
            <v>0</v>
          </cell>
          <cell r="AA360">
            <v>0</v>
          </cell>
          <cell r="AB360">
            <v>0</v>
          </cell>
          <cell r="AC360">
            <v>0</v>
          </cell>
          <cell r="AD360">
            <v>0</v>
          </cell>
          <cell r="AE360">
            <v>0</v>
          </cell>
          <cell r="AF360">
            <v>0</v>
          </cell>
          <cell r="AG360">
            <v>0</v>
          </cell>
          <cell r="AH360">
            <v>0</v>
          </cell>
          <cell r="AI360">
            <v>0</v>
          </cell>
          <cell r="AJ360">
            <v>0</v>
          </cell>
          <cell r="AK360">
            <v>0</v>
          </cell>
          <cell r="AL360">
            <v>0</v>
          </cell>
          <cell r="AM360">
            <v>0</v>
          </cell>
          <cell r="AN360">
            <v>0</v>
          </cell>
          <cell r="AO360">
            <v>0</v>
          </cell>
          <cell r="AP360">
            <v>0</v>
          </cell>
          <cell r="AQ360">
            <v>0</v>
          </cell>
          <cell r="AR360">
            <v>0</v>
          </cell>
          <cell r="AS360">
            <v>0</v>
          </cell>
          <cell r="AT360">
            <v>0</v>
          </cell>
          <cell r="AU360">
            <v>0</v>
          </cell>
          <cell r="AV360">
            <v>0</v>
          </cell>
          <cell r="AW360">
            <v>0</v>
          </cell>
          <cell r="AX360">
            <v>0</v>
          </cell>
          <cell r="AY360">
            <v>0</v>
          </cell>
          <cell r="AZ360">
            <v>0</v>
          </cell>
          <cell r="BA360">
            <v>0</v>
          </cell>
          <cell r="BB360">
            <v>0</v>
          </cell>
          <cell r="BC360">
            <v>0</v>
          </cell>
          <cell r="BD360">
            <v>0</v>
          </cell>
          <cell r="BE360">
            <v>0</v>
          </cell>
          <cell r="BF360">
            <v>0</v>
          </cell>
          <cell r="BG360">
            <v>0</v>
          </cell>
          <cell r="BH360">
            <v>0</v>
          </cell>
          <cell r="BI360">
            <v>0</v>
          </cell>
          <cell r="BJ360">
            <v>0</v>
          </cell>
          <cell r="BK360">
            <v>0</v>
          </cell>
          <cell r="BL360">
            <v>0</v>
          </cell>
          <cell r="BM360">
            <v>0</v>
          </cell>
          <cell r="BN360">
            <v>0</v>
          </cell>
          <cell r="BO360">
            <v>0</v>
          </cell>
          <cell r="BP360">
            <v>0</v>
          </cell>
          <cell r="BQ360">
            <v>0</v>
          </cell>
          <cell r="BR360">
            <v>0</v>
          </cell>
          <cell r="BS360">
            <v>0</v>
          </cell>
          <cell r="BT360">
            <v>0</v>
          </cell>
          <cell r="BU360">
            <v>0</v>
          </cell>
          <cell r="BV360">
            <v>0</v>
          </cell>
          <cell r="BW360">
            <v>0</v>
          </cell>
          <cell r="BX360">
            <v>0</v>
          </cell>
          <cell r="BY360">
            <v>0</v>
          </cell>
          <cell r="BZ360">
            <v>0</v>
          </cell>
          <cell r="CA360">
            <v>0</v>
          </cell>
          <cell r="CB360">
            <v>0</v>
          </cell>
          <cell r="CC360">
            <v>0</v>
          </cell>
        </row>
        <row r="361">
          <cell r="B361" t="str">
            <v>국도38(시)07</v>
          </cell>
          <cell r="C361" t="str">
            <v>국도38(시)</v>
          </cell>
          <cell r="D361" t="str">
            <v>07</v>
          </cell>
          <cell r="E361" t="str">
            <v>0104C_233</v>
          </cell>
          <cell r="F361" t="str">
            <v>0104C_234</v>
          </cell>
          <cell r="G361">
            <v>35</v>
          </cell>
          <cell r="H361">
            <v>48</v>
          </cell>
          <cell r="I361">
            <v>0</v>
          </cell>
          <cell r="J361" t="str">
            <v>F10</v>
          </cell>
          <cell r="K361">
            <v>0</v>
          </cell>
          <cell r="L361">
            <v>0</v>
          </cell>
          <cell r="M361">
            <v>0</v>
          </cell>
          <cell r="N361">
            <v>0</v>
          </cell>
          <cell r="O361">
            <v>0</v>
          </cell>
          <cell r="P361">
            <v>0</v>
          </cell>
          <cell r="Q361">
            <v>0</v>
          </cell>
          <cell r="R361">
            <v>35</v>
          </cell>
          <cell r="S361">
            <v>0</v>
          </cell>
          <cell r="T361">
            <v>35</v>
          </cell>
          <cell r="U361">
            <v>55</v>
          </cell>
          <cell r="V361">
            <v>0</v>
          </cell>
          <cell r="W361">
            <v>20</v>
          </cell>
          <cell r="X361">
            <v>0</v>
          </cell>
          <cell r="Y361">
            <v>0</v>
          </cell>
          <cell r="Z361">
            <v>0</v>
          </cell>
          <cell r="AA361">
            <v>0</v>
          </cell>
          <cell r="AB361">
            <v>0</v>
          </cell>
          <cell r="AC361">
            <v>0</v>
          </cell>
          <cell r="AD361">
            <v>0</v>
          </cell>
          <cell r="AE361">
            <v>0</v>
          </cell>
          <cell r="AF361">
            <v>0</v>
          </cell>
          <cell r="AG361">
            <v>0</v>
          </cell>
          <cell r="AH361">
            <v>0</v>
          </cell>
          <cell r="AI361">
            <v>0</v>
          </cell>
          <cell r="AJ361">
            <v>0</v>
          </cell>
          <cell r="AK361">
            <v>0</v>
          </cell>
          <cell r="AL361">
            <v>0</v>
          </cell>
          <cell r="AM361">
            <v>1</v>
          </cell>
          <cell r="AN361">
            <v>0</v>
          </cell>
          <cell r="AO361">
            <v>0</v>
          </cell>
          <cell r="AP361">
            <v>0</v>
          </cell>
          <cell r="AQ361">
            <v>0</v>
          </cell>
          <cell r="AR361">
            <v>1</v>
          </cell>
          <cell r="AS361">
            <v>0</v>
          </cell>
          <cell r="AT361">
            <v>0</v>
          </cell>
          <cell r="AU361">
            <v>0</v>
          </cell>
          <cell r="AV361">
            <v>24</v>
          </cell>
          <cell r="AW361">
            <v>0</v>
          </cell>
          <cell r="AX361">
            <v>0</v>
          </cell>
          <cell r="AY361">
            <v>0</v>
          </cell>
          <cell r="AZ361">
            <v>0</v>
          </cell>
          <cell r="BA361">
            <v>1</v>
          </cell>
          <cell r="BB361">
            <v>0</v>
          </cell>
          <cell r="BC361">
            <v>0</v>
          </cell>
          <cell r="BD361">
            <v>0</v>
          </cell>
          <cell r="BE361">
            <v>0</v>
          </cell>
          <cell r="BF361">
            <v>0</v>
          </cell>
          <cell r="BG361">
            <v>0</v>
          </cell>
          <cell r="BH361">
            <v>0</v>
          </cell>
          <cell r="BI361">
            <v>0</v>
          </cell>
          <cell r="BJ361">
            <v>0</v>
          </cell>
          <cell r="BK361">
            <v>0</v>
          </cell>
          <cell r="BL361">
            <v>0</v>
          </cell>
          <cell r="BM361">
            <v>0</v>
          </cell>
          <cell r="BN361">
            <v>0</v>
          </cell>
          <cell r="BO361">
            <v>0</v>
          </cell>
          <cell r="BP361">
            <v>0</v>
          </cell>
          <cell r="BQ361">
            <v>0</v>
          </cell>
          <cell r="BR361">
            <v>0</v>
          </cell>
          <cell r="BS361">
            <v>0</v>
          </cell>
          <cell r="BT361">
            <v>0</v>
          </cell>
          <cell r="BU361">
            <v>0</v>
          </cell>
          <cell r="BV361">
            <v>0</v>
          </cell>
          <cell r="BW361">
            <v>0</v>
          </cell>
          <cell r="BX361">
            <v>0</v>
          </cell>
          <cell r="BY361">
            <v>0</v>
          </cell>
          <cell r="BZ361">
            <v>0</v>
          </cell>
          <cell r="CA361">
            <v>0</v>
          </cell>
          <cell r="CB361">
            <v>0</v>
          </cell>
          <cell r="CC361">
            <v>0</v>
          </cell>
        </row>
        <row r="362">
          <cell r="A362" t="str">
            <v>국도38(시)07</v>
          </cell>
          <cell r="B362" t="str">
            <v>소계</v>
          </cell>
          <cell r="C362" t="str">
            <v>국도38(시)07</v>
          </cell>
          <cell r="D362">
            <v>0</v>
          </cell>
          <cell r="E362">
            <v>0</v>
          </cell>
          <cell r="F362">
            <v>0</v>
          </cell>
          <cell r="G362">
            <v>1907</v>
          </cell>
          <cell r="H362">
            <v>0</v>
          </cell>
          <cell r="I362">
            <v>0</v>
          </cell>
          <cell r="J362">
            <v>0</v>
          </cell>
          <cell r="K362">
            <v>0</v>
          </cell>
          <cell r="L362">
            <v>0</v>
          </cell>
          <cell r="M362">
            <v>0</v>
          </cell>
          <cell r="N362">
            <v>0</v>
          </cell>
          <cell r="O362">
            <v>0</v>
          </cell>
          <cell r="P362">
            <v>0</v>
          </cell>
          <cell r="Q362">
            <v>0</v>
          </cell>
          <cell r="R362">
            <v>1907</v>
          </cell>
          <cell r="S362">
            <v>0</v>
          </cell>
          <cell r="T362">
            <v>1907</v>
          </cell>
          <cell r="U362">
            <v>1957</v>
          </cell>
          <cell r="V362">
            <v>0</v>
          </cell>
          <cell r="W362">
            <v>20</v>
          </cell>
          <cell r="X362">
            <v>30</v>
          </cell>
          <cell r="Y362">
            <v>0</v>
          </cell>
          <cell r="Z362">
            <v>0</v>
          </cell>
          <cell r="AA362">
            <v>0</v>
          </cell>
          <cell r="AB362">
            <v>0</v>
          </cell>
          <cell r="AC362">
            <v>0</v>
          </cell>
          <cell r="AD362">
            <v>0</v>
          </cell>
          <cell r="AE362">
            <v>0</v>
          </cell>
          <cell r="AF362">
            <v>0</v>
          </cell>
          <cell r="AG362">
            <v>0</v>
          </cell>
          <cell r="AH362">
            <v>0</v>
          </cell>
          <cell r="AI362">
            <v>0</v>
          </cell>
          <cell r="AJ362">
            <v>0</v>
          </cell>
          <cell r="AK362">
            <v>0</v>
          </cell>
          <cell r="AL362">
            <v>0</v>
          </cell>
          <cell r="AM362">
            <v>1</v>
          </cell>
          <cell r="AN362">
            <v>0</v>
          </cell>
          <cell r="AO362">
            <v>0</v>
          </cell>
          <cell r="AP362">
            <v>0</v>
          </cell>
          <cell r="AQ362">
            <v>0</v>
          </cell>
          <cell r="AR362">
            <v>1</v>
          </cell>
          <cell r="AS362">
            <v>0</v>
          </cell>
          <cell r="AT362">
            <v>0</v>
          </cell>
          <cell r="AU362">
            <v>0</v>
          </cell>
          <cell r="AV362">
            <v>24</v>
          </cell>
          <cell r="AW362">
            <v>0</v>
          </cell>
          <cell r="AX362">
            <v>0</v>
          </cell>
          <cell r="AY362">
            <v>0</v>
          </cell>
          <cell r="AZ362">
            <v>0</v>
          </cell>
          <cell r="BA362">
            <v>2</v>
          </cell>
          <cell r="BB362">
            <v>0</v>
          </cell>
          <cell r="BC362">
            <v>0</v>
          </cell>
          <cell r="BD362">
            <v>33</v>
          </cell>
          <cell r="BE362">
            <v>0</v>
          </cell>
          <cell r="BF362">
            <v>0</v>
          </cell>
          <cell r="BG362">
            <v>0</v>
          </cell>
          <cell r="BH362">
            <v>2</v>
          </cell>
          <cell r="BI362">
            <v>0</v>
          </cell>
          <cell r="BJ362">
            <v>0</v>
          </cell>
          <cell r="BK362">
            <v>0</v>
          </cell>
          <cell r="BL362">
            <v>2</v>
          </cell>
          <cell r="BM362">
            <v>0</v>
          </cell>
          <cell r="BN362">
            <v>0</v>
          </cell>
          <cell r="BO362">
            <v>0</v>
          </cell>
          <cell r="BP362">
            <v>0</v>
          </cell>
          <cell r="BQ362">
            <v>0</v>
          </cell>
          <cell r="BR362">
            <v>0</v>
          </cell>
          <cell r="BS362">
            <v>0</v>
          </cell>
          <cell r="BT362">
            <v>0</v>
          </cell>
          <cell r="BU362">
            <v>0</v>
          </cell>
          <cell r="BV362">
            <v>0</v>
          </cell>
          <cell r="BW362">
            <v>0</v>
          </cell>
          <cell r="BX362">
            <v>0</v>
          </cell>
          <cell r="BY362">
            <v>0</v>
          </cell>
          <cell r="BZ362">
            <v>0</v>
          </cell>
          <cell r="CA362">
            <v>0</v>
          </cell>
          <cell r="CB362">
            <v>0</v>
          </cell>
          <cell r="CC362">
            <v>0</v>
          </cell>
        </row>
        <row r="363">
          <cell r="B363" t="str">
            <v>국도38(시)08</v>
          </cell>
          <cell r="C363" t="str">
            <v>국도38(시)</v>
          </cell>
          <cell r="D363" t="str">
            <v>08</v>
          </cell>
          <cell r="E363" t="str">
            <v>0104C_234</v>
          </cell>
          <cell r="F363" t="str">
            <v>0104C_335</v>
          </cell>
          <cell r="G363">
            <v>35</v>
          </cell>
          <cell r="H363">
            <v>48</v>
          </cell>
          <cell r="I363">
            <v>0</v>
          </cell>
          <cell r="J363">
            <v>0</v>
          </cell>
          <cell r="K363">
            <v>0</v>
          </cell>
          <cell r="L363">
            <v>0</v>
          </cell>
          <cell r="M363">
            <v>0</v>
          </cell>
          <cell r="N363">
            <v>0</v>
          </cell>
          <cell r="O363">
            <v>0</v>
          </cell>
          <cell r="P363">
            <v>0</v>
          </cell>
          <cell r="Q363">
            <v>0</v>
          </cell>
          <cell r="R363">
            <v>35</v>
          </cell>
          <cell r="S363">
            <v>0</v>
          </cell>
          <cell r="T363">
            <v>35</v>
          </cell>
          <cell r="U363">
            <v>35</v>
          </cell>
          <cell r="V363">
            <v>0</v>
          </cell>
          <cell r="W363">
            <v>0</v>
          </cell>
          <cell r="X363">
            <v>0</v>
          </cell>
          <cell r="Y363">
            <v>0</v>
          </cell>
          <cell r="Z363">
            <v>0</v>
          </cell>
          <cell r="AA363">
            <v>0</v>
          </cell>
          <cell r="AB363">
            <v>0</v>
          </cell>
          <cell r="AC363">
            <v>0</v>
          </cell>
          <cell r="AD363">
            <v>0</v>
          </cell>
          <cell r="AE363">
            <v>0</v>
          </cell>
          <cell r="AF363">
            <v>0</v>
          </cell>
          <cell r="AG363">
            <v>0</v>
          </cell>
          <cell r="AH363">
            <v>0</v>
          </cell>
          <cell r="AI363">
            <v>0</v>
          </cell>
          <cell r="AJ363">
            <v>0</v>
          </cell>
          <cell r="AK363">
            <v>0</v>
          </cell>
          <cell r="AL363">
            <v>0</v>
          </cell>
          <cell r="AM363">
            <v>0</v>
          </cell>
          <cell r="AN363">
            <v>0</v>
          </cell>
          <cell r="AO363">
            <v>0</v>
          </cell>
          <cell r="AP363">
            <v>0</v>
          </cell>
          <cell r="AQ363">
            <v>0</v>
          </cell>
          <cell r="AR363">
            <v>0</v>
          </cell>
          <cell r="AS363">
            <v>0</v>
          </cell>
          <cell r="AT363">
            <v>0</v>
          </cell>
          <cell r="AU363">
            <v>0</v>
          </cell>
          <cell r="AV363">
            <v>0</v>
          </cell>
          <cell r="AW363">
            <v>0</v>
          </cell>
          <cell r="AX363">
            <v>0</v>
          </cell>
          <cell r="AY363">
            <v>0</v>
          </cell>
          <cell r="AZ363">
            <v>0</v>
          </cell>
          <cell r="BA363">
            <v>0</v>
          </cell>
          <cell r="BB363">
            <v>0</v>
          </cell>
          <cell r="BC363">
            <v>0</v>
          </cell>
          <cell r="BD363">
            <v>0</v>
          </cell>
          <cell r="BE363">
            <v>0</v>
          </cell>
          <cell r="BF363">
            <v>0</v>
          </cell>
          <cell r="BG363">
            <v>0</v>
          </cell>
          <cell r="BH363">
            <v>0</v>
          </cell>
          <cell r="BI363">
            <v>0</v>
          </cell>
          <cell r="BJ363">
            <v>0</v>
          </cell>
          <cell r="BK363">
            <v>0</v>
          </cell>
          <cell r="BL363">
            <v>0</v>
          </cell>
          <cell r="BM363">
            <v>0</v>
          </cell>
          <cell r="BN363">
            <v>0</v>
          </cell>
          <cell r="BO363">
            <v>0</v>
          </cell>
          <cell r="BP363">
            <v>0</v>
          </cell>
          <cell r="BQ363">
            <v>0</v>
          </cell>
          <cell r="BR363">
            <v>0</v>
          </cell>
          <cell r="BS363">
            <v>0</v>
          </cell>
          <cell r="BT363">
            <v>0</v>
          </cell>
          <cell r="BU363">
            <v>0</v>
          </cell>
          <cell r="BV363">
            <v>0</v>
          </cell>
          <cell r="BW363">
            <v>0</v>
          </cell>
          <cell r="BX363">
            <v>0</v>
          </cell>
          <cell r="BY363">
            <v>0</v>
          </cell>
          <cell r="BZ363">
            <v>0</v>
          </cell>
          <cell r="CA363">
            <v>0</v>
          </cell>
          <cell r="CB363">
            <v>0</v>
          </cell>
          <cell r="CC363">
            <v>0</v>
          </cell>
        </row>
        <row r="364">
          <cell r="B364" t="str">
            <v>국도38(시)08</v>
          </cell>
          <cell r="C364" t="str">
            <v>국도38(시)</v>
          </cell>
          <cell r="D364" t="str">
            <v>08</v>
          </cell>
          <cell r="E364" t="str">
            <v>0104C_335</v>
          </cell>
          <cell r="F364" t="str">
            <v>0104C_433</v>
          </cell>
          <cell r="G364">
            <v>45</v>
          </cell>
          <cell r="H364">
            <v>48</v>
          </cell>
          <cell r="I364">
            <v>0</v>
          </cell>
          <cell r="J364">
            <v>0</v>
          </cell>
          <cell r="K364">
            <v>0</v>
          </cell>
          <cell r="L364">
            <v>0</v>
          </cell>
          <cell r="M364">
            <v>0</v>
          </cell>
          <cell r="N364">
            <v>0</v>
          </cell>
          <cell r="O364">
            <v>0</v>
          </cell>
          <cell r="P364">
            <v>0</v>
          </cell>
          <cell r="Q364">
            <v>0</v>
          </cell>
          <cell r="R364">
            <v>45</v>
          </cell>
          <cell r="S364">
            <v>0</v>
          </cell>
          <cell r="T364">
            <v>45</v>
          </cell>
          <cell r="U364">
            <v>45</v>
          </cell>
          <cell r="V364">
            <v>0</v>
          </cell>
          <cell r="W364">
            <v>0</v>
          </cell>
          <cell r="X364">
            <v>0</v>
          </cell>
          <cell r="Y364">
            <v>0</v>
          </cell>
          <cell r="Z364">
            <v>0</v>
          </cell>
          <cell r="AA364">
            <v>0</v>
          </cell>
          <cell r="AB364">
            <v>0</v>
          </cell>
          <cell r="AC364">
            <v>0</v>
          </cell>
          <cell r="AD364">
            <v>0</v>
          </cell>
          <cell r="AE364">
            <v>0</v>
          </cell>
          <cell r="AF364">
            <v>0</v>
          </cell>
          <cell r="AG364">
            <v>0</v>
          </cell>
          <cell r="AH364">
            <v>0</v>
          </cell>
          <cell r="AI364">
            <v>0</v>
          </cell>
          <cell r="AJ364">
            <v>0</v>
          </cell>
          <cell r="AK364">
            <v>0</v>
          </cell>
          <cell r="AL364">
            <v>0</v>
          </cell>
          <cell r="AM364">
            <v>0</v>
          </cell>
          <cell r="AN364">
            <v>0</v>
          </cell>
          <cell r="AO364">
            <v>0</v>
          </cell>
          <cell r="AP364">
            <v>0</v>
          </cell>
          <cell r="AQ364">
            <v>0</v>
          </cell>
          <cell r="AR364">
            <v>0</v>
          </cell>
          <cell r="AS364">
            <v>0</v>
          </cell>
          <cell r="AT364">
            <v>0</v>
          </cell>
          <cell r="AU364">
            <v>0</v>
          </cell>
          <cell r="AV364">
            <v>0</v>
          </cell>
          <cell r="AW364">
            <v>0</v>
          </cell>
          <cell r="AX364">
            <v>0</v>
          </cell>
          <cell r="AY364">
            <v>0</v>
          </cell>
          <cell r="AZ364">
            <v>0</v>
          </cell>
          <cell r="BA364">
            <v>0</v>
          </cell>
          <cell r="BB364">
            <v>0</v>
          </cell>
          <cell r="BC364">
            <v>0</v>
          </cell>
          <cell r="BD364">
            <v>0</v>
          </cell>
          <cell r="BE364">
            <v>0</v>
          </cell>
          <cell r="BF364">
            <v>0</v>
          </cell>
          <cell r="BG364">
            <v>0</v>
          </cell>
          <cell r="BH364">
            <v>0</v>
          </cell>
          <cell r="BI364">
            <v>0</v>
          </cell>
          <cell r="BJ364">
            <v>0</v>
          </cell>
          <cell r="BK364">
            <v>0</v>
          </cell>
          <cell r="BL364">
            <v>0</v>
          </cell>
          <cell r="BM364">
            <v>0</v>
          </cell>
          <cell r="BN364">
            <v>0</v>
          </cell>
          <cell r="BO364">
            <v>0</v>
          </cell>
          <cell r="BP364">
            <v>0</v>
          </cell>
          <cell r="BQ364">
            <v>0</v>
          </cell>
          <cell r="BR364">
            <v>0</v>
          </cell>
          <cell r="BS364">
            <v>0</v>
          </cell>
          <cell r="BT364">
            <v>0</v>
          </cell>
          <cell r="BU364">
            <v>0</v>
          </cell>
          <cell r="BV364">
            <v>0</v>
          </cell>
          <cell r="BW364">
            <v>0</v>
          </cell>
          <cell r="BX364">
            <v>0</v>
          </cell>
          <cell r="BY364">
            <v>0</v>
          </cell>
          <cell r="BZ364">
            <v>0</v>
          </cell>
          <cell r="CA364">
            <v>0</v>
          </cell>
          <cell r="CB364">
            <v>0</v>
          </cell>
          <cell r="CC364">
            <v>0</v>
          </cell>
        </row>
        <row r="365">
          <cell r="B365" t="str">
            <v>국도38(시)08</v>
          </cell>
          <cell r="C365" t="str">
            <v>국도38(시)</v>
          </cell>
          <cell r="D365" t="str">
            <v>08</v>
          </cell>
          <cell r="E365" t="str">
            <v>0104C_433</v>
          </cell>
          <cell r="F365" t="str">
            <v>0104C_533</v>
          </cell>
          <cell r="G365">
            <v>47</v>
          </cell>
          <cell r="H365">
            <v>48</v>
          </cell>
          <cell r="I365">
            <v>0</v>
          </cell>
          <cell r="J365">
            <v>0</v>
          </cell>
          <cell r="K365">
            <v>0</v>
          </cell>
          <cell r="L365">
            <v>0</v>
          </cell>
          <cell r="M365">
            <v>0</v>
          </cell>
          <cell r="N365">
            <v>0</v>
          </cell>
          <cell r="O365">
            <v>0</v>
          </cell>
          <cell r="P365">
            <v>0</v>
          </cell>
          <cell r="Q365">
            <v>0</v>
          </cell>
          <cell r="R365">
            <v>47</v>
          </cell>
          <cell r="S365">
            <v>0</v>
          </cell>
          <cell r="T365">
            <v>47</v>
          </cell>
          <cell r="U365">
            <v>47</v>
          </cell>
          <cell r="V365">
            <v>0</v>
          </cell>
          <cell r="W365">
            <v>0</v>
          </cell>
          <cell r="X365">
            <v>0</v>
          </cell>
          <cell r="Y365">
            <v>0</v>
          </cell>
          <cell r="Z365">
            <v>0</v>
          </cell>
          <cell r="AA365">
            <v>0</v>
          </cell>
          <cell r="AB365">
            <v>0</v>
          </cell>
          <cell r="AC365">
            <v>0</v>
          </cell>
          <cell r="AD365">
            <v>0</v>
          </cell>
          <cell r="AE365">
            <v>0</v>
          </cell>
          <cell r="AF365">
            <v>0</v>
          </cell>
          <cell r="AG365">
            <v>0</v>
          </cell>
          <cell r="AH365">
            <v>0</v>
          </cell>
          <cell r="AI365">
            <v>0</v>
          </cell>
          <cell r="AJ365">
            <v>0</v>
          </cell>
          <cell r="AK365">
            <v>0</v>
          </cell>
          <cell r="AL365">
            <v>0</v>
          </cell>
          <cell r="AM365">
            <v>0</v>
          </cell>
          <cell r="AN365">
            <v>0</v>
          </cell>
          <cell r="AO365">
            <v>0</v>
          </cell>
          <cell r="AP365">
            <v>0</v>
          </cell>
          <cell r="AQ365">
            <v>0</v>
          </cell>
          <cell r="AR365">
            <v>0</v>
          </cell>
          <cell r="AS365">
            <v>0</v>
          </cell>
          <cell r="AT365">
            <v>0</v>
          </cell>
          <cell r="AU365">
            <v>0</v>
          </cell>
          <cell r="AV365">
            <v>0</v>
          </cell>
          <cell r="AW365">
            <v>0</v>
          </cell>
          <cell r="AX365">
            <v>0</v>
          </cell>
          <cell r="AY365">
            <v>0</v>
          </cell>
          <cell r="AZ365">
            <v>0</v>
          </cell>
          <cell r="BA365">
            <v>0</v>
          </cell>
          <cell r="BB365">
            <v>0</v>
          </cell>
          <cell r="BC365">
            <v>0</v>
          </cell>
          <cell r="BD365">
            <v>0</v>
          </cell>
          <cell r="BE365">
            <v>0</v>
          </cell>
          <cell r="BF365">
            <v>0</v>
          </cell>
          <cell r="BG365">
            <v>0</v>
          </cell>
          <cell r="BH365">
            <v>0</v>
          </cell>
          <cell r="BI365">
            <v>0</v>
          </cell>
          <cell r="BJ365">
            <v>0</v>
          </cell>
          <cell r="BK365">
            <v>0</v>
          </cell>
          <cell r="BL365">
            <v>0</v>
          </cell>
          <cell r="BM365">
            <v>0</v>
          </cell>
          <cell r="BN365">
            <v>0</v>
          </cell>
          <cell r="BO365">
            <v>0</v>
          </cell>
          <cell r="BP365">
            <v>0</v>
          </cell>
          <cell r="BQ365">
            <v>0</v>
          </cell>
          <cell r="BR365">
            <v>0</v>
          </cell>
          <cell r="BS365">
            <v>0</v>
          </cell>
          <cell r="BT365">
            <v>0</v>
          </cell>
          <cell r="BU365">
            <v>0</v>
          </cell>
          <cell r="BV365">
            <v>0</v>
          </cell>
          <cell r="BW365">
            <v>0</v>
          </cell>
          <cell r="BX365">
            <v>0</v>
          </cell>
          <cell r="BY365">
            <v>0</v>
          </cell>
          <cell r="BZ365">
            <v>0</v>
          </cell>
          <cell r="CA365">
            <v>0</v>
          </cell>
          <cell r="CB365">
            <v>0</v>
          </cell>
          <cell r="CC365">
            <v>0</v>
          </cell>
        </row>
        <row r="366">
          <cell r="B366" t="str">
            <v>국도38(시)08</v>
          </cell>
          <cell r="C366" t="str">
            <v>국도38(시)</v>
          </cell>
          <cell r="D366" t="str">
            <v>08</v>
          </cell>
          <cell r="E366" t="str">
            <v>0104C_533</v>
          </cell>
          <cell r="F366" t="str">
            <v>0104C_633</v>
          </cell>
          <cell r="G366">
            <v>36</v>
          </cell>
          <cell r="H366">
            <v>48</v>
          </cell>
          <cell r="I366">
            <v>0</v>
          </cell>
          <cell r="J366">
            <v>0</v>
          </cell>
          <cell r="K366">
            <v>0</v>
          </cell>
          <cell r="L366">
            <v>0</v>
          </cell>
          <cell r="M366">
            <v>0</v>
          </cell>
          <cell r="N366">
            <v>0</v>
          </cell>
          <cell r="O366">
            <v>0</v>
          </cell>
          <cell r="P366">
            <v>0</v>
          </cell>
          <cell r="Q366">
            <v>0</v>
          </cell>
          <cell r="R366">
            <v>36</v>
          </cell>
          <cell r="S366">
            <v>0</v>
          </cell>
          <cell r="T366">
            <v>36</v>
          </cell>
          <cell r="U366">
            <v>36</v>
          </cell>
          <cell r="V366">
            <v>0</v>
          </cell>
          <cell r="W366">
            <v>0</v>
          </cell>
          <cell r="X366">
            <v>0</v>
          </cell>
          <cell r="Y366">
            <v>0</v>
          </cell>
          <cell r="Z366">
            <v>0</v>
          </cell>
          <cell r="AA366">
            <v>0</v>
          </cell>
          <cell r="AB366">
            <v>0</v>
          </cell>
          <cell r="AC366">
            <v>0</v>
          </cell>
          <cell r="AD366">
            <v>0</v>
          </cell>
          <cell r="AE366">
            <v>0</v>
          </cell>
          <cell r="AF366">
            <v>0</v>
          </cell>
          <cell r="AG366">
            <v>0</v>
          </cell>
          <cell r="AH366">
            <v>0</v>
          </cell>
          <cell r="AI366">
            <v>0</v>
          </cell>
          <cell r="AJ366">
            <v>0</v>
          </cell>
          <cell r="AK366">
            <v>0</v>
          </cell>
          <cell r="AL366">
            <v>0</v>
          </cell>
          <cell r="AM366">
            <v>0</v>
          </cell>
          <cell r="AN366">
            <v>0</v>
          </cell>
          <cell r="AO366">
            <v>0</v>
          </cell>
          <cell r="AP366">
            <v>0</v>
          </cell>
          <cell r="AQ366">
            <v>0</v>
          </cell>
          <cell r="AR366">
            <v>0</v>
          </cell>
          <cell r="AS366">
            <v>0</v>
          </cell>
          <cell r="AT366">
            <v>0</v>
          </cell>
          <cell r="AU366">
            <v>0</v>
          </cell>
          <cell r="AV366">
            <v>0</v>
          </cell>
          <cell r="AW366">
            <v>0</v>
          </cell>
          <cell r="AX366">
            <v>0</v>
          </cell>
          <cell r="AY366">
            <v>0</v>
          </cell>
          <cell r="AZ366">
            <v>0</v>
          </cell>
          <cell r="BA366">
            <v>0</v>
          </cell>
          <cell r="BB366">
            <v>0</v>
          </cell>
          <cell r="BC366">
            <v>0</v>
          </cell>
          <cell r="BD366">
            <v>0</v>
          </cell>
          <cell r="BE366">
            <v>0</v>
          </cell>
          <cell r="BF366">
            <v>0</v>
          </cell>
          <cell r="BG366">
            <v>0</v>
          </cell>
          <cell r="BH366">
            <v>0</v>
          </cell>
          <cell r="BI366">
            <v>0</v>
          </cell>
          <cell r="BJ366">
            <v>0</v>
          </cell>
          <cell r="BK366">
            <v>0</v>
          </cell>
          <cell r="BL366">
            <v>0</v>
          </cell>
          <cell r="BM366">
            <v>0</v>
          </cell>
          <cell r="BN366">
            <v>0</v>
          </cell>
          <cell r="BO366">
            <v>0</v>
          </cell>
          <cell r="BP366">
            <v>0</v>
          </cell>
          <cell r="BQ366">
            <v>0</v>
          </cell>
          <cell r="BR366">
            <v>0</v>
          </cell>
          <cell r="BS366">
            <v>0</v>
          </cell>
          <cell r="BT366">
            <v>0</v>
          </cell>
          <cell r="BU366">
            <v>0</v>
          </cell>
          <cell r="BV366">
            <v>0</v>
          </cell>
          <cell r="BW366">
            <v>0</v>
          </cell>
          <cell r="BX366">
            <v>0</v>
          </cell>
          <cell r="BY366">
            <v>0</v>
          </cell>
          <cell r="BZ366">
            <v>0</v>
          </cell>
          <cell r="CA366">
            <v>0</v>
          </cell>
          <cell r="CB366">
            <v>0</v>
          </cell>
          <cell r="CC366">
            <v>0</v>
          </cell>
        </row>
        <row r="367">
          <cell r="B367" t="str">
            <v>국도38(시)08</v>
          </cell>
          <cell r="C367" t="str">
            <v>국도38(시)</v>
          </cell>
          <cell r="D367" t="str">
            <v>08</v>
          </cell>
          <cell r="E367" t="str">
            <v>0104C_633</v>
          </cell>
          <cell r="F367" t="str">
            <v>0104C_734</v>
          </cell>
          <cell r="G367">
            <v>43</v>
          </cell>
          <cell r="H367">
            <v>48</v>
          </cell>
          <cell r="I367">
            <v>0</v>
          </cell>
          <cell r="J367">
            <v>0</v>
          </cell>
          <cell r="K367">
            <v>0</v>
          </cell>
          <cell r="L367">
            <v>0</v>
          </cell>
          <cell r="M367">
            <v>0</v>
          </cell>
          <cell r="N367">
            <v>0</v>
          </cell>
          <cell r="O367">
            <v>0</v>
          </cell>
          <cell r="P367">
            <v>0</v>
          </cell>
          <cell r="Q367">
            <v>0</v>
          </cell>
          <cell r="R367">
            <v>43</v>
          </cell>
          <cell r="S367">
            <v>0</v>
          </cell>
          <cell r="T367">
            <v>43</v>
          </cell>
          <cell r="U367">
            <v>43</v>
          </cell>
          <cell r="V367">
            <v>0</v>
          </cell>
          <cell r="W367">
            <v>0</v>
          </cell>
          <cell r="X367">
            <v>0</v>
          </cell>
          <cell r="Y367">
            <v>0</v>
          </cell>
          <cell r="Z367">
            <v>0</v>
          </cell>
          <cell r="AA367">
            <v>0</v>
          </cell>
          <cell r="AB367">
            <v>0</v>
          </cell>
          <cell r="AC367">
            <v>0</v>
          </cell>
          <cell r="AD367">
            <v>0</v>
          </cell>
          <cell r="AE367">
            <v>0</v>
          </cell>
          <cell r="AF367">
            <v>0</v>
          </cell>
          <cell r="AG367">
            <v>0</v>
          </cell>
          <cell r="AH367">
            <v>0</v>
          </cell>
          <cell r="AI367">
            <v>0</v>
          </cell>
          <cell r="AJ367">
            <v>0</v>
          </cell>
          <cell r="AK367">
            <v>0</v>
          </cell>
          <cell r="AL367">
            <v>0</v>
          </cell>
          <cell r="AM367">
            <v>0</v>
          </cell>
          <cell r="AN367">
            <v>0</v>
          </cell>
          <cell r="AO367">
            <v>0</v>
          </cell>
          <cell r="AP367">
            <v>0</v>
          </cell>
          <cell r="AQ367">
            <v>0</v>
          </cell>
          <cell r="AR367">
            <v>0</v>
          </cell>
          <cell r="AS367">
            <v>0</v>
          </cell>
          <cell r="AT367">
            <v>0</v>
          </cell>
          <cell r="AU367">
            <v>0</v>
          </cell>
          <cell r="AV367">
            <v>0</v>
          </cell>
          <cell r="AW367">
            <v>0</v>
          </cell>
          <cell r="AX367">
            <v>0</v>
          </cell>
          <cell r="AY367">
            <v>0</v>
          </cell>
          <cell r="AZ367">
            <v>0</v>
          </cell>
          <cell r="BA367">
            <v>0</v>
          </cell>
          <cell r="BB367">
            <v>0</v>
          </cell>
          <cell r="BC367">
            <v>0</v>
          </cell>
          <cell r="BD367">
            <v>0</v>
          </cell>
          <cell r="BE367">
            <v>0</v>
          </cell>
          <cell r="BF367">
            <v>0</v>
          </cell>
          <cell r="BG367">
            <v>0</v>
          </cell>
          <cell r="BH367">
            <v>0</v>
          </cell>
          <cell r="BI367">
            <v>0</v>
          </cell>
          <cell r="BJ367">
            <v>0</v>
          </cell>
          <cell r="BK367">
            <v>0</v>
          </cell>
          <cell r="BL367">
            <v>0</v>
          </cell>
          <cell r="BM367">
            <v>0</v>
          </cell>
          <cell r="BN367">
            <v>0</v>
          </cell>
          <cell r="BO367">
            <v>0</v>
          </cell>
          <cell r="BP367">
            <v>0</v>
          </cell>
          <cell r="BQ367">
            <v>0</v>
          </cell>
          <cell r="BR367">
            <v>0</v>
          </cell>
          <cell r="BS367">
            <v>0</v>
          </cell>
          <cell r="BT367">
            <v>0</v>
          </cell>
          <cell r="BU367">
            <v>0</v>
          </cell>
          <cell r="BV367">
            <v>0</v>
          </cell>
          <cell r="BW367">
            <v>0</v>
          </cell>
          <cell r="BX367">
            <v>0</v>
          </cell>
          <cell r="BY367">
            <v>0</v>
          </cell>
          <cell r="BZ367">
            <v>0</v>
          </cell>
          <cell r="CA367">
            <v>0</v>
          </cell>
          <cell r="CB367">
            <v>0</v>
          </cell>
          <cell r="CC367">
            <v>0</v>
          </cell>
        </row>
        <row r="368">
          <cell r="B368" t="str">
            <v>국도38(시)08</v>
          </cell>
          <cell r="C368" t="str">
            <v>국도38(시)</v>
          </cell>
          <cell r="D368" t="str">
            <v>08</v>
          </cell>
          <cell r="E368" t="str">
            <v>0104C_734</v>
          </cell>
          <cell r="F368" t="str">
            <v>0104C_735</v>
          </cell>
          <cell r="G368">
            <v>38</v>
          </cell>
          <cell r="H368">
            <v>48</v>
          </cell>
          <cell r="I368">
            <v>0</v>
          </cell>
          <cell r="J368">
            <v>0</v>
          </cell>
          <cell r="K368">
            <v>0</v>
          </cell>
          <cell r="L368">
            <v>0</v>
          </cell>
          <cell r="M368">
            <v>0</v>
          </cell>
          <cell r="N368">
            <v>0</v>
          </cell>
          <cell r="O368">
            <v>0</v>
          </cell>
          <cell r="P368">
            <v>0</v>
          </cell>
          <cell r="Q368">
            <v>0</v>
          </cell>
          <cell r="R368">
            <v>38</v>
          </cell>
          <cell r="S368">
            <v>0</v>
          </cell>
          <cell r="T368">
            <v>38</v>
          </cell>
          <cell r="U368">
            <v>38</v>
          </cell>
          <cell r="V368">
            <v>0</v>
          </cell>
          <cell r="W368">
            <v>0</v>
          </cell>
          <cell r="X368">
            <v>0</v>
          </cell>
          <cell r="Y368">
            <v>0</v>
          </cell>
          <cell r="Z368">
            <v>0</v>
          </cell>
          <cell r="AA368">
            <v>0</v>
          </cell>
          <cell r="AB368">
            <v>0</v>
          </cell>
          <cell r="AC368">
            <v>0</v>
          </cell>
          <cell r="AD368">
            <v>0</v>
          </cell>
          <cell r="AE368">
            <v>0</v>
          </cell>
          <cell r="AF368">
            <v>0</v>
          </cell>
          <cell r="AG368">
            <v>0</v>
          </cell>
          <cell r="AH368">
            <v>0</v>
          </cell>
          <cell r="AI368">
            <v>0</v>
          </cell>
          <cell r="AJ368">
            <v>0</v>
          </cell>
          <cell r="AK368">
            <v>0</v>
          </cell>
          <cell r="AL368">
            <v>0</v>
          </cell>
          <cell r="AM368">
            <v>0</v>
          </cell>
          <cell r="AN368">
            <v>0</v>
          </cell>
          <cell r="AO368">
            <v>0</v>
          </cell>
          <cell r="AP368">
            <v>0</v>
          </cell>
          <cell r="AQ368">
            <v>0</v>
          </cell>
          <cell r="AR368">
            <v>0</v>
          </cell>
          <cell r="AS368">
            <v>0</v>
          </cell>
          <cell r="AT368">
            <v>0</v>
          </cell>
          <cell r="AU368">
            <v>0</v>
          </cell>
          <cell r="AV368">
            <v>0</v>
          </cell>
          <cell r="AW368">
            <v>0</v>
          </cell>
          <cell r="AX368">
            <v>0</v>
          </cell>
          <cell r="AY368">
            <v>0</v>
          </cell>
          <cell r="AZ368">
            <v>0</v>
          </cell>
          <cell r="BA368">
            <v>0</v>
          </cell>
          <cell r="BB368">
            <v>0</v>
          </cell>
          <cell r="BC368">
            <v>0</v>
          </cell>
          <cell r="BD368">
            <v>0</v>
          </cell>
          <cell r="BE368">
            <v>0</v>
          </cell>
          <cell r="BF368">
            <v>0</v>
          </cell>
          <cell r="BG368">
            <v>0</v>
          </cell>
          <cell r="BH368">
            <v>0</v>
          </cell>
          <cell r="BI368">
            <v>0</v>
          </cell>
          <cell r="BJ368">
            <v>0</v>
          </cell>
          <cell r="BK368">
            <v>0</v>
          </cell>
          <cell r="BL368">
            <v>0</v>
          </cell>
          <cell r="BM368">
            <v>0</v>
          </cell>
          <cell r="BN368">
            <v>0</v>
          </cell>
          <cell r="BO368">
            <v>0</v>
          </cell>
          <cell r="BP368">
            <v>0</v>
          </cell>
          <cell r="BQ368">
            <v>0</v>
          </cell>
          <cell r="BR368">
            <v>0</v>
          </cell>
          <cell r="BS368">
            <v>0</v>
          </cell>
          <cell r="BT368">
            <v>0</v>
          </cell>
          <cell r="BU368">
            <v>0</v>
          </cell>
          <cell r="BV368">
            <v>0</v>
          </cell>
          <cell r="BW368">
            <v>0</v>
          </cell>
          <cell r="BX368">
            <v>0</v>
          </cell>
          <cell r="BY368">
            <v>0</v>
          </cell>
          <cell r="BZ368">
            <v>0</v>
          </cell>
          <cell r="CA368">
            <v>0</v>
          </cell>
          <cell r="CB368">
            <v>0</v>
          </cell>
          <cell r="CC368">
            <v>0</v>
          </cell>
        </row>
        <row r="369">
          <cell r="B369" t="str">
            <v>국도38(시)08</v>
          </cell>
          <cell r="C369" t="str">
            <v>국도38(시)</v>
          </cell>
          <cell r="D369" t="str">
            <v>08</v>
          </cell>
          <cell r="E369" t="str">
            <v>0104C_735</v>
          </cell>
          <cell r="F369" t="str">
            <v>0104C_833</v>
          </cell>
          <cell r="G369">
            <v>41</v>
          </cell>
          <cell r="H369">
            <v>48</v>
          </cell>
          <cell r="I369">
            <v>0</v>
          </cell>
          <cell r="J369">
            <v>0</v>
          </cell>
          <cell r="K369">
            <v>0</v>
          </cell>
          <cell r="L369">
            <v>0</v>
          </cell>
          <cell r="M369">
            <v>0</v>
          </cell>
          <cell r="N369">
            <v>0</v>
          </cell>
          <cell r="O369">
            <v>0</v>
          </cell>
          <cell r="P369">
            <v>0</v>
          </cell>
          <cell r="Q369">
            <v>0</v>
          </cell>
          <cell r="R369">
            <v>41</v>
          </cell>
          <cell r="S369">
            <v>0</v>
          </cell>
          <cell r="T369">
            <v>41</v>
          </cell>
          <cell r="U369">
            <v>41</v>
          </cell>
          <cell r="V369">
            <v>0</v>
          </cell>
          <cell r="W369">
            <v>0</v>
          </cell>
          <cell r="X369">
            <v>0</v>
          </cell>
          <cell r="Y369">
            <v>0</v>
          </cell>
          <cell r="Z369">
            <v>0</v>
          </cell>
          <cell r="AA369">
            <v>0</v>
          </cell>
          <cell r="AB369">
            <v>0</v>
          </cell>
          <cell r="AC369">
            <v>0</v>
          </cell>
          <cell r="AD369">
            <v>0</v>
          </cell>
          <cell r="AE369">
            <v>0</v>
          </cell>
          <cell r="AF369">
            <v>0</v>
          </cell>
          <cell r="AG369">
            <v>0</v>
          </cell>
          <cell r="AH369">
            <v>0</v>
          </cell>
          <cell r="AI369">
            <v>0</v>
          </cell>
          <cell r="AJ369">
            <v>0</v>
          </cell>
          <cell r="AK369">
            <v>0</v>
          </cell>
          <cell r="AL369">
            <v>0</v>
          </cell>
          <cell r="AM369">
            <v>0</v>
          </cell>
          <cell r="AN369">
            <v>0</v>
          </cell>
          <cell r="AO369">
            <v>0</v>
          </cell>
          <cell r="AP369">
            <v>0</v>
          </cell>
          <cell r="AQ369">
            <v>0</v>
          </cell>
          <cell r="AR369">
            <v>0</v>
          </cell>
          <cell r="AS369">
            <v>0</v>
          </cell>
          <cell r="AT369">
            <v>0</v>
          </cell>
          <cell r="AU369">
            <v>0</v>
          </cell>
          <cell r="AV369">
            <v>0</v>
          </cell>
          <cell r="AW369">
            <v>0</v>
          </cell>
          <cell r="AX369">
            <v>0</v>
          </cell>
          <cell r="AY369">
            <v>0</v>
          </cell>
          <cell r="AZ369">
            <v>0</v>
          </cell>
          <cell r="BA369">
            <v>0</v>
          </cell>
          <cell r="BB369">
            <v>0</v>
          </cell>
          <cell r="BC369">
            <v>0</v>
          </cell>
          <cell r="BD369">
            <v>0</v>
          </cell>
          <cell r="BE369">
            <v>0</v>
          </cell>
          <cell r="BF369">
            <v>0</v>
          </cell>
          <cell r="BG369">
            <v>0</v>
          </cell>
          <cell r="BH369">
            <v>0</v>
          </cell>
          <cell r="BI369">
            <v>0</v>
          </cell>
          <cell r="BJ369">
            <v>0</v>
          </cell>
          <cell r="BK369">
            <v>0</v>
          </cell>
          <cell r="BL369">
            <v>0</v>
          </cell>
          <cell r="BM369">
            <v>0</v>
          </cell>
          <cell r="BN369">
            <v>0</v>
          </cell>
          <cell r="BO369">
            <v>0</v>
          </cell>
          <cell r="BP369">
            <v>0</v>
          </cell>
          <cell r="BQ369">
            <v>0</v>
          </cell>
          <cell r="BR369">
            <v>0</v>
          </cell>
          <cell r="BS369">
            <v>0</v>
          </cell>
          <cell r="BT369">
            <v>0</v>
          </cell>
          <cell r="BU369">
            <v>0</v>
          </cell>
          <cell r="BV369">
            <v>0</v>
          </cell>
          <cell r="BW369">
            <v>0</v>
          </cell>
          <cell r="BX369">
            <v>0</v>
          </cell>
          <cell r="BY369">
            <v>0</v>
          </cell>
          <cell r="BZ369">
            <v>0</v>
          </cell>
          <cell r="CA369">
            <v>0</v>
          </cell>
          <cell r="CB369">
            <v>0</v>
          </cell>
          <cell r="CC369">
            <v>0</v>
          </cell>
        </row>
        <row r="370">
          <cell r="B370" t="str">
            <v>국도38(시)08</v>
          </cell>
          <cell r="C370" t="str">
            <v>국도38(시)</v>
          </cell>
          <cell r="D370" t="str">
            <v>08</v>
          </cell>
          <cell r="E370" t="str">
            <v>0104C_833</v>
          </cell>
          <cell r="F370" t="str">
            <v>0104C_922</v>
          </cell>
          <cell r="G370">
            <v>50</v>
          </cell>
          <cell r="H370">
            <v>48</v>
          </cell>
          <cell r="I370">
            <v>0</v>
          </cell>
          <cell r="J370">
            <v>0</v>
          </cell>
          <cell r="K370">
            <v>0</v>
          </cell>
          <cell r="L370">
            <v>0</v>
          </cell>
          <cell r="M370">
            <v>0</v>
          </cell>
          <cell r="N370">
            <v>0</v>
          </cell>
          <cell r="O370">
            <v>0</v>
          </cell>
          <cell r="P370">
            <v>0</v>
          </cell>
          <cell r="Q370">
            <v>0</v>
          </cell>
          <cell r="R370">
            <v>50</v>
          </cell>
          <cell r="S370">
            <v>0</v>
          </cell>
          <cell r="T370">
            <v>50</v>
          </cell>
          <cell r="U370">
            <v>50</v>
          </cell>
          <cell r="V370">
            <v>0</v>
          </cell>
          <cell r="W370">
            <v>0</v>
          </cell>
          <cell r="X370">
            <v>0</v>
          </cell>
          <cell r="Y370">
            <v>0</v>
          </cell>
          <cell r="Z370">
            <v>0</v>
          </cell>
          <cell r="AA370">
            <v>0</v>
          </cell>
          <cell r="AB370">
            <v>0</v>
          </cell>
          <cell r="AC370">
            <v>0</v>
          </cell>
          <cell r="AD370">
            <v>0</v>
          </cell>
          <cell r="AE370">
            <v>0</v>
          </cell>
          <cell r="AF370">
            <v>0</v>
          </cell>
          <cell r="AG370">
            <v>0</v>
          </cell>
          <cell r="AH370">
            <v>0</v>
          </cell>
          <cell r="AI370">
            <v>0</v>
          </cell>
          <cell r="AJ370">
            <v>0</v>
          </cell>
          <cell r="AK370">
            <v>0</v>
          </cell>
          <cell r="AL370">
            <v>0</v>
          </cell>
          <cell r="AM370">
            <v>0</v>
          </cell>
          <cell r="AN370">
            <v>0</v>
          </cell>
          <cell r="AO370">
            <v>0</v>
          </cell>
          <cell r="AP370">
            <v>0</v>
          </cell>
          <cell r="AQ370">
            <v>0</v>
          </cell>
          <cell r="AR370">
            <v>0</v>
          </cell>
          <cell r="AS370">
            <v>0</v>
          </cell>
          <cell r="AT370">
            <v>0</v>
          </cell>
          <cell r="AU370">
            <v>0</v>
          </cell>
          <cell r="AV370">
            <v>0</v>
          </cell>
          <cell r="AW370">
            <v>0</v>
          </cell>
          <cell r="AX370">
            <v>0</v>
          </cell>
          <cell r="AY370">
            <v>0</v>
          </cell>
          <cell r="AZ370">
            <v>0</v>
          </cell>
          <cell r="BA370">
            <v>0</v>
          </cell>
          <cell r="BB370">
            <v>0</v>
          </cell>
          <cell r="BC370">
            <v>0</v>
          </cell>
          <cell r="BD370">
            <v>0</v>
          </cell>
          <cell r="BE370">
            <v>0</v>
          </cell>
          <cell r="BF370">
            <v>0</v>
          </cell>
          <cell r="BG370">
            <v>0</v>
          </cell>
          <cell r="BH370">
            <v>0</v>
          </cell>
          <cell r="BI370">
            <v>0</v>
          </cell>
          <cell r="BJ370">
            <v>0</v>
          </cell>
          <cell r="BK370">
            <v>0</v>
          </cell>
          <cell r="BL370">
            <v>0</v>
          </cell>
          <cell r="BM370">
            <v>0</v>
          </cell>
          <cell r="BN370">
            <v>0</v>
          </cell>
          <cell r="BO370">
            <v>0</v>
          </cell>
          <cell r="BP370">
            <v>0</v>
          </cell>
          <cell r="BQ370">
            <v>0</v>
          </cell>
          <cell r="BR370">
            <v>0</v>
          </cell>
          <cell r="BS370">
            <v>0</v>
          </cell>
          <cell r="BT370">
            <v>0</v>
          </cell>
          <cell r="BU370">
            <v>0</v>
          </cell>
          <cell r="BV370">
            <v>0</v>
          </cell>
          <cell r="BW370">
            <v>0</v>
          </cell>
          <cell r="BX370">
            <v>0</v>
          </cell>
          <cell r="BY370">
            <v>0</v>
          </cell>
          <cell r="BZ370">
            <v>0</v>
          </cell>
          <cell r="CA370">
            <v>0</v>
          </cell>
          <cell r="CB370">
            <v>0</v>
          </cell>
          <cell r="CC370">
            <v>0</v>
          </cell>
        </row>
        <row r="371">
          <cell r="B371" t="str">
            <v>국도38(시)08</v>
          </cell>
          <cell r="C371" t="str">
            <v>국도38(시)</v>
          </cell>
          <cell r="D371" t="str">
            <v>08</v>
          </cell>
          <cell r="E371" t="str">
            <v>0104C_922</v>
          </cell>
          <cell r="F371" t="str">
            <v>0104D_022</v>
          </cell>
          <cell r="G371">
            <v>47</v>
          </cell>
          <cell r="H371">
            <v>48</v>
          </cell>
          <cell r="I371">
            <v>0</v>
          </cell>
          <cell r="J371">
            <v>0</v>
          </cell>
          <cell r="K371">
            <v>0</v>
          </cell>
          <cell r="L371">
            <v>0</v>
          </cell>
          <cell r="M371">
            <v>0</v>
          </cell>
          <cell r="N371">
            <v>0</v>
          </cell>
          <cell r="O371">
            <v>0</v>
          </cell>
          <cell r="P371">
            <v>0</v>
          </cell>
          <cell r="Q371">
            <v>0</v>
          </cell>
          <cell r="R371">
            <v>47</v>
          </cell>
          <cell r="S371">
            <v>0</v>
          </cell>
          <cell r="T371">
            <v>47</v>
          </cell>
          <cell r="U371">
            <v>47</v>
          </cell>
          <cell r="V371">
            <v>0</v>
          </cell>
          <cell r="W371">
            <v>0</v>
          </cell>
          <cell r="X371">
            <v>0</v>
          </cell>
          <cell r="Y371">
            <v>0</v>
          </cell>
          <cell r="Z371">
            <v>0</v>
          </cell>
          <cell r="AA371">
            <v>0</v>
          </cell>
          <cell r="AB371">
            <v>0</v>
          </cell>
          <cell r="AC371">
            <v>0</v>
          </cell>
          <cell r="AD371">
            <v>0</v>
          </cell>
          <cell r="AE371">
            <v>0</v>
          </cell>
          <cell r="AF371">
            <v>0</v>
          </cell>
          <cell r="AG371">
            <v>0</v>
          </cell>
          <cell r="AH371">
            <v>0</v>
          </cell>
          <cell r="AI371">
            <v>0</v>
          </cell>
          <cell r="AJ371">
            <v>0</v>
          </cell>
          <cell r="AK371">
            <v>0</v>
          </cell>
          <cell r="AL371">
            <v>0</v>
          </cell>
          <cell r="AM371">
            <v>0</v>
          </cell>
          <cell r="AN371">
            <v>0</v>
          </cell>
          <cell r="AO371">
            <v>0</v>
          </cell>
          <cell r="AP371">
            <v>0</v>
          </cell>
          <cell r="AQ371">
            <v>0</v>
          </cell>
          <cell r="AR371">
            <v>0</v>
          </cell>
          <cell r="AS371">
            <v>0</v>
          </cell>
          <cell r="AT371">
            <v>0</v>
          </cell>
          <cell r="AU371">
            <v>0</v>
          </cell>
          <cell r="AV371">
            <v>0</v>
          </cell>
          <cell r="AW371">
            <v>0</v>
          </cell>
          <cell r="AX371">
            <v>0</v>
          </cell>
          <cell r="AY371">
            <v>0</v>
          </cell>
          <cell r="AZ371">
            <v>0</v>
          </cell>
          <cell r="BA371">
            <v>0</v>
          </cell>
          <cell r="BB371">
            <v>0</v>
          </cell>
          <cell r="BC371">
            <v>0</v>
          </cell>
          <cell r="BD371">
            <v>0</v>
          </cell>
          <cell r="BE371">
            <v>0</v>
          </cell>
          <cell r="BF371">
            <v>0</v>
          </cell>
          <cell r="BG371">
            <v>0</v>
          </cell>
          <cell r="BH371">
            <v>0</v>
          </cell>
          <cell r="BI371">
            <v>0</v>
          </cell>
          <cell r="BJ371">
            <v>0</v>
          </cell>
          <cell r="BK371">
            <v>0</v>
          </cell>
          <cell r="BL371">
            <v>0</v>
          </cell>
          <cell r="BM371">
            <v>0</v>
          </cell>
          <cell r="BN371">
            <v>0</v>
          </cell>
          <cell r="BO371">
            <v>0</v>
          </cell>
          <cell r="BP371">
            <v>0</v>
          </cell>
          <cell r="BQ371">
            <v>0</v>
          </cell>
          <cell r="BR371">
            <v>0</v>
          </cell>
          <cell r="BS371">
            <v>0</v>
          </cell>
          <cell r="BT371">
            <v>0</v>
          </cell>
          <cell r="BU371">
            <v>0</v>
          </cell>
          <cell r="BV371">
            <v>0</v>
          </cell>
          <cell r="BW371">
            <v>0</v>
          </cell>
          <cell r="BX371">
            <v>0</v>
          </cell>
          <cell r="BY371">
            <v>0</v>
          </cell>
          <cell r="BZ371">
            <v>0</v>
          </cell>
          <cell r="CA371">
            <v>0</v>
          </cell>
          <cell r="CB371">
            <v>0</v>
          </cell>
          <cell r="CC371">
            <v>0</v>
          </cell>
        </row>
        <row r="372">
          <cell r="B372" t="str">
            <v>국도38(시)08</v>
          </cell>
          <cell r="C372" t="str">
            <v>국도38(시)</v>
          </cell>
          <cell r="D372" t="str">
            <v>08</v>
          </cell>
          <cell r="E372" t="str">
            <v>0104D_022</v>
          </cell>
          <cell r="F372" t="str">
            <v>0104D_122</v>
          </cell>
          <cell r="G372">
            <v>40</v>
          </cell>
          <cell r="H372">
            <v>48</v>
          </cell>
          <cell r="I372">
            <v>0</v>
          </cell>
          <cell r="J372">
            <v>0</v>
          </cell>
          <cell r="K372">
            <v>0</v>
          </cell>
          <cell r="L372">
            <v>0</v>
          </cell>
          <cell r="M372">
            <v>0</v>
          </cell>
          <cell r="N372">
            <v>0</v>
          </cell>
          <cell r="O372">
            <v>0</v>
          </cell>
          <cell r="P372">
            <v>0</v>
          </cell>
          <cell r="Q372">
            <v>0</v>
          </cell>
          <cell r="R372">
            <v>40</v>
          </cell>
          <cell r="S372">
            <v>0</v>
          </cell>
          <cell r="T372">
            <v>40</v>
          </cell>
          <cell r="U372">
            <v>40</v>
          </cell>
          <cell r="V372">
            <v>0</v>
          </cell>
          <cell r="W372">
            <v>0</v>
          </cell>
          <cell r="X372">
            <v>0</v>
          </cell>
          <cell r="Y372">
            <v>0</v>
          </cell>
          <cell r="Z372">
            <v>0</v>
          </cell>
          <cell r="AA372">
            <v>0</v>
          </cell>
          <cell r="AB372">
            <v>0</v>
          </cell>
          <cell r="AC372">
            <v>0</v>
          </cell>
          <cell r="AD372">
            <v>0</v>
          </cell>
          <cell r="AE372">
            <v>0</v>
          </cell>
          <cell r="AF372">
            <v>0</v>
          </cell>
          <cell r="AG372">
            <v>0</v>
          </cell>
          <cell r="AH372">
            <v>0</v>
          </cell>
          <cell r="AI372">
            <v>0</v>
          </cell>
          <cell r="AJ372">
            <v>0</v>
          </cell>
          <cell r="AK372">
            <v>0</v>
          </cell>
          <cell r="AL372">
            <v>0</v>
          </cell>
          <cell r="AM372">
            <v>0</v>
          </cell>
          <cell r="AN372">
            <v>0</v>
          </cell>
          <cell r="AO372">
            <v>0</v>
          </cell>
          <cell r="AP372">
            <v>0</v>
          </cell>
          <cell r="AQ372">
            <v>0</v>
          </cell>
          <cell r="AR372">
            <v>0</v>
          </cell>
          <cell r="AS372">
            <v>0</v>
          </cell>
          <cell r="AT372">
            <v>0</v>
          </cell>
          <cell r="AU372">
            <v>0</v>
          </cell>
          <cell r="AV372">
            <v>0</v>
          </cell>
          <cell r="AW372">
            <v>0</v>
          </cell>
          <cell r="AX372">
            <v>0</v>
          </cell>
          <cell r="AY372">
            <v>0</v>
          </cell>
          <cell r="AZ372">
            <v>0</v>
          </cell>
          <cell r="BA372">
            <v>0</v>
          </cell>
          <cell r="BB372">
            <v>0</v>
          </cell>
          <cell r="BC372">
            <v>0</v>
          </cell>
          <cell r="BD372">
            <v>0</v>
          </cell>
          <cell r="BE372">
            <v>0</v>
          </cell>
          <cell r="BF372">
            <v>0</v>
          </cell>
          <cell r="BG372">
            <v>0</v>
          </cell>
          <cell r="BH372">
            <v>0</v>
          </cell>
          <cell r="BI372">
            <v>0</v>
          </cell>
          <cell r="BJ372">
            <v>0</v>
          </cell>
          <cell r="BK372">
            <v>0</v>
          </cell>
          <cell r="BL372">
            <v>0</v>
          </cell>
          <cell r="BM372">
            <v>0</v>
          </cell>
          <cell r="BN372">
            <v>0</v>
          </cell>
          <cell r="BO372">
            <v>0</v>
          </cell>
          <cell r="BP372">
            <v>0</v>
          </cell>
          <cell r="BQ372">
            <v>0</v>
          </cell>
          <cell r="BR372">
            <v>0</v>
          </cell>
          <cell r="BS372">
            <v>0</v>
          </cell>
          <cell r="BT372">
            <v>0</v>
          </cell>
          <cell r="BU372">
            <v>0</v>
          </cell>
          <cell r="BV372">
            <v>0</v>
          </cell>
          <cell r="BW372">
            <v>0</v>
          </cell>
          <cell r="BX372">
            <v>0</v>
          </cell>
          <cell r="BY372">
            <v>0</v>
          </cell>
          <cell r="BZ372">
            <v>0</v>
          </cell>
          <cell r="CA372">
            <v>0</v>
          </cell>
          <cell r="CB372">
            <v>0</v>
          </cell>
          <cell r="CC372">
            <v>0</v>
          </cell>
        </row>
        <row r="373">
          <cell r="B373" t="str">
            <v>국도38(시)08</v>
          </cell>
          <cell r="C373" t="str">
            <v>국도38(시)</v>
          </cell>
          <cell r="D373" t="str">
            <v>08</v>
          </cell>
          <cell r="E373" t="str">
            <v>0104D_122</v>
          </cell>
          <cell r="F373" t="str">
            <v>0104D_214</v>
          </cell>
          <cell r="G373">
            <v>43</v>
          </cell>
          <cell r="H373">
            <v>48</v>
          </cell>
          <cell r="I373">
            <v>0</v>
          </cell>
          <cell r="J373">
            <v>0</v>
          </cell>
          <cell r="K373">
            <v>0</v>
          </cell>
          <cell r="L373">
            <v>0</v>
          </cell>
          <cell r="M373">
            <v>0</v>
          </cell>
          <cell r="N373">
            <v>0</v>
          </cell>
          <cell r="O373">
            <v>0</v>
          </cell>
          <cell r="P373">
            <v>0</v>
          </cell>
          <cell r="Q373">
            <v>0</v>
          </cell>
          <cell r="R373">
            <v>43</v>
          </cell>
          <cell r="S373">
            <v>0</v>
          </cell>
          <cell r="T373">
            <v>43</v>
          </cell>
          <cell r="U373">
            <v>43</v>
          </cell>
          <cell r="V373">
            <v>0</v>
          </cell>
          <cell r="W373">
            <v>0</v>
          </cell>
          <cell r="X373">
            <v>0</v>
          </cell>
          <cell r="Y373">
            <v>0</v>
          </cell>
          <cell r="Z373">
            <v>0</v>
          </cell>
          <cell r="AA373">
            <v>0</v>
          </cell>
          <cell r="AB373">
            <v>0</v>
          </cell>
          <cell r="AC373">
            <v>0</v>
          </cell>
          <cell r="AD373">
            <v>0</v>
          </cell>
          <cell r="AE373">
            <v>0</v>
          </cell>
          <cell r="AF373">
            <v>0</v>
          </cell>
          <cell r="AG373">
            <v>0</v>
          </cell>
          <cell r="AH373">
            <v>0</v>
          </cell>
          <cell r="AI373">
            <v>0</v>
          </cell>
          <cell r="AJ373">
            <v>0</v>
          </cell>
          <cell r="AK373">
            <v>0</v>
          </cell>
          <cell r="AL373">
            <v>0</v>
          </cell>
          <cell r="AM373">
            <v>0</v>
          </cell>
          <cell r="AN373">
            <v>0</v>
          </cell>
          <cell r="AO373">
            <v>0</v>
          </cell>
          <cell r="AP373">
            <v>0</v>
          </cell>
          <cell r="AQ373">
            <v>0</v>
          </cell>
          <cell r="AR373">
            <v>0</v>
          </cell>
          <cell r="AS373">
            <v>0</v>
          </cell>
          <cell r="AT373">
            <v>0</v>
          </cell>
          <cell r="AU373">
            <v>0</v>
          </cell>
          <cell r="AV373">
            <v>0</v>
          </cell>
          <cell r="AW373">
            <v>0</v>
          </cell>
          <cell r="AX373">
            <v>0</v>
          </cell>
          <cell r="AY373">
            <v>0</v>
          </cell>
          <cell r="AZ373">
            <v>0</v>
          </cell>
          <cell r="BA373">
            <v>0</v>
          </cell>
          <cell r="BB373">
            <v>0</v>
          </cell>
          <cell r="BC373">
            <v>0</v>
          </cell>
          <cell r="BD373">
            <v>0</v>
          </cell>
          <cell r="BE373">
            <v>0</v>
          </cell>
          <cell r="BF373">
            <v>0</v>
          </cell>
          <cell r="BG373">
            <v>0</v>
          </cell>
          <cell r="BH373">
            <v>0</v>
          </cell>
          <cell r="BI373">
            <v>0</v>
          </cell>
          <cell r="BJ373">
            <v>0</v>
          </cell>
          <cell r="BK373">
            <v>0</v>
          </cell>
          <cell r="BL373">
            <v>0</v>
          </cell>
          <cell r="BM373">
            <v>0</v>
          </cell>
          <cell r="BN373">
            <v>0</v>
          </cell>
          <cell r="BO373">
            <v>0</v>
          </cell>
          <cell r="BP373">
            <v>0</v>
          </cell>
          <cell r="BQ373">
            <v>0</v>
          </cell>
          <cell r="BR373">
            <v>0</v>
          </cell>
          <cell r="BS373">
            <v>0</v>
          </cell>
          <cell r="BT373">
            <v>0</v>
          </cell>
          <cell r="BU373">
            <v>0</v>
          </cell>
          <cell r="BV373">
            <v>0</v>
          </cell>
          <cell r="BW373">
            <v>0</v>
          </cell>
          <cell r="BX373">
            <v>0</v>
          </cell>
          <cell r="BY373">
            <v>0</v>
          </cell>
          <cell r="BZ373">
            <v>0</v>
          </cell>
          <cell r="CA373">
            <v>0</v>
          </cell>
          <cell r="CB373">
            <v>0</v>
          </cell>
          <cell r="CC373">
            <v>0</v>
          </cell>
        </row>
        <row r="374">
          <cell r="B374" t="str">
            <v>국도38(시)08</v>
          </cell>
          <cell r="C374" t="str">
            <v>국도38(시)</v>
          </cell>
          <cell r="D374" t="str">
            <v>08</v>
          </cell>
          <cell r="E374" t="str">
            <v>0104D_214</v>
          </cell>
          <cell r="F374" t="str">
            <v>0104D_213</v>
          </cell>
          <cell r="G374">
            <v>31</v>
          </cell>
          <cell r="H374">
            <v>48</v>
          </cell>
          <cell r="I374">
            <v>0</v>
          </cell>
          <cell r="J374">
            <v>0</v>
          </cell>
          <cell r="K374">
            <v>0</v>
          </cell>
          <cell r="L374">
            <v>0</v>
          </cell>
          <cell r="M374">
            <v>0</v>
          </cell>
          <cell r="N374">
            <v>0</v>
          </cell>
          <cell r="O374">
            <v>0</v>
          </cell>
          <cell r="P374">
            <v>0</v>
          </cell>
          <cell r="Q374">
            <v>0</v>
          </cell>
          <cell r="R374">
            <v>31</v>
          </cell>
          <cell r="S374">
            <v>0</v>
          </cell>
          <cell r="T374">
            <v>31</v>
          </cell>
          <cell r="U374">
            <v>31</v>
          </cell>
          <cell r="V374">
            <v>0</v>
          </cell>
          <cell r="W374">
            <v>0</v>
          </cell>
          <cell r="X374">
            <v>0</v>
          </cell>
          <cell r="Y374">
            <v>0</v>
          </cell>
          <cell r="Z374">
            <v>0</v>
          </cell>
          <cell r="AA374">
            <v>0</v>
          </cell>
          <cell r="AB374">
            <v>0</v>
          </cell>
          <cell r="AC374">
            <v>0</v>
          </cell>
          <cell r="AD374">
            <v>0</v>
          </cell>
          <cell r="AE374">
            <v>0</v>
          </cell>
          <cell r="AF374">
            <v>0</v>
          </cell>
          <cell r="AG374">
            <v>0</v>
          </cell>
          <cell r="AH374">
            <v>0</v>
          </cell>
          <cell r="AI374">
            <v>0</v>
          </cell>
          <cell r="AJ374">
            <v>0</v>
          </cell>
          <cell r="AK374">
            <v>0</v>
          </cell>
          <cell r="AL374">
            <v>0</v>
          </cell>
          <cell r="AM374">
            <v>0</v>
          </cell>
          <cell r="AN374">
            <v>0</v>
          </cell>
          <cell r="AO374">
            <v>0</v>
          </cell>
          <cell r="AP374">
            <v>0</v>
          </cell>
          <cell r="AQ374">
            <v>0</v>
          </cell>
          <cell r="AR374">
            <v>0</v>
          </cell>
          <cell r="AS374">
            <v>0</v>
          </cell>
          <cell r="AT374">
            <v>0</v>
          </cell>
          <cell r="AU374">
            <v>0</v>
          </cell>
          <cell r="AV374">
            <v>0</v>
          </cell>
          <cell r="AW374">
            <v>0</v>
          </cell>
          <cell r="AX374">
            <v>0</v>
          </cell>
          <cell r="AY374">
            <v>0</v>
          </cell>
          <cell r="AZ374">
            <v>0</v>
          </cell>
          <cell r="BA374">
            <v>0</v>
          </cell>
          <cell r="BB374">
            <v>0</v>
          </cell>
          <cell r="BC374">
            <v>0</v>
          </cell>
          <cell r="BD374">
            <v>0</v>
          </cell>
          <cell r="BE374">
            <v>0</v>
          </cell>
          <cell r="BF374">
            <v>0</v>
          </cell>
          <cell r="BG374">
            <v>0</v>
          </cell>
          <cell r="BH374">
            <v>0</v>
          </cell>
          <cell r="BI374">
            <v>0</v>
          </cell>
          <cell r="BJ374">
            <v>0</v>
          </cell>
          <cell r="BK374">
            <v>0</v>
          </cell>
          <cell r="BL374">
            <v>0</v>
          </cell>
          <cell r="BM374">
            <v>0</v>
          </cell>
          <cell r="BN374">
            <v>0</v>
          </cell>
          <cell r="BO374">
            <v>0</v>
          </cell>
          <cell r="BP374">
            <v>0</v>
          </cell>
          <cell r="BQ374">
            <v>0</v>
          </cell>
          <cell r="BR374">
            <v>0</v>
          </cell>
          <cell r="BS374">
            <v>0</v>
          </cell>
          <cell r="BT374">
            <v>0</v>
          </cell>
          <cell r="BU374">
            <v>0</v>
          </cell>
          <cell r="BV374">
            <v>0</v>
          </cell>
          <cell r="BW374">
            <v>0</v>
          </cell>
          <cell r="BX374">
            <v>0</v>
          </cell>
          <cell r="BY374">
            <v>0</v>
          </cell>
          <cell r="BZ374">
            <v>0</v>
          </cell>
          <cell r="CA374">
            <v>0</v>
          </cell>
          <cell r="CB374">
            <v>0</v>
          </cell>
          <cell r="CC374">
            <v>0</v>
          </cell>
        </row>
        <row r="375">
          <cell r="B375" t="str">
            <v>국도38(시)08</v>
          </cell>
          <cell r="C375" t="str">
            <v>국도38(시)</v>
          </cell>
          <cell r="D375" t="str">
            <v>08</v>
          </cell>
          <cell r="E375" t="str">
            <v>0104D_213</v>
          </cell>
          <cell r="F375" t="str">
            <v>0104D_312</v>
          </cell>
          <cell r="G375">
            <v>41</v>
          </cell>
          <cell r="H375">
            <v>48</v>
          </cell>
          <cell r="I375">
            <v>0</v>
          </cell>
          <cell r="J375">
            <v>0</v>
          </cell>
          <cell r="K375">
            <v>0</v>
          </cell>
          <cell r="L375">
            <v>0</v>
          </cell>
          <cell r="M375">
            <v>0</v>
          </cell>
          <cell r="N375">
            <v>0</v>
          </cell>
          <cell r="O375">
            <v>0</v>
          </cell>
          <cell r="P375">
            <v>0</v>
          </cell>
          <cell r="Q375">
            <v>0</v>
          </cell>
          <cell r="R375">
            <v>41</v>
          </cell>
          <cell r="S375">
            <v>0</v>
          </cell>
          <cell r="T375">
            <v>41</v>
          </cell>
          <cell r="U375">
            <v>41</v>
          </cell>
          <cell r="V375">
            <v>0</v>
          </cell>
          <cell r="W375">
            <v>0</v>
          </cell>
          <cell r="X375">
            <v>0</v>
          </cell>
          <cell r="Y375">
            <v>0</v>
          </cell>
          <cell r="Z375">
            <v>0</v>
          </cell>
          <cell r="AA375">
            <v>0</v>
          </cell>
          <cell r="AB375">
            <v>0</v>
          </cell>
          <cell r="AC375">
            <v>0</v>
          </cell>
          <cell r="AD375">
            <v>0</v>
          </cell>
          <cell r="AE375">
            <v>0</v>
          </cell>
          <cell r="AF375">
            <v>0</v>
          </cell>
          <cell r="AG375">
            <v>0</v>
          </cell>
          <cell r="AH375">
            <v>0</v>
          </cell>
          <cell r="AI375">
            <v>0</v>
          </cell>
          <cell r="AJ375">
            <v>0</v>
          </cell>
          <cell r="AK375">
            <v>0</v>
          </cell>
          <cell r="AL375">
            <v>0</v>
          </cell>
          <cell r="AM375">
            <v>0</v>
          </cell>
          <cell r="AN375">
            <v>0</v>
          </cell>
          <cell r="AO375">
            <v>0</v>
          </cell>
          <cell r="AP375">
            <v>0</v>
          </cell>
          <cell r="AQ375">
            <v>0</v>
          </cell>
          <cell r="AR375">
            <v>0</v>
          </cell>
          <cell r="AS375">
            <v>0</v>
          </cell>
          <cell r="AT375">
            <v>0</v>
          </cell>
          <cell r="AU375">
            <v>0</v>
          </cell>
          <cell r="AV375">
            <v>0</v>
          </cell>
          <cell r="AW375">
            <v>0</v>
          </cell>
          <cell r="AX375">
            <v>0</v>
          </cell>
          <cell r="AY375">
            <v>0</v>
          </cell>
          <cell r="AZ375">
            <v>0</v>
          </cell>
          <cell r="BA375">
            <v>0</v>
          </cell>
          <cell r="BB375">
            <v>0</v>
          </cell>
          <cell r="BC375">
            <v>0</v>
          </cell>
          <cell r="BD375">
            <v>0</v>
          </cell>
          <cell r="BE375">
            <v>0</v>
          </cell>
          <cell r="BF375">
            <v>0</v>
          </cell>
          <cell r="BG375">
            <v>0</v>
          </cell>
          <cell r="BH375">
            <v>0</v>
          </cell>
          <cell r="BI375">
            <v>0</v>
          </cell>
          <cell r="BJ375">
            <v>0</v>
          </cell>
          <cell r="BK375">
            <v>0</v>
          </cell>
          <cell r="BL375">
            <v>0</v>
          </cell>
          <cell r="BM375">
            <v>0</v>
          </cell>
          <cell r="BN375">
            <v>0</v>
          </cell>
          <cell r="BO375">
            <v>0</v>
          </cell>
          <cell r="BP375">
            <v>0</v>
          </cell>
          <cell r="BQ375">
            <v>0</v>
          </cell>
          <cell r="BR375">
            <v>0</v>
          </cell>
          <cell r="BS375">
            <v>0</v>
          </cell>
          <cell r="BT375">
            <v>0</v>
          </cell>
          <cell r="BU375">
            <v>0</v>
          </cell>
          <cell r="BV375">
            <v>0</v>
          </cell>
          <cell r="BW375">
            <v>0</v>
          </cell>
          <cell r="BX375">
            <v>0</v>
          </cell>
          <cell r="BY375">
            <v>0</v>
          </cell>
          <cell r="BZ375">
            <v>0</v>
          </cell>
          <cell r="CA375">
            <v>0</v>
          </cell>
          <cell r="CB375">
            <v>0</v>
          </cell>
          <cell r="CC375">
            <v>0</v>
          </cell>
        </row>
        <row r="376">
          <cell r="B376" t="str">
            <v>국도38(시)08</v>
          </cell>
          <cell r="C376" t="str">
            <v>국도38(시)</v>
          </cell>
          <cell r="D376" t="str">
            <v>08</v>
          </cell>
          <cell r="E376" t="str">
            <v>0104D_312</v>
          </cell>
          <cell r="F376" t="str">
            <v>0104D_302</v>
          </cell>
          <cell r="G376">
            <v>41</v>
          </cell>
          <cell r="H376">
            <v>48</v>
          </cell>
          <cell r="I376">
            <v>0</v>
          </cell>
          <cell r="J376">
            <v>0</v>
          </cell>
          <cell r="K376">
            <v>0</v>
          </cell>
          <cell r="L376">
            <v>0</v>
          </cell>
          <cell r="M376">
            <v>0</v>
          </cell>
          <cell r="N376">
            <v>0</v>
          </cell>
          <cell r="O376">
            <v>0</v>
          </cell>
          <cell r="P376">
            <v>0</v>
          </cell>
          <cell r="Q376">
            <v>0</v>
          </cell>
          <cell r="R376">
            <v>41</v>
          </cell>
          <cell r="S376">
            <v>0</v>
          </cell>
          <cell r="T376">
            <v>41</v>
          </cell>
          <cell r="U376">
            <v>41</v>
          </cell>
          <cell r="V376">
            <v>0</v>
          </cell>
          <cell r="W376">
            <v>0</v>
          </cell>
          <cell r="X376">
            <v>0</v>
          </cell>
          <cell r="Y376">
            <v>0</v>
          </cell>
          <cell r="Z376">
            <v>0</v>
          </cell>
          <cell r="AA376">
            <v>0</v>
          </cell>
          <cell r="AB376">
            <v>0</v>
          </cell>
          <cell r="AC376">
            <v>0</v>
          </cell>
          <cell r="AD376">
            <v>0</v>
          </cell>
          <cell r="AE376">
            <v>0</v>
          </cell>
          <cell r="AF376">
            <v>0</v>
          </cell>
          <cell r="AG376">
            <v>0</v>
          </cell>
          <cell r="AH376">
            <v>0</v>
          </cell>
          <cell r="AI376">
            <v>0</v>
          </cell>
          <cell r="AJ376">
            <v>0</v>
          </cell>
          <cell r="AK376">
            <v>0</v>
          </cell>
          <cell r="AL376">
            <v>0</v>
          </cell>
          <cell r="AM376">
            <v>0</v>
          </cell>
          <cell r="AN376">
            <v>0</v>
          </cell>
          <cell r="AO376">
            <v>0</v>
          </cell>
          <cell r="AP376">
            <v>0</v>
          </cell>
          <cell r="AQ376">
            <v>0</v>
          </cell>
          <cell r="AR376">
            <v>0</v>
          </cell>
          <cell r="AS376">
            <v>0</v>
          </cell>
          <cell r="AT376">
            <v>0</v>
          </cell>
          <cell r="AU376">
            <v>0</v>
          </cell>
          <cell r="AV376">
            <v>0</v>
          </cell>
          <cell r="AW376">
            <v>0</v>
          </cell>
          <cell r="AX376">
            <v>0</v>
          </cell>
          <cell r="AY376">
            <v>0</v>
          </cell>
          <cell r="AZ376">
            <v>0</v>
          </cell>
          <cell r="BA376">
            <v>0</v>
          </cell>
          <cell r="BB376">
            <v>0</v>
          </cell>
          <cell r="BC376">
            <v>0</v>
          </cell>
          <cell r="BD376">
            <v>0</v>
          </cell>
          <cell r="BE376">
            <v>0</v>
          </cell>
          <cell r="BF376">
            <v>0</v>
          </cell>
          <cell r="BG376">
            <v>0</v>
          </cell>
          <cell r="BH376">
            <v>0</v>
          </cell>
          <cell r="BI376">
            <v>0</v>
          </cell>
          <cell r="BJ376">
            <v>0</v>
          </cell>
          <cell r="BK376">
            <v>0</v>
          </cell>
          <cell r="BL376">
            <v>0</v>
          </cell>
          <cell r="BM376">
            <v>0</v>
          </cell>
          <cell r="BN376">
            <v>0</v>
          </cell>
          <cell r="BO376">
            <v>0</v>
          </cell>
          <cell r="BP376">
            <v>0</v>
          </cell>
          <cell r="BQ376">
            <v>0</v>
          </cell>
          <cell r="BR376">
            <v>0</v>
          </cell>
          <cell r="BS376">
            <v>0</v>
          </cell>
          <cell r="BT376">
            <v>0</v>
          </cell>
          <cell r="BU376">
            <v>0</v>
          </cell>
          <cell r="BV376">
            <v>0</v>
          </cell>
          <cell r="BW376">
            <v>0</v>
          </cell>
          <cell r="BX376">
            <v>0</v>
          </cell>
          <cell r="BY376">
            <v>0</v>
          </cell>
          <cell r="BZ376">
            <v>0</v>
          </cell>
          <cell r="CA376">
            <v>0</v>
          </cell>
          <cell r="CB376">
            <v>0</v>
          </cell>
          <cell r="CC376">
            <v>0</v>
          </cell>
        </row>
        <row r="377">
          <cell r="B377" t="str">
            <v>국도38(시)08</v>
          </cell>
          <cell r="C377" t="str">
            <v>국도38(시)</v>
          </cell>
          <cell r="D377" t="str">
            <v>08</v>
          </cell>
          <cell r="E377" t="str">
            <v>0104D_302</v>
          </cell>
          <cell r="F377" t="str">
            <v>0104Q_492</v>
          </cell>
          <cell r="G377">
            <v>57</v>
          </cell>
          <cell r="H377">
            <v>48</v>
          </cell>
          <cell r="I377">
            <v>0</v>
          </cell>
          <cell r="J377">
            <v>0</v>
          </cell>
          <cell r="K377">
            <v>0</v>
          </cell>
          <cell r="L377">
            <v>0</v>
          </cell>
          <cell r="M377">
            <v>0</v>
          </cell>
          <cell r="N377">
            <v>0</v>
          </cell>
          <cell r="O377">
            <v>0</v>
          </cell>
          <cell r="P377">
            <v>0</v>
          </cell>
          <cell r="Q377">
            <v>0</v>
          </cell>
          <cell r="R377">
            <v>57</v>
          </cell>
          <cell r="S377">
            <v>0</v>
          </cell>
          <cell r="T377">
            <v>57</v>
          </cell>
          <cell r="U377">
            <v>57</v>
          </cell>
          <cell r="V377">
            <v>0</v>
          </cell>
          <cell r="W377">
            <v>0</v>
          </cell>
          <cell r="X377">
            <v>0</v>
          </cell>
          <cell r="Y377">
            <v>0</v>
          </cell>
          <cell r="Z377">
            <v>0</v>
          </cell>
          <cell r="AA377">
            <v>0</v>
          </cell>
          <cell r="AB377">
            <v>0</v>
          </cell>
          <cell r="AC377">
            <v>0</v>
          </cell>
          <cell r="AD377">
            <v>0</v>
          </cell>
          <cell r="AE377">
            <v>0</v>
          </cell>
          <cell r="AF377">
            <v>0</v>
          </cell>
          <cell r="AG377">
            <v>0</v>
          </cell>
          <cell r="AH377">
            <v>0</v>
          </cell>
          <cell r="AI377">
            <v>0</v>
          </cell>
          <cell r="AJ377">
            <v>0</v>
          </cell>
          <cell r="AK377">
            <v>0</v>
          </cell>
          <cell r="AL377">
            <v>0</v>
          </cell>
          <cell r="AM377">
            <v>0</v>
          </cell>
          <cell r="AN377">
            <v>0</v>
          </cell>
          <cell r="AO377">
            <v>0</v>
          </cell>
          <cell r="AP377">
            <v>0</v>
          </cell>
          <cell r="AQ377">
            <v>0</v>
          </cell>
          <cell r="AR377">
            <v>0</v>
          </cell>
          <cell r="AS377">
            <v>0</v>
          </cell>
          <cell r="AT377">
            <v>0</v>
          </cell>
          <cell r="AU377">
            <v>0</v>
          </cell>
          <cell r="AV377">
            <v>0</v>
          </cell>
          <cell r="AW377">
            <v>0</v>
          </cell>
          <cell r="AX377">
            <v>0</v>
          </cell>
          <cell r="AY377">
            <v>0</v>
          </cell>
          <cell r="AZ377">
            <v>0</v>
          </cell>
          <cell r="BA377">
            <v>0</v>
          </cell>
          <cell r="BB377">
            <v>0</v>
          </cell>
          <cell r="BC377">
            <v>0</v>
          </cell>
          <cell r="BD377">
            <v>0</v>
          </cell>
          <cell r="BE377">
            <v>0</v>
          </cell>
          <cell r="BF377">
            <v>0</v>
          </cell>
          <cell r="BG377">
            <v>0</v>
          </cell>
          <cell r="BH377">
            <v>0</v>
          </cell>
          <cell r="BI377">
            <v>0</v>
          </cell>
          <cell r="BJ377">
            <v>0</v>
          </cell>
          <cell r="BK377">
            <v>0</v>
          </cell>
          <cell r="BL377">
            <v>0</v>
          </cell>
          <cell r="BM377">
            <v>0</v>
          </cell>
          <cell r="BN377">
            <v>0</v>
          </cell>
          <cell r="BO377">
            <v>0</v>
          </cell>
          <cell r="BP377">
            <v>0</v>
          </cell>
          <cell r="BQ377">
            <v>0</v>
          </cell>
          <cell r="BR377">
            <v>0</v>
          </cell>
          <cell r="BS377">
            <v>0</v>
          </cell>
          <cell r="BT377">
            <v>0</v>
          </cell>
          <cell r="BU377">
            <v>0</v>
          </cell>
          <cell r="BV377">
            <v>0</v>
          </cell>
          <cell r="BW377">
            <v>0</v>
          </cell>
          <cell r="BX377">
            <v>0</v>
          </cell>
          <cell r="BY377">
            <v>0</v>
          </cell>
          <cell r="BZ377">
            <v>0</v>
          </cell>
          <cell r="CA377">
            <v>0</v>
          </cell>
          <cell r="CB377">
            <v>0</v>
          </cell>
          <cell r="CC377">
            <v>0</v>
          </cell>
        </row>
        <row r="378">
          <cell r="B378" t="str">
            <v>국도38(시)08</v>
          </cell>
          <cell r="C378" t="str">
            <v>국도38(시)</v>
          </cell>
          <cell r="D378" t="str">
            <v>08</v>
          </cell>
          <cell r="E378" t="str">
            <v>0104Q_492</v>
          </cell>
          <cell r="F378" t="str">
            <v>0104Q_493</v>
          </cell>
          <cell r="G378">
            <v>43</v>
          </cell>
          <cell r="H378">
            <v>48</v>
          </cell>
          <cell r="I378">
            <v>0</v>
          </cell>
          <cell r="J378">
            <v>0</v>
          </cell>
          <cell r="K378">
            <v>0</v>
          </cell>
          <cell r="L378">
            <v>0</v>
          </cell>
          <cell r="M378">
            <v>0</v>
          </cell>
          <cell r="N378">
            <v>0</v>
          </cell>
          <cell r="O378">
            <v>0</v>
          </cell>
          <cell r="P378">
            <v>0</v>
          </cell>
          <cell r="Q378">
            <v>0</v>
          </cell>
          <cell r="R378">
            <v>43</v>
          </cell>
          <cell r="S378">
            <v>0</v>
          </cell>
          <cell r="T378">
            <v>43</v>
          </cell>
          <cell r="U378">
            <v>43</v>
          </cell>
          <cell r="V378">
            <v>0</v>
          </cell>
          <cell r="W378">
            <v>0</v>
          </cell>
          <cell r="X378">
            <v>0</v>
          </cell>
          <cell r="Y378">
            <v>0</v>
          </cell>
          <cell r="Z378">
            <v>0</v>
          </cell>
          <cell r="AA378">
            <v>0</v>
          </cell>
          <cell r="AB378">
            <v>0</v>
          </cell>
          <cell r="AC378">
            <v>0</v>
          </cell>
          <cell r="AD378">
            <v>0</v>
          </cell>
          <cell r="AE378">
            <v>0</v>
          </cell>
          <cell r="AF378">
            <v>0</v>
          </cell>
          <cell r="AG378">
            <v>0</v>
          </cell>
          <cell r="AH378">
            <v>0</v>
          </cell>
          <cell r="AI378">
            <v>0</v>
          </cell>
          <cell r="AJ378">
            <v>0</v>
          </cell>
          <cell r="AK378">
            <v>0</v>
          </cell>
          <cell r="AL378">
            <v>0</v>
          </cell>
          <cell r="AM378">
            <v>0</v>
          </cell>
          <cell r="AN378">
            <v>0</v>
          </cell>
          <cell r="AO378">
            <v>0</v>
          </cell>
          <cell r="AP378">
            <v>0</v>
          </cell>
          <cell r="AQ378">
            <v>0</v>
          </cell>
          <cell r="AR378">
            <v>0</v>
          </cell>
          <cell r="AS378">
            <v>0</v>
          </cell>
          <cell r="AT378">
            <v>0</v>
          </cell>
          <cell r="AU378">
            <v>0</v>
          </cell>
          <cell r="AV378">
            <v>0</v>
          </cell>
          <cell r="AW378">
            <v>0</v>
          </cell>
          <cell r="AX378">
            <v>0</v>
          </cell>
          <cell r="AY378">
            <v>0</v>
          </cell>
          <cell r="AZ378">
            <v>0</v>
          </cell>
          <cell r="BA378">
            <v>0</v>
          </cell>
          <cell r="BB378">
            <v>0</v>
          </cell>
          <cell r="BC378">
            <v>0</v>
          </cell>
          <cell r="BD378">
            <v>0</v>
          </cell>
          <cell r="BE378">
            <v>0</v>
          </cell>
          <cell r="BF378">
            <v>0</v>
          </cell>
          <cell r="BG378">
            <v>0</v>
          </cell>
          <cell r="BH378">
            <v>0</v>
          </cell>
          <cell r="BI378">
            <v>0</v>
          </cell>
          <cell r="BJ378">
            <v>0</v>
          </cell>
          <cell r="BK378">
            <v>0</v>
          </cell>
          <cell r="BL378">
            <v>0</v>
          </cell>
          <cell r="BM378">
            <v>0</v>
          </cell>
          <cell r="BN378">
            <v>0</v>
          </cell>
          <cell r="BO378">
            <v>0</v>
          </cell>
          <cell r="BP378">
            <v>0</v>
          </cell>
          <cell r="BQ378">
            <v>0</v>
          </cell>
          <cell r="BR378">
            <v>0</v>
          </cell>
          <cell r="BS378">
            <v>0</v>
          </cell>
          <cell r="BT378">
            <v>0</v>
          </cell>
          <cell r="BU378">
            <v>0</v>
          </cell>
          <cell r="BV378">
            <v>0</v>
          </cell>
          <cell r="BW378">
            <v>0</v>
          </cell>
          <cell r="BX378">
            <v>0</v>
          </cell>
          <cell r="BY378">
            <v>0</v>
          </cell>
          <cell r="BZ378">
            <v>0</v>
          </cell>
          <cell r="CA378">
            <v>0</v>
          </cell>
          <cell r="CB378">
            <v>0</v>
          </cell>
          <cell r="CC378">
            <v>0</v>
          </cell>
        </row>
        <row r="379">
          <cell r="B379" t="str">
            <v>국도38(시)08</v>
          </cell>
          <cell r="C379" t="str">
            <v>국도38(시)</v>
          </cell>
          <cell r="D379" t="str">
            <v>08</v>
          </cell>
          <cell r="E379" t="str">
            <v>0104Q_493</v>
          </cell>
          <cell r="F379" t="str">
            <v>0104Q_582</v>
          </cell>
          <cell r="G379">
            <v>42</v>
          </cell>
          <cell r="H379">
            <v>48</v>
          </cell>
          <cell r="I379">
            <v>0</v>
          </cell>
          <cell r="J379">
            <v>0</v>
          </cell>
          <cell r="K379">
            <v>0</v>
          </cell>
          <cell r="L379">
            <v>0</v>
          </cell>
          <cell r="M379">
            <v>0</v>
          </cell>
          <cell r="N379">
            <v>0</v>
          </cell>
          <cell r="O379">
            <v>0</v>
          </cell>
          <cell r="P379">
            <v>0</v>
          </cell>
          <cell r="Q379">
            <v>0</v>
          </cell>
          <cell r="R379">
            <v>42</v>
          </cell>
          <cell r="S379">
            <v>0</v>
          </cell>
          <cell r="T379">
            <v>42</v>
          </cell>
          <cell r="U379">
            <v>42</v>
          </cell>
          <cell r="V379">
            <v>0</v>
          </cell>
          <cell r="W379">
            <v>0</v>
          </cell>
          <cell r="X379">
            <v>0</v>
          </cell>
          <cell r="Y379">
            <v>0</v>
          </cell>
          <cell r="Z379">
            <v>0</v>
          </cell>
          <cell r="AA379">
            <v>0</v>
          </cell>
          <cell r="AB379">
            <v>0</v>
          </cell>
          <cell r="AC379">
            <v>0</v>
          </cell>
          <cell r="AD379">
            <v>0</v>
          </cell>
          <cell r="AE379">
            <v>0</v>
          </cell>
          <cell r="AF379">
            <v>0</v>
          </cell>
          <cell r="AG379">
            <v>0</v>
          </cell>
          <cell r="AH379">
            <v>0</v>
          </cell>
          <cell r="AI379">
            <v>0</v>
          </cell>
          <cell r="AJ379">
            <v>0</v>
          </cell>
          <cell r="AK379">
            <v>0</v>
          </cell>
          <cell r="AL379">
            <v>0</v>
          </cell>
          <cell r="AM379">
            <v>0</v>
          </cell>
          <cell r="AN379">
            <v>0</v>
          </cell>
          <cell r="AO379">
            <v>0</v>
          </cell>
          <cell r="AP379">
            <v>0</v>
          </cell>
          <cell r="AQ379">
            <v>0</v>
          </cell>
          <cell r="AR379">
            <v>0</v>
          </cell>
          <cell r="AS379">
            <v>0</v>
          </cell>
          <cell r="AT379">
            <v>0</v>
          </cell>
          <cell r="AU379">
            <v>0</v>
          </cell>
          <cell r="AV379">
            <v>0</v>
          </cell>
          <cell r="AW379">
            <v>0</v>
          </cell>
          <cell r="AX379">
            <v>0</v>
          </cell>
          <cell r="AY379">
            <v>0</v>
          </cell>
          <cell r="AZ379">
            <v>0</v>
          </cell>
          <cell r="BA379">
            <v>0</v>
          </cell>
          <cell r="BB379">
            <v>0</v>
          </cell>
          <cell r="BC379">
            <v>0</v>
          </cell>
          <cell r="BD379">
            <v>0</v>
          </cell>
          <cell r="BE379">
            <v>0</v>
          </cell>
          <cell r="BF379">
            <v>0</v>
          </cell>
          <cell r="BG379">
            <v>0</v>
          </cell>
          <cell r="BH379">
            <v>0</v>
          </cell>
          <cell r="BI379">
            <v>0</v>
          </cell>
          <cell r="BJ379">
            <v>0</v>
          </cell>
          <cell r="BK379">
            <v>0</v>
          </cell>
          <cell r="BL379">
            <v>0</v>
          </cell>
          <cell r="BM379">
            <v>0</v>
          </cell>
          <cell r="BN379">
            <v>0</v>
          </cell>
          <cell r="BO379">
            <v>0</v>
          </cell>
          <cell r="BP379">
            <v>0</v>
          </cell>
          <cell r="BQ379">
            <v>0</v>
          </cell>
          <cell r="BR379">
            <v>0</v>
          </cell>
          <cell r="BS379">
            <v>0</v>
          </cell>
          <cell r="BT379">
            <v>0</v>
          </cell>
          <cell r="BU379">
            <v>0</v>
          </cell>
          <cell r="BV379">
            <v>0</v>
          </cell>
          <cell r="BW379">
            <v>0</v>
          </cell>
          <cell r="BX379">
            <v>0</v>
          </cell>
          <cell r="BY379">
            <v>0</v>
          </cell>
          <cell r="BZ379">
            <v>0</v>
          </cell>
          <cell r="CA379">
            <v>0</v>
          </cell>
          <cell r="CB379">
            <v>0</v>
          </cell>
          <cell r="CC379">
            <v>0</v>
          </cell>
        </row>
        <row r="380">
          <cell r="B380" t="str">
            <v>국도38(시)08</v>
          </cell>
          <cell r="C380" t="str">
            <v>국도38(시)</v>
          </cell>
          <cell r="D380" t="str">
            <v>08</v>
          </cell>
          <cell r="E380" t="str">
            <v>0104Q_582</v>
          </cell>
          <cell r="F380" t="str">
            <v>0104Q_671</v>
          </cell>
          <cell r="G380">
            <v>45</v>
          </cell>
          <cell r="H380">
            <v>48</v>
          </cell>
          <cell r="I380">
            <v>0</v>
          </cell>
          <cell r="J380">
            <v>0</v>
          </cell>
          <cell r="K380">
            <v>0</v>
          </cell>
          <cell r="L380">
            <v>0</v>
          </cell>
          <cell r="M380">
            <v>0</v>
          </cell>
          <cell r="N380">
            <v>0</v>
          </cell>
          <cell r="O380">
            <v>0</v>
          </cell>
          <cell r="P380">
            <v>0</v>
          </cell>
          <cell r="Q380">
            <v>0</v>
          </cell>
          <cell r="R380">
            <v>45</v>
          </cell>
          <cell r="S380">
            <v>0</v>
          </cell>
          <cell r="T380">
            <v>45</v>
          </cell>
          <cell r="U380">
            <v>45</v>
          </cell>
          <cell r="V380">
            <v>0</v>
          </cell>
          <cell r="W380">
            <v>0</v>
          </cell>
          <cell r="X380">
            <v>0</v>
          </cell>
          <cell r="Y380">
            <v>0</v>
          </cell>
          <cell r="Z380">
            <v>0</v>
          </cell>
          <cell r="AA380">
            <v>0</v>
          </cell>
          <cell r="AB380">
            <v>0</v>
          </cell>
          <cell r="AC380">
            <v>0</v>
          </cell>
          <cell r="AD380">
            <v>0</v>
          </cell>
          <cell r="AE380">
            <v>0</v>
          </cell>
          <cell r="AF380">
            <v>0</v>
          </cell>
          <cell r="AG380">
            <v>0</v>
          </cell>
          <cell r="AH380">
            <v>0</v>
          </cell>
          <cell r="AI380">
            <v>0</v>
          </cell>
          <cell r="AJ380">
            <v>0</v>
          </cell>
          <cell r="AK380">
            <v>0</v>
          </cell>
          <cell r="AL380">
            <v>0</v>
          </cell>
          <cell r="AM380">
            <v>0</v>
          </cell>
          <cell r="AN380">
            <v>0</v>
          </cell>
          <cell r="AO380">
            <v>0</v>
          </cell>
          <cell r="AP380">
            <v>0</v>
          </cell>
          <cell r="AQ380">
            <v>0</v>
          </cell>
          <cell r="AR380">
            <v>0</v>
          </cell>
          <cell r="AS380">
            <v>0</v>
          </cell>
          <cell r="AT380">
            <v>0</v>
          </cell>
          <cell r="AU380">
            <v>0</v>
          </cell>
          <cell r="AV380">
            <v>0</v>
          </cell>
          <cell r="AW380">
            <v>0</v>
          </cell>
          <cell r="AX380">
            <v>0</v>
          </cell>
          <cell r="AY380">
            <v>0</v>
          </cell>
          <cell r="AZ380">
            <v>0</v>
          </cell>
          <cell r="BA380">
            <v>0</v>
          </cell>
          <cell r="BB380">
            <v>0</v>
          </cell>
          <cell r="BC380">
            <v>0</v>
          </cell>
          <cell r="BD380">
            <v>0</v>
          </cell>
          <cell r="BE380">
            <v>0</v>
          </cell>
          <cell r="BF380">
            <v>0</v>
          </cell>
          <cell r="BG380">
            <v>0</v>
          </cell>
          <cell r="BH380">
            <v>0</v>
          </cell>
          <cell r="BI380">
            <v>0</v>
          </cell>
          <cell r="BJ380">
            <v>0</v>
          </cell>
          <cell r="BK380">
            <v>0</v>
          </cell>
          <cell r="BL380">
            <v>0</v>
          </cell>
          <cell r="BM380">
            <v>0</v>
          </cell>
          <cell r="BN380">
            <v>0</v>
          </cell>
          <cell r="BO380">
            <v>0</v>
          </cell>
          <cell r="BP380">
            <v>0</v>
          </cell>
          <cell r="BQ380">
            <v>0</v>
          </cell>
          <cell r="BR380">
            <v>0</v>
          </cell>
          <cell r="BS380">
            <v>0</v>
          </cell>
          <cell r="BT380">
            <v>0</v>
          </cell>
          <cell r="BU380">
            <v>0</v>
          </cell>
          <cell r="BV380">
            <v>0</v>
          </cell>
          <cell r="BW380">
            <v>0</v>
          </cell>
          <cell r="BX380">
            <v>0</v>
          </cell>
          <cell r="BY380">
            <v>0</v>
          </cell>
          <cell r="BZ380">
            <v>0</v>
          </cell>
          <cell r="CA380">
            <v>0</v>
          </cell>
          <cell r="CB380">
            <v>0</v>
          </cell>
          <cell r="CC380">
            <v>0</v>
          </cell>
        </row>
        <row r="381">
          <cell r="B381" t="str">
            <v>국도38(시)08</v>
          </cell>
          <cell r="C381" t="str">
            <v>국도38(시)</v>
          </cell>
          <cell r="D381" t="str">
            <v>08</v>
          </cell>
          <cell r="E381" t="str">
            <v>0104Q_671</v>
          </cell>
          <cell r="F381" t="str">
            <v>0104Q_673</v>
          </cell>
          <cell r="G381">
            <v>48</v>
          </cell>
          <cell r="H381">
            <v>48</v>
          </cell>
          <cell r="I381">
            <v>0</v>
          </cell>
          <cell r="J381" t="str">
            <v>중간여장</v>
          </cell>
          <cell r="K381">
            <v>0</v>
          </cell>
          <cell r="L381">
            <v>0</v>
          </cell>
          <cell r="M381">
            <v>0</v>
          </cell>
          <cell r="N381">
            <v>0</v>
          </cell>
          <cell r="O381">
            <v>0</v>
          </cell>
          <cell r="P381">
            <v>0</v>
          </cell>
          <cell r="Q381">
            <v>0</v>
          </cell>
          <cell r="R381">
            <v>48</v>
          </cell>
          <cell r="S381">
            <v>0</v>
          </cell>
          <cell r="T381">
            <v>48</v>
          </cell>
          <cell r="U381">
            <v>78</v>
          </cell>
          <cell r="V381">
            <v>0</v>
          </cell>
          <cell r="W381">
            <v>0</v>
          </cell>
          <cell r="X381">
            <v>30</v>
          </cell>
          <cell r="Y381">
            <v>0</v>
          </cell>
          <cell r="Z381">
            <v>0</v>
          </cell>
          <cell r="AA381">
            <v>0</v>
          </cell>
          <cell r="AB381">
            <v>0</v>
          </cell>
          <cell r="AC381">
            <v>0</v>
          </cell>
          <cell r="AD381">
            <v>0</v>
          </cell>
          <cell r="AE381">
            <v>0</v>
          </cell>
          <cell r="AF381">
            <v>0</v>
          </cell>
          <cell r="AG381">
            <v>0</v>
          </cell>
          <cell r="AH381">
            <v>0</v>
          </cell>
          <cell r="AI381">
            <v>0</v>
          </cell>
          <cell r="AJ381">
            <v>0</v>
          </cell>
          <cell r="AK381">
            <v>0</v>
          </cell>
          <cell r="AL381">
            <v>0</v>
          </cell>
          <cell r="AM381">
            <v>0</v>
          </cell>
          <cell r="AN381">
            <v>0</v>
          </cell>
          <cell r="AO381">
            <v>0</v>
          </cell>
          <cell r="AP381">
            <v>0</v>
          </cell>
          <cell r="AQ381">
            <v>0</v>
          </cell>
          <cell r="AR381">
            <v>0</v>
          </cell>
          <cell r="AS381">
            <v>0</v>
          </cell>
          <cell r="AT381">
            <v>0</v>
          </cell>
          <cell r="AU381">
            <v>0</v>
          </cell>
          <cell r="AV381">
            <v>0</v>
          </cell>
          <cell r="AW381">
            <v>0</v>
          </cell>
          <cell r="AX381">
            <v>0</v>
          </cell>
          <cell r="AY381">
            <v>0</v>
          </cell>
          <cell r="AZ381">
            <v>0</v>
          </cell>
          <cell r="BA381">
            <v>1</v>
          </cell>
          <cell r="BB381">
            <v>0</v>
          </cell>
          <cell r="BC381">
            <v>0</v>
          </cell>
          <cell r="BD381">
            <v>0</v>
          </cell>
          <cell r="BE381">
            <v>0</v>
          </cell>
          <cell r="BF381">
            <v>0</v>
          </cell>
          <cell r="BG381">
            <v>0</v>
          </cell>
          <cell r="BH381">
            <v>0</v>
          </cell>
          <cell r="BI381">
            <v>0</v>
          </cell>
          <cell r="BJ381">
            <v>0</v>
          </cell>
          <cell r="BK381">
            <v>0</v>
          </cell>
          <cell r="BL381">
            <v>0</v>
          </cell>
          <cell r="BM381">
            <v>0</v>
          </cell>
          <cell r="BN381">
            <v>0</v>
          </cell>
          <cell r="BO381">
            <v>0</v>
          </cell>
          <cell r="BP381">
            <v>0</v>
          </cell>
          <cell r="BQ381">
            <v>0</v>
          </cell>
          <cell r="BR381">
            <v>0</v>
          </cell>
          <cell r="BS381">
            <v>0</v>
          </cell>
          <cell r="BT381">
            <v>0</v>
          </cell>
          <cell r="BU381">
            <v>0</v>
          </cell>
          <cell r="BV381">
            <v>0</v>
          </cell>
          <cell r="BW381">
            <v>0</v>
          </cell>
          <cell r="BX381">
            <v>0</v>
          </cell>
          <cell r="BY381">
            <v>0</v>
          </cell>
          <cell r="BZ381">
            <v>0</v>
          </cell>
          <cell r="CA381">
            <v>0</v>
          </cell>
          <cell r="CB381">
            <v>0</v>
          </cell>
          <cell r="CC381">
            <v>0</v>
          </cell>
        </row>
        <row r="382">
          <cell r="B382" t="str">
            <v>국도38(시)08</v>
          </cell>
          <cell r="C382" t="str">
            <v>국도38(시)</v>
          </cell>
          <cell r="D382" t="str">
            <v>08</v>
          </cell>
          <cell r="E382" t="str">
            <v>0104Q_673</v>
          </cell>
          <cell r="F382" t="str">
            <v>0104Q_761</v>
          </cell>
          <cell r="G382">
            <v>46</v>
          </cell>
          <cell r="H382">
            <v>48</v>
          </cell>
          <cell r="I382">
            <v>0</v>
          </cell>
          <cell r="J382" t="str">
            <v>바인더</v>
          </cell>
          <cell r="K382">
            <v>0</v>
          </cell>
          <cell r="L382">
            <v>0</v>
          </cell>
          <cell r="M382">
            <v>0</v>
          </cell>
          <cell r="N382">
            <v>0</v>
          </cell>
          <cell r="O382">
            <v>0</v>
          </cell>
          <cell r="P382">
            <v>0</v>
          </cell>
          <cell r="Q382">
            <v>0</v>
          </cell>
          <cell r="R382">
            <v>46</v>
          </cell>
          <cell r="S382">
            <v>0</v>
          </cell>
          <cell r="T382">
            <v>46</v>
          </cell>
          <cell r="U382">
            <v>46</v>
          </cell>
          <cell r="V382">
            <v>0</v>
          </cell>
          <cell r="W382">
            <v>0</v>
          </cell>
          <cell r="X382">
            <v>0</v>
          </cell>
          <cell r="Y382">
            <v>0</v>
          </cell>
          <cell r="Z382">
            <v>0</v>
          </cell>
          <cell r="AA382">
            <v>0</v>
          </cell>
          <cell r="AB382">
            <v>0</v>
          </cell>
          <cell r="AC382">
            <v>0</v>
          </cell>
          <cell r="AD382">
            <v>0</v>
          </cell>
          <cell r="AE382">
            <v>0</v>
          </cell>
          <cell r="AF382">
            <v>0</v>
          </cell>
          <cell r="AG382">
            <v>0</v>
          </cell>
          <cell r="AH382">
            <v>0</v>
          </cell>
          <cell r="AI382">
            <v>0</v>
          </cell>
          <cell r="AJ382">
            <v>0</v>
          </cell>
          <cell r="AK382">
            <v>0</v>
          </cell>
          <cell r="AL382">
            <v>0</v>
          </cell>
          <cell r="AM382">
            <v>0</v>
          </cell>
          <cell r="AN382">
            <v>0</v>
          </cell>
          <cell r="AO382">
            <v>0</v>
          </cell>
          <cell r="AP382">
            <v>0</v>
          </cell>
          <cell r="AQ382">
            <v>0</v>
          </cell>
          <cell r="AR382">
            <v>0</v>
          </cell>
          <cell r="AS382">
            <v>0</v>
          </cell>
          <cell r="AT382">
            <v>0</v>
          </cell>
          <cell r="AU382">
            <v>0</v>
          </cell>
          <cell r="AV382">
            <v>0</v>
          </cell>
          <cell r="AW382">
            <v>0</v>
          </cell>
          <cell r="AX382">
            <v>0</v>
          </cell>
          <cell r="AY382">
            <v>0</v>
          </cell>
          <cell r="AZ382">
            <v>0</v>
          </cell>
          <cell r="BA382">
            <v>0</v>
          </cell>
          <cell r="BB382">
            <v>0</v>
          </cell>
          <cell r="BC382">
            <v>0</v>
          </cell>
          <cell r="BD382">
            <v>0</v>
          </cell>
          <cell r="BE382">
            <v>46</v>
          </cell>
          <cell r="BF382">
            <v>0</v>
          </cell>
          <cell r="BG382">
            <v>0</v>
          </cell>
          <cell r="BH382">
            <v>0</v>
          </cell>
          <cell r="BI382">
            <v>0</v>
          </cell>
          <cell r="BJ382">
            <v>0</v>
          </cell>
          <cell r="BK382">
            <v>0</v>
          </cell>
          <cell r="BL382">
            <v>0</v>
          </cell>
          <cell r="BM382">
            <v>0</v>
          </cell>
          <cell r="BN382">
            <v>0</v>
          </cell>
          <cell r="BO382">
            <v>0</v>
          </cell>
          <cell r="BP382">
            <v>0</v>
          </cell>
          <cell r="BQ382">
            <v>0</v>
          </cell>
          <cell r="BR382">
            <v>0</v>
          </cell>
          <cell r="BS382">
            <v>0</v>
          </cell>
          <cell r="BT382">
            <v>0</v>
          </cell>
          <cell r="BU382">
            <v>0</v>
          </cell>
          <cell r="BV382">
            <v>0</v>
          </cell>
          <cell r="BW382">
            <v>0</v>
          </cell>
          <cell r="BX382">
            <v>0</v>
          </cell>
          <cell r="BY382">
            <v>0</v>
          </cell>
          <cell r="BZ382">
            <v>0</v>
          </cell>
          <cell r="CA382">
            <v>0</v>
          </cell>
          <cell r="CB382">
            <v>0</v>
          </cell>
          <cell r="CC382">
            <v>0</v>
          </cell>
        </row>
        <row r="383">
          <cell r="B383" t="str">
            <v>국도38(시)08</v>
          </cell>
          <cell r="C383" t="str">
            <v>국도38(시)</v>
          </cell>
          <cell r="D383" t="str">
            <v>08</v>
          </cell>
          <cell r="E383" t="str">
            <v>0104Q_761</v>
          </cell>
          <cell r="F383" t="str">
            <v>0104Q_751</v>
          </cell>
          <cell r="G383">
            <v>40</v>
          </cell>
          <cell r="H383">
            <v>48</v>
          </cell>
          <cell r="I383">
            <v>0</v>
          </cell>
          <cell r="J383" t="str">
            <v>바인더</v>
          </cell>
          <cell r="K383">
            <v>0</v>
          </cell>
          <cell r="L383">
            <v>0</v>
          </cell>
          <cell r="M383">
            <v>0</v>
          </cell>
          <cell r="N383">
            <v>0</v>
          </cell>
          <cell r="O383">
            <v>0</v>
          </cell>
          <cell r="P383">
            <v>0</v>
          </cell>
          <cell r="Q383">
            <v>0</v>
          </cell>
          <cell r="R383">
            <v>40</v>
          </cell>
          <cell r="S383">
            <v>0</v>
          </cell>
          <cell r="T383">
            <v>40</v>
          </cell>
          <cell r="U383">
            <v>40</v>
          </cell>
          <cell r="V383">
            <v>0</v>
          </cell>
          <cell r="W383">
            <v>0</v>
          </cell>
          <cell r="X383">
            <v>0</v>
          </cell>
          <cell r="Y383">
            <v>0</v>
          </cell>
          <cell r="Z383">
            <v>0</v>
          </cell>
          <cell r="AA383">
            <v>0</v>
          </cell>
          <cell r="AB383">
            <v>0</v>
          </cell>
          <cell r="AC383">
            <v>0</v>
          </cell>
          <cell r="AD383">
            <v>0</v>
          </cell>
          <cell r="AE383">
            <v>0</v>
          </cell>
          <cell r="AF383">
            <v>0</v>
          </cell>
          <cell r="AG383">
            <v>0</v>
          </cell>
          <cell r="AH383">
            <v>0</v>
          </cell>
          <cell r="AI383">
            <v>0</v>
          </cell>
          <cell r="AJ383">
            <v>0</v>
          </cell>
          <cell r="AK383">
            <v>0</v>
          </cell>
          <cell r="AL383">
            <v>0</v>
          </cell>
          <cell r="AM383">
            <v>0</v>
          </cell>
          <cell r="AN383">
            <v>0</v>
          </cell>
          <cell r="AO383">
            <v>0</v>
          </cell>
          <cell r="AP383">
            <v>0</v>
          </cell>
          <cell r="AQ383">
            <v>0</v>
          </cell>
          <cell r="AR383">
            <v>0</v>
          </cell>
          <cell r="AS383">
            <v>0</v>
          </cell>
          <cell r="AT383">
            <v>0</v>
          </cell>
          <cell r="AU383">
            <v>0</v>
          </cell>
          <cell r="AV383">
            <v>0</v>
          </cell>
          <cell r="AW383">
            <v>0</v>
          </cell>
          <cell r="AX383">
            <v>0</v>
          </cell>
          <cell r="AY383">
            <v>0</v>
          </cell>
          <cell r="AZ383">
            <v>0</v>
          </cell>
          <cell r="BA383">
            <v>0</v>
          </cell>
          <cell r="BB383">
            <v>0</v>
          </cell>
          <cell r="BC383">
            <v>0</v>
          </cell>
          <cell r="BD383">
            <v>0</v>
          </cell>
          <cell r="BE383">
            <v>40</v>
          </cell>
          <cell r="BF383">
            <v>0</v>
          </cell>
          <cell r="BG383">
            <v>0</v>
          </cell>
          <cell r="BH383">
            <v>0</v>
          </cell>
          <cell r="BI383">
            <v>0</v>
          </cell>
          <cell r="BJ383">
            <v>0</v>
          </cell>
          <cell r="BK383">
            <v>0</v>
          </cell>
          <cell r="BL383">
            <v>0</v>
          </cell>
          <cell r="BM383">
            <v>0</v>
          </cell>
          <cell r="BN383">
            <v>0</v>
          </cell>
          <cell r="BO383">
            <v>0</v>
          </cell>
          <cell r="BP383">
            <v>0</v>
          </cell>
          <cell r="BQ383">
            <v>0</v>
          </cell>
          <cell r="BR383">
            <v>0</v>
          </cell>
          <cell r="BS383">
            <v>0</v>
          </cell>
          <cell r="BT383">
            <v>0</v>
          </cell>
          <cell r="BU383">
            <v>0</v>
          </cell>
          <cell r="BV383">
            <v>0</v>
          </cell>
          <cell r="BW383">
            <v>0</v>
          </cell>
          <cell r="BX383">
            <v>0</v>
          </cell>
          <cell r="BY383">
            <v>0</v>
          </cell>
          <cell r="BZ383">
            <v>0</v>
          </cell>
          <cell r="CA383">
            <v>0</v>
          </cell>
          <cell r="CB383">
            <v>0</v>
          </cell>
          <cell r="CC383">
            <v>0</v>
          </cell>
        </row>
        <row r="384">
          <cell r="B384" t="str">
            <v>국도38(시)08</v>
          </cell>
          <cell r="C384" t="str">
            <v>국도38(시)</v>
          </cell>
          <cell r="D384" t="str">
            <v>08</v>
          </cell>
          <cell r="E384" t="str">
            <v>0104Q_751</v>
          </cell>
          <cell r="F384" t="str">
            <v>0104Q_742</v>
          </cell>
          <cell r="G384">
            <v>37</v>
          </cell>
          <cell r="H384">
            <v>48</v>
          </cell>
          <cell r="I384">
            <v>0</v>
          </cell>
          <cell r="J384" t="str">
            <v>바인더</v>
          </cell>
          <cell r="K384">
            <v>0</v>
          </cell>
          <cell r="L384">
            <v>0</v>
          </cell>
          <cell r="M384">
            <v>0</v>
          </cell>
          <cell r="N384">
            <v>0</v>
          </cell>
          <cell r="O384">
            <v>0</v>
          </cell>
          <cell r="P384">
            <v>0</v>
          </cell>
          <cell r="Q384">
            <v>0</v>
          </cell>
          <cell r="R384">
            <v>37</v>
          </cell>
          <cell r="S384">
            <v>0</v>
          </cell>
          <cell r="T384">
            <v>37</v>
          </cell>
          <cell r="U384">
            <v>37</v>
          </cell>
          <cell r="V384">
            <v>0</v>
          </cell>
          <cell r="W384">
            <v>0</v>
          </cell>
          <cell r="X384">
            <v>0</v>
          </cell>
          <cell r="Y384">
            <v>0</v>
          </cell>
          <cell r="Z384">
            <v>0</v>
          </cell>
          <cell r="AA384">
            <v>0</v>
          </cell>
          <cell r="AB384">
            <v>0</v>
          </cell>
          <cell r="AC384">
            <v>0</v>
          </cell>
          <cell r="AD384">
            <v>0</v>
          </cell>
          <cell r="AE384">
            <v>0</v>
          </cell>
          <cell r="AF384">
            <v>0</v>
          </cell>
          <cell r="AG384">
            <v>0</v>
          </cell>
          <cell r="AH384">
            <v>0</v>
          </cell>
          <cell r="AI384">
            <v>0</v>
          </cell>
          <cell r="AJ384">
            <v>0</v>
          </cell>
          <cell r="AK384">
            <v>0</v>
          </cell>
          <cell r="AL384">
            <v>0</v>
          </cell>
          <cell r="AM384">
            <v>0</v>
          </cell>
          <cell r="AN384">
            <v>0</v>
          </cell>
          <cell r="AO384">
            <v>0</v>
          </cell>
          <cell r="AP384">
            <v>0</v>
          </cell>
          <cell r="AQ384">
            <v>0</v>
          </cell>
          <cell r="AR384">
            <v>0</v>
          </cell>
          <cell r="AS384">
            <v>0</v>
          </cell>
          <cell r="AT384">
            <v>0</v>
          </cell>
          <cell r="AU384">
            <v>0</v>
          </cell>
          <cell r="AV384">
            <v>0</v>
          </cell>
          <cell r="AW384">
            <v>0</v>
          </cell>
          <cell r="AX384">
            <v>0</v>
          </cell>
          <cell r="AY384">
            <v>0</v>
          </cell>
          <cell r="AZ384">
            <v>0</v>
          </cell>
          <cell r="BA384">
            <v>0</v>
          </cell>
          <cell r="BB384">
            <v>0</v>
          </cell>
          <cell r="BC384">
            <v>0</v>
          </cell>
          <cell r="BD384">
            <v>0</v>
          </cell>
          <cell r="BE384">
            <v>37</v>
          </cell>
          <cell r="BF384">
            <v>0</v>
          </cell>
          <cell r="BG384">
            <v>0</v>
          </cell>
          <cell r="BH384">
            <v>0</v>
          </cell>
          <cell r="BI384">
            <v>0</v>
          </cell>
          <cell r="BJ384">
            <v>0</v>
          </cell>
          <cell r="BK384">
            <v>0</v>
          </cell>
          <cell r="BL384">
            <v>0</v>
          </cell>
          <cell r="BM384">
            <v>0</v>
          </cell>
          <cell r="BN384">
            <v>0</v>
          </cell>
          <cell r="BO384">
            <v>0</v>
          </cell>
          <cell r="BP384">
            <v>0</v>
          </cell>
          <cell r="BQ384">
            <v>0</v>
          </cell>
          <cell r="BR384">
            <v>0</v>
          </cell>
          <cell r="BS384">
            <v>0</v>
          </cell>
          <cell r="BT384">
            <v>0</v>
          </cell>
          <cell r="BU384">
            <v>0</v>
          </cell>
          <cell r="BV384">
            <v>0</v>
          </cell>
          <cell r="BW384">
            <v>0</v>
          </cell>
          <cell r="BX384">
            <v>0</v>
          </cell>
          <cell r="BY384">
            <v>0</v>
          </cell>
          <cell r="BZ384">
            <v>0</v>
          </cell>
          <cell r="CA384">
            <v>0</v>
          </cell>
          <cell r="CB384">
            <v>0</v>
          </cell>
          <cell r="CC384">
            <v>0</v>
          </cell>
        </row>
        <row r="385">
          <cell r="B385" t="str">
            <v>국도38(시)08</v>
          </cell>
          <cell r="C385" t="str">
            <v>국도38(시)</v>
          </cell>
          <cell r="D385" t="str">
            <v>08</v>
          </cell>
          <cell r="E385" t="str">
            <v>0104Q_742</v>
          </cell>
          <cell r="F385" t="str">
            <v>0104Q_743</v>
          </cell>
          <cell r="G385">
            <v>42</v>
          </cell>
          <cell r="H385">
            <v>48</v>
          </cell>
          <cell r="I385">
            <v>0</v>
          </cell>
          <cell r="J385" t="str">
            <v>바인더</v>
          </cell>
          <cell r="K385">
            <v>0</v>
          </cell>
          <cell r="L385">
            <v>0</v>
          </cell>
          <cell r="M385">
            <v>0</v>
          </cell>
          <cell r="N385">
            <v>0</v>
          </cell>
          <cell r="O385">
            <v>0</v>
          </cell>
          <cell r="P385">
            <v>0</v>
          </cell>
          <cell r="Q385">
            <v>0</v>
          </cell>
          <cell r="R385">
            <v>42</v>
          </cell>
          <cell r="S385">
            <v>0</v>
          </cell>
          <cell r="T385">
            <v>42</v>
          </cell>
          <cell r="U385">
            <v>42</v>
          </cell>
          <cell r="V385">
            <v>0</v>
          </cell>
          <cell r="W385">
            <v>0</v>
          </cell>
          <cell r="X385">
            <v>0</v>
          </cell>
          <cell r="Y385">
            <v>0</v>
          </cell>
          <cell r="Z385">
            <v>0</v>
          </cell>
          <cell r="AA385">
            <v>0</v>
          </cell>
          <cell r="AB385">
            <v>0</v>
          </cell>
          <cell r="AC385">
            <v>0</v>
          </cell>
          <cell r="AD385">
            <v>0</v>
          </cell>
          <cell r="AE385">
            <v>0</v>
          </cell>
          <cell r="AF385">
            <v>0</v>
          </cell>
          <cell r="AG385">
            <v>0</v>
          </cell>
          <cell r="AH385">
            <v>0</v>
          </cell>
          <cell r="AI385">
            <v>0</v>
          </cell>
          <cell r="AJ385">
            <v>0</v>
          </cell>
          <cell r="AK385">
            <v>0</v>
          </cell>
          <cell r="AL385">
            <v>0</v>
          </cell>
          <cell r="AM385">
            <v>0</v>
          </cell>
          <cell r="AN385">
            <v>0</v>
          </cell>
          <cell r="AO385">
            <v>0</v>
          </cell>
          <cell r="AP385">
            <v>0</v>
          </cell>
          <cell r="AQ385">
            <v>0</v>
          </cell>
          <cell r="AR385">
            <v>0</v>
          </cell>
          <cell r="AS385">
            <v>0</v>
          </cell>
          <cell r="AT385">
            <v>0</v>
          </cell>
          <cell r="AU385">
            <v>0</v>
          </cell>
          <cell r="AV385">
            <v>0</v>
          </cell>
          <cell r="AW385">
            <v>0</v>
          </cell>
          <cell r="AX385">
            <v>0</v>
          </cell>
          <cell r="AY385">
            <v>0</v>
          </cell>
          <cell r="AZ385">
            <v>0</v>
          </cell>
          <cell r="BA385">
            <v>0</v>
          </cell>
          <cell r="BB385">
            <v>0</v>
          </cell>
          <cell r="BC385">
            <v>0</v>
          </cell>
          <cell r="BD385">
            <v>0</v>
          </cell>
          <cell r="BE385">
            <v>42</v>
          </cell>
          <cell r="BF385">
            <v>0</v>
          </cell>
          <cell r="BG385">
            <v>0</v>
          </cell>
          <cell r="BH385">
            <v>0</v>
          </cell>
          <cell r="BI385">
            <v>0</v>
          </cell>
          <cell r="BJ385">
            <v>0</v>
          </cell>
          <cell r="BK385">
            <v>0</v>
          </cell>
          <cell r="BL385">
            <v>0</v>
          </cell>
          <cell r="BM385">
            <v>0</v>
          </cell>
          <cell r="BN385">
            <v>0</v>
          </cell>
          <cell r="BO385">
            <v>0</v>
          </cell>
          <cell r="BP385">
            <v>0</v>
          </cell>
          <cell r="BQ385">
            <v>0</v>
          </cell>
          <cell r="BR385">
            <v>0</v>
          </cell>
          <cell r="BS385">
            <v>0</v>
          </cell>
          <cell r="BT385">
            <v>0</v>
          </cell>
          <cell r="BU385">
            <v>0</v>
          </cell>
          <cell r="BV385">
            <v>0</v>
          </cell>
          <cell r="BW385">
            <v>0</v>
          </cell>
          <cell r="BX385">
            <v>0</v>
          </cell>
          <cell r="BY385">
            <v>0</v>
          </cell>
          <cell r="BZ385">
            <v>0</v>
          </cell>
          <cell r="CA385">
            <v>0</v>
          </cell>
          <cell r="CB385">
            <v>0</v>
          </cell>
          <cell r="CC385">
            <v>0</v>
          </cell>
        </row>
        <row r="386">
          <cell r="B386" t="str">
            <v>국도38(시)08</v>
          </cell>
          <cell r="C386" t="str">
            <v>국도38(시)</v>
          </cell>
          <cell r="D386" t="str">
            <v>08</v>
          </cell>
          <cell r="E386" t="str">
            <v>0104Q_743</v>
          </cell>
          <cell r="F386" t="str">
            <v>0104Q_733</v>
          </cell>
          <cell r="G386">
            <v>40</v>
          </cell>
          <cell r="H386">
            <v>48</v>
          </cell>
          <cell r="I386">
            <v>0</v>
          </cell>
          <cell r="J386" t="str">
            <v>바인더</v>
          </cell>
          <cell r="K386">
            <v>0</v>
          </cell>
          <cell r="L386">
            <v>0</v>
          </cell>
          <cell r="M386">
            <v>0</v>
          </cell>
          <cell r="N386">
            <v>0</v>
          </cell>
          <cell r="O386">
            <v>0</v>
          </cell>
          <cell r="P386">
            <v>0</v>
          </cell>
          <cell r="Q386">
            <v>0</v>
          </cell>
          <cell r="R386">
            <v>40</v>
          </cell>
          <cell r="S386">
            <v>0</v>
          </cell>
          <cell r="T386">
            <v>40</v>
          </cell>
          <cell r="U386">
            <v>40</v>
          </cell>
          <cell r="V386">
            <v>0</v>
          </cell>
          <cell r="W386">
            <v>0</v>
          </cell>
          <cell r="X386">
            <v>0</v>
          </cell>
          <cell r="Y386">
            <v>0</v>
          </cell>
          <cell r="Z386">
            <v>0</v>
          </cell>
          <cell r="AA386">
            <v>0</v>
          </cell>
          <cell r="AB386">
            <v>0</v>
          </cell>
          <cell r="AC386">
            <v>0</v>
          </cell>
          <cell r="AD386">
            <v>0</v>
          </cell>
          <cell r="AE386">
            <v>0</v>
          </cell>
          <cell r="AF386">
            <v>0</v>
          </cell>
          <cell r="AG386">
            <v>0</v>
          </cell>
          <cell r="AH386">
            <v>0</v>
          </cell>
          <cell r="AI386">
            <v>0</v>
          </cell>
          <cell r="AJ386">
            <v>0</v>
          </cell>
          <cell r="AK386">
            <v>0</v>
          </cell>
          <cell r="AL386">
            <v>0</v>
          </cell>
          <cell r="AM386">
            <v>0</v>
          </cell>
          <cell r="AN386">
            <v>0</v>
          </cell>
          <cell r="AO386">
            <v>0</v>
          </cell>
          <cell r="AP386">
            <v>0</v>
          </cell>
          <cell r="AQ386">
            <v>0</v>
          </cell>
          <cell r="AR386">
            <v>0</v>
          </cell>
          <cell r="AS386">
            <v>0</v>
          </cell>
          <cell r="AT386">
            <v>0</v>
          </cell>
          <cell r="AU386">
            <v>0</v>
          </cell>
          <cell r="AV386">
            <v>0</v>
          </cell>
          <cell r="AW386">
            <v>0</v>
          </cell>
          <cell r="AX386">
            <v>0</v>
          </cell>
          <cell r="AY386">
            <v>0</v>
          </cell>
          <cell r="AZ386">
            <v>0</v>
          </cell>
          <cell r="BA386">
            <v>0</v>
          </cell>
          <cell r="BB386">
            <v>0</v>
          </cell>
          <cell r="BC386">
            <v>0</v>
          </cell>
          <cell r="BD386">
            <v>0</v>
          </cell>
          <cell r="BE386">
            <v>40</v>
          </cell>
          <cell r="BF386">
            <v>0</v>
          </cell>
          <cell r="BG386">
            <v>0</v>
          </cell>
          <cell r="BH386">
            <v>0</v>
          </cell>
          <cell r="BI386">
            <v>0</v>
          </cell>
          <cell r="BJ386">
            <v>0</v>
          </cell>
          <cell r="BK386">
            <v>0</v>
          </cell>
          <cell r="BL386">
            <v>0</v>
          </cell>
          <cell r="BM386">
            <v>0</v>
          </cell>
          <cell r="BN386">
            <v>0</v>
          </cell>
          <cell r="BO386">
            <v>0</v>
          </cell>
          <cell r="BP386">
            <v>0</v>
          </cell>
          <cell r="BQ386">
            <v>0</v>
          </cell>
          <cell r="BR386">
            <v>0</v>
          </cell>
          <cell r="BS386">
            <v>0</v>
          </cell>
          <cell r="BT386">
            <v>0</v>
          </cell>
          <cell r="BU386">
            <v>0</v>
          </cell>
          <cell r="BV386">
            <v>0</v>
          </cell>
          <cell r="BW386">
            <v>0</v>
          </cell>
          <cell r="BX386">
            <v>0</v>
          </cell>
          <cell r="BY386">
            <v>0</v>
          </cell>
          <cell r="BZ386">
            <v>0</v>
          </cell>
          <cell r="CA386">
            <v>0</v>
          </cell>
          <cell r="CB386">
            <v>0</v>
          </cell>
          <cell r="CC386">
            <v>0</v>
          </cell>
        </row>
        <row r="387">
          <cell r="B387" t="str">
            <v>국도38(시)08</v>
          </cell>
          <cell r="C387" t="str">
            <v>국도38(시)</v>
          </cell>
          <cell r="D387" t="str">
            <v>08</v>
          </cell>
          <cell r="E387" t="str">
            <v>0104Q_733</v>
          </cell>
          <cell r="F387" t="str">
            <v>0104Q_722</v>
          </cell>
          <cell r="G387">
            <v>36</v>
          </cell>
          <cell r="H387">
            <v>48</v>
          </cell>
          <cell r="I387">
            <v>0</v>
          </cell>
          <cell r="J387" t="str">
            <v>바인더</v>
          </cell>
          <cell r="K387">
            <v>0</v>
          </cell>
          <cell r="L387">
            <v>0</v>
          </cell>
          <cell r="M387">
            <v>0</v>
          </cell>
          <cell r="N387">
            <v>0</v>
          </cell>
          <cell r="O387">
            <v>0</v>
          </cell>
          <cell r="P387">
            <v>0</v>
          </cell>
          <cell r="Q387">
            <v>0</v>
          </cell>
          <cell r="R387">
            <v>36</v>
          </cell>
          <cell r="S387">
            <v>0</v>
          </cell>
          <cell r="T387">
            <v>36</v>
          </cell>
          <cell r="U387">
            <v>36</v>
          </cell>
          <cell r="V387">
            <v>0</v>
          </cell>
          <cell r="W387">
            <v>0</v>
          </cell>
          <cell r="X387">
            <v>0</v>
          </cell>
          <cell r="Y387">
            <v>0</v>
          </cell>
          <cell r="Z387">
            <v>0</v>
          </cell>
          <cell r="AA387">
            <v>0</v>
          </cell>
          <cell r="AB387">
            <v>0</v>
          </cell>
          <cell r="AC387">
            <v>0</v>
          </cell>
          <cell r="AD387">
            <v>0</v>
          </cell>
          <cell r="AE387">
            <v>0</v>
          </cell>
          <cell r="AF387">
            <v>0</v>
          </cell>
          <cell r="AG387">
            <v>0</v>
          </cell>
          <cell r="AH387">
            <v>0</v>
          </cell>
          <cell r="AI387">
            <v>0</v>
          </cell>
          <cell r="AJ387">
            <v>0</v>
          </cell>
          <cell r="AK387">
            <v>0</v>
          </cell>
          <cell r="AL387">
            <v>0</v>
          </cell>
          <cell r="AM387">
            <v>0</v>
          </cell>
          <cell r="AN387">
            <v>0</v>
          </cell>
          <cell r="AO387">
            <v>0</v>
          </cell>
          <cell r="AP387">
            <v>0</v>
          </cell>
          <cell r="AQ387">
            <v>0</v>
          </cell>
          <cell r="AR387">
            <v>0</v>
          </cell>
          <cell r="AS387">
            <v>0</v>
          </cell>
          <cell r="AT387">
            <v>0</v>
          </cell>
          <cell r="AU387">
            <v>0</v>
          </cell>
          <cell r="AV387">
            <v>0</v>
          </cell>
          <cell r="AW387">
            <v>0</v>
          </cell>
          <cell r="AX387">
            <v>0</v>
          </cell>
          <cell r="AY387">
            <v>0</v>
          </cell>
          <cell r="AZ387">
            <v>0</v>
          </cell>
          <cell r="BA387">
            <v>0</v>
          </cell>
          <cell r="BB387">
            <v>0</v>
          </cell>
          <cell r="BC387">
            <v>0</v>
          </cell>
          <cell r="BD387">
            <v>0</v>
          </cell>
          <cell r="BE387">
            <v>36</v>
          </cell>
          <cell r="BF387">
            <v>0</v>
          </cell>
          <cell r="BG387">
            <v>0</v>
          </cell>
          <cell r="BH387">
            <v>0</v>
          </cell>
          <cell r="BI387">
            <v>0</v>
          </cell>
          <cell r="BJ387">
            <v>0</v>
          </cell>
          <cell r="BK387">
            <v>0</v>
          </cell>
          <cell r="BL387">
            <v>0</v>
          </cell>
          <cell r="BM387">
            <v>0</v>
          </cell>
          <cell r="BN387">
            <v>0</v>
          </cell>
          <cell r="BO387">
            <v>0</v>
          </cell>
          <cell r="BP387">
            <v>0</v>
          </cell>
          <cell r="BQ387">
            <v>0</v>
          </cell>
          <cell r="BR387">
            <v>0</v>
          </cell>
          <cell r="BS387">
            <v>0</v>
          </cell>
          <cell r="BT387">
            <v>0</v>
          </cell>
          <cell r="BU387">
            <v>0</v>
          </cell>
          <cell r="BV387">
            <v>0</v>
          </cell>
          <cell r="BW387">
            <v>0</v>
          </cell>
          <cell r="BX387">
            <v>0</v>
          </cell>
          <cell r="BY387">
            <v>0</v>
          </cell>
          <cell r="BZ387">
            <v>0</v>
          </cell>
          <cell r="CA387">
            <v>0</v>
          </cell>
          <cell r="CB387">
            <v>0</v>
          </cell>
          <cell r="CC387">
            <v>0</v>
          </cell>
        </row>
        <row r="388">
          <cell r="B388" t="str">
            <v>국도38(시)08</v>
          </cell>
          <cell r="C388" t="str">
            <v>국도38(시)</v>
          </cell>
          <cell r="D388" t="str">
            <v>08</v>
          </cell>
          <cell r="E388" t="str">
            <v>0104Q_722</v>
          </cell>
          <cell r="F388" t="str">
            <v>0104Q_813</v>
          </cell>
          <cell r="G388">
            <v>42</v>
          </cell>
          <cell r="H388">
            <v>48</v>
          </cell>
          <cell r="I388">
            <v>0</v>
          </cell>
          <cell r="J388">
            <v>0</v>
          </cell>
          <cell r="K388">
            <v>0</v>
          </cell>
          <cell r="L388">
            <v>0</v>
          </cell>
          <cell r="M388">
            <v>0</v>
          </cell>
          <cell r="N388">
            <v>0</v>
          </cell>
          <cell r="O388">
            <v>0</v>
          </cell>
          <cell r="P388">
            <v>0</v>
          </cell>
          <cell r="Q388">
            <v>0</v>
          </cell>
          <cell r="R388">
            <v>42</v>
          </cell>
          <cell r="S388">
            <v>0</v>
          </cell>
          <cell r="T388">
            <v>42</v>
          </cell>
          <cell r="U388">
            <v>42</v>
          </cell>
          <cell r="V388">
            <v>0</v>
          </cell>
          <cell r="W388">
            <v>0</v>
          </cell>
          <cell r="X388">
            <v>0</v>
          </cell>
          <cell r="Y388">
            <v>0</v>
          </cell>
          <cell r="Z388">
            <v>0</v>
          </cell>
          <cell r="AA388">
            <v>0</v>
          </cell>
          <cell r="AB388">
            <v>0</v>
          </cell>
          <cell r="AC388">
            <v>0</v>
          </cell>
          <cell r="AD388">
            <v>0</v>
          </cell>
          <cell r="AE388">
            <v>0</v>
          </cell>
          <cell r="AF388">
            <v>0</v>
          </cell>
          <cell r="AG388">
            <v>0</v>
          </cell>
          <cell r="AH388">
            <v>0</v>
          </cell>
          <cell r="AI388">
            <v>0</v>
          </cell>
          <cell r="AJ388">
            <v>0</v>
          </cell>
          <cell r="AK388">
            <v>0</v>
          </cell>
          <cell r="AL388">
            <v>0</v>
          </cell>
          <cell r="AM388">
            <v>0</v>
          </cell>
          <cell r="AN388">
            <v>0</v>
          </cell>
          <cell r="AO388">
            <v>0</v>
          </cell>
          <cell r="AP388">
            <v>0</v>
          </cell>
          <cell r="AQ388">
            <v>0</v>
          </cell>
          <cell r="AR388">
            <v>0</v>
          </cell>
          <cell r="AS388">
            <v>0</v>
          </cell>
          <cell r="AT388">
            <v>0</v>
          </cell>
          <cell r="AU388">
            <v>0</v>
          </cell>
          <cell r="AV388">
            <v>0</v>
          </cell>
          <cell r="AW388">
            <v>0</v>
          </cell>
          <cell r="AX388">
            <v>0</v>
          </cell>
          <cell r="AY388">
            <v>0</v>
          </cell>
          <cell r="AZ388">
            <v>0</v>
          </cell>
          <cell r="BA388">
            <v>0</v>
          </cell>
          <cell r="BB388">
            <v>0</v>
          </cell>
          <cell r="BC388">
            <v>0</v>
          </cell>
          <cell r="BD388">
            <v>0</v>
          </cell>
          <cell r="BE388">
            <v>0</v>
          </cell>
          <cell r="BF388">
            <v>0</v>
          </cell>
          <cell r="BG388">
            <v>0</v>
          </cell>
          <cell r="BH388">
            <v>0</v>
          </cell>
          <cell r="BI388">
            <v>0</v>
          </cell>
          <cell r="BJ388">
            <v>0</v>
          </cell>
          <cell r="BK388">
            <v>0</v>
          </cell>
          <cell r="BL388">
            <v>0</v>
          </cell>
          <cell r="BM388">
            <v>0</v>
          </cell>
          <cell r="BN388">
            <v>0</v>
          </cell>
          <cell r="BO388">
            <v>0</v>
          </cell>
          <cell r="BP388">
            <v>0</v>
          </cell>
          <cell r="BQ388">
            <v>0</v>
          </cell>
          <cell r="BR388">
            <v>0</v>
          </cell>
          <cell r="BS388">
            <v>0</v>
          </cell>
          <cell r="BT388">
            <v>0</v>
          </cell>
          <cell r="BU388">
            <v>0</v>
          </cell>
          <cell r="BV388">
            <v>0</v>
          </cell>
          <cell r="BW388">
            <v>0</v>
          </cell>
          <cell r="BX388">
            <v>0</v>
          </cell>
          <cell r="BY388">
            <v>0</v>
          </cell>
          <cell r="BZ388">
            <v>0</v>
          </cell>
          <cell r="CA388">
            <v>0</v>
          </cell>
          <cell r="CB388">
            <v>0</v>
          </cell>
          <cell r="CC388">
            <v>0</v>
          </cell>
        </row>
        <row r="389">
          <cell r="B389" t="str">
            <v>국도38(시)08</v>
          </cell>
          <cell r="C389" t="str">
            <v>국도38(시)</v>
          </cell>
          <cell r="D389" t="str">
            <v>08</v>
          </cell>
          <cell r="E389" t="str">
            <v>0104Q_813</v>
          </cell>
          <cell r="F389" t="str">
            <v>0104Q_814</v>
          </cell>
          <cell r="G389">
            <v>43</v>
          </cell>
          <cell r="H389">
            <v>48</v>
          </cell>
          <cell r="I389">
            <v>0</v>
          </cell>
          <cell r="J389">
            <v>0</v>
          </cell>
          <cell r="K389">
            <v>0</v>
          </cell>
          <cell r="L389">
            <v>0</v>
          </cell>
          <cell r="M389">
            <v>0</v>
          </cell>
          <cell r="N389">
            <v>0</v>
          </cell>
          <cell r="O389">
            <v>0</v>
          </cell>
          <cell r="P389">
            <v>0</v>
          </cell>
          <cell r="Q389">
            <v>0</v>
          </cell>
          <cell r="R389">
            <v>43</v>
          </cell>
          <cell r="S389">
            <v>0</v>
          </cell>
          <cell r="T389">
            <v>43</v>
          </cell>
          <cell r="U389">
            <v>43</v>
          </cell>
          <cell r="V389">
            <v>0</v>
          </cell>
          <cell r="W389">
            <v>0</v>
          </cell>
          <cell r="X389">
            <v>0</v>
          </cell>
          <cell r="Y389">
            <v>0</v>
          </cell>
          <cell r="Z389">
            <v>0</v>
          </cell>
          <cell r="AA389">
            <v>0</v>
          </cell>
          <cell r="AB389">
            <v>0</v>
          </cell>
          <cell r="AC389">
            <v>0</v>
          </cell>
          <cell r="AD389">
            <v>0</v>
          </cell>
          <cell r="AE389">
            <v>0</v>
          </cell>
          <cell r="AF389">
            <v>0</v>
          </cell>
          <cell r="AG389">
            <v>0</v>
          </cell>
          <cell r="AH389">
            <v>0</v>
          </cell>
          <cell r="AI389">
            <v>0</v>
          </cell>
          <cell r="AJ389">
            <v>0</v>
          </cell>
          <cell r="AK389">
            <v>0</v>
          </cell>
          <cell r="AL389">
            <v>0</v>
          </cell>
          <cell r="AM389">
            <v>0</v>
          </cell>
          <cell r="AN389">
            <v>0</v>
          </cell>
          <cell r="AO389">
            <v>0</v>
          </cell>
          <cell r="AP389">
            <v>0</v>
          </cell>
          <cell r="AQ389">
            <v>0</v>
          </cell>
          <cell r="AR389">
            <v>0</v>
          </cell>
          <cell r="AS389">
            <v>0</v>
          </cell>
          <cell r="AT389">
            <v>0</v>
          </cell>
          <cell r="AU389">
            <v>0</v>
          </cell>
          <cell r="AV389">
            <v>0</v>
          </cell>
          <cell r="AW389">
            <v>0</v>
          </cell>
          <cell r="AX389">
            <v>0</v>
          </cell>
          <cell r="AY389">
            <v>0</v>
          </cell>
          <cell r="AZ389">
            <v>0</v>
          </cell>
          <cell r="BA389">
            <v>0</v>
          </cell>
          <cell r="BB389">
            <v>0</v>
          </cell>
          <cell r="BC389">
            <v>0</v>
          </cell>
          <cell r="BD389">
            <v>0</v>
          </cell>
          <cell r="BE389">
            <v>0</v>
          </cell>
          <cell r="BF389">
            <v>0</v>
          </cell>
          <cell r="BG389">
            <v>0</v>
          </cell>
          <cell r="BH389">
            <v>0</v>
          </cell>
          <cell r="BI389">
            <v>0</v>
          </cell>
          <cell r="BJ389">
            <v>0</v>
          </cell>
          <cell r="BK389">
            <v>0</v>
          </cell>
          <cell r="BL389">
            <v>0</v>
          </cell>
          <cell r="BM389">
            <v>0</v>
          </cell>
          <cell r="BN389">
            <v>0</v>
          </cell>
          <cell r="BO389">
            <v>0</v>
          </cell>
          <cell r="BP389">
            <v>0</v>
          </cell>
          <cell r="BQ389">
            <v>0</v>
          </cell>
          <cell r="BR389">
            <v>0</v>
          </cell>
          <cell r="BS389">
            <v>0</v>
          </cell>
          <cell r="BT389">
            <v>0</v>
          </cell>
          <cell r="BU389">
            <v>0</v>
          </cell>
          <cell r="BV389">
            <v>0</v>
          </cell>
          <cell r="BW389">
            <v>0</v>
          </cell>
          <cell r="BX389">
            <v>0</v>
          </cell>
          <cell r="BY389">
            <v>0</v>
          </cell>
          <cell r="BZ389">
            <v>0</v>
          </cell>
          <cell r="CA389">
            <v>0</v>
          </cell>
          <cell r="CB389">
            <v>0</v>
          </cell>
          <cell r="CC389">
            <v>0</v>
          </cell>
        </row>
        <row r="390">
          <cell r="B390" t="str">
            <v>국도38(시)08</v>
          </cell>
          <cell r="C390" t="str">
            <v>국도38(시)</v>
          </cell>
          <cell r="D390" t="str">
            <v>08</v>
          </cell>
          <cell r="E390" t="str">
            <v>0104Q_814</v>
          </cell>
          <cell r="F390" t="str">
            <v>0104Q_902</v>
          </cell>
          <cell r="G390">
            <v>41</v>
          </cell>
          <cell r="H390">
            <v>48</v>
          </cell>
          <cell r="I390">
            <v>0</v>
          </cell>
          <cell r="J390">
            <v>0</v>
          </cell>
          <cell r="K390">
            <v>0</v>
          </cell>
          <cell r="L390">
            <v>0</v>
          </cell>
          <cell r="M390">
            <v>0</v>
          </cell>
          <cell r="N390">
            <v>0</v>
          </cell>
          <cell r="O390">
            <v>0</v>
          </cell>
          <cell r="P390">
            <v>0</v>
          </cell>
          <cell r="Q390">
            <v>0</v>
          </cell>
          <cell r="R390">
            <v>41</v>
          </cell>
          <cell r="S390">
            <v>0</v>
          </cell>
          <cell r="T390">
            <v>41</v>
          </cell>
          <cell r="U390">
            <v>41</v>
          </cell>
          <cell r="V390">
            <v>0</v>
          </cell>
          <cell r="W390">
            <v>0</v>
          </cell>
          <cell r="X390">
            <v>0</v>
          </cell>
          <cell r="Y390">
            <v>0</v>
          </cell>
          <cell r="Z390">
            <v>0</v>
          </cell>
          <cell r="AA390">
            <v>0</v>
          </cell>
          <cell r="AB390">
            <v>0</v>
          </cell>
          <cell r="AC390">
            <v>0</v>
          </cell>
          <cell r="AD390">
            <v>0</v>
          </cell>
          <cell r="AE390">
            <v>0</v>
          </cell>
          <cell r="AF390">
            <v>0</v>
          </cell>
          <cell r="AG390">
            <v>0</v>
          </cell>
          <cell r="AH390">
            <v>0</v>
          </cell>
          <cell r="AI390">
            <v>0</v>
          </cell>
          <cell r="AJ390">
            <v>0</v>
          </cell>
          <cell r="AK390">
            <v>0</v>
          </cell>
          <cell r="AL390">
            <v>0</v>
          </cell>
          <cell r="AM390">
            <v>0</v>
          </cell>
          <cell r="AN390">
            <v>0</v>
          </cell>
          <cell r="AO390">
            <v>0</v>
          </cell>
          <cell r="AP390">
            <v>0</v>
          </cell>
          <cell r="AQ390">
            <v>0</v>
          </cell>
          <cell r="AR390">
            <v>0</v>
          </cell>
          <cell r="AS390">
            <v>0</v>
          </cell>
          <cell r="AT390">
            <v>0</v>
          </cell>
          <cell r="AU390">
            <v>0</v>
          </cell>
          <cell r="AV390">
            <v>0</v>
          </cell>
          <cell r="AW390">
            <v>0</v>
          </cell>
          <cell r="AX390">
            <v>0</v>
          </cell>
          <cell r="AY390">
            <v>0</v>
          </cell>
          <cell r="AZ390">
            <v>0</v>
          </cell>
          <cell r="BA390">
            <v>0</v>
          </cell>
          <cell r="BB390">
            <v>0</v>
          </cell>
          <cell r="BC390">
            <v>0</v>
          </cell>
          <cell r="BD390">
            <v>0</v>
          </cell>
          <cell r="BE390">
            <v>0</v>
          </cell>
          <cell r="BF390">
            <v>0</v>
          </cell>
          <cell r="BG390">
            <v>0</v>
          </cell>
          <cell r="BH390">
            <v>0</v>
          </cell>
          <cell r="BI390">
            <v>0</v>
          </cell>
          <cell r="BJ390">
            <v>0</v>
          </cell>
          <cell r="BK390">
            <v>0</v>
          </cell>
          <cell r="BL390">
            <v>0</v>
          </cell>
          <cell r="BM390">
            <v>0</v>
          </cell>
          <cell r="BN390">
            <v>0</v>
          </cell>
          <cell r="BO390">
            <v>0</v>
          </cell>
          <cell r="BP390">
            <v>0</v>
          </cell>
          <cell r="BQ390">
            <v>0</v>
          </cell>
          <cell r="BR390">
            <v>0</v>
          </cell>
          <cell r="BS390">
            <v>0</v>
          </cell>
          <cell r="BT390">
            <v>0</v>
          </cell>
          <cell r="BU390">
            <v>0</v>
          </cell>
          <cell r="BV390">
            <v>0</v>
          </cell>
          <cell r="BW390">
            <v>0</v>
          </cell>
          <cell r="BX390">
            <v>0</v>
          </cell>
          <cell r="BY390">
            <v>0</v>
          </cell>
          <cell r="BZ390">
            <v>0</v>
          </cell>
          <cell r="CA390">
            <v>0</v>
          </cell>
          <cell r="CB390">
            <v>0</v>
          </cell>
          <cell r="CC390">
            <v>0</v>
          </cell>
        </row>
        <row r="391">
          <cell r="B391" t="str">
            <v>국도38(시)08</v>
          </cell>
          <cell r="C391" t="str">
            <v>국도38(시)</v>
          </cell>
          <cell r="D391" t="str">
            <v>08</v>
          </cell>
          <cell r="E391" t="str">
            <v>0104Q_902</v>
          </cell>
          <cell r="F391" t="str">
            <v xml:space="preserve"> _무명</v>
          </cell>
          <cell r="G391">
            <v>46</v>
          </cell>
          <cell r="H391">
            <v>48</v>
          </cell>
          <cell r="I391">
            <v>0</v>
          </cell>
          <cell r="J391">
            <v>0</v>
          </cell>
          <cell r="K391">
            <v>0</v>
          </cell>
          <cell r="L391">
            <v>0</v>
          </cell>
          <cell r="M391">
            <v>0</v>
          </cell>
          <cell r="N391">
            <v>0</v>
          </cell>
          <cell r="O391">
            <v>0</v>
          </cell>
          <cell r="P391">
            <v>0</v>
          </cell>
          <cell r="Q391">
            <v>0</v>
          </cell>
          <cell r="R391">
            <v>46</v>
          </cell>
          <cell r="S391">
            <v>0</v>
          </cell>
          <cell r="T391">
            <v>46</v>
          </cell>
          <cell r="U391">
            <v>46</v>
          </cell>
          <cell r="V391">
            <v>0</v>
          </cell>
          <cell r="W391">
            <v>0</v>
          </cell>
          <cell r="X391">
            <v>0</v>
          </cell>
          <cell r="Y391">
            <v>0</v>
          </cell>
          <cell r="Z391">
            <v>0</v>
          </cell>
          <cell r="AA391">
            <v>0</v>
          </cell>
          <cell r="AB391">
            <v>0</v>
          </cell>
          <cell r="AC391">
            <v>0</v>
          </cell>
          <cell r="AD391">
            <v>0</v>
          </cell>
          <cell r="AE391">
            <v>0</v>
          </cell>
          <cell r="AF391">
            <v>0</v>
          </cell>
          <cell r="AG391">
            <v>0</v>
          </cell>
          <cell r="AH391">
            <v>0</v>
          </cell>
          <cell r="AI391">
            <v>0</v>
          </cell>
          <cell r="AJ391">
            <v>0</v>
          </cell>
          <cell r="AK391">
            <v>0</v>
          </cell>
          <cell r="AL391">
            <v>0</v>
          </cell>
          <cell r="AM391">
            <v>0</v>
          </cell>
          <cell r="AN391">
            <v>0</v>
          </cell>
          <cell r="AO391">
            <v>0</v>
          </cell>
          <cell r="AP391">
            <v>0</v>
          </cell>
          <cell r="AQ391">
            <v>0</v>
          </cell>
          <cell r="AR391">
            <v>0</v>
          </cell>
          <cell r="AS391">
            <v>0</v>
          </cell>
          <cell r="AT391">
            <v>0</v>
          </cell>
          <cell r="AU391">
            <v>0</v>
          </cell>
          <cell r="AV391">
            <v>0</v>
          </cell>
          <cell r="AW391">
            <v>0</v>
          </cell>
          <cell r="AX391">
            <v>0</v>
          </cell>
          <cell r="AY391">
            <v>0</v>
          </cell>
          <cell r="AZ391">
            <v>0</v>
          </cell>
          <cell r="BA391">
            <v>0</v>
          </cell>
          <cell r="BB391">
            <v>0</v>
          </cell>
          <cell r="BC391">
            <v>0</v>
          </cell>
          <cell r="BD391">
            <v>0</v>
          </cell>
          <cell r="BE391">
            <v>0</v>
          </cell>
          <cell r="BF391">
            <v>0</v>
          </cell>
          <cell r="BG391">
            <v>0</v>
          </cell>
          <cell r="BH391">
            <v>0</v>
          </cell>
          <cell r="BI391">
            <v>0</v>
          </cell>
          <cell r="BJ391">
            <v>0</v>
          </cell>
          <cell r="BK391">
            <v>0</v>
          </cell>
          <cell r="BL391">
            <v>0</v>
          </cell>
          <cell r="BM391">
            <v>0</v>
          </cell>
          <cell r="BN391">
            <v>0</v>
          </cell>
          <cell r="BO391">
            <v>0</v>
          </cell>
          <cell r="BP391">
            <v>0</v>
          </cell>
          <cell r="BQ391">
            <v>0</v>
          </cell>
          <cell r="BR391">
            <v>0</v>
          </cell>
          <cell r="BS391">
            <v>0</v>
          </cell>
          <cell r="BT391">
            <v>0</v>
          </cell>
          <cell r="BU391">
            <v>0</v>
          </cell>
          <cell r="BV391">
            <v>0</v>
          </cell>
          <cell r="BW391">
            <v>0</v>
          </cell>
          <cell r="BX391">
            <v>0</v>
          </cell>
          <cell r="BY391">
            <v>0</v>
          </cell>
          <cell r="BZ391">
            <v>0</v>
          </cell>
          <cell r="CA391">
            <v>0</v>
          </cell>
          <cell r="CB391">
            <v>0</v>
          </cell>
          <cell r="CC391">
            <v>0</v>
          </cell>
        </row>
        <row r="392">
          <cell r="B392" t="str">
            <v>국도38(시)08</v>
          </cell>
          <cell r="C392" t="str">
            <v>국도38(시)</v>
          </cell>
          <cell r="D392" t="str">
            <v>08</v>
          </cell>
          <cell r="E392" t="str">
            <v xml:space="preserve"> _무명</v>
          </cell>
          <cell r="F392" t="str">
            <v xml:space="preserve"> _무명</v>
          </cell>
          <cell r="G392">
            <v>35</v>
          </cell>
          <cell r="H392">
            <v>48</v>
          </cell>
          <cell r="I392">
            <v>0</v>
          </cell>
          <cell r="J392">
            <v>0</v>
          </cell>
          <cell r="K392">
            <v>0</v>
          </cell>
          <cell r="L392">
            <v>0</v>
          </cell>
          <cell r="M392">
            <v>0</v>
          </cell>
          <cell r="N392">
            <v>0</v>
          </cell>
          <cell r="O392">
            <v>0</v>
          </cell>
          <cell r="P392">
            <v>0</v>
          </cell>
          <cell r="Q392">
            <v>0</v>
          </cell>
          <cell r="R392">
            <v>35</v>
          </cell>
          <cell r="S392">
            <v>0</v>
          </cell>
          <cell r="T392">
            <v>35</v>
          </cell>
          <cell r="U392">
            <v>35</v>
          </cell>
          <cell r="V392">
            <v>0</v>
          </cell>
          <cell r="W392">
            <v>0</v>
          </cell>
          <cell r="X392">
            <v>0</v>
          </cell>
          <cell r="Y392">
            <v>0</v>
          </cell>
          <cell r="Z392">
            <v>0</v>
          </cell>
          <cell r="AA392">
            <v>0</v>
          </cell>
          <cell r="AB392">
            <v>0</v>
          </cell>
          <cell r="AC392">
            <v>0</v>
          </cell>
          <cell r="AD392">
            <v>0</v>
          </cell>
          <cell r="AE392">
            <v>0</v>
          </cell>
          <cell r="AF392">
            <v>0</v>
          </cell>
          <cell r="AG392">
            <v>0</v>
          </cell>
          <cell r="AH392">
            <v>0</v>
          </cell>
          <cell r="AI392">
            <v>0</v>
          </cell>
          <cell r="AJ392">
            <v>0</v>
          </cell>
          <cell r="AK392">
            <v>0</v>
          </cell>
          <cell r="AL392">
            <v>0</v>
          </cell>
          <cell r="AM392">
            <v>0</v>
          </cell>
          <cell r="AN392">
            <v>0</v>
          </cell>
          <cell r="AO392">
            <v>0</v>
          </cell>
          <cell r="AP392">
            <v>0</v>
          </cell>
          <cell r="AQ392">
            <v>0</v>
          </cell>
          <cell r="AR392">
            <v>0</v>
          </cell>
          <cell r="AS392">
            <v>0</v>
          </cell>
          <cell r="AT392">
            <v>0</v>
          </cell>
          <cell r="AU392">
            <v>0</v>
          </cell>
          <cell r="AV392">
            <v>0</v>
          </cell>
          <cell r="AW392">
            <v>0</v>
          </cell>
          <cell r="AX392">
            <v>0</v>
          </cell>
          <cell r="AY392">
            <v>0</v>
          </cell>
          <cell r="AZ392">
            <v>0</v>
          </cell>
          <cell r="BA392">
            <v>0</v>
          </cell>
          <cell r="BB392">
            <v>0</v>
          </cell>
          <cell r="BC392">
            <v>0</v>
          </cell>
          <cell r="BD392">
            <v>0</v>
          </cell>
          <cell r="BE392">
            <v>0</v>
          </cell>
          <cell r="BF392">
            <v>0</v>
          </cell>
          <cell r="BG392">
            <v>0</v>
          </cell>
          <cell r="BH392">
            <v>0</v>
          </cell>
          <cell r="BI392">
            <v>0</v>
          </cell>
          <cell r="BJ392">
            <v>0</v>
          </cell>
          <cell r="BK392">
            <v>0</v>
          </cell>
          <cell r="BL392">
            <v>0</v>
          </cell>
          <cell r="BM392">
            <v>0</v>
          </cell>
          <cell r="BN392">
            <v>0</v>
          </cell>
          <cell r="BO392">
            <v>0</v>
          </cell>
          <cell r="BP392">
            <v>0</v>
          </cell>
          <cell r="BQ392">
            <v>0</v>
          </cell>
          <cell r="BR392">
            <v>0</v>
          </cell>
          <cell r="BS392">
            <v>0</v>
          </cell>
          <cell r="BT392">
            <v>0</v>
          </cell>
          <cell r="BU392">
            <v>0</v>
          </cell>
          <cell r="BV392">
            <v>0</v>
          </cell>
          <cell r="BW392">
            <v>0</v>
          </cell>
          <cell r="BX392">
            <v>0</v>
          </cell>
          <cell r="BY392">
            <v>0</v>
          </cell>
          <cell r="BZ392">
            <v>0</v>
          </cell>
          <cell r="CA392">
            <v>0</v>
          </cell>
          <cell r="CB392">
            <v>0</v>
          </cell>
          <cell r="CC392">
            <v>0</v>
          </cell>
        </row>
        <row r="393">
          <cell r="B393" t="str">
            <v>국도38(시)08</v>
          </cell>
          <cell r="C393" t="str">
            <v>국도38(시)</v>
          </cell>
          <cell r="D393" t="str">
            <v>08</v>
          </cell>
          <cell r="E393" t="str">
            <v xml:space="preserve"> _무명</v>
          </cell>
          <cell r="F393" t="str">
            <v>0104Y_082</v>
          </cell>
          <cell r="G393">
            <v>34</v>
          </cell>
          <cell r="H393">
            <v>48</v>
          </cell>
          <cell r="I393">
            <v>0</v>
          </cell>
          <cell r="J393">
            <v>0</v>
          </cell>
          <cell r="K393">
            <v>0</v>
          </cell>
          <cell r="L393">
            <v>0</v>
          </cell>
          <cell r="M393">
            <v>0</v>
          </cell>
          <cell r="N393">
            <v>0</v>
          </cell>
          <cell r="O393">
            <v>0</v>
          </cell>
          <cell r="P393">
            <v>0</v>
          </cell>
          <cell r="Q393">
            <v>0</v>
          </cell>
          <cell r="R393">
            <v>34</v>
          </cell>
          <cell r="S393">
            <v>0</v>
          </cell>
          <cell r="T393">
            <v>34</v>
          </cell>
          <cell r="U393">
            <v>34</v>
          </cell>
          <cell r="V393">
            <v>0</v>
          </cell>
          <cell r="W393">
            <v>0</v>
          </cell>
          <cell r="X393">
            <v>0</v>
          </cell>
          <cell r="Y393">
            <v>0</v>
          </cell>
          <cell r="Z393">
            <v>0</v>
          </cell>
          <cell r="AA393">
            <v>0</v>
          </cell>
          <cell r="AB393">
            <v>0</v>
          </cell>
          <cell r="AC393">
            <v>0</v>
          </cell>
          <cell r="AD393">
            <v>0</v>
          </cell>
          <cell r="AE393">
            <v>0</v>
          </cell>
          <cell r="AF393">
            <v>0</v>
          </cell>
          <cell r="AG393">
            <v>0</v>
          </cell>
          <cell r="AH393">
            <v>0</v>
          </cell>
          <cell r="AI393">
            <v>0</v>
          </cell>
          <cell r="AJ393">
            <v>0</v>
          </cell>
          <cell r="AK393">
            <v>0</v>
          </cell>
          <cell r="AL393">
            <v>0</v>
          </cell>
          <cell r="AM393">
            <v>0</v>
          </cell>
          <cell r="AN393">
            <v>0</v>
          </cell>
          <cell r="AO393">
            <v>0</v>
          </cell>
          <cell r="AP393">
            <v>0</v>
          </cell>
          <cell r="AQ393">
            <v>0</v>
          </cell>
          <cell r="AR393">
            <v>0</v>
          </cell>
          <cell r="AS393">
            <v>0</v>
          </cell>
          <cell r="AT393">
            <v>0</v>
          </cell>
          <cell r="AU393">
            <v>0</v>
          </cell>
          <cell r="AV393">
            <v>0</v>
          </cell>
          <cell r="AW393">
            <v>0</v>
          </cell>
          <cell r="AX393">
            <v>0</v>
          </cell>
          <cell r="AY393">
            <v>0</v>
          </cell>
          <cell r="AZ393">
            <v>0</v>
          </cell>
          <cell r="BA393">
            <v>0</v>
          </cell>
          <cell r="BB393">
            <v>0</v>
          </cell>
          <cell r="BC393">
            <v>0</v>
          </cell>
          <cell r="BD393">
            <v>0</v>
          </cell>
          <cell r="BE393">
            <v>0</v>
          </cell>
          <cell r="BF393">
            <v>0</v>
          </cell>
          <cell r="BG393">
            <v>0</v>
          </cell>
          <cell r="BH393">
            <v>0</v>
          </cell>
          <cell r="BI393">
            <v>0</v>
          </cell>
          <cell r="BJ393">
            <v>0</v>
          </cell>
          <cell r="BK393">
            <v>0</v>
          </cell>
          <cell r="BL393">
            <v>0</v>
          </cell>
          <cell r="BM393">
            <v>0</v>
          </cell>
          <cell r="BN393">
            <v>0</v>
          </cell>
          <cell r="BO393">
            <v>0</v>
          </cell>
          <cell r="BP393">
            <v>0</v>
          </cell>
          <cell r="BQ393">
            <v>0</v>
          </cell>
          <cell r="BR393">
            <v>0</v>
          </cell>
          <cell r="BS393">
            <v>0</v>
          </cell>
          <cell r="BT393">
            <v>0</v>
          </cell>
          <cell r="BU393">
            <v>0</v>
          </cell>
          <cell r="BV393">
            <v>0</v>
          </cell>
          <cell r="BW393">
            <v>0</v>
          </cell>
          <cell r="BX393">
            <v>0</v>
          </cell>
          <cell r="BY393">
            <v>0</v>
          </cell>
          <cell r="BZ393">
            <v>0</v>
          </cell>
          <cell r="CA393">
            <v>0</v>
          </cell>
          <cell r="CB393">
            <v>0</v>
          </cell>
          <cell r="CC393">
            <v>0</v>
          </cell>
        </row>
        <row r="394">
          <cell r="B394" t="str">
            <v>국도38(시)08</v>
          </cell>
          <cell r="C394" t="str">
            <v>국도38(시)</v>
          </cell>
          <cell r="D394" t="str">
            <v>08</v>
          </cell>
          <cell r="E394" t="str">
            <v>0104Y_082</v>
          </cell>
          <cell r="F394" t="str">
            <v>0104Y_182</v>
          </cell>
          <cell r="G394">
            <v>37</v>
          </cell>
          <cell r="H394">
            <v>48</v>
          </cell>
          <cell r="I394">
            <v>0</v>
          </cell>
          <cell r="J394">
            <v>0</v>
          </cell>
          <cell r="K394">
            <v>0</v>
          </cell>
          <cell r="L394">
            <v>0</v>
          </cell>
          <cell r="M394">
            <v>0</v>
          </cell>
          <cell r="N394">
            <v>0</v>
          </cell>
          <cell r="O394">
            <v>0</v>
          </cell>
          <cell r="P394">
            <v>0</v>
          </cell>
          <cell r="Q394">
            <v>0</v>
          </cell>
          <cell r="R394">
            <v>37</v>
          </cell>
          <cell r="S394">
            <v>0</v>
          </cell>
          <cell r="T394">
            <v>37</v>
          </cell>
          <cell r="U394">
            <v>37</v>
          </cell>
          <cell r="V394">
            <v>0</v>
          </cell>
          <cell r="W394">
            <v>0</v>
          </cell>
          <cell r="X394">
            <v>0</v>
          </cell>
          <cell r="Y394">
            <v>0</v>
          </cell>
          <cell r="Z394">
            <v>0</v>
          </cell>
          <cell r="AA394">
            <v>0</v>
          </cell>
          <cell r="AB394">
            <v>0</v>
          </cell>
          <cell r="AC394">
            <v>0</v>
          </cell>
          <cell r="AD394">
            <v>0</v>
          </cell>
          <cell r="AE394">
            <v>0</v>
          </cell>
          <cell r="AF394">
            <v>0</v>
          </cell>
          <cell r="AG394">
            <v>0</v>
          </cell>
          <cell r="AH394">
            <v>0</v>
          </cell>
          <cell r="AI394">
            <v>0</v>
          </cell>
          <cell r="AJ394">
            <v>0</v>
          </cell>
          <cell r="AK394">
            <v>0</v>
          </cell>
          <cell r="AL394">
            <v>0</v>
          </cell>
          <cell r="AM394">
            <v>0</v>
          </cell>
          <cell r="AN394">
            <v>0</v>
          </cell>
          <cell r="AO394">
            <v>0</v>
          </cell>
          <cell r="AP394">
            <v>0</v>
          </cell>
          <cell r="AQ394">
            <v>0</v>
          </cell>
          <cell r="AR394">
            <v>0</v>
          </cell>
          <cell r="AS394">
            <v>0</v>
          </cell>
          <cell r="AT394">
            <v>0</v>
          </cell>
          <cell r="AU394">
            <v>0</v>
          </cell>
          <cell r="AV394">
            <v>0</v>
          </cell>
          <cell r="AW394">
            <v>0</v>
          </cell>
          <cell r="AX394">
            <v>0</v>
          </cell>
          <cell r="AY394">
            <v>0</v>
          </cell>
          <cell r="AZ394">
            <v>0</v>
          </cell>
          <cell r="BA394">
            <v>0</v>
          </cell>
          <cell r="BB394">
            <v>0</v>
          </cell>
          <cell r="BC394">
            <v>0</v>
          </cell>
          <cell r="BD394">
            <v>0</v>
          </cell>
          <cell r="BE394">
            <v>0</v>
          </cell>
          <cell r="BF394">
            <v>0</v>
          </cell>
          <cell r="BG394">
            <v>0</v>
          </cell>
          <cell r="BH394">
            <v>0</v>
          </cell>
          <cell r="BI394">
            <v>0</v>
          </cell>
          <cell r="BJ394">
            <v>0</v>
          </cell>
          <cell r="BK394">
            <v>0</v>
          </cell>
          <cell r="BL394">
            <v>0</v>
          </cell>
          <cell r="BM394">
            <v>0</v>
          </cell>
          <cell r="BN394">
            <v>0</v>
          </cell>
          <cell r="BO394">
            <v>0</v>
          </cell>
          <cell r="BP394">
            <v>0</v>
          </cell>
          <cell r="BQ394">
            <v>0</v>
          </cell>
          <cell r="BR394">
            <v>0</v>
          </cell>
          <cell r="BS394">
            <v>0</v>
          </cell>
          <cell r="BT394">
            <v>0</v>
          </cell>
          <cell r="BU394">
            <v>0</v>
          </cell>
          <cell r="BV394">
            <v>0</v>
          </cell>
          <cell r="BW394">
            <v>0</v>
          </cell>
          <cell r="BX394">
            <v>0</v>
          </cell>
          <cell r="BY394">
            <v>0</v>
          </cell>
          <cell r="BZ394">
            <v>0</v>
          </cell>
          <cell r="CA394">
            <v>0</v>
          </cell>
          <cell r="CB394">
            <v>0</v>
          </cell>
          <cell r="CC394">
            <v>0</v>
          </cell>
        </row>
        <row r="395">
          <cell r="B395" t="str">
            <v>국도38(시)08</v>
          </cell>
          <cell r="C395" t="str">
            <v>국도38(시)</v>
          </cell>
          <cell r="D395" t="str">
            <v>08</v>
          </cell>
          <cell r="E395" t="str">
            <v>0104Y_182</v>
          </cell>
          <cell r="F395" t="str">
            <v>0104Y_171</v>
          </cell>
          <cell r="G395">
            <v>44</v>
          </cell>
          <cell r="H395">
            <v>48</v>
          </cell>
          <cell r="I395">
            <v>0</v>
          </cell>
          <cell r="J395">
            <v>0</v>
          </cell>
          <cell r="K395">
            <v>0</v>
          </cell>
          <cell r="L395">
            <v>0</v>
          </cell>
          <cell r="M395">
            <v>0</v>
          </cell>
          <cell r="N395">
            <v>0</v>
          </cell>
          <cell r="O395">
            <v>0</v>
          </cell>
          <cell r="P395">
            <v>0</v>
          </cell>
          <cell r="Q395">
            <v>0</v>
          </cell>
          <cell r="R395">
            <v>44</v>
          </cell>
          <cell r="S395">
            <v>0</v>
          </cell>
          <cell r="T395">
            <v>44</v>
          </cell>
          <cell r="U395">
            <v>44</v>
          </cell>
          <cell r="V395">
            <v>0</v>
          </cell>
          <cell r="W395">
            <v>0</v>
          </cell>
          <cell r="X395">
            <v>0</v>
          </cell>
          <cell r="Y395">
            <v>0</v>
          </cell>
          <cell r="Z395">
            <v>0</v>
          </cell>
          <cell r="AA395">
            <v>0</v>
          </cell>
          <cell r="AB395">
            <v>0</v>
          </cell>
          <cell r="AC395">
            <v>0</v>
          </cell>
          <cell r="AD395">
            <v>0</v>
          </cell>
          <cell r="AE395">
            <v>0</v>
          </cell>
          <cell r="AF395">
            <v>0</v>
          </cell>
          <cell r="AG395">
            <v>0</v>
          </cell>
          <cell r="AH395">
            <v>0</v>
          </cell>
          <cell r="AI395">
            <v>0</v>
          </cell>
          <cell r="AJ395">
            <v>0</v>
          </cell>
          <cell r="AK395">
            <v>0</v>
          </cell>
          <cell r="AL395">
            <v>0</v>
          </cell>
          <cell r="AM395">
            <v>0</v>
          </cell>
          <cell r="AN395">
            <v>0</v>
          </cell>
          <cell r="AO395">
            <v>0</v>
          </cell>
          <cell r="AP395">
            <v>0</v>
          </cell>
          <cell r="AQ395">
            <v>0</v>
          </cell>
          <cell r="AR395">
            <v>0</v>
          </cell>
          <cell r="AS395">
            <v>0</v>
          </cell>
          <cell r="AT395">
            <v>0</v>
          </cell>
          <cell r="AU395">
            <v>0</v>
          </cell>
          <cell r="AV395">
            <v>0</v>
          </cell>
          <cell r="AW395">
            <v>0</v>
          </cell>
          <cell r="AX395">
            <v>0</v>
          </cell>
          <cell r="AY395">
            <v>0</v>
          </cell>
          <cell r="AZ395">
            <v>0</v>
          </cell>
          <cell r="BA395">
            <v>0</v>
          </cell>
          <cell r="BB395">
            <v>0</v>
          </cell>
          <cell r="BC395">
            <v>0</v>
          </cell>
          <cell r="BD395">
            <v>0</v>
          </cell>
          <cell r="BE395">
            <v>0</v>
          </cell>
          <cell r="BF395">
            <v>0</v>
          </cell>
          <cell r="BG395">
            <v>0</v>
          </cell>
          <cell r="BH395">
            <v>0</v>
          </cell>
          <cell r="BI395">
            <v>0</v>
          </cell>
          <cell r="BJ395">
            <v>0</v>
          </cell>
          <cell r="BK395">
            <v>0</v>
          </cell>
          <cell r="BL395">
            <v>0</v>
          </cell>
          <cell r="BM395">
            <v>0</v>
          </cell>
          <cell r="BN395">
            <v>0</v>
          </cell>
          <cell r="BO395">
            <v>0</v>
          </cell>
          <cell r="BP395">
            <v>0</v>
          </cell>
          <cell r="BQ395">
            <v>0</v>
          </cell>
          <cell r="BR395">
            <v>0</v>
          </cell>
          <cell r="BS395">
            <v>0</v>
          </cell>
          <cell r="BT395">
            <v>0</v>
          </cell>
          <cell r="BU395">
            <v>0</v>
          </cell>
          <cell r="BV395">
            <v>0</v>
          </cell>
          <cell r="BW395">
            <v>0</v>
          </cell>
          <cell r="BX395">
            <v>0</v>
          </cell>
          <cell r="BY395">
            <v>0</v>
          </cell>
          <cell r="BZ395">
            <v>0</v>
          </cell>
          <cell r="CA395">
            <v>0</v>
          </cell>
          <cell r="CB395">
            <v>0</v>
          </cell>
          <cell r="CC395">
            <v>0</v>
          </cell>
        </row>
        <row r="396">
          <cell r="B396" t="str">
            <v>국도38(시)08</v>
          </cell>
          <cell r="C396" t="str">
            <v>국도38(시)</v>
          </cell>
          <cell r="D396" t="str">
            <v>08</v>
          </cell>
          <cell r="E396" t="str">
            <v>0104Y_171</v>
          </cell>
          <cell r="F396" t="str">
            <v>0104Y_262</v>
          </cell>
          <cell r="G396">
            <v>46</v>
          </cell>
          <cell r="H396">
            <v>48</v>
          </cell>
          <cell r="I396">
            <v>0</v>
          </cell>
          <cell r="J396">
            <v>0</v>
          </cell>
          <cell r="K396">
            <v>0</v>
          </cell>
          <cell r="L396">
            <v>0</v>
          </cell>
          <cell r="M396">
            <v>0</v>
          </cell>
          <cell r="N396">
            <v>0</v>
          </cell>
          <cell r="O396">
            <v>0</v>
          </cell>
          <cell r="P396">
            <v>0</v>
          </cell>
          <cell r="Q396">
            <v>0</v>
          </cell>
          <cell r="R396">
            <v>46</v>
          </cell>
          <cell r="S396">
            <v>0</v>
          </cell>
          <cell r="T396">
            <v>46</v>
          </cell>
          <cell r="U396">
            <v>46</v>
          </cell>
          <cell r="V396">
            <v>0</v>
          </cell>
          <cell r="W396">
            <v>0</v>
          </cell>
          <cell r="X396">
            <v>0</v>
          </cell>
          <cell r="Y396">
            <v>0</v>
          </cell>
          <cell r="Z396">
            <v>0</v>
          </cell>
          <cell r="AA396">
            <v>0</v>
          </cell>
          <cell r="AB396">
            <v>0</v>
          </cell>
          <cell r="AC396">
            <v>0</v>
          </cell>
          <cell r="AD396">
            <v>0</v>
          </cell>
          <cell r="AE396">
            <v>0</v>
          </cell>
          <cell r="AF396">
            <v>0</v>
          </cell>
          <cell r="AG396">
            <v>0</v>
          </cell>
          <cell r="AH396">
            <v>0</v>
          </cell>
          <cell r="AI396">
            <v>0</v>
          </cell>
          <cell r="AJ396">
            <v>0</v>
          </cell>
          <cell r="AK396">
            <v>0</v>
          </cell>
          <cell r="AL396">
            <v>0</v>
          </cell>
          <cell r="AM396">
            <v>0</v>
          </cell>
          <cell r="AN396">
            <v>0</v>
          </cell>
          <cell r="AO396">
            <v>0</v>
          </cell>
          <cell r="AP396">
            <v>0</v>
          </cell>
          <cell r="AQ396">
            <v>0</v>
          </cell>
          <cell r="AR396">
            <v>0</v>
          </cell>
          <cell r="AS396">
            <v>0</v>
          </cell>
          <cell r="AT396">
            <v>0</v>
          </cell>
          <cell r="AU396">
            <v>0</v>
          </cell>
          <cell r="AV396">
            <v>0</v>
          </cell>
          <cell r="AW396">
            <v>0</v>
          </cell>
          <cell r="AX396">
            <v>0</v>
          </cell>
          <cell r="AY396">
            <v>0</v>
          </cell>
          <cell r="AZ396">
            <v>0</v>
          </cell>
          <cell r="BA396">
            <v>0</v>
          </cell>
          <cell r="BB396">
            <v>0</v>
          </cell>
          <cell r="BC396">
            <v>0</v>
          </cell>
          <cell r="BD396">
            <v>0</v>
          </cell>
          <cell r="BE396">
            <v>0</v>
          </cell>
          <cell r="BF396">
            <v>0</v>
          </cell>
          <cell r="BG396">
            <v>0</v>
          </cell>
          <cell r="BH396">
            <v>0</v>
          </cell>
          <cell r="BI396">
            <v>0</v>
          </cell>
          <cell r="BJ396">
            <v>0</v>
          </cell>
          <cell r="BK396">
            <v>0</v>
          </cell>
          <cell r="BL396">
            <v>0</v>
          </cell>
          <cell r="BM396">
            <v>0</v>
          </cell>
          <cell r="BN396">
            <v>0</v>
          </cell>
          <cell r="BO396">
            <v>0</v>
          </cell>
          <cell r="BP396">
            <v>0</v>
          </cell>
          <cell r="BQ396">
            <v>0</v>
          </cell>
          <cell r="BR396">
            <v>0</v>
          </cell>
          <cell r="BS396">
            <v>0</v>
          </cell>
          <cell r="BT396">
            <v>0</v>
          </cell>
          <cell r="BU396">
            <v>0</v>
          </cell>
          <cell r="BV396">
            <v>0</v>
          </cell>
          <cell r="BW396">
            <v>0</v>
          </cell>
          <cell r="BX396">
            <v>0</v>
          </cell>
          <cell r="BY396">
            <v>0</v>
          </cell>
          <cell r="BZ396">
            <v>0</v>
          </cell>
          <cell r="CA396">
            <v>0</v>
          </cell>
          <cell r="CB396">
            <v>0</v>
          </cell>
          <cell r="CC396">
            <v>0</v>
          </cell>
        </row>
        <row r="397">
          <cell r="B397" t="str">
            <v>국도38(시)08</v>
          </cell>
          <cell r="C397" t="str">
            <v>국도38(시)</v>
          </cell>
          <cell r="D397" t="str">
            <v>08</v>
          </cell>
          <cell r="E397" t="str">
            <v>0104Y_262</v>
          </cell>
          <cell r="F397" t="str">
            <v>0104Y_252</v>
          </cell>
          <cell r="G397">
            <v>39</v>
          </cell>
          <cell r="H397">
            <v>48</v>
          </cell>
          <cell r="I397">
            <v>0</v>
          </cell>
          <cell r="J397">
            <v>0</v>
          </cell>
          <cell r="K397">
            <v>0</v>
          </cell>
          <cell r="L397">
            <v>0</v>
          </cell>
          <cell r="M397">
            <v>0</v>
          </cell>
          <cell r="N397">
            <v>0</v>
          </cell>
          <cell r="O397">
            <v>0</v>
          </cell>
          <cell r="P397">
            <v>0</v>
          </cell>
          <cell r="Q397">
            <v>0</v>
          </cell>
          <cell r="R397">
            <v>39</v>
          </cell>
          <cell r="S397">
            <v>0</v>
          </cell>
          <cell r="T397">
            <v>39</v>
          </cell>
          <cell r="U397">
            <v>39</v>
          </cell>
          <cell r="V397">
            <v>0</v>
          </cell>
          <cell r="W397">
            <v>0</v>
          </cell>
          <cell r="X397">
            <v>0</v>
          </cell>
          <cell r="Y397">
            <v>0</v>
          </cell>
          <cell r="Z397">
            <v>0</v>
          </cell>
          <cell r="AA397">
            <v>0</v>
          </cell>
          <cell r="AB397">
            <v>0</v>
          </cell>
          <cell r="AC397">
            <v>0</v>
          </cell>
          <cell r="AD397">
            <v>0</v>
          </cell>
          <cell r="AE397">
            <v>0</v>
          </cell>
          <cell r="AF397">
            <v>0</v>
          </cell>
          <cell r="AG397">
            <v>0</v>
          </cell>
          <cell r="AH397">
            <v>0</v>
          </cell>
          <cell r="AI397">
            <v>0</v>
          </cell>
          <cell r="AJ397">
            <v>0</v>
          </cell>
          <cell r="AK397">
            <v>0</v>
          </cell>
          <cell r="AL397">
            <v>0</v>
          </cell>
          <cell r="AM397">
            <v>0</v>
          </cell>
          <cell r="AN397">
            <v>0</v>
          </cell>
          <cell r="AO397">
            <v>0</v>
          </cell>
          <cell r="AP397">
            <v>0</v>
          </cell>
          <cell r="AQ397">
            <v>0</v>
          </cell>
          <cell r="AR397">
            <v>0</v>
          </cell>
          <cell r="AS397">
            <v>0</v>
          </cell>
          <cell r="AT397">
            <v>0</v>
          </cell>
          <cell r="AU397">
            <v>0</v>
          </cell>
          <cell r="AV397">
            <v>0</v>
          </cell>
          <cell r="AW397">
            <v>0</v>
          </cell>
          <cell r="AX397">
            <v>0</v>
          </cell>
          <cell r="AY397">
            <v>0</v>
          </cell>
          <cell r="AZ397">
            <v>0</v>
          </cell>
          <cell r="BA397">
            <v>0</v>
          </cell>
          <cell r="BB397">
            <v>0</v>
          </cell>
          <cell r="BC397">
            <v>0</v>
          </cell>
          <cell r="BD397">
            <v>0</v>
          </cell>
          <cell r="BE397">
            <v>0</v>
          </cell>
          <cell r="BF397">
            <v>0</v>
          </cell>
          <cell r="BG397">
            <v>0</v>
          </cell>
          <cell r="BH397">
            <v>0</v>
          </cell>
          <cell r="BI397">
            <v>0</v>
          </cell>
          <cell r="BJ397">
            <v>0</v>
          </cell>
          <cell r="BK397">
            <v>0</v>
          </cell>
          <cell r="BL397">
            <v>0</v>
          </cell>
          <cell r="BM397">
            <v>0</v>
          </cell>
          <cell r="BN397">
            <v>0</v>
          </cell>
          <cell r="BO397">
            <v>0</v>
          </cell>
          <cell r="BP397">
            <v>0</v>
          </cell>
          <cell r="BQ397">
            <v>0</v>
          </cell>
          <cell r="BR397">
            <v>0</v>
          </cell>
          <cell r="BS397">
            <v>0</v>
          </cell>
          <cell r="BT397">
            <v>0</v>
          </cell>
          <cell r="BU397">
            <v>0</v>
          </cell>
          <cell r="BV397">
            <v>0</v>
          </cell>
          <cell r="BW397">
            <v>0</v>
          </cell>
          <cell r="BX397">
            <v>0</v>
          </cell>
          <cell r="BY397">
            <v>0</v>
          </cell>
          <cell r="BZ397">
            <v>0</v>
          </cell>
          <cell r="CA397">
            <v>0</v>
          </cell>
          <cell r="CB397">
            <v>0</v>
          </cell>
          <cell r="CC397">
            <v>0</v>
          </cell>
        </row>
        <row r="398">
          <cell r="B398" t="str">
            <v>국도38(시)08</v>
          </cell>
          <cell r="C398" t="str">
            <v>국도38(시)</v>
          </cell>
          <cell r="D398" t="str">
            <v>08</v>
          </cell>
          <cell r="E398" t="str">
            <v>0104Y_252</v>
          </cell>
          <cell r="F398" t="str">
            <v xml:space="preserve"> _무명</v>
          </cell>
          <cell r="G398">
            <v>28</v>
          </cell>
          <cell r="H398">
            <v>48</v>
          </cell>
          <cell r="I398">
            <v>0</v>
          </cell>
          <cell r="J398">
            <v>0</v>
          </cell>
          <cell r="K398">
            <v>0</v>
          </cell>
          <cell r="L398">
            <v>0</v>
          </cell>
          <cell r="M398">
            <v>0</v>
          </cell>
          <cell r="N398">
            <v>0</v>
          </cell>
          <cell r="O398">
            <v>0</v>
          </cell>
          <cell r="P398">
            <v>0</v>
          </cell>
          <cell r="Q398">
            <v>0</v>
          </cell>
          <cell r="R398">
            <v>28</v>
          </cell>
          <cell r="S398">
            <v>0</v>
          </cell>
          <cell r="T398">
            <v>28</v>
          </cell>
          <cell r="U398">
            <v>28</v>
          </cell>
          <cell r="V398">
            <v>0</v>
          </cell>
          <cell r="W398">
            <v>0</v>
          </cell>
          <cell r="X398">
            <v>0</v>
          </cell>
          <cell r="Y398">
            <v>0</v>
          </cell>
          <cell r="Z398">
            <v>0</v>
          </cell>
          <cell r="AA398">
            <v>0</v>
          </cell>
          <cell r="AB398">
            <v>0</v>
          </cell>
          <cell r="AC398">
            <v>0</v>
          </cell>
          <cell r="AD398">
            <v>0</v>
          </cell>
          <cell r="AE398">
            <v>0</v>
          </cell>
          <cell r="AF398">
            <v>0</v>
          </cell>
          <cell r="AG398">
            <v>0</v>
          </cell>
          <cell r="AH398">
            <v>0</v>
          </cell>
          <cell r="AI398">
            <v>0</v>
          </cell>
          <cell r="AJ398">
            <v>0</v>
          </cell>
          <cell r="AK398">
            <v>0</v>
          </cell>
          <cell r="AL398">
            <v>0</v>
          </cell>
          <cell r="AM398">
            <v>0</v>
          </cell>
          <cell r="AN398">
            <v>0</v>
          </cell>
          <cell r="AO398">
            <v>0</v>
          </cell>
          <cell r="AP398">
            <v>0</v>
          </cell>
          <cell r="AQ398">
            <v>0</v>
          </cell>
          <cell r="AR398">
            <v>0</v>
          </cell>
          <cell r="AS398">
            <v>0</v>
          </cell>
          <cell r="AT398">
            <v>0</v>
          </cell>
          <cell r="AU398">
            <v>0</v>
          </cell>
          <cell r="AV398">
            <v>0</v>
          </cell>
          <cell r="AW398">
            <v>0</v>
          </cell>
          <cell r="AX398">
            <v>0</v>
          </cell>
          <cell r="AY398">
            <v>0</v>
          </cell>
          <cell r="AZ398">
            <v>0</v>
          </cell>
          <cell r="BA398">
            <v>0</v>
          </cell>
          <cell r="BB398">
            <v>0</v>
          </cell>
          <cell r="BC398">
            <v>0</v>
          </cell>
          <cell r="BD398">
            <v>0</v>
          </cell>
          <cell r="BE398">
            <v>0</v>
          </cell>
          <cell r="BF398">
            <v>0</v>
          </cell>
          <cell r="BG398">
            <v>0</v>
          </cell>
          <cell r="BH398">
            <v>0</v>
          </cell>
          <cell r="BI398">
            <v>0</v>
          </cell>
          <cell r="BJ398">
            <v>0</v>
          </cell>
          <cell r="BK398">
            <v>0</v>
          </cell>
          <cell r="BL398">
            <v>0</v>
          </cell>
          <cell r="BM398">
            <v>0</v>
          </cell>
          <cell r="BN398">
            <v>0</v>
          </cell>
          <cell r="BO398">
            <v>0</v>
          </cell>
          <cell r="BP398">
            <v>0</v>
          </cell>
          <cell r="BQ398">
            <v>0</v>
          </cell>
          <cell r="BR398">
            <v>0</v>
          </cell>
          <cell r="BS398">
            <v>0</v>
          </cell>
          <cell r="BT398">
            <v>0</v>
          </cell>
          <cell r="BU398">
            <v>0</v>
          </cell>
          <cell r="BV398">
            <v>0</v>
          </cell>
          <cell r="BW398">
            <v>0</v>
          </cell>
          <cell r="BX398">
            <v>0</v>
          </cell>
          <cell r="BY398">
            <v>0</v>
          </cell>
          <cell r="BZ398">
            <v>0</v>
          </cell>
          <cell r="CA398">
            <v>0</v>
          </cell>
          <cell r="CB398">
            <v>0</v>
          </cell>
          <cell r="CC398">
            <v>0</v>
          </cell>
        </row>
        <row r="399">
          <cell r="B399" t="str">
            <v>국도38(시)08</v>
          </cell>
          <cell r="C399" t="str">
            <v>국도38(시)</v>
          </cell>
          <cell r="D399" t="str">
            <v>08</v>
          </cell>
          <cell r="E399" t="str">
            <v xml:space="preserve"> _무명</v>
          </cell>
          <cell r="F399" t="str">
            <v xml:space="preserve"> _무명</v>
          </cell>
          <cell r="G399">
            <v>29</v>
          </cell>
          <cell r="H399">
            <v>48</v>
          </cell>
          <cell r="I399">
            <v>0</v>
          </cell>
          <cell r="J399">
            <v>0</v>
          </cell>
          <cell r="K399">
            <v>0</v>
          </cell>
          <cell r="L399">
            <v>0</v>
          </cell>
          <cell r="M399">
            <v>0</v>
          </cell>
          <cell r="N399">
            <v>0</v>
          </cell>
          <cell r="O399">
            <v>0</v>
          </cell>
          <cell r="P399">
            <v>0</v>
          </cell>
          <cell r="Q399">
            <v>0</v>
          </cell>
          <cell r="R399">
            <v>29</v>
          </cell>
          <cell r="S399">
            <v>0</v>
          </cell>
          <cell r="T399">
            <v>29</v>
          </cell>
          <cell r="U399">
            <v>29</v>
          </cell>
          <cell r="V399">
            <v>0</v>
          </cell>
          <cell r="W399">
            <v>0</v>
          </cell>
          <cell r="X399">
            <v>0</v>
          </cell>
          <cell r="Y399">
            <v>0</v>
          </cell>
          <cell r="Z399">
            <v>0</v>
          </cell>
          <cell r="AA399">
            <v>0</v>
          </cell>
          <cell r="AB399">
            <v>0</v>
          </cell>
          <cell r="AC399">
            <v>0</v>
          </cell>
          <cell r="AD399">
            <v>0</v>
          </cell>
          <cell r="AE399">
            <v>0</v>
          </cell>
          <cell r="AF399">
            <v>0</v>
          </cell>
          <cell r="AG399">
            <v>0</v>
          </cell>
          <cell r="AH399">
            <v>0</v>
          </cell>
          <cell r="AI399">
            <v>0</v>
          </cell>
          <cell r="AJ399">
            <v>0</v>
          </cell>
          <cell r="AK399">
            <v>0</v>
          </cell>
          <cell r="AL399">
            <v>0</v>
          </cell>
          <cell r="AM399">
            <v>0</v>
          </cell>
          <cell r="AN399">
            <v>0</v>
          </cell>
          <cell r="AO399">
            <v>0</v>
          </cell>
          <cell r="AP399">
            <v>0</v>
          </cell>
          <cell r="AQ399">
            <v>0</v>
          </cell>
          <cell r="AR399">
            <v>0</v>
          </cell>
          <cell r="AS399">
            <v>0</v>
          </cell>
          <cell r="AT399">
            <v>0</v>
          </cell>
          <cell r="AU399">
            <v>0</v>
          </cell>
          <cell r="AV399">
            <v>0</v>
          </cell>
          <cell r="AW399">
            <v>0</v>
          </cell>
          <cell r="AX399">
            <v>0</v>
          </cell>
          <cell r="AY399">
            <v>0</v>
          </cell>
          <cell r="AZ399">
            <v>0</v>
          </cell>
          <cell r="BA399">
            <v>0</v>
          </cell>
          <cell r="BB399">
            <v>0</v>
          </cell>
          <cell r="BC399">
            <v>0</v>
          </cell>
          <cell r="BD399">
            <v>0</v>
          </cell>
          <cell r="BE399">
            <v>0</v>
          </cell>
          <cell r="BF399">
            <v>0</v>
          </cell>
          <cell r="BG399">
            <v>0</v>
          </cell>
          <cell r="BH399">
            <v>0</v>
          </cell>
          <cell r="BI399">
            <v>0</v>
          </cell>
          <cell r="BJ399">
            <v>0</v>
          </cell>
          <cell r="BK399">
            <v>0</v>
          </cell>
          <cell r="BL399">
            <v>0</v>
          </cell>
          <cell r="BM399">
            <v>0</v>
          </cell>
          <cell r="BN399">
            <v>0</v>
          </cell>
          <cell r="BO399">
            <v>0</v>
          </cell>
          <cell r="BP399">
            <v>0</v>
          </cell>
          <cell r="BQ399">
            <v>0</v>
          </cell>
          <cell r="BR399">
            <v>0</v>
          </cell>
          <cell r="BS399">
            <v>0</v>
          </cell>
          <cell r="BT399">
            <v>0</v>
          </cell>
          <cell r="BU399">
            <v>0</v>
          </cell>
          <cell r="BV399">
            <v>0</v>
          </cell>
          <cell r="BW399">
            <v>0</v>
          </cell>
          <cell r="BX399">
            <v>0</v>
          </cell>
          <cell r="BY399">
            <v>0</v>
          </cell>
          <cell r="BZ399">
            <v>0</v>
          </cell>
          <cell r="CA399">
            <v>0</v>
          </cell>
          <cell r="CB399">
            <v>0</v>
          </cell>
          <cell r="CC399">
            <v>0</v>
          </cell>
        </row>
        <row r="400">
          <cell r="B400" t="str">
            <v>국도38(시)08</v>
          </cell>
          <cell r="C400" t="str">
            <v>국도38(시)</v>
          </cell>
          <cell r="D400" t="str">
            <v>08</v>
          </cell>
          <cell r="E400" t="str">
            <v xml:space="preserve"> _무명</v>
          </cell>
          <cell r="F400" t="str">
            <v>0104Y_341</v>
          </cell>
          <cell r="G400">
            <v>32</v>
          </cell>
          <cell r="H400">
            <v>48</v>
          </cell>
          <cell r="I400">
            <v>0</v>
          </cell>
          <cell r="J400">
            <v>0</v>
          </cell>
          <cell r="K400">
            <v>0</v>
          </cell>
          <cell r="L400">
            <v>0</v>
          </cell>
          <cell r="M400">
            <v>0</v>
          </cell>
          <cell r="N400">
            <v>0</v>
          </cell>
          <cell r="O400">
            <v>0</v>
          </cell>
          <cell r="P400">
            <v>0</v>
          </cell>
          <cell r="Q400">
            <v>0</v>
          </cell>
          <cell r="R400">
            <v>32</v>
          </cell>
          <cell r="S400">
            <v>0</v>
          </cell>
          <cell r="T400">
            <v>32</v>
          </cell>
          <cell r="U400">
            <v>32</v>
          </cell>
          <cell r="V400">
            <v>0</v>
          </cell>
          <cell r="W400">
            <v>0</v>
          </cell>
          <cell r="X400">
            <v>0</v>
          </cell>
          <cell r="Y400">
            <v>0</v>
          </cell>
          <cell r="Z400">
            <v>0</v>
          </cell>
          <cell r="AA400">
            <v>0</v>
          </cell>
          <cell r="AB400">
            <v>0</v>
          </cell>
          <cell r="AC400">
            <v>0</v>
          </cell>
          <cell r="AD400">
            <v>0</v>
          </cell>
          <cell r="AE400">
            <v>0</v>
          </cell>
          <cell r="AF400">
            <v>0</v>
          </cell>
          <cell r="AG400">
            <v>0</v>
          </cell>
          <cell r="AH400">
            <v>0</v>
          </cell>
          <cell r="AI400">
            <v>0</v>
          </cell>
          <cell r="AJ400">
            <v>0</v>
          </cell>
          <cell r="AK400">
            <v>0</v>
          </cell>
          <cell r="AL400">
            <v>0</v>
          </cell>
          <cell r="AM400">
            <v>0</v>
          </cell>
          <cell r="AN400">
            <v>0</v>
          </cell>
          <cell r="AO400">
            <v>0</v>
          </cell>
          <cell r="AP400">
            <v>0</v>
          </cell>
          <cell r="AQ400">
            <v>0</v>
          </cell>
          <cell r="AR400">
            <v>0</v>
          </cell>
          <cell r="AS400">
            <v>0</v>
          </cell>
          <cell r="AT400">
            <v>0</v>
          </cell>
          <cell r="AU400">
            <v>0</v>
          </cell>
          <cell r="AV400">
            <v>0</v>
          </cell>
          <cell r="AW400">
            <v>0</v>
          </cell>
          <cell r="AX400">
            <v>0</v>
          </cell>
          <cell r="AY400">
            <v>0</v>
          </cell>
          <cell r="AZ400">
            <v>0</v>
          </cell>
          <cell r="BA400">
            <v>0</v>
          </cell>
          <cell r="BB400">
            <v>0</v>
          </cell>
          <cell r="BC400">
            <v>0</v>
          </cell>
          <cell r="BD400">
            <v>0</v>
          </cell>
          <cell r="BE400">
            <v>0</v>
          </cell>
          <cell r="BF400">
            <v>0</v>
          </cell>
          <cell r="BG400">
            <v>0</v>
          </cell>
          <cell r="BH400">
            <v>0</v>
          </cell>
          <cell r="BI400">
            <v>0</v>
          </cell>
          <cell r="BJ400">
            <v>0</v>
          </cell>
          <cell r="BK400">
            <v>0</v>
          </cell>
          <cell r="BL400">
            <v>0</v>
          </cell>
          <cell r="BM400">
            <v>0</v>
          </cell>
          <cell r="BN400">
            <v>0</v>
          </cell>
          <cell r="BO400">
            <v>0</v>
          </cell>
          <cell r="BP400">
            <v>0</v>
          </cell>
          <cell r="BQ400">
            <v>0</v>
          </cell>
          <cell r="BR400">
            <v>0</v>
          </cell>
          <cell r="BS400">
            <v>0</v>
          </cell>
          <cell r="BT400">
            <v>0</v>
          </cell>
          <cell r="BU400">
            <v>0</v>
          </cell>
          <cell r="BV400">
            <v>0</v>
          </cell>
          <cell r="BW400">
            <v>0</v>
          </cell>
          <cell r="BX400">
            <v>0</v>
          </cell>
          <cell r="BY400">
            <v>0</v>
          </cell>
          <cell r="BZ400">
            <v>0</v>
          </cell>
          <cell r="CA400">
            <v>0</v>
          </cell>
          <cell r="CB400">
            <v>0</v>
          </cell>
          <cell r="CC400">
            <v>0</v>
          </cell>
        </row>
        <row r="401">
          <cell r="B401" t="str">
            <v>국도38(시)08</v>
          </cell>
          <cell r="C401" t="str">
            <v>국도38(시)</v>
          </cell>
          <cell r="D401" t="str">
            <v>08</v>
          </cell>
          <cell r="E401" t="str">
            <v>0104Y_341</v>
          </cell>
          <cell r="F401" t="str">
            <v>0104Y_442</v>
          </cell>
          <cell r="G401">
            <v>50</v>
          </cell>
          <cell r="H401">
            <v>48</v>
          </cell>
          <cell r="I401">
            <v>0</v>
          </cell>
          <cell r="J401">
            <v>0</v>
          </cell>
          <cell r="K401">
            <v>0</v>
          </cell>
          <cell r="L401">
            <v>0</v>
          </cell>
          <cell r="M401">
            <v>0</v>
          </cell>
          <cell r="N401">
            <v>0</v>
          </cell>
          <cell r="O401">
            <v>0</v>
          </cell>
          <cell r="P401">
            <v>0</v>
          </cell>
          <cell r="Q401">
            <v>0</v>
          </cell>
          <cell r="R401">
            <v>50</v>
          </cell>
          <cell r="S401">
            <v>0</v>
          </cell>
          <cell r="T401">
            <v>50</v>
          </cell>
          <cell r="U401">
            <v>50</v>
          </cell>
          <cell r="V401">
            <v>0</v>
          </cell>
          <cell r="W401">
            <v>0</v>
          </cell>
          <cell r="X401">
            <v>0</v>
          </cell>
          <cell r="Y401">
            <v>0</v>
          </cell>
          <cell r="Z401">
            <v>0</v>
          </cell>
          <cell r="AA401">
            <v>0</v>
          </cell>
          <cell r="AB401">
            <v>0</v>
          </cell>
          <cell r="AC401">
            <v>0</v>
          </cell>
          <cell r="AD401">
            <v>0</v>
          </cell>
          <cell r="AE401">
            <v>0</v>
          </cell>
          <cell r="AF401">
            <v>0</v>
          </cell>
          <cell r="AG401">
            <v>0</v>
          </cell>
          <cell r="AH401">
            <v>0</v>
          </cell>
          <cell r="AI401">
            <v>0</v>
          </cell>
          <cell r="AJ401">
            <v>0</v>
          </cell>
          <cell r="AK401">
            <v>0</v>
          </cell>
          <cell r="AL401">
            <v>0</v>
          </cell>
          <cell r="AM401">
            <v>0</v>
          </cell>
          <cell r="AN401">
            <v>0</v>
          </cell>
          <cell r="AO401">
            <v>0</v>
          </cell>
          <cell r="AP401">
            <v>0</v>
          </cell>
          <cell r="AQ401">
            <v>0</v>
          </cell>
          <cell r="AR401">
            <v>0</v>
          </cell>
          <cell r="AS401">
            <v>0</v>
          </cell>
          <cell r="AT401">
            <v>0</v>
          </cell>
          <cell r="AU401">
            <v>0</v>
          </cell>
          <cell r="AV401">
            <v>0</v>
          </cell>
          <cell r="AW401">
            <v>0</v>
          </cell>
          <cell r="AX401">
            <v>0</v>
          </cell>
          <cell r="AY401">
            <v>0</v>
          </cell>
          <cell r="AZ401">
            <v>0</v>
          </cell>
          <cell r="BA401">
            <v>0</v>
          </cell>
          <cell r="BB401">
            <v>0</v>
          </cell>
          <cell r="BC401">
            <v>0</v>
          </cell>
          <cell r="BD401">
            <v>0</v>
          </cell>
          <cell r="BE401">
            <v>0</v>
          </cell>
          <cell r="BF401">
            <v>0</v>
          </cell>
          <cell r="BG401">
            <v>0</v>
          </cell>
          <cell r="BH401">
            <v>0</v>
          </cell>
          <cell r="BI401">
            <v>0</v>
          </cell>
          <cell r="BJ401">
            <v>0</v>
          </cell>
          <cell r="BK401">
            <v>0</v>
          </cell>
          <cell r="BL401">
            <v>0</v>
          </cell>
          <cell r="BM401">
            <v>0</v>
          </cell>
          <cell r="BN401">
            <v>0</v>
          </cell>
          <cell r="BO401">
            <v>0</v>
          </cell>
          <cell r="BP401">
            <v>0</v>
          </cell>
          <cell r="BQ401">
            <v>0</v>
          </cell>
          <cell r="BR401">
            <v>0</v>
          </cell>
          <cell r="BS401">
            <v>0</v>
          </cell>
          <cell r="BT401">
            <v>0</v>
          </cell>
          <cell r="BU401">
            <v>0</v>
          </cell>
          <cell r="BV401">
            <v>0</v>
          </cell>
          <cell r="BW401">
            <v>0</v>
          </cell>
          <cell r="BX401">
            <v>0</v>
          </cell>
          <cell r="BY401">
            <v>0</v>
          </cell>
          <cell r="BZ401">
            <v>0</v>
          </cell>
          <cell r="CA401">
            <v>0</v>
          </cell>
          <cell r="CB401">
            <v>0</v>
          </cell>
          <cell r="CC401">
            <v>0</v>
          </cell>
        </row>
        <row r="402">
          <cell r="B402" t="str">
            <v>국도38(시)08</v>
          </cell>
          <cell r="C402" t="str">
            <v>국도38(시)</v>
          </cell>
          <cell r="D402" t="str">
            <v>08</v>
          </cell>
          <cell r="E402" t="str">
            <v>0104Y_442</v>
          </cell>
          <cell r="F402" t="str">
            <v>0104Y_532</v>
          </cell>
          <cell r="G402">
            <v>42</v>
          </cell>
          <cell r="H402">
            <v>48</v>
          </cell>
          <cell r="I402">
            <v>0</v>
          </cell>
          <cell r="J402">
            <v>0</v>
          </cell>
          <cell r="K402">
            <v>0</v>
          </cell>
          <cell r="L402">
            <v>0</v>
          </cell>
          <cell r="M402">
            <v>0</v>
          </cell>
          <cell r="N402">
            <v>0</v>
          </cell>
          <cell r="O402">
            <v>0</v>
          </cell>
          <cell r="P402">
            <v>0</v>
          </cell>
          <cell r="Q402">
            <v>0</v>
          </cell>
          <cell r="R402">
            <v>42</v>
          </cell>
          <cell r="S402">
            <v>0</v>
          </cell>
          <cell r="T402">
            <v>42</v>
          </cell>
          <cell r="U402">
            <v>42</v>
          </cell>
          <cell r="V402">
            <v>0</v>
          </cell>
          <cell r="W402">
            <v>0</v>
          </cell>
          <cell r="X402">
            <v>0</v>
          </cell>
          <cell r="Y402">
            <v>0</v>
          </cell>
          <cell r="Z402">
            <v>0</v>
          </cell>
          <cell r="AA402">
            <v>0</v>
          </cell>
          <cell r="AB402">
            <v>0</v>
          </cell>
          <cell r="AC402">
            <v>0</v>
          </cell>
          <cell r="AD402">
            <v>0</v>
          </cell>
          <cell r="AE402">
            <v>0</v>
          </cell>
          <cell r="AF402">
            <v>0</v>
          </cell>
          <cell r="AG402">
            <v>0</v>
          </cell>
          <cell r="AH402">
            <v>0</v>
          </cell>
          <cell r="AI402">
            <v>0</v>
          </cell>
          <cell r="AJ402">
            <v>0</v>
          </cell>
          <cell r="AK402">
            <v>0</v>
          </cell>
          <cell r="AL402">
            <v>0</v>
          </cell>
          <cell r="AM402">
            <v>0</v>
          </cell>
          <cell r="AN402">
            <v>0</v>
          </cell>
          <cell r="AO402">
            <v>0</v>
          </cell>
          <cell r="AP402">
            <v>0</v>
          </cell>
          <cell r="AQ402">
            <v>0</v>
          </cell>
          <cell r="AR402">
            <v>0</v>
          </cell>
          <cell r="AS402">
            <v>0</v>
          </cell>
          <cell r="AT402">
            <v>0</v>
          </cell>
          <cell r="AU402">
            <v>0</v>
          </cell>
          <cell r="AV402">
            <v>0</v>
          </cell>
          <cell r="AW402">
            <v>0</v>
          </cell>
          <cell r="AX402">
            <v>0</v>
          </cell>
          <cell r="AY402">
            <v>0</v>
          </cell>
          <cell r="AZ402">
            <v>0</v>
          </cell>
          <cell r="BA402">
            <v>0</v>
          </cell>
          <cell r="BB402">
            <v>0</v>
          </cell>
          <cell r="BC402">
            <v>0</v>
          </cell>
          <cell r="BD402">
            <v>0</v>
          </cell>
          <cell r="BE402">
            <v>0</v>
          </cell>
          <cell r="BF402">
            <v>0</v>
          </cell>
          <cell r="BG402">
            <v>0</v>
          </cell>
          <cell r="BH402">
            <v>0</v>
          </cell>
          <cell r="BI402">
            <v>0</v>
          </cell>
          <cell r="BJ402">
            <v>0</v>
          </cell>
          <cell r="BK402">
            <v>0</v>
          </cell>
          <cell r="BL402">
            <v>0</v>
          </cell>
          <cell r="BM402">
            <v>0</v>
          </cell>
          <cell r="BN402">
            <v>0</v>
          </cell>
          <cell r="BO402">
            <v>0</v>
          </cell>
          <cell r="BP402">
            <v>0</v>
          </cell>
          <cell r="BQ402">
            <v>0</v>
          </cell>
          <cell r="BR402">
            <v>0</v>
          </cell>
          <cell r="BS402">
            <v>0</v>
          </cell>
          <cell r="BT402">
            <v>0</v>
          </cell>
          <cell r="BU402">
            <v>0</v>
          </cell>
          <cell r="BV402">
            <v>0</v>
          </cell>
          <cell r="BW402">
            <v>0</v>
          </cell>
          <cell r="BX402">
            <v>0</v>
          </cell>
          <cell r="BY402">
            <v>0</v>
          </cell>
          <cell r="BZ402">
            <v>0</v>
          </cell>
          <cell r="CA402">
            <v>0</v>
          </cell>
          <cell r="CB402">
            <v>0</v>
          </cell>
          <cell r="CC402">
            <v>0</v>
          </cell>
        </row>
        <row r="403">
          <cell r="B403" t="str">
            <v>국도38(시)08</v>
          </cell>
          <cell r="C403" t="str">
            <v>국도38(시)</v>
          </cell>
          <cell r="D403" t="str">
            <v>08</v>
          </cell>
          <cell r="E403" t="str">
            <v>0104Y_532</v>
          </cell>
          <cell r="F403" t="str">
            <v>0104Y_533</v>
          </cell>
          <cell r="G403">
            <v>46</v>
          </cell>
          <cell r="H403">
            <v>48</v>
          </cell>
          <cell r="I403">
            <v>0</v>
          </cell>
          <cell r="J403">
            <v>0</v>
          </cell>
          <cell r="K403">
            <v>0</v>
          </cell>
          <cell r="L403">
            <v>0</v>
          </cell>
          <cell r="M403">
            <v>0</v>
          </cell>
          <cell r="N403">
            <v>0</v>
          </cell>
          <cell r="O403">
            <v>0</v>
          </cell>
          <cell r="P403">
            <v>0</v>
          </cell>
          <cell r="Q403">
            <v>0</v>
          </cell>
          <cell r="R403">
            <v>46</v>
          </cell>
          <cell r="S403">
            <v>0</v>
          </cell>
          <cell r="T403">
            <v>46</v>
          </cell>
          <cell r="U403">
            <v>46</v>
          </cell>
          <cell r="V403">
            <v>0</v>
          </cell>
          <cell r="W403">
            <v>0</v>
          </cell>
          <cell r="X403">
            <v>0</v>
          </cell>
          <cell r="Y403">
            <v>0</v>
          </cell>
          <cell r="Z403">
            <v>0</v>
          </cell>
          <cell r="AA403">
            <v>0</v>
          </cell>
          <cell r="AB403">
            <v>0</v>
          </cell>
          <cell r="AC403">
            <v>0</v>
          </cell>
          <cell r="AD403">
            <v>0</v>
          </cell>
          <cell r="AE403">
            <v>0</v>
          </cell>
          <cell r="AF403">
            <v>0</v>
          </cell>
          <cell r="AG403">
            <v>0</v>
          </cell>
          <cell r="AH403">
            <v>0</v>
          </cell>
          <cell r="AI403">
            <v>0</v>
          </cell>
          <cell r="AJ403">
            <v>0</v>
          </cell>
          <cell r="AK403">
            <v>0</v>
          </cell>
          <cell r="AL403">
            <v>0</v>
          </cell>
          <cell r="AM403">
            <v>0</v>
          </cell>
          <cell r="AN403">
            <v>0</v>
          </cell>
          <cell r="AO403">
            <v>0</v>
          </cell>
          <cell r="AP403">
            <v>0</v>
          </cell>
          <cell r="AQ403">
            <v>0</v>
          </cell>
          <cell r="AR403">
            <v>0</v>
          </cell>
          <cell r="AS403">
            <v>0</v>
          </cell>
          <cell r="AT403">
            <v>0</v>
          </cell>
          <cell r="AU403">
            <v>0</v>
          </cell>
          <cell r="AV403">
            <v>0</v>
          </cell>
          <cell r="AW403">
            <v>0</v>
          </cell>
          <cell r="AX403">
            <v>0</v>
          </cell>
          <cell r="AY403">
            <v>0</v>
          </cell>
          <cell r="AZ403">
            <v>0</v>
          </cell>
          <cell r="BA403">
            <v>0</v>
          </cell>
          <cell r="BB403">
            <v>0</v>
          </cell>
          <cell r="BC403">
            <v>0</v>
          </cell>
          <cell r="BD403">
            <v>0</v>
          </cell>
          <cell r="BE403">
            <v>0</v>
          </cell>
          <cell r="BF403">
            <v>0</v>
          </cell>
          <cell r="BG403">
            <v>0</v>
          </cell>
          <cell r="BH403">
            <v>0</v>
          </cell>
          <cell r="BI403">
            <v>0</v>
          </cell>
          <cell r="BJ403">
            <v>0</v>
          </cell>
          <cell r="BK403">
            <v>0</v>
          </cell>
          <cell r="BL403">
            <v>0</v>
          </cell>
          <cell r="BM403">
            <v>0</v>
          </cell>
          <cell r="BN403">
            <v>0</v>
          </cell>
          <cell r="BO403">
            <v>0</v>
          </cell>
          <cell r="BP403">
            <v>0</v>
          </cell>
          <cell r="BQ403">
            <v>0</v>
          </cell>
          <cell r="BR403">
            <v>0</v>
          </cell>
          <cell r="BS403">
            <v>0</v>
          </cell>
          <cell r="BT403">
            <v>0</v>
          </cell>
          <cell r="BU403">
            <v>0</v>
          </cell>
          <cell r="BV403">
            <v>0</v>
          </cell>
          <cell r="BW403">
            <v>0</v>
          </cell>
          <cell r="BX403">
            <v>0</v>
          </cell>
          <cell r="BY403">
            <v>0</v>
          </cell>
          <cell r="BZ403">
            <v>0</v>
          </cell>
          <cell r="CA403">
            <v>0</v>
          </cell>
          <cell r="CB403">
            <v>0</v>
          </cell>
          <cell r="CC403">
            <v>0</v>
          </cell>
        </row>
        <row r="404">
          <cell r="B404" t="str">
            <v>국도38(시)08</v>
          </cell>
          <cell r="C404" t="str">
            <v>국도38(시)</v>
          </cell>
          <cell r="D404" t="str">
            <v>08</v>
          </cell>
          <cell r="E404" t="str">
            <v>0104Y_533</v>
          </cell>
          <cell r="F404" t="str">
            <v>0104Y_621</v>
          </cell>
          <cell r="G404">
            <v>40</v>
          </cell>
          <cell r="H404">
            <v>48</v>
          </cell>
          <cell r="I404">
            <v>0</v>
          </cell>
          <cell r="J404">
            <v>0</v>
          </cell>
          <cell r="K404">
            <v>0</v>
          </cell>
          <cell r="L404">
            <v>0</v>
          </cell>
          <cell r="M404">
            <v>0</v>
          </cell>
          <cell r="N404">
            <v>0</v>
          </cell>
          <cell r="O404">
            <v>0</v>
          </cell>
          <cell r="P404">
            <v>0</v>
          </cell>
          <cell r="Q404">
            <v>0</v>
          </cell>
          <cell r="R404">
            <v>40</v>
          </cell>
          <cell r="S404">
            <v>0</v>
          </cell>
          <cell r="T404">
            <v>40</v>
          </cell>
          <cell r="U404">
            <v>40</v>
          </cell>
          <cell r="V404">
            <v>0</v>
          </cell>
          <cell r="W404">
            <v>0</v>
          </cell>
          <cell r="X404">
            <v>0</v>
          </cell>
          <cell r="Y404">
            <v>0</v>
          </cell>
          <cell r="Z404">
            <v>0</v>
          </cell>
          <cell r="AA404">
            <v>0</v>
          </cell>
          <cell r="AB404">
            <v>0</v>
          </cell>
          <cell r="AC404">
            <v>0</v>
          </cell>
          <cell r="AD404">
            <v>0</v>
          </cell>
          <cell r="AE404">
            <v>0</v>
          </cell>
          <cell r="AF404">
            <v>0</v>
          </cell>
          <cell r="AG404">
            <v>0</v>
          </cell>
          <cell r="AH404">
            <v>0</v>
          </cell>
          <cell r="AI404">
            <v>0</v>
          </cell>
          <cell r="AJ404">
            <v>0</v>
          </cell>
          <cell r="AK404">
            <v>0</v>
          </cell>
          <cell r="AL404">
            <v>0</v>
          </cell>
          <cell r="AM404">
            <v>0</v>
          </cell>
          <cell r="AN404">
            <v>0</v>
          </cell>
          <cell r="AO404">
            <v>0</v>
          </cell>
          <cell r="AP404">
            <v>0</v>
          </cell>
          <cell r="AQ404">
            <v>0</v>
          </cell>
          <cell r="AR404">
            <v>0</v>
          </cell>
          <cell r="AS404">
            <v>0</v>
          </cell>
          <cell r="AT404">
            <v>0</v>
          </cell>
          <cell r="AU404">
            <v>0</v>
          </cell>
          <cell r="AV404">
            <v>0</v>
          </cell>
          <cell r="AW404">
            <v>0</v>
          </cell>
          <cell r="AX404">
            <v>0</v>
          </cell>
          <cell r="AY404">
            <v>0</v>
          </cell>
          <cell r="AZ404">
            <v>0</v>
          </cell>
          <cell r="BA404">
            <v>0</v>
          </cell>
          <cell r="BB404">
            <v>0</v>
          </cell>
          <cell r="BC404">
            <v>0</v>
          </cell>
          <cell r="BD404">
            <v>0</v>
          </cell>
          <cell r="BE404">
            <v>0</v>
          </cell>
          <cell r="BF404">
            <v>0</v>
          </cell>
          <cell r="BG404">
            <v>0</v>
          </cell>
          <cell r="BH404">
            <v>0</v>
          </cell>
          <cell r="BI404">
            <v>0</v>
          </cell>
          <cell r="BJ404">
            <v>0</v>
          </cell>
          <cell r="BK404">
            <v>0</v>
          </cell>
          <cell r="BL404">
            <v>0</v>
          </cell>
          <cell r="BM404">
            <v>0</v>
          </cell>
          <cell r="BN404">
            <v>0</v>
          </cell>
          <cell r="BO404">
            <v>0</v>
          </cell>
          <cell r="BP404">
            <v>0</v>
          </cell>
          <cell r="BQ404">
            <v>0</v>
          </cell>
          <cell r="BR404">
            <v>0</v>
          </cell>
          <cell r="BS404">
            <v>0</v>
          </cell>
          <cell r="BT404">
            <v>0</v>
          </cell>
          <cell r="BU404">
            <v>0</v>
          </cell>
          <cell r="BV404">
            <v>0</v>
          </cell>
          <cell r="BW404">
            <v>0</v>
          </cell>
          <cell r="BX404">
            <v>0</v>
          </cell>
          <cell r="BY404">
            <v>0</v>
          </cell>
          <cell r="BZ404">
            <v>0</v>
          </cell>
          <cell r="CA404">
            <v>0</v>
          </cell>
          <cell r="CB404">
            <v>0</v>
          </cell>
          <cell r="CC404">
            <v>0</v>
          </cell>
        </row>
        <row r="405">
          <cell r="B405" t="str">
            <v>국도38(시)08</v>
          </cell>
          <cell r="C405" t="str">
            <v>국도38(시)</v>
          </cell>
          <cell r="D405" t="str">
            <v>08</v>
          </cell>
          <cell r="E405" t="str">
            <v>0104Y_621</v>
          </cell>
          <cell r="F405" t="str">
            <v>0104Y_722</v>
          </cell>
          <cell r="G405">
            <v>47</v>
          </cell>
          <cell r="H405">
            <v>48</v>
          </cell>
          <cell r="I405">
            <v>0</v>
          </cell>
          <cell r="J405">
            <v>0</v>
          </cell>
          <cell r="K405">
            <v>0</v>
          </cell>
          <cell r="L405">
            <v>0</v>
          </cell>
          <cell r="M405">
            <v>0</v>
          </cell>
          <cell r="N405">
            <v>0</v>
          </cell>
          <cell r="O405">
            <v>0</v>
          </cell>
          <cell r="P405">
            <v>0</v>
          </cell>
          <cell r="Q405">
            <v>0</v>
          </cell>
          <cell r="R405">
            <v>47</v>
          </cell>
          <cell r="S405">
            <v>0</v>
          </cell>
          <cell r="T405">
            <v>47</v>
          </cell>
          <cell r="U405">
            <v>47</v>
          </cell>
          <cell r="V405">
            <v>0</v>
          </cell>
          <cell r="W405">
            <v>0</v>
          </cell>
          <cell r="X405">
            <v>0</v>
          </cell>
          <cell r="Y405">
            <v>0</v>
          </cell>
          <cell r="Z405">
            <v>0</v>
          </cell>
          <cell r="AA405">
            <v>0</v>
          </cell>
          <cell r="AB405">
            <v>0</v>
          </cell>
          <cell r="AC405">
            <v>0</v>
          </cell>
          <cell r="AD405">
            <v>0</v>
          </cell>
          <cell r="AE405">
            <v>0</v>
          </cell>
          <cell r="AF405">
            <v>0</v>
          </cell>
          <cell r="AG405">
            <v>0</v>
          </cell>
          <cell r="AH405">
            <v>0</v>
          </cell>
          <cell r="AI405">
            <v>0</v>
          </cell>
          <cell r="AJ405">
            <v>0</v>
          </cell>
          <cell r="AK405">
            <v>0</v>
          </cell>
          <cell r="AL405">
            <v>0</v>
          </cell>
          <cell r="AM405">
            <v>0</v>
          </cell>
          <cell r="AN405">
            <v>0</v>
          </cell>
          <cell r="AO405">
            <v>0</v>
          </cell>
          <cell r="AP405">
            <v>0</v>
          </cell>
          <cell r="AQ405">
            <v>0</v>
          </cell>
          <cell r="AR405">
            <v>0</v>
          </cell>
          <cell r="AS405">
            <v>0</v>
          </cell>
          <cell r="AT405">
            <v>0</v>
          </cell>
          <cell r="AU405">
            <v>0</v>
          </cell>
          <cell r="AV405">
            <v>0</v>
          </cell>
          <cell r="AW405">
            <v>0</v>
          </cell>
          <cell r="AX405">
            <v>0</v>
          </cell>
          <cell r="AY405">
            <v>0</v>
          </cell>
          <cell r="AZ405">
            <v>0</v>
          </cell>
          <cell r="BA405">
            <v>0</v>
          </cell>
          <cell r="BB405">
            <v>0</v>
          </cell>
          <cell r="BC405">
            <v>0</v>
          </cell>
          <cell r="BD405">
            <v>0</v>
          </cell>
          <cell r="BE405">
            <v>0</v>
          </cell>
          <cell r="BF405">
            <v>0</v>
          </cell>
          <cell r="BG405">
            <v>0</v>
          </cell>
          <cell r="BH405">
            <v>0</v>
          </cell>
          <cell r="BI405">
            <v>0</v>
          </cell>
          <cell r="BJ405">
            <v>0</v>
          </cell>
          <cell r="BK405">
            <v>0</v>
          </cell>
          <cell r="BL405">
            <v>0</v>
          </cell>
          <cell r="BM405">
            <v>0</v>
          </cell>
          <cell r="BN405">
            <v>0</v>
          </cell>
          <cell r="BO405">
            <v>0</v>
          </cell>
          <cell r="BP405">
            <v>0</v>
          </cell>
          <cell r="BQ405">
            <v>0</v>
          </cell>
          <cell r="BR405">
            <v>0</v>
          </cell>
          <cell r="BS405">
            <v>0</v>
          </cell>
          <cell r="BT405">
            <v>0</v>
          </cell>
          <cell r="BU405">
            <v>0</v>
          </cell>
          <cell r="BV405">
            <v>0</v>
          </cell>
          <cell r="BW405">
            <v>0</v>
          </cell>
          <cell r="BX405">
            <v>0</v>
          </cell>
          <cell r="BY405">
            <v>0</v>
          </cell>
          <cell r="BZ405">
            <v>0</v>
          </cell>
          <cell r="CA405">
            <v>0</v>
          </cell>
          <cell r="CB405">
            <v>0</v>
          </cell>
          <cell r="CC405">
            <v>0</v>
          </cell>
        </row>
        <row r="406">
          <cell r="B406" t="str">
            <v>국도38(시)08</v>
          </cell>
          <cell r="C406" t="str">
            <v>국도38(시)</v>
          </cell>
          <cell r="D406" t="str">
            <v>08</v>
          </cell>
          <cell r="E406" t="str">
            <v>0104Y_722</v>
          </cell>
          <cell r="F406" t="str">
            <v>0104Y_812</v>
          </cell>
          <cell r="G406">
            <v>44</v>
          </cell>
          <cell r="H406">
            <v>48</v>
          </cell>
          <cell r="I406">
            <v>0</v>
          </cell>
          <cell r="J406">
            <v>0</v>
          </cell>
          <cell r="K406">
            <v>0</v>
          </cell>
          <cell r="L406">
            <v>0</v>
          </cell>
          <cell r="M406">
            <v>0</v>
          </cell>
          <cell r="N406">
            <v>0</v>
          </cell>
          <cell r="O406">
            <v>0</v>
          </cell>
          <cell r="P406">
            <v>0</v>
          </cell>
          <cell r="Q406">
            <v>0</v>
          </cell>
          <cell r="R406">
            <v>44</v>
          </cell>
          <cell r="S406">
            <v>0</v>
          </cell>
          <cell r="T406">
            <v>44</v>
          </cell>
          <cell r="U406">
            <v>44</v>
          </cell>
          <cell r="V406">
            <v>0</v>
          </cell>
          <cell r="W406">
            <v>0</v>
          </cell>
          <cell r="X406">
            <v>0</v>
          </cell>
          <cell r="Y406">
            <v>0</v>
          </cell>
          <cell r="Z406">
            <v>0</v>
          </cell>
          <cell r="AA406">
            <v>0</v>
          </cell>
          <cell r="AB406">
            <v>0</v>
          </cell>
          <cell r="AC406">
            <v>0</v>
          </cell>
          <cell r="AD406">
            <v>0</v>
          </cell>
          <cell r="AE406">
            <v>0</v>
          </cell>
          <cell r="AF406">
            <v>0</v>
          </cell>
          <cell r="AG406">
            <v>0</v>
          </cell>
          <cell r="AH406">
            <v>0</v>
          </cell>
          <cell r="AI406">
            <v>0</v>
          </cell>
          <cell r="AJ406">
            <v>0</v>
          </cell>
          <cell r="AK406">
            <v>0</v>
          </cell>
          <cell r="AL406">
            <v>0</v>
          </cell>
          <cell r="AM406">
            <v>0</v>
          </cell>
          <cell r="AN406">
            <v>0</v>
          </cell>
          <cell r="AO406">
            <v>0</v>
          </cell>
          <cell r="AP406">
            <v>0</v>
          </cell>
          <cell r="AQ406">
            <v>0</v>
          </cell>
          <cell r="AR406">
            <v>0</v>
          </cell>
          <cell r="AS406">
            <v>0</v>
          </cell>
          <cell r="AT406">
            <v>0</v>
          </cell>
          <cell r="AU406">
            <v>0</v>
          </cell>
          <cell r="AV406">
            <v>0</v>
          </cell>
          <cell r="AW406">
            <v>0</v>
          </cell>
          <cell r="AX406">
            <v>0</v>
          </cell>
          <cell r="AY406">
            <v>0</v>
          </cell>
          <cell r="AZ406">
            <v>0</v>
          </cell>
          <cell r="BA406">
            <v>0</v>
          </cell>
          <cell r="BB406">
            <v>0</v>
          </cell>
          <cell r="BC406">
            <v>0</v>
          </cell>
          <cell r="BD406">
            <v>0</v>
          </cell>
          <cell r="BE406">
            <v>0</v>
          </cell>
          <cell r="BF406">
            <v>0</v>
          </cell>
          <cell r="BG406">
            <v>0</v>
          </cell>
          <cell r="BH406">
            <v>0</v>
          </cell>
          <cell r="BI406">
            <v>0</v>
          </cell>
          <cell r="BJ406">
            <v>0</v>
          </cell>
          <cell r="BK406">
            <v>0</v>
          </cell>
          <cell r="BL406">
            <v>0</v>
          </cell>
          <cell r="BM406">
            <v>0</v>
          </cell>
          <cell r="BN406">
            <v>0</v>
          </cell>
          <cell r="BO406">
            <v>0</v>
          </cell>
          <cell r="BP406">
            <v>0</v>
          </cell>
          <cell r="BQ406">
            <v>0</v>
          </cell>
          <cell r="BR406">
            <v>0</v>
          </cell>
          <cell r="BS406">
            <v>0</v>
          </cell>
          <cell r="BT406">
            <v>0</v>
          </cell>
          <cell r="BU406">
            <v>0</v>
          </cell>
          <cell r="BV406">
            <v>0</v>
          </cell>
          <cell r="BW406">
            <v>0</v>
          </cell>
          <cell r="BX406">
            <v>0</v>
          </cell>
          <cell r="BY406">
            <v>0</v>
          </cell>
          <cell r="BZ406">
            <v>0</v>
          </cell>
          <cell r="CA406">
            <v>0</v>
          </cell>
          <cell r="CB406">
            <v>0</v>
          </cell>
          <cell r="CC406">
            <v>0</v>
          </cell>
        </row>
        <row r="407">
          <cell r="B407" t="str">
            <v>국도38(시)08</v>
          </cell>
          <cell r="C407" t="str">
            <v>국도38(시)</v>
          </cell>
          <cell r="D407" t="str">
            <v>08</v>
          </cell>
          <cell r="E407" t="str">
            <v>0104Y_812</v>
          </cell>
          <cell r="F407" t="str">
            <v>0104Y_813</v>
          </cell>
          <cell r="G407">
            <v>47</v>
          </cell>
          <cell r="H407">
            <v>48</v>
          </cell>
          <cell r="I407">
            <v>0</v>
          </cell>
          <cell r="J407">
            <v>0</v>
          </cell>
          <cell r="K407">
            <v>0</v>
          </cell>
          <cell r="L407">
            <v>0</v>
          </cell>
          <cell r="M407">
            <v>0</v>
          </cell>
          <cell r="N407">
            <v>0</v>
          </cell>
          <cell r="O407">
            <v>0</v>
          </cell>
          <cell r="P407">
            <v>0</v>
          </cell>
          <cell r="Q407">
            <v>0</v>
          </cell>
          <cell r="R407">
            <v>47</v>
          </cell>
          <cell r="S407">
            <v>0</v>
          </cell>
          <cell r="T407">
            <v>47</v>
          </cell>
          <cell r="U407">
            <v>47</v>
          </cell>
          <cell r="V407">
            <v>0</v>
          </cell>
          <cell r="W407">
            <v>0</v>
          </cell>
          <cell r="X407">
            <v>0</v>
          </cell>
          <cell r="Y407">
            <v>0</v>
          </cell>
          <cell r="Z407">
            <v>0</v>
          </cell>
          <cell r="AA407">
            <v>0</v>
          </cell>
          <cell r="AB407">
            <v>0</v>
          </cell>
          <cell r="AC407">
            <v>0</v>
          </cell>
          <cell r="AD407">
            <v>0</v>
          </cell>
          <cell r="AE407">
            <v>0</v>
          </cell>
          <cell r="AF407">
            <v>0</v>
          </cell>
          <cell r="AG407">
            <v>0</v>
          </cell>
          <cell r="AH407">
            <v>0</v>
          </cell>
          <cell r="AI407">
            <v>0</v>
          </cell>
          <cell r="AJ407">
            <v>0</v>
          </cell>
          <cell r="AK407">
            <v>0</v>
          </cell>
          <cell r="AL407">
            <v>0</v>
          </cell>
          <cell r="AM407">
            <v>0</v>
          </cell>
          <cell r="AN407">
            <v>0</v>
          </cell>
          <cell r="AO407">
            <v>0</v>
          </cell>
          <cell r="AP407">
            <v>0</v>
          </cell>
          <cell r="AQ407">
            <v>0</v>
          </cell>
          <cell r="AR407">
            <v>0</v>
          </cell>
          <cell r="AS407">
            <v>0</v>
          </cell>
          <cell r="AT407">
            <v>0</v>
          </cell>
          <cell r="AU407">
            <v>0</v>
          </cell>
          <cell r="AV407">
            <v>0</v>
          </cell>
          <cell r="AW407">
            <v>0</v>
          </cell>
          <cell r="AX407">
            <v>0</v>
          </cell>
          <cell r="AY407">
            <v>0</v>
          </cell>
          <cell r="AZ407">
            <v>0</v>
          </cell>
          <cell r="BA407">
            <v>0</v>
          </cell>
          <cell r="BB407">
            <v>0</v>
          </cell>
          <cell r="BC407">
            <v>0</v>
          </cell>
          <cell r="BD407">
            <v>0</v>
          </cell>
          <cell r="BE407">
            <v>0</v>
          </cell>
          <cell r="BF407">
            <v>0</v>
          </cell>
          <cell r="BG407">
            <v>0</v>
          </cell>
          <cell r="BH407">
            <v>0</v>
          </cell>
          <cell r="BI407">
            <v>0</v>
          </cell>
          <cell r="BJ407">
            <v>0</v>
          </cell>
          <cell r="BK407">
            <v>0</v>
          </cell>
          <cell r="BL407">
            <v>0</v>
          </cell>
          <cell r="BM407">
            <v>0</v>
          </cell>
          <cell r="BN407">
            <v>0</v>
          </cell>
          <cell r="BO407">
            <v>0</v>
          </cell>
          <cell r="BP407">
            <v>0</v>
          </cell>
          <cell r="BQ407">
            <v>0</v>
          </cell>
          <cell r="BR407">
            <v>0</v>
          </cell>
          <cell r="BS407">
            <v>0</v>
          </cell>
          <cell r="BT407">
            <v>0</v>
          </cell>
          <cell r="BU407">
            <v>0</v>
          </cell>
          <cell r="BV407">
            <v>0</v>
          </cell>
          <cell r="BW407">
            <v>0</v>
          </cell>
          <cell r="BX407">
            <v>0</v>
          </cell>
          <cell r="BY407">
            <v>0</v>
          </cell>
          <cell r="BZ407">
            <v>0</v>
          </cell>
          <cell r="CA407">
            <v>0</v>
          </cell>
          <cell r="CB407">
            <v>0</v>
          </cell>
          <cell r="CC407">
            <v>0</v>
          </cell>
        </row>
        <row r="408">
          <cell r="A408">
            <v>0</v>
          </cell>
          <cell r="B408" t="str">
            <v>국도38(시)08</v>
          </cell>
          <cell r="C408" t="str">
            <v>국도38(시)</v>
          </cell>
          <cell r="D408" t="str">
            <v>08</v>
          </cell>
          <cell r="E408" t="str">
            <v>0104Y_813</v>
          </cell>
          <cell r="F408" t="str">
            <v>0104Y_902</v>
          </cell>
          <cell r="G408">
            <v>34</v>
          </cell>
          <cell r="H408">
            <v>48</v>
          </cell>
          <cell r="I408">
            <v>0</v>
          </cell>
          <cell r="J408">
            <v>0</v>
          </cell>
          <cell r="K408">
            <v>0</v>
          </cell>
          <cell r="L408">
            <v>0</v>
          </cell>
          <cell r="M408">
            <v>0</v>
          </cell>
          <cell r="N408">
            <v>0</v>
          </cell>
          <cell r="O408">
            <v>0</v>
          </cell>
          <cell r="P408">
            <v>0</v>
          </cell>
          <cell r="Q408">
            <v>0</v>
          </cell>
          <cell r="R408">
            <v>34</v>
          </cell>
          <cell r="S408">
            <v>0</v>
          </cell>
          <cell r="T408">
            <v>34</v>
          </cell>
          <cell r="U408">
            <v>34</v>
          </cell>
          <cell r="V408">
            <v>0</v>
          </cell>
          <cell r="W408">
            <v>0</v>
          </cell>
          <cell r="X408">
            <v>0</v>
          </cell>
          <cell r="Y408">
            <v>0</v>
          </cell>
          <cell r="Z408">
            <v>0</v>
          </cell>
          <cell r="AA408">
            <v>0</v>
          </cell>
          <cell r="AB408">
            <v>0</v>
          </cell>
          <cell r="AC408">
            <v>0</v>
          </cell>
          <cell r="AD408">
            <v>0</v>
          </cell>
          <cell r="AE408">
            <v>0</v>
          </cell>
          <cell r="AF408">
            <v>0</v>
          </cell>
          <cell r="AG408">
            <v>0</v>
          </cell>
          <cell r="AH408">
            <v>0</v>
          </cell>
          <cell r="AI408">
            <v>0</v>
          </cell>
          <cell r="AJ408">
            <v>0</v>
          </cell>
          <cell r="AK408">
            <v>0</v>
          </cell>
          <cell r="AL408">
            <v>0</v>
          </cell>
          <cell r="AM408">
            <v>0</v>
          </cell>
          <cell r="AN408">
            <v>0</v>
          </cell>
          <cell r="AO408">
            <v>0</v>
          </cell>
          <cell r="AP408">
            <v>0</v>
          </cell>
          <cell r="AQ408">
            <v>0</v>
          </cell>
          <cell r="AR408">
            <v>0</v>
          </cell>
          <cell r="AS408">
            <v>0</v>
          </cell>
          <cell r="AT408">
            <v>0</v>
          </cell>
          <cell r="AU408">
            <v>0</v>
          </cell>
          <cell r="AV408">
            <v>0</v>
          </cell>
          <cell r="AW408">
            <v>0</v>
          </cell>
          <cell r="AX408">
            <v>0</v>
          </cell>
          <cell r="AY408">
            <v>0</v>
          </cell>
          <cell r="AZ408">
            <v>0</v>
          </cell>
          <cell r="BA408">
            <v>0</v>
          </cell>
          <cell r="BB408">
            <v>0</v>
          </cell>
          <cell r="BC408">
            <v>0</v>
          </cell>
          <cell r="BD408">
            <v>0</v>
          </cell>
          <cell r="BE408">
            <v>0</v>
          </cell>
          <cell r="BF408">
            <v>0</v>
          </cell>
          <cell r="BG408">
            <v>0</v>
          </cell>
          <cell r="BH408">
            <v>0</v>
          </cell>
          <cell r="BI408">
            <v>0</v>
          </cell>
          <cell r="BJ408">
            <v>0</v>
          </cell>
          <cell r="BK408">
            <v>0</v>
          </cell>
          <cell r="BL408">
            <v>0</v>
          </cell>
          <cell r="BM408">
            <v>0</v>
          </cell>
          <cell r="BN408">
            <v>0</v>
          </cell>
          <cell r="BO408">
            <v>0</v>
          </cell>
          <cell r="BP408">
            <v>0</v>
          </cell>
          <cell r="BQ408">
            <v>0</v>
          </cell>
          <cell r="BR408">
            <v>0</v>
          </cell>
          <cell r="BS408">
            <v>0</v>
          </cell>
          <cell r="BT408">
            <v>0</v>
          </cell>
          <cell r="BU408">
            <v>0</v>
          </cell>
          <cell r="BV408">
            <v>0</v>
          </cell>
          <cell r="BW408">
            <v>0</v>
          </cell>
          <cell r="BX408">
            <v>0</v>
          </cell>
          <cell r="BY408">
            <v>0</v>
          </cell>
          <cell r="BZ408">
            <v>0</v>
          </cell>
          <cell r="CA408">
            <v>0</v>
          </cell>
          <cell r="CB408">
            <v>0</v>
          </cell>
          <cell r="CC408">
            <v>0</v>
          </cell>
        </row>
        <row r="409">
          <cell r="A409">
            <v>0</v>
          </cell>
          <cell r="B409" t="str">
            <v>국도38(시)08</v>
          </cell>
          <cell r="C409" t="str">
            <v>국도38(시)</v>
          </cell>
          <cell r="D409" t="str">
            <v>08</v>
          </cell>
          <cell r="E409" t="str">
            <v>0104Y_902</v>
          </cell>
          <cell r="F409" t="str">
            <v>0104Y_903</v>
          </cell>
          <cell r="G409">
            <v>35</v>
          </cell>
          <cell r="H409">
            <v>48</v>
          </cell>
          <cell r="I409">
            <v>0</v>
          </cell>
          <cell r="J409" t="str">
            <v>F11</v>
          </cell>
          <cell r="K409">
            <v>0</v>
          </cell>
          <cell r="L409">
            <v>0</v>
          </cell>
          <cell r="M409">
            <v>0</v>
          </cell>
          <cell r="N409">
            <v>0</v>
          </cell>
          <cell r="O409">
            <v>0</v>
          </cell>
          <cell r="P409">
            <v>0</v>
          </cell>
          <cell r="Q409">
            <v>0</v>
          </cell>
          <cell r="R409">
            <v>35</v>
          </cell>
          <cell r="S409">
            <v>0</v>
          </cell>
          <cell r="T409">
            <v>35</v>
          </cell>
          <cell r="U409">
            <v>55</v>
          </cell>
          <cell r="V409">
            <v>0</v>
          </cell>
          <cell r="W409">
            <v>20</v>
          </cell>
          <cell r="X409">
            <v>0</v>
          </cell>
          <cell r="Y409">
            <v>0</v>
          </cell>
          <cell r="Z409">
            <v>0</v>
          </cell>
          <cell r="AA409">
            <v>0</v>
          </cell>
          <cell r="AB409">
            <v>0</v>
          </cell>
          <cell r="AC409">
            <v>0</v>
          </cell>
          <cell r="AD409">
            <v>0</v>
          </cell>
          <cell r="AE409">
            <v>0</v>
          </cell>
          <cell r="AF409">
            <v>0</v>
          </cell>
          <cell r="AG409">
            <v>0</v>
          </cell>
          <cell r="AH409">
            <v>0</v>
          </cell>
          <cell r="AI409">
            <v>0</v>
          </cell>
          <cell r="AJ409">
            <v>0</v>
          </cell>
          <cell r="AK409">
            <v>0</v>
          </cell>
          <cell r="AL409">
            <v>0</v>
          </cell>
          <cell r="AM409">
            <v>1</v>
          </cell>
          <cell r="AN409">
            <v>0</v>
          </cell>
          <cell r="AO409">
            <v>0</v>
          </cell>
          <cell r="AP409">
            <v>0</v>
          </cell>
          <cell r="AQ409">
            <v>0</v>
          </cell>
          <cell r="AR409">
            <v>1</v>
          </cell>
          <cell r="AS409">
            <v>0</v>
          </cell>
          <cell r="AT409">
            <v>0</v>
          </cell>
          <cell r="AU409">
            <v>0</v>
          </cell>
          <cell r="AV409">
            <v>24</v>
          </cell>
          <cell r="AW409">
            <v>0</v>
          </cell>
          <cell r="AX409">
            <v>0</v>
          </cell>
          <cell r="AY409">
            <v>0</v>
          </cell>
          <cell r="AZ409">
            <v>0</v>
          </cell>
          <cell r="BA409">
            <v>1</v>
          </cell>
          <cell r="BB409">
            <v>0</v>
          </cell>
          <cell r="BC409">
            <v>0</v>
          </cell>
          <cell r="BD409">
            <v>0</v>
          </cell>
          <cell r="BE409">
            <v>0</v>
          </cell>
          <cell r="BF409">
            <v>0</v>
          </cell>
          <cell r="BG409">
            <v>0</v>
          </cell>
          <cell r="BH409">
            <v>0</v>
          </cell>
          <cell r="BI409">
            <v>0</v>
          </cell>
          <cell r="BJ409">
            <v>0</v>
          </cell>
          <cell r="BK409">
            <v>0</v>
          </cell>
          <cell r="BL409">
            <v>0</v>
          </cell>
          <cell r="BM409">
            <v>0</v>
          </cell>
          <cell r="BN409">
            <v>0</v>
          </cell>
          <cell r="BO409">
            <v>0</v>
          </cell>
          <cell r="BP409">
            <v>0</v>
          </cell>
          <cell r="BQ409">
            <v>0</v>
          </cell>
          <cell r="BR409">
            <v>0</v>
          </cell>
          <cell r="BS409">
            <v>0</v>
          </cell>
          <cell r="BT409">
            <v>0</v>
          </cell>
          <cell r="BU409">
            <v>0</v>
          </cell>
          <cell r="BV409">
            <v>0</v>
          </cell>
          <cell r="BW409">
            <v>0</v>
          </cell>
          <cell r="BX409">
            <v>0</v>
          </cell>
          <cell r="BY409">
            <v>0</v>
          </cell>
          <cell r="BZ409">
            <v>0</v>
          </cell>
          <cell r="CA409">
            <v>0</v>
          </cell>
          <cell r="CB409">
            <v>0</v>
          </cell>
          <cell r="CC409">
            <v>0</v>
          </cell>
        </row>
        <row r="410">
          <cell r="A410">
            <v>0</v>
          </cell>
          <cell r="B410" t="str">
            <v>국도38(시)08</v>
          </cell>
          <cell r="C410" t="str">
            <v>국도38(시)</v>
          </cell>
          <cell r="D410" t="str">
            <v>08</v>
          </cell>
          <cell r="E410" t="str">
            <v>0104Y_903</v>
          </cell>
          <cell r="F410" t="str">
            <v>CCTV03</v>
          </cell>
          <cell r="G410">
            <v>0</v>
          </cell>
          <cell r="H410">
            <v>12</v>
          </cell>
          <cell r="I410">
            <v>0</v>
          </cell>
          <cell r="J410" t="str">
            <v>18년예정</v>
          </cell>
          <cell r="K410">
            <v>0</v>
          </cell>
          <cell r="L410">
            <v>0</v>
          </cell>
          <cell r="M410">
            <v>0</v>
          </cell>
          <cell r="N410">
            <v>0</v>
          </cell>
          <cell r="O410">
            <v>0</v>
          </cell>
          <cell r="P410">
            <v>0</v>
          </cell>
          <cell r="Q410">
            <v>0</v>
          </cell>
          <cell r="R410">
            <v>0</v>
          </cell>
          <cell r="S410">
            <v>0</v>
          </cell>
          <cell r="T410">
            <v>0</v>
          </cell>
          <cell r="U410">
            <v>0</v>
          </cell>
          <cell r="V410">
            <v>0</v>
          </cell>
          <cell r="W410">
            <v>0</v>
          </cell>
          <cell r="X410">
            <v>0</v>
          </cell>
          <cell r="Y410">
            <v>0</v>
          </cell>
          <cell r="Z410">
            <v>0</v>
          </cell>
          <cell r="AA410">
            <v>0</v>
          </cell>
          <cell r="AB410">
            <v>0</v>
          </cell>
          <cell r="AC410">
            <v>0</v>
          </cell>
          <cell r="AD410">
            <v>0</v>
          </cell>
          <cell r="AE410">
            <v>0</v>
          </cell>
          <cell r="AF410">
            <v>0</v>
          </cell>
          <cell r="AG410">
            <v>0</v>
          </cell>
          <cell r="AH410">
            <v>0</v>
          </cell>
          <cell r="AI410">
            <v>0</v>
          </cell>
          <cell r="AJ410">
            <v>0</v>
          </cell>
          <cell r="AK410">
            <v>0</v>
          </cell>
          <cell r="AL410">
            <v>0</v>
          </cell>
          <cell r="AM410">
            <v>0</v>
          </cell>
          <cell r="AN410">
            <v>0</v>
          </cell>
          <cell r="AO410">
            <v>0</v>
          </cell>
          <cell r="AP410">
            <v>0</v>
          </cell>
          <cell r="AQ410">
            <v>0</v>
          </cell>
          <cell r="AR410">
            <v>0</v>
          </cell>
          <cell r="AS410">
            <v>0</v>
          </cell>
          <cell r="AT410">
            <v>0</v>
          </cell>
          <cell r="AU410">
            <v>0</v>
          </cell>
          <cell r="AV410">
            <v>0</v>
          </cell>
          <cell r="AW410">
            <v>0</v>
          </cell>
          <cell r="AX410">
            <v>0</v>
          </cell>
          <cell r="AY410">
            <v>0</v>
          </cell>
          <cell r="AZ410">
            <v>0</v>
          </cell>
          <cell r="BA410">
            <v>0</v>
          </cell>
          <cell r="BB410">
            <v>0</v>
          </cell>
          <cell r="BC410">
            <v>0</v>
          </cell>
          <cell r="BD410">
            <v>0</v>
          </cell>
          <cell r="BE410">
            <v>0</v>
          </cell>
          <cell r="BF410">
            <v>0</v>
          </cell>
          <cell r="BG410">
            <v>0</v>
          </cell>
          <cell r="BH410">
            <v>0</v>
          </cell>
          <cell r="BI410">
            <v>0</v>
          </cell>
          <cell r="BJ410">
            <v>0</v>
          </cell>
          <cell r="BK410">
            <v>0</v>
          </cell>
          <cell r="BL410">
            <v>0</v>
          </cell>
          <cell r="BM410">
            <v>0</v>
          </cell>
          <cell r="BN410">
            <v>0</v>
          </cell>
          <cell r="BO410">
            <v>0</v>
          </cell>
          <cell r="BP410">
            <v>0</v>
          </cell>
          <cell r="BQ410">
            <v>0</v>
          </cell>
          <cell r="BR410">
            <v>0</v>
          </cell>
          <cell r="BS410">
            <v>0</v>
          </cell>
          <cell r="BT410">
            <v>0</v>
          </cell>
          <cell r="BU410">
            <v>0</v>
          </cell>
          <cell r="BV410">
            <v>0</v>
          </cell>
          <cell r="BW410">
            <v>0</v>
          </cell>
          <cell r="BX410">
            <v>0</v>
          </cell>
          <cell r="BY410">
            <v>0</v>
          </cell>
          <cell r="BZ410">
            <v>0</v>
          </cell>
          <cell r="CA410">
            <v>0</v>
          </cell>
          <cell r="CB410">
            <v>0</v>
          </cell>
          <cell r="CC410">
            <v>0</v>
          </cell>
        </row>
        <row r="411">
          <cell r="A411" t="str">
            <v>국도38(시)08</v>
          </cell>
          <cell r="B411" t="str">
            <v>소계</v>
          </cell>
          <cell r="C411" t="str">
            <v>국도38(시)08</v>
          </cell>
          <cell r="D411">
            <v>0</v>
          </cell>
          <cell r="E411">
            <v>0</v>
          </cell>
          <cell r="F411">
            <v>0</v>
          </cell>
          <cell r="G411">
            <v>1935</v>
          </cell>
          <cell r="H411">
            <v>0</v>
          </cell>
          <cell r="I411">
            <v>0</v>
          </cell>
          <cell r="J411">
            <v>0</v>
          </cell>
          <cell r="K411">
            <v>0</v>
          </cell>
          <cell r="L411">
            <v>0</v>
          </cell>
          <cell r="M411">
            <v>0</v>
          </cell>
          <cell r="N411">
            <v>0</v>
          </cell>
          <cell r="O411">
            <v>0</v>
          </cell>
          <cell r="P411">
            <v>0</v>
          </cell>
          <cell r="Q411">
            <v>0</v>
          </cell>
          <cell r="R411">
            <v>1935</v>
          </cell>
          <cell r="S411">
            <v>0</v>
          </cell>
          <cell r="T411">
            <v>1935</v>
          </cell>
          <cell r="U411">
            <v>1985</v>
          </cell>
          <cell r="V411">
            <v>0</v>
          </cell>
          <cell r="W411">
            <v>20</v>
          </cell>
          <cell r="X411">
            <v>30</v>
          </cell>
          <cell r="Y411">
            <v>0</v>
          </cell>
          <cell r="Z411">
            <v>0</v>
          </cell>
          <cell r="AA411">
            <v>0</v>
          </cell>
          <cell r="AB411">
            <v>0</v>
          </cell>
          <cell r="AC411">
            <v>0</v>
          </cell>
          <cell r="AD411">
            <v>0</v>
          </cell>
          <cell r="AE411">
            <v>0</v>
          </cell>
          <cell r="AF411">
            <v>0</v>
          </cell>
          <cell r="AG411">
            <v>0</v>
          </cell>
          <cell r="AH411">
            <v>0</v>
          </cell>
          <cell r="AI411">
            <v>0</v>
          </cell>
          <cell r="AJ411">
            <v>0</v>
          </cell>
          <cell r="AK411">
            <v>0</v>
          </cell>
          <cell r="AL411">
            <v>0</v>
          </cell>
          <cell r="AM411">
            <v>1</v>
          </cell>
          <cell r="AN411">
            <v>0</v>
          </cell>
          <cell r="AO411">
            <v>0</v>
          </cell>
          <cell r="AP411">
            <v>0</v>
          </cell>
          <cell r="AQ411">
            <v>0</v>
          </cell>
          <cell r="AR411">
            <v>1</v>
          </cell>
          <cell r="AS411">
            <v>0</v>
          </cell>
          <cell r="AT411">
            <v>0</v>
          </cell>
          <cell r="AU411">
            <v>0</v>
          </cell>
          <cell r="AV411">
            <v>24</v>
          </cell>
          <cell r="AW411">
            <v>0</v>
          </cell>
          <cell r="AX411">
            <v>0</v>
          </cell>
          <cell r="AY411">
            <v>0</v>
          </cell>
          <cell r="AZ411">
            <v>0</v>
          </cell>
          <cell r="BA411">
            <v>2</v>
          </cell>
          <cell r="BB411">
            <v>0</v>
          </cell>
          <cell r="BC411">
            <v>0</v>
          </cell>
          <cell r="BD411">
            <v>0</v>
          </cell>
          <cell r="BE411">
            <v>241</v>
          </cell>
          <cell r="BF411">
            <v>0</v>
          </cell>
          <cell r="BG411">
            <v>0</v>
          </cell>
          <cell r="BH411">
            <v>0</v>
          </cell>
          <cell r="BI411">
            <v>0</v>
          </cell>
          <cell r="BJ411">
            <v>0</v>
          </cell>
          <cell r="BK411">
            <v>0</v>
          </cell>
          <cell r="BL411">
            <v>0</v>
          </cell>
          <cell r="BM411">
            <v>0</v>
          </cell>
          <cell r="BN411">
            <v>0</v>
          </cell>
          <cell r="BO411">
            <v>0</v>
          </cell>
          <cell r="BP411">
            <v>0</v>
          </cell>
          <cell r="BQ411">
            <v>0</v>
          </cell>
          <cell r="BR411">
            <v>0</v>
          </cell>
          <cell r="BS411">
            <v>0</v>
          </cell>
          <cell r="BT411">
            <v>0</v>
          </cell>
          <cell r="BU411">
            <v>0</v>
          </cell>
          <cell r="BV411">
            <v>0</v>
          </cell>
          <cell r="BW411">
            <v>0</v>
          </cell>
          <cell r="BX411">
            <v>0</v>
          </cell>
          <cell r="BY411">
            <v>0</v>
          </cell>
          <cell r="BZ411">
            <v>0</v>
          </cell>
          <cell r="CA411">
            <v>0</v>
          </cell>
          <cell r="CB411">
            <v>0</v>
          </cell>
          <cell r="CC411">
            <v>0</v>
          </cell>
        </row>
        <row r="412">
          <cell r="A412">
            <v>0</v>
          </cell>
          <cell r="B412" t="str">
            <v>국도38(시)09</v>
          </cell>
          <cell r="C412" t="str">
            <v>국도38(시)</v>
          </cell>
          <cell r="D412" t="str">
            <v>09</v>
          </cell>
          <cell r="E412" t="str">
            <v>0104Y_903</v>
          </cell>
          <cell r="F412" t="str">
            <v>0104Z_002</v>
          </cell>
          <cell r="G412">
            <v>32</v>
          </cell>
          <cell r="H412">
            <v>48</v>
          </cell>
          <cell r="I412">
            <v>0</v>
          </cell>
          <cell r="J412">
            <v>0</v>
          </cell>
          <cell r="K412">
            <v>0</v>
          </cell>
          <cell r="L412">
            <v>0</v>
          </cell>
          <cell r="M412">
            <v>0</v>
          </cell>
          <cell r="N412">
            <v>0</v>
          </cell>
          <cell r="O412">
            <v>0</v>
          </cell>
          <cell r="P412">
            <v>0</v>
          </cell>
          <cell r="Q412">
            <v>0</v>
          </cell>
          <cell r="R412">
            <v>32</v>
          </cell>
          <cell r="S412">
            <v>0</v>
          </cell>
          <cell r="T412">
            <v>32</v>
          </cell>
          <cell r="U412">
            <v>32</v>
          </cell>
          <cell r="V412">
            <v>0</v>
          </cell>
          <cell r="W412">
            <v>0</v>
          </cell>
          <cell r="X412">
            <v>0</v>
          </cell>
          <cell r="Y412">
            <v>0</v>
          </cell>
          <cell r="Z412">
            <v>0</v>
          </cell>
          <cell r="AA412">
            <v>0</v>
          </cell>
          <cell r="AB412">
            <v>0</v>
          </cell>
          <cell r="AC412">
            <v>0</v>
          </cell>
          <cell r="AD412">
            <v>0</v>
          </cell>
          <cell r="AE412">
            <v>0</v>
          </cell>
          <cell r="AF412">
            <v>0</v>
          </cell>
          <cell r="AG412">
            <v>0</v>
          </cell>
          <cell r="AH412">
            <v>0</v>
          </cell>
          <cell r="AI412">
            <v>0</v>
          </cell>
          <cell r="AJ412">
            <v>0</v>
          </cell>
          <cell r="AK412">
            <v>0</v>
          </cell>
          <cell r="AL412">
            <v>0</v>
          </cell>
          <cell r="AM412">
            <v>0</v>
          </cell>
          <cell r="AN412">
            <v>0</v>
          </cell>
          <cell r="AO412">
            <v>0</v>
          </cell>
          <cell r="AP412">
            <v>0</v>
          </cell>
          <cell r="AQ412">
            <v>0</v>
          </cell>
          <cell r="AR412">
            <v>0</v>
          </cell>
          <cell r="AS412">
            <v>0</v>
          </cell>
          <cell r="AT412">
            <v>0</v>
          </cell>
          <cell r="AU412">
            <v>0</v>
          </cell>
          <cell r="AV412">
            <v>0</v>
          </cell>
          <cell r="AW412">
            <v>0</v>
          </cell>
          <cell r="AX412">
            <v>0</v>
          </cell>
          <cell r="AY412">
            <v>0</v>
          </cell>
          <cell r="AZ412">
            <v>0</v>
          </cell>
          <cell r="BA412">
            <v>0</v>
          </cell>
          <cell r="BB412">
            <v>0</v>
          </cell>
          <cell r="BC412">
            <v>0</v>
          </cell>
          <cell r="BD412">
            <v>0</v>
          </cell>
          <cell r="BE412">
            <v>0</v>
          </cell>
          <cell r="BF412">
            <v>0</v>
          </cell>
          <cell r="BG412">
            <v>0</v>
          </cell>
          <cell r="BH412">
            <v>0</v>
          </cell>
          <cell r="BI412">
            <v>0</v>
          </cell>
          <cell r="BJ412">
            <v>0</v>
          </cell>
          <cell r="BK412">
            <v>0</v>
          </cell>
          <cell r="BL412">
            <v>0</v>
          </cell>
          <cell r="BM412">
            <v>0</v>
          </cell>
          <cell r="BN412">
            <v>0</v>
          </cell>
          <cell r="BO412">
            <v>0</v>
          </cell>
          <cell r="BP412">
            <v>0</v>
          </cell>
          <cell r="BQ412">
            <v>0</v>
          </cell>
          <cell r="BR412">
            <v>0</v>
          </cell>
          <cell r="BS412">
            <v>0</v>
          </cell>
          <cell r="BT412">
            <v>0</v>
          </cell>
          <cell r="BU412">
            <v>0</v>
          </cell>
          <cell r="BV412">
            <v>0</v>
          </cell>
          <cell r="BW412">
            <v>0</v>
          </cell>
          <cell r="BX412">
            <v>0</v>
          </cell>
          <cell r="BY412">
            <v>0</v>
          </cell>
          <cell r="BZ412">
            <v>0</v>
          </cell>
          <cell r="CA412">
            <v>0</v>
          </cell>
          <cell r="CB412">
            <v>0</v>
          </cell>
          <cell r="CC412">
            <v>0</v>
          </cell>
        </row>
        <row r="413">
          <cell r="A413">
            <v>0</v>
          </cell>
          <cell r="B413" t="str">
            <v>국도38(시)09</v>
          </cell>
          <cell r="C413" t="str">
            <v>국도38(시)</v>
          </cell>
          <cell r="D413" t="str">
            <v>09</v>
          </cell>
          <cell r="E413" t="str">
            <v>0104Z_002</v>
          </cell>
          <cell r="F413" t="str">
            <v>0104Z_003</v>
          </cell>
          <cell r="G413">
            <v>28</v>
          </cell>
          <cell r="H413">
            <v>48</v>
          </cell>
          <cell r="I413">
            <v>0</v>
          </cell>
          <cell r="J413">
            <v>0</v>
          </cell>
          <cell r="K413">
            <v>0</v>
          </cell>
          <cell r="L413">
            <v>0</v>
          </cell>
          <cell r="M413">
            <v>0</v>
          </cell>
          <cell r="N413">
            <v>0</v>
          </cell>
          <cell r="O413">
            <v>0</v>
          </cell>
          <cell r="P413">
            <v>0</v>
          </cell>
          <cell r="Q413">
            <v>0</v>
          </cell>
          <cell r="R413">
            <v>28</v>
          </cell>
          <cell r="S413">
            <v>0</v>
          </cell>
          <cell r="T413">
            <v>28</v>
          </cell>
          <cell r="U413">
            <v>28</v>
          </cell>
          <cell r="V413">
            <v>0</v>
          </cell>
          <cell r="W413">
            <v>0</v>
          </cell>
          <cell r="X413">
            <v>0</v>
          </cell>
          <cell r="Y413">
            <v>0</v>
          </cell>
          <cell r="Z413">
            <v>0</v>
          </cell>
          <cell r="AA413">
            <v>0</v>
          </cell>
          <cell r="AB413">
            <v>0</v>
          </cell>
          <cell r="AC413">
            <v>0</v>
          </cell>
          <cell r="AD413">
            <v>0</v>
          </cell>
          <cell r="AE413">
            <v>0</v>
          </cell>
          <cell r="AF413">
            <v>0</v>
          </cell>
          <cell r="AG413">
            <v>0</v>
          </cell>
          <cell r="AH413">
            <v>0</v>
          </cell>
          <cell r="AI413">
            <v>0</v>
          </cell>
          <cell r="AJ413">
            <v>0</v>
          </cell>
          <cell r="AK413">
            <v>0</v>
          </cell>
          <cell r="AL413">
            <v>0</v>
          </cell>
          <cell r="AM413">
            <v>0</v>
          </cell>
          <cell r="AN413">
            <v>0</v>
          </cell>
          <cell r="AO413">
            <v>0</v>
          </cell>
          <cell r="AP413">
            <v>0</v>
          </cell>
          <cell r="AQ413">
            <v>0</v>
          </cell>
          <cell r="AR413">
            <v>0</v>
          </cell>
          <cell r="AS413">
            <v>0</v>
          </cell>
          <cell r="AT413">
            <v>0</v>
          </cell>
          <cell r="AU413">
            <v>0</v>
          </cell>
          <cell r="AV413">
            <v>0</v>
          </cell>
          <cell r="AW413">
            <v>0</v>
          </cell>
          <cell r="AX413">
            <v>0</v>
          </cell>
          <cell r="AY413">
            <v>0</v>
          </cell>
          <cell r="AZ413">
            <v>0</v>
          </cell>
          <cell r="BA413">
            <v>0</v>
          </cell>
          <cell r="BB413">
            <v>0</v>
          </cell>
          <cell r="BC413">
            <v>0</v>
          </cell>
          <cell r="BD413">
            <v>0</v>
          </cell>
          <cell r="BE413">
            <v>0</v>
          </cell>
          <cell r="BF413">
            <v>0</v>
          </cell>
          <cell r="BG413">
            <v>0</v>
          </cell>
          <cell r="BH413">
            <v>0</v>
          </cell>
          <cell r="BI413">
            <v>0</v>
          </cell>
          <cell r="BJ413">
            <v>0</v>
          </cell>
          <cell r="BK413">
            <v>0</v>
          </cell>
          <cell r="BL413">
            <v>0</v>
          </cell>
          <cell r="BM413">
            <v>0</v>
          </cell>
          <cell r="BN413">
            <v>0</v>
          </cell>
          <cell r="BO413">
            <v>0</v>
          </cell>
          <cell r="BP413">
            <v>0</v>
          </cell>
          <cell r="BQ413">
            <v>0</v>
          </cell>
          <cell r="BR413">
            <v>0</v>
          </cell>
          <cell r="BS413">
            <v>0</v>
          </cell>
          <cell r="BT413">
            <v>0</v>
          </cell>
          <cell r="BU413">
            <v>0</v>
          </cell>
          <cell r="BV413">
            <v>0</v>
          </cell>
          <cell r="BW413">
            <v>0</v>
          </cell>
          <cell r="BX413">
            <v>0</v>
          </cell>
          <cell r="BY413">
            <v>0</v>
          </cell>
          <cell r="BZ413">
            <v>0</v>
          </cell>
          <cell r="CA413">
            <v>0</v>
          </cell>
          <cell r="CB413">
            <v>0</v>
          </cell>
          <cell r="CC413">
            <v>0</v>
          </cell>
        </row>
        <row r="414">
          <cell r="A414">
            <v>0</v>
          </cell>
          <cell r="B414" t="str">
            <v>국도38(시)09</v>
          </cell>
          <cell r="C414" t="str">
            <v>국도38(시)</v>
          </cell>
          <cell r="D414" t="str">
            <v>09</v>
          </cell>
          <cell r="E414" t="str">
            <v>0104Z_003</v>
          </cell>
          <cell r="F414" t="str">
            <v>0104Z_102</v>
          </cell>
          <cell r="G414">
            <v>22</v>
          </cell>
          <cell r="H414">
            <v>48</v>
          </cell>
          <cell r="I414">
            <v>0</v>
          </cell>
          <cell r="J414">
            <v>0</v>
          </cell>
          <cell r="K414">
            <v>0</v>
          </cell>
          <cell r="L414">
            <v>0</v>
          </cell>
          <cell r="M414">
            <v>0</v>
          </cell>
          <cell r="N414">
            <v>0</v>
          </cell>
          <cell r="O414">
            <v>0</v>
          </cell>
          <cell r="P414">
            <v>0</v>
          </cell>
          <cell r="Q414">
            <v>0</v>
          </cell>
          <cell r="R414">
            <v>22</v>
          </cell>
          <cell r="S414">
            <v>0</v>
          </cell>
          <cell r="T414">
            <v>22</v>
          </cell>
          <cell r="U414">
            <v>22</v>
          </cell>
          <cell r="V414">
            <v>0</v>
          </cell>
          <cell r="W414">
            <v>0</v>
          </cell>
          <cell r="X414">
            <v>0</v>
          </cell>
          <cell r="Y414">
            <v>0</v>
          </cell>
          <cell r="Z414">
            <v>0</v>
          </cell>
          <cell r="AA414">
            <v>0</v>
          </cell>
          <cell r="AB414">
            <v>0</v>
          </cell>
          <cell r="AC414">
            <v>0</v>
          </cell>
          <cell r="AD414">
            <v>0</v>
          </cell>
          <cell r="AE414">
            <v>0</v>
          </cell>
          <cell r="AF414">
            <v>0</v>
          </cell>
          <cell r="AG414">
            <v>0</v>
          </cell>
          <cell r="AH414">
            <v>0</v>
          </cell>
          <cell r="AI414">
            <v>0</v>
          </cell>
          <cell r="AJ414">
            <v>0</v>
          </cell>
          <cell r="AK414">
            <v>0</v>
          </cell>
          <cell r="AL414">
            <v>0</v>
          </cell>
          <cell r="AM414">
            <v>0</v>
          </cell>
          <cell r="AN414">
            <v>0</v>
          </cell>
          <cell r="AO414">
            <v>0</v>
          </cell>
          <cell r="AP414">
            <v>0</v>
          </cell>
          <cell r="AQ414">
            <v>0</v>
          </cell>
          <cell r="AR414">
            <v>0</v>
          </cell>
          <cell r="AS414">
            <v>0</v>
          </cell>
          <cell r="AT414">
            <v>0</v>
          </cell>
          <cell r="AU414">
            <v>0</v>
          </cell>
          <cell r="AV414">
            <v>0</v>
          </cell>
          <cell r="AW414">
            <v>0</v>
          </cell>
          <cell r="AX414">
            <v>0</v>
          </cell>
          <cell r="AY414">
            <v>0</v>
          </cell>
          <cell r="AZ414">
            <v>0</v>
          </cell>
          <cell r="BA414">
            <v>0</v>
          </cell>
          <cell r="BB414">
            <v>0</v>
          </cell>
          <cell r="BC414">
            <v>0</v>
          </cell>
          <cell r="BD414">
            <v>0</v>
          </cell>
          <cell r="BE414">
            <v>0</v>
          </cell>
          <cell r="BF414">
            <v>0</v>
          </cell>
          <cell r="BG414">
            <v>0</v>
          </cell>
          <cell r="BH414">
            <v>0</v>
          </cell>
          <cell r="BI414">
            <v>0</v>
          </cell>
          <cell r="BJ414">
            <v>0</v>
          </cell>
          <cell r="BK414">
            <v>0</v>
          </cell>
          <cell r="BL414">
            <v>0</v>
          </cell>
          <cell r="BM414">
            <v>0</v>
          </cell>
          <cell r="BN414">
            <v>0</v>
          </cell>
          <cell r="BO414">
            <v>0</v>
          </cell>
          <cell r="BP414">
            <v>0</v>
          </cell>
          <cell r="BQ414">
            <v>0</v>
          </cell>
          <cell r="BR414">
            <v>0</v>
          </cell>
          <cell r="BS414">
            <v>0</v>
          </cell>
          <cell r="BT414">
            <v>0</v>
          </cell>
          <cell r="BU414">
            <v>0</v>
          </cell>
          <cell r="BV414">
            <v>0</v>
          </cell>
          <cell r="BW414">
            <v>0</v>
          </cell>
          <cell r="BX414">
            <v>0</v>
          </cell>
          <cell r="BY414">
            <v>0</v>
          </cell>
          <cell r="BZ414">
            <v>0</v>
          </cell>
          <cell r="CA414">
            <v>0</v>
          </cell>
          <cell r="CB414">
            <v>0</v>
          </cell>
          <cell r="CC414">
            <v>0</v>
          </cell>
        </row>
        <row r="415">
          <cell r="A415">
            <v>0</v>
          </cell>
          <cell r="B415" t="str">
            <v>국도38(시)09</v>
          </cell>
          <cell r="C415" t="str">
            <v>국도38(시)</v>
          </cell>
          <cell r="D415" t="str">
            <v>09</v>
          </cell>
          <cell r="E415" t="str">
            <v>0104Z_102</v>
          </cell>
          <cell r="F415" t="str">
            <v>0104Z_211</v>
          </cell>
          <cell r="G415">
            <v>42</v>
          </cell>
          <cell r="H415">
            <v>48</v>
          </cell>
          <cell r="I415">
            <v>0</v>
          </cell>
          <cell r="J415">
            <v>0</v>
          </cell>
          <cell r="K415">
            <v>0</v>
          </cell>
          <cell r="L415">
            <v>0</v>
          </cell>
          <cell r="M415">
            <v>0</v>
          </cell>
          <cell r="N415">
            <v>0</v>
          </cell>
          <cell r="O415">
            <v>0</v>
          </cell>
          <cell r="P415">
            <v>0</v>
          </cell>
          <cell r="Q415">
            <v>0</v>
          </cell>
          <cell r="R415">
            <v>42</v>
          </cell>
          <cell r="S415">
            <v>0</v>
          </cell>
          <cell r="T415">
            <v>42</v>
          </cell>
          <cell r="U415">
            <v>42</v>
          </cell>
          <cell r="V415">
            <v>0</v>
          </cell>
          <cell r="W415">
            <v>0</v>
          </cell>
          <cell r="X415">
            <v>0</v>
          </cell>
          <cell r="Y415">
            <v>0</v>
          </cell>
          <cell r="Z415">
            <v>0</v>
          </cell>
          <cell r="AA415">
            <v>0</v>
          </cell>
          <cell r="AB415">
            <v>0</v>
          </cell>
          <cell r="AC415">
            <v>0</v>
          </cell>
          <cell r="AD415">
            <v>0</v>
          </cell>
          <cell r="AE415">
            <v>0</v>
          </cell>
          <cell r="AF415">
            <v>0</v>
          </cell>
          <cell r="AG415">
            <v>0</v>
          </cell>
          <cell r="AH415">
            <v>0</v>
          </cell>
          <cell r="AI415">
            <v>0</v>
          </cell>
          <cell r="AJ415">
            <v>0</v>
          </cell>
          <cell r="AK415">
            <v>0</v>
          </cell>
          <cell r="AL415">
            <v>0</v>
          </cell>
          <cell r="AM415">
            <v>0</v>
          </cell>
          <cell r="AN415">
            <v>0</v>
          </cell>
          <cell r="AO415">
            <v>0</v>
          </cell>
          <cell r="AP415">
            <v>0</v>
          </cell>
          <cell r="AQ415">
            <v>0</v>
          </cell>
          <cell r="AR415">
            <v>0</v>
          </cell>
          <cell r="AS415">
            <v>0</v>
          </cell>
          <cell r="AT415">
            <v>0</v>
          </cell>
          <cell r="AU415">
            <v>0</v>
          </cell>
          <cell r="AV415">
            <v>0</v>
          </cell>
          <cell r="AW415">
            <v>0</v>
          </cell>
          <cell r="AX415">
            <v>0</v>
          </cell>
          <cell r="AY415">
            <v>0</v>
          </cell>
          <cell r="AZ415">
            <v>0</v>
          </cell>
          <cell r="BA415">
            <v>0</v>
          </cell>
          <cell r="BB415">
            <v>0</v>
          </cell>
          <cell r="BC415">
            <v>0</v>
          </cell>
          <cell r="BD415">
            <v>0</v>
          </cell>
          <cell r="BE415">
            <v>0</v>
          </cell>
          <cell r="BF415">
            <v>0</v>
          </cell>
          <cell r="BG415">
            <v>0</v>
          </cell>
          <cell r="BH415">
            <v>0</v>
          </cell>
          <cell r="BI415">
            <v>0</v>
          </cell>
          <cell r="BJ415">
            <v>0</v>
          </cell>
          <cell r="BK415">
            <v>0</v>
          </cell>
          <cell r="BL415">
            <v>0</v>
          </cell>
          <cell r="BM415">
            <v>0</v>
          </cell>
          <cell r="BN415">
            <v>0</v>
          </cell>
          <cell r="BO415">
            <v>0</v>
          </cell>
          <cell r="BP415">
            <v>0</v>
          </cell>
          <cell r="BQ415">
            <v>0</v>
          </cell>
          <cell r="BR415">
            <v>0</v>
          </cell>
          <cell r="BS415">
            <v>0</v>
          </cell>
          <cell r="BT415">
            <v>0</v>
          </cell>
          <cell r="BU415">
            <v>0</v>
          </cell>
          <cell r="BV415">
            <v>0</v>
          </cell>
          <cell r="BW415">
            <v>0</v>
          </cell>
          <cell r="BX415">
            <v>0</v>
          </cell>
          <cell r="BY415">
            <v>0</v>
          </cell>
          <cell r="BZ415">
            <v>0</v>
          </cell>
          <cell r="CA415">
            <v>0</v>
          </cell>
          <cell r="CB415">
            <v>0</v>
          </cell>
          <cell r="CC415">
            <v>0</v>
          </cell>
        </row>
        <row r="416">
          <cell r="A416">
            <v>0</v>
          </cell>
          <cell r="B416" t="str">
            <v>국도38(시)09</v>
          </cell>
          <cell r="C416" t="str">
            <v>국도38(시)</v>
          </cell>
          <cell r="D416" t="str">
            <v>09</v>
          </cell>
          <cell r="E416" t="str">
            <v>0104Z_211</v>
          </cell>
          <cell r="F416" t="str">
            <v>0104Z_212</v>
          </cell>
          <cell r="G416">
            <v>51</v>
          </cell>
          <cell r="H416">
            <v>48</v>
          </cell>
          <cell r="I416">
            <v>0</v>
          </cell>
          <cell r="J416">
            <v>0</v>
          </cell>
          <cell r="K416">
            <v>0</v>
          </cell>
          <cell r="L416">
            <v>0</v>
          </cell>
          <cell r="M416">
            <v>0</v>
          </cell>
          <cell r="N416">
            <v>0</v>
          </cell>
          <cell r="O416">
            <v>0</v>
          </cell>
          <cell r="P416">
            <v>0</v>
          </cell>
          <cell r="Q416">
            <v>0</v>
          </cell>
          <cell r="R416">
            <v>51</v>
          </cell>
          <cell r="S416">
            <v>0</v>
          </cell>
          <cell r="T416">
            <v>51</v>
          </cell>
          <cell r="U416">
            <v>51</v>
          </cell>
          <cell r="V416">
            <v>0</v>
          </cell>
          <cell r="W416">
            <v>0</v>
          </cell>
          <cell r="X416">
            <v>0</v>
          </cell>
          <cell r="Y416">
            <v>0</v>
          </cell>
          <cell r="Z416">
            <v>0</v>
          </cell>
          <cell r="AA416">
            <v>0</v>
          </cell>
          <cell r="AB416">
            <v>0</v>
          </cell>
          <cell r="AC416">
            <v>0</v>
          </cell>
          <cell r="AD416">
            <v>0</v>
          </cell>
          <cell r="AE416">
            <v>0</v>
          </cell>
          <cell r="AF416">
            <v>0</v>
          </cell>
          <cell r="AG416">
            <v>0</v>
          </cell>
          <cell r="AH416">
            <v>0</v>
          </cell>
          <cell r="AI416">
            <v>0</v>
          </cell>
          <cell r="AJ416">
            <v>0</v>
          </cell>
          <cell r="AK416">
            <v>0</v>
          </cell>
          <cell r="AL416">
            <v>0</v>
          </cell>
          <cell r="AM416">
            <v>0</v>
          </cell>
          <cell r="AN416">
            <v>0</v>
          </cell>
          <cell r="AO416">
            <v>0</v>
          </cell>
          <cell r="AP416">
            <v>0</v>
          </cell>
          <cell r="AQ416">
            <v>0</v>
          </cell>
          <cell r="AR416">
            <v>0</v>
          </cell>
          <cell r="AS416">
            <v>0</v>
          </cell>
          <cell r="AT416">
            <v>0</v>
          </cell>
          <cell r="AU416">
            <v>0</v>
          </cell>
          <cell r="AV416">
            <v>0</v>
          </cell>
          <cell r="AW416">
            <v>0</v>
          </cell>
          <cell r="AX416">
            <v>0</v>
          </cell>
          <cell r="AY416">
            <v>0</v>
          </cell>
          <cell r="AZ416">
            <v>0</v>
          </cell>
          <cell r="BA416">
            <v>0</v>
          </cell>
          <cell r="BB416">
            <v>0</v>
          </cell>
          <cell r="BC416">
            <v>0</v>
          </cell>
          <cell r="BD416">
            <v>0</v>
          </cell>
          <cell r="BE416">
            <v>0</v>
          </cell>
          <cell r="BF416">
            <v>0</v>
          </cell>
          <cell r="BG416">
            <v>0</v>
          </cell>
          <cell r="BH416">
            <v>0</v>
          </cell>
          <cell r="BI416">
            <v>0</v>
          </cell>
          <cell r="BJ416">
            <v>0</v>
          </cell>
          <cell r="BK416">
            <v>0</v>
          </cell>
          <cell r="BL416">
            <v>0</v>
          </cell>
          <cell r="BM416">
            <v>0</v>
          </cell>
          <cell r="BN416">
            <v>0</v>
          </cell>
          <cell r="BO416">
            <v>0</v>
          </cell>
          <cell r="BP416">
            <v>0</v>
          </cell>
          <cell r="BQ416">
            <v>0</v>
          </cell>
          <cell r="BR416">
            <v>0</v>
          </cell>
          <cell r="BS416">
            <v>0</v>
          </cell>
          <cell r="BT416">
            <v>0</v>
          </cell>
          <cell r="BU416">
            <v>0</v>
          </cell>
          <cell r="BV416">
            <v>0</v>
          </cell>
          <cell r="BW416">
            <v>0</v>
          </cell>
          <cell r="BX416">
            <v>0</v>
          </cell>
          <cell r="BY416">
            <v>0</v>
          </cell>
          <cell r="BZ416">
            <v>0</v>
          </cell>
          <cell r="CA416">
            <v>0</v>
          </cell>
          <cell r="CB416">
            <v>0</v>
          </cell>
          <cell r="CC416">
            <v>0</v>
          </cell>
        </row>
        <row r="417">
          <cell r="A417">
            <v>0</v>
          </cell>
          <cell r="B417" t="str">
            <v>국도38(시)09</v>
          </cell>
          <cell r="C417" t="str">
            <v>국도38(시)</v>
          </cell>
          <cell r="D417" t="str">
            <v>09</v>
          </cell>
          <cell r="E417" t="str">
            <v>0104Z_212</v>
          </cell>
          <cell r="F417" t="str">
            <v>0104Z_322</v>
          </cell>
          <cell r="G417">
            <v>45</v>
          </cell>
          <cell r="H417">
            <v>48</v>
          </cell>
          <cell r="I417">
            <v>0</v>
          </cell>
          <cell r="J417">
            <v>0</v>
          </cell>
          <cell r="K417">
            <v>0</v>
          </cell>
          <cell r="L417">
            <v>0</v>
          </cell>
          <cell r="M417">
            <v>0</v>
          </cell>
          <cell r="N417">
            <v>0</v>
          </cell>
          <cell r="O417">
            <v>0</v>
          </cell>
          <cell r="P417">
            <v>0</v>
          </cell>
          <cell r="Q417">
            <v>0</v>
          </cell>
          <cell r="R417">
            <v>45</v>
          </cell>
          <cell r="S417">
            <v>0</v>
          </cell>
          <cell r="T417">
            <v>45</v>
          </cell>
          <cell r="U417">
            <v>45</v>
          </cell>
          <cell r="V417">
            <v>0</v>
          </cell>
          <cell r="W417">
            <v>0</v>
          </cell>
          <cell r="X417">
            <v>0</v>
          </cell>
          <cell r="Y417">
            <v>0</v>
          </cell>
          <cell r="Z417">
            <v>0</v>
          </cell>
          <cell r="AA417">
            <v>0</v>
          </cell>
          <cell r="AB417">
            <v>0</v>
          </cell>
          <cell r="AC417">
            <v>0</v>
          </cell>
          <cell r="AD417">
            <v>0</v>
          </cell>
          <cell r="AE417">
            <v>0</v>
          </cell>
          <cell r="AF417">
            <v>0</v>
          </cell>
          <cell r="AG417">
            <v>0</v>
          </cell>
          <cell r="AH417">
            <v>0</v>
          </cell>
          <cell r="AI417">
            <v>0</v>
          </cell>
          <cell r="AJ417">
            <v>0</v>
          </cell>
          <cell r="AK417">
            <v>0</v>
          </cell>
          <cell r="AL417">
            <v>0</v>
          </cell>
          <cell r="AM417">
            <v>0</v>
          </cell>
          <cell r="AN417">
            <v>0</v>
          </cell>
          <cell r="AO417">
            <v>0</v>
          </cell>
          <cell r="AP417">
            <v>0</v>
          </cell>
          <cell r="AQ417">
            <v>0</v>
          </cell>
          <cell r="AR417">
            <v>0</v>
          </cell>
          <cell r="AS417">
            <v>0</v>
          </cell>
          <cell r="AT417">
            <v>0</v>
          </cell>
          <cell r="AU417">
            <v>0</v>
          </cell>
          <cell r="AV417">
            <v>0</v>
          </cell>
          <cell r="AW417">
            <v>0</v>
          </cell>
          <cell r="AX417">
            <v>0</v>
          </cell>
          <cell r="AY417">
            <v>0</v>
          </cell>
          <cell r="AZ417">
            <v>0</v>
          </cell>
          <cell r="BA417">
            <v>0</v>
          </cell>
          <cell r="BB417">
            <v>0</v>
          </cell>
          <cell r="BC417">
            <v>0</v>
          </cell>
          <cell r="BD417">
            <v>0</v>
          </cell>
          <cell r="BE417">
            <v>0</v>
          </cell>
          <cell r="BF417">
            <v>0</v>
          </cell>
          <cell r="BG417">
            <v>0</v>
          </cell>
          <cell r="BH417">
            <v>0</v>
          </cell>
          <cell r="BI417">
            <v>0</v>
          </cell>
          <cell r="BJ417">
            <v>0</v>
          </cell>
          <cell r="BK417">
            <v>0</v>
          </cell>
          <cell r="BL417">
            <v>0</v>
          </cell>
          <cell r="BM417">
            <v>0</v>
          </cell>
          <cell r="BN417">
            <v>0</v>
          </cell>
          <cell r="BO417">
            <v>0</v>
          </cell>
          <cell r="BP417">
            <v>0</v>
          </cell>
          <cell r="BQ417">
            <v>0</v>
          </cell>
          <cell r="BR417">
            <v>0</v>
          </cell>
          <cell r="BS417">
            <v>0</v>
          </cell>
          <cell r="BT417">
            <v>0</v>
          </cell>
          <cell r="BU417">
            <v>0</v>
          </cell>
          <cell r="BV417">
            <v>0</v>
          </cell>
          <cell r="BW417">
            <v>0</v>
          </cell>
          <cell r="BX417">
            <v>0</v>
          </cell>
          <cell r="BY417">
            <v>0</v>
          </cell>
          <cell r="BZ417">
            <v>0</v>
          </cell>
          <cell r="CA417">
            <v>0</v>
          </cell>
          <cell r="CB417">
            <v>0</v>
          </cell>
          <cell r="CC417">
            <v>0</v>
          </cell>
        </row>
        <row r="418">
          <cell r="A418">
            <v>0</v>
          </cell>
          <cell r="B418" t="str">
            <v>국도38(시)09</v>
          </cell>
          <cell r="C418" t="str">
            <v>국도38(시)</v>
          </cell>
          <cell r="D418" t="str">
            <v>09</v>
          </cell>
          <cell r="E418" t="str">
            <v>0104Z_322</v>
          </cell>
          <cell r="F418" t="str">
            <v>0104Z_431</v>
          </cell>
          <cell r="G418">
            <v>51</v>
          </cell>
          <cell r="H418">
            <v>48</v>
          </cell>
          <cell r="I418">
            <v>0</v>
          </cell>
          <cell r="J418">
            <v>0</v>
          </cell>
          <cell r="K418">
            <v>0</v>
          </cell>
          <cell r="L418">
            <v>0</v>
          </cell>
          <cell r="M418">
            <v>0</v>
          </cell>
          <cell r="N418">
            <v>0</v>
          </cell>
          <cell r="O418">
            <v>0</v>
          </cell>
          <cell r="P418">
            <v>0</v>
          </cell>
          <cell r="Q418">
            <v>0</v>
          </cell>
          <cell r="R418">
            <v>51</v>
          </cell>
          <cell r="S418">
            <v>0</v>
          </cell>
          <cell r="T418">
            <v>51</v>
          </cell>
          <cell r="U418">
            <v>51</v>
          </cell>
          <cell r="V418">
            <v>0</v>
          </cell>
          <cell r="W418">
            <v>0</v>
          </cell>
          <cell r="X418">
            <v>0</v>
          </cell>
          <cell r="Y418">
            <v>0</v>
          </cell>
          <cell r="Z418">
            <v>0</v>
          </cell>
          <cell r="AA418">
            <v>0</v>
          </cell>
          <cell r="AB418">
            <v>0</v>
          </cell>
          <cell r="AC418">
            <v>0</v>
          </cell>
          <cell r="AD418">
            <v>0</v>
          </cell>
          <cell r="AE418">
            <v>0</v>
          </cell>
          <cell r="AF418">
            <v>0</v>
          </cell>
          <cell r="AG418">
            <v>0</v>
          </cell>
          <cell r="AH418">
            <v>0</v>
          </cell>
          <cell r="AI418">
            <v>0</v>
          </cell>
          <cell r="AJ418">
            <v>0</v>
          </cell>
          <cell r="AK418">
            <v>0</v>
          </cell>
          <cell r="AL418">
            <v>0</v>
          </cell>
          <cell r="AM418">
            <v>0</v>
          </cell>
          <cell r="AN418">
            <v>0</v>
          </cell>
          <cell r="AO418">
            <v>0</v>
          </cell>
          <cell r="AP418">
            <v>0</v>
          </cell>
          <cell r="AQ418">
            <v>0</v>
          </cell>
          <cell r="AR418">
            <v>0</v>
          </cell>
          <cell r="AS418">
            <v>0</v>
          </cell>
          <cell r="AT418">
            <v>0</v>
          </cell>
          <cell r="AU418">
            <v>0</v>
          </cell>
          <cell r="AV418">
            <v>0</v>
          </cell>
          <cell r="AW418">
            <v>0</v>
          </cell>
          <cell r="AX418">
            <v>0</v>
          </cell>
          <cell r="AY418">
            <v>0</v>
          </cell>
          <cell r="AZ418">
            <v>0</v>
          </cell>
          <cell r="BA418">
            <v>0</v>
          </cell>
          <cell r="BB418">
            <v>0</v>
          </cell>
          <cell r="BC418">
            <v>0</v>
          </cell>
          <cell r="BD418">
            <v>0</v>
          </cell>
          <cell r="BE418">
            <v>0</v>
          </cell>
          <cell r="BF418">
            <v>0</v>
          </cell>
          <cell r="BG418">
            <v>0</v>
          </cell>
          <cell r="BH418">
            <v>0</v>
          </cell>
          <cell r="BI418">
            <v>0</v>
          </cell>
          <cell r="BJ418">
            <v>0</v>
          </cell>
          <cell r="BK418">
            <v>0</v>
          </cell>
          <cell r="BL418">
            <v>0</v>
          </cell>
          <cell r="BM418">
            <v>0</v>
          </cell>
          <cell r="BN418">
            <v>0</v>
          </cell>
          <cell r="BO418">
            <v>0</v>
          </cell>
          <cell r="BP418">
            <v>0</v>
          </cell>
          <cell r="BQ418">
            <v>0</v>
          </cell>
          <cell r="BR418">
            <v>0</v>
          </cell>
          <cell r="BS418">
            <v>0</v>
          </cell>
          <cell r="BT418">
            <v>0</v>
          </cell>
          <cell r="BU418">
            <v>0</v>
          </cell>
          <cell r="BV418">
            <v>0</v>
          </cell>
          <cell r="BW418">
            <v>0</v>
          </cell>
          <cell r="BX418">
            <v>0</v>
          </cell>
          <cell r="BY418">
            <v>0</v>
          </cell>
          <cell r="BZ418">
            <v>0</v>
          </cell>
          <cell r="CA418">
            <v>0</v>
          </cell>
          <cell r="CB418">
            <v>0</v>
          </cell>
          <cell r="CC418">
            <v>0</v>
          </cell>
        </row>
        <row r="419">
          <cell r="A419">
            <v>0</v>
          </cell>
          <cell r="B419" t="str">
            <v>국도38(시)09</v>
          </cell>
          <cell r="C419" t="str">
            <v>국도38(시)</v>
          </cell>
          <cell r="D419" t="str">
            <v>09</v>
          </cell>
          <cell r="E419" t="str">
            <v>0104Z_431</v>
          </cell>
          <cell r="F419" t="str">
            <v>0104Z_442</v>
          </cell>
          <cell r="G419">
            <v>40</v>
          </cell>
          <cell r="H419">
            <v>48</v>
          </cell>
          <cell r="I419">
            <v>0</v>
          </cell>
          <cell r="J419">
            <v>0</v>
          </cell>
          <cell r="K419">
            <v>0</v>
          </cell>
          <cell r="L419">
            <v>0</v>
          </cell>
          <cell r="M419">
            <v>0</v>
          </cell>
          <cell r="N419">
            <v>0</v>
          </cell>
          <cell r="O419">
            <v>0</v>
          </cell>
          <cell r="P419">
            <v>0</v>
          </cell>
          <cell r="Q419">
            <v>0</v>
          </cell>
          <cell r="R419">
            <v>40</v>
          </cell>
          <cell r="S419">
            <v>0</v>
          </cell>
          <cell r="T419">
            <v>40</v>
          </cell>
          <cell r="U419">
            <v>40</v>
          </cell>
          <cell r="V419">
            <v>0</v>
          </cell>
          <cell r="W419">
            <v>0</v>
          </cell>
          <cell r="X419">
            <v>0</v>
          </cell>
          <cell r="Y419">
            <v>0</v>
          </cell>
          <cell r="Z419">
            <v>0</v>
          </cell>
          <cell r="AA419">
            <v>0</v>
          </cell>
          <cell r="AB419">
            <v>0</v>
          </cell>
          <cell r="AC419">
            <v>0</v>
          </cell>
          <cell r="AD419">
            <v>0</v>
          </cell>
          <cell r="AE419">
            <v>0</v>
          </cell>
          <cell r="AF419">
            <v>0</v>
          </cell>
          <cell r="AG419">
            <v>0</v>
          </cell>
          <cell r="AH419">
            <v>0</v>
          </cell>
          <cell r="AI419">
            <v>0</v>
          </cell>
          <cell r="AJ419">
            <v>0</v>
          </cell>
          <cell r="AK419">
            <v>0</v>
          </cell>
          <cell r="AL419">
            <v>0</v>
          </cell>
          <cell r="AM419">
            <v>0</v>
          </cell>
          <cell r="AN419">
            <v>0</v>
          </cell>
          <cell r="AO419">
            <v>0</v>
          </cell>
          <cell r="AP419">
            <v>0</v>
          </cell>
          <cell r="AQ419">
            <v>0</v>
          </cell>
          <cell r="AR419">
            <v>0</v>
          </cell>
          <cell r="AS419">
            <v>0</v>
          </cell>
          <cell r="AT419">
            <v>0</v>
          </cell>
          <cell r="AU419">
            <v>0</v>
          </cell>
          <cell r="AV419">
            <v>0</v>
          </cell>
          <cell r="AW419">
            <v>0</v>
          </cell>
          <cell r="AX419">
            <v>0</v>
          </cell>
          <cell r="AY419">
            <v>0</v>
          </cell>
          <cell r="AZ419">
            <v>0</v>
          </cell>
          <cell r="BA419">
            <v>0</v>
          </cell>
          <cell r="BB419">
            <v>0</v>
          </cell>
          <cell r="BC419">
            <v>0</v>
          </cell>
          <cell r="BD419">
            <v>0</v>
          </cell>
          <cell r="BE419">
            <v>0</v>
          </cell>
          <cell r="BF419">
            <v>0</v>
          </cell>
          <cell r="BG419">
            <v>0</v>
          </cell>
          <cell r="BH419">
            <v>0</v>
          </cell>
          <cell r="BI419">
            <v>0</v>
          </cell>
          <cell r="BJ419">
            <v>0</v>
          </cell>
          <cell r="BK419">
            <v>0</v>
          </cell>
          <cell r="BL419">
            <v>0</v>
          </cell>
          <cell r="BM419">
            <v>0</v>
          </cell>
          <cell r="BN419">
            <v>0</v>
          </cell>
          <cell r="BO419">
            <v>0</v>
          </cell>
          <cell r="BP419">
            <v>0</v>
          </cell>
          <cell r="BQ419">
            <v>0</v>
          </cell>
          <cell r="BR419">
            <v>0</v>
          </cell>
          <cell r="BS419">
            <v>0</v>
          </cell>
          <cell r="BT419">
            <v>0</v>
          </cell>
          <cell r="BU419">
            <v>0</v>
          </cell>
          <cell r="BV419">
            <v>0</v>
          </cell>
          <cell r="BW419">
            <v>0</v>
          </cell>
          <cell r="BX419">
            <v>0</v>
          </cell>
          <cell r="BY419">
            <v>0</v>
          </cell>
          <cell r="BZ419">
            <v>0</v>
          </cell>
          <cell r="CA419">
            <v>0</v>
          </cell>
          <cell r="CB419">
            <v>0</v>
          </cell>
          <cell r="CC419">
            <v>0</v>
          </cell>
        </row>
        <row r="420">
          <cell r="A420">
            <v>0</v>
          </cell>
          <cell r="B420" t="str">
            <v>국도38(시)09</v>
          </cell>
          <cell r="C420" t="str">
            <v>국도38(시)</v>
          </cell>
          <cell r="D420" t="str">
            <v>09</v>
          </cell>
          <cell r="E420" t="str">
            <v>0104Z_442</v>
          </cell>
          <cell r="F420" t="str">
            <v>0104Z_542</v>
          </cell>
          <cell r="G420">
            <v>48</v>
          </cell>
          <cell r="H420">
            <v>48</v>
          </cell>
          <cell r="I420">
            <v>0</v>
          </cell>
          <cell r="J420">
            <v>0</v>
          </cell>
          <cell r="K420">
            <v>0</v>
          </cell>
          <cell r="L420">
            <v>0</v>
          </cell>
          <cell r="M420">
            <v>0</v>
          </cell>
          <cell r="N420">
            <v>0</v>
          </cell>
          <cell r="O420">
            <v>0</v>
          </cell>
          <cell r="P420">
            <v>0</v>
          </cell>
          <cell r="Q420">
            <v>0</v>
          </cell>
          <cell r="R420">
            <v>48</v>
          </cell>
          <cell r="S420">
            <v>0</v>
          </cell>
          <cell r="T420">
            <v>48</v>
          </cell>
          <cell r="U420">
            <v>48</v>
          </cell>
          <cell r="V420">
            <v>0</v>
          </cell>
          <cell r="W420">
            <v>0</v>
          </cell>
          <cell r="X420">
            <v>0</v>
          </cell>
          <cell r="Y420">
            <v>0</v>
          </cell>
          <cell r="Z420">
            <v>0</v>
          </cell>
          <cell r="AA420">
            <v>0</v>
          </cell>
          <cell r="AB420">
            <v>0</v>
          </cell>
          <cell r="AC420">
            <v>0</v>
          </cell>
          <cell r="AD420">
            <v>0</v>
          </cell>
          <cell r="AE420">
            <v>0</v>
          </cell>
          <cell r="AF420">
            <v>0</v>
          </cell>
          <cell r="AG420">
            <v>0</v>
          </cell>
          <cell r="AH420">
            <v>0</v>
          </cell>
          <cell r="AI420">
            <v>0</v>
          </cell>
          <cell r="AJ420">
            <v>0</v>
          </cell>
          <cell r="AK420">
            <v>0</v>
          </cell>
          <cell r="AL420">
            <v>0</v>
          </cell>
          <cell r="AM420">
            <v>0</v>
          </cell>
          <cell r="AN420">
            <v>0</v>
          </cell>
          <cell r="AO420">
            <v>0</v>
          </cell>
          <cell r="AP420">
            <v>0</v>
          </cell>
          <cell r="AQ420">
            <v>0</v>
          </cell>
          <cell r="AR420">
            <v>0</v>
          </cell>
          <cell r="AS420">
            <v>0</v>
          </cell>
          <cell r="AT420">
            <v>0</v>
          </cell>
          <cell r="AU420">
            <v>0</v>
          </cell>
          <cell r="AV420">
            <v>0</v>
          </cell>
          <cell r="AW420">
            <v>0</v>
          </cell>
          <cell r="AX420">
            <v>0</v>
          </cell>
          <cell r="AY420">
            <v>0</v>
          </cell>
          <cell r="AZ420">
            <v>0</v>
          </cell>
          <cell r="BA420">
            <v>0</v>
          </cell>
          <cell r="BB420">
            <v>0</v>
          </cell>
          <cell r="BC420">
            <v>0</v>
          </cell>
          <cell r="BD420">
            <v>0</v>
          </cell>
          <cell r="BE420">
            <v>0</v>
          </cell>
          <cell r="BF420">
            <v>0</v>
          </cell>
          <cell r="BG420">
            <v>0</v>
          </cell>
          <cell r="BH420">
            <v>0</v>
          </cell>
          <cell r="BI420">
            <v>0</v>
          </cell>
          <cell r="BJ420">
            <v>0</v>
          </cell>
          <cell r="BK420">
            <v>0</v>
          </cell>
          <cell r="BL420">
            <v>0</v>
          </cell>
          <cell r="BM420">
            <v>0</v>
          </cell>
          <cell r="BN420">
            <v>0</v>
          </cell>
          <cell r="BO420">
            <v>0</v>
          </cell>
          <cell r="BP420">
            <v>0</v>
          </cell>
          <cell r="BQ420">
            <v>0</v>
          </cell>
          <cell r="BR420">
            <v>0</v>
          </cell>
          <cell r="BS420">
            <v>0</v>
          </cell>
          <cell r="BT420">
            <v>0</v>
          </cell>
          <cell r="BU420">
            <v>0</v>
          </cell>
          <cell r="BV420">
            <v>0</v>
          </cell>
          <cell r="BW420">
            <v>0</v>
          </cell>
          <cell r="BX420">
            <v>0</v>
          </cell>
          <cell r="BY420">
            <v>0</v>
          </cell>
          <cell r="BZ420">
            <v>0</v>
          </cell>
          <cell r="CA420">
            <v>0</v>
          </cell>
          <cell r="CB420">
            <v>0</v>
          </cell>
          <cell r="CC420">
            <v>0</v>
          </cell>
        </row>
        <row r="421">
          <cell r="A421">
            <v>0</v>
          </cell>
          <cell r="B421" t="str">
            <v>국도38(시)09</v>
          </cell>
          <cell r="C421" t="str">
            <v>국도38(시)</v>
          </cell>
          <cell r="D421" t="str">
            <v>09</v>
          </cell>
          <cell r="E421" t="str">
            <v>0104Z_542</v>
          </cell>
          <cell r="F421" t="str">
            <v>0104Z_641</v>
          </cell>
          <cell r="G421">
            <v>41</v>
          </cell>
          <cell r="H421">
            <v>48</v>
          </cell>
          <cell r="I421">
            <v>0</v>
          </cell>
          <cell r="J421">
            <v>0</v>
          </cell>
          <cell r="K421">
            <v>0</v>
          </cell>
          <cell r="L421">
            <v>0</v>
          </cell>
          <cell r="M421">
            <v>0</v>
          </cell>
          <cell r="N421">
            <v>0</v>
          </cell>
          <cell r="O421">
            <v>0</v>
          </cell>
          <cell r="P421">
            <v>0</v>
          </cell>
          <cell r="Q421">
            <v>0</v>
          </cell>
          <cell r="R421">
            <v>41</v>
          </cell>
          <cell r="S421">
            <v>0</v>
          </cell>
          <cell r="T421">
            <v>41</v>
          </cell>
          <cell r="U421">
            <v>41</v>
          </cell>
          <cell r="V421">
            <v>0</v>
          </cell>
          <cell r="W421">
            <v>0</v>
          </cell>
          <cell r="X421">
            <v>0</v>
          </cell>
          <cell r="Y421">
            <v>0</v>
          </cell>
          <cell r="Z421">
            <v>0</v>
          </cell>
          <cell r="AA421">
            <v>0</v>
          </cell>
          <cell r="AB421">
            <v>0</v>
          </cell>
          <cell r="AC421">
            <v>0</v>
          </cell>
          <cell r="AD421">
            <v>0</v>
          </cell>
          <cell r="AE421">
            <v>0</v>
          </cell>
          <cell r="AF421">
            <v>0</v>
          </cell>
          <cell r="AG421">
            <v>0</v>
          </cell>
          <cell r="AH421">
            <v>0</v>
          </cell>
          <cell r="AI421">
            <v>0</v>
          </cell>
          <cell r="AJ421">
            <v>0</v>
          </cell>
          <cell r="AK421">
            <v>0</v>
          </cell>
          <cell r="AL421">
            <v>0</v>
          </cell>
          <cell r="AM421">
            <v>0</v>
          </cell>
          <cell r="AN421">
            <v>0</v>
          </cell>
          <cell r="AO421">
            <v>0</v>
          </cell>
          <cell r="AP421">
            <v>0</v>
          </cell>
          <cell r="AQ421">
            <v>0</v>
          </cell>
          <cell r="AR421">
            <v>0</v>
          </cell>
          <cell r="AS421">
            <v>0</v>
          </cell>
          <cell r="AT421">
            <v>0</v>
          </cell>
          <cell r="AU421">
            <v>0</v>
          </cell>
          <cell r="AV421">
            <v>0</v>
          </cell>
          <cell r="AW421">
            <v>0</v>
          </cell>
          <cell r="AX421">
            <v>0</v>
          </cell>
          <cell r="AY421">
            <v>0</v>
          </cell>
          <cell r="AZ421">
            <v>0</v>
          </cell>
          <cell r="BA421">
            <v>0</v>
          </cell>
          <cell r="BB421">
            <v>0</v>
          </cell>
          <cell r="BC421">
            <v>0</v>
          </cell>
          <cell r="BD421">
            <v>0</v>
          </cell>
          <cell r="BE421">
            <v>0</v>
          </cell>
          <cell r="BF421">
            <v>0</v>
          </cell>
          <cell r="BG421">
            <v>0</v>
          </cell>
          <cell r="BH421">
            <v>0</v>
          </cell>
          <cell r="BI421">
            <v>0</v>
          </cell>
          <cell r="BJ421">
            <v>0</v>
          </cell>
          <cell r="BK421">
            <v>0</v>
          </cell>
          <cell r="BL421">
            <v>0</v>
          </cell>
          <cell r="BM421">
            <v>0</v>
          </cell>
          <cell r="BN421">
            <v>0</v>
          </cell>
          <cell r="BO421">
            <v>0</v>
          </cell>
          <cell r="BP421">
            <v>0</v>
          </cell>
          <cell r="BQ421">
            <v>0</v>
          </cell>
          <cell r="BR421">
            <v>0</v>
          </cell>
          <cell r="BS421">
            <v>0</v>
          </cell>
          <cell r="BT421">
            <v>0</v>
          </cell>
          <cell r="BU421">
            <v>0</v>
          </cell>
          <cell r="BV421">
            <v>0</v>
          </cell>
          <cell r="BW421">
            <v>0</v>
          </cell>
          <cell r="BX421">
            <v>0</v>
          </cell>
          <cell r="BY421">
            <v>0</v>
          </cell>
          <cell r="BZ421">
            <v>0</v>
          </cell>
          <cell r="CA421">
            <v>0</v>
          </cell>
          <cell r="CB421">
            <v>0</v>
          </cell>
          <cell r="CC421">
            <v>0</v>
          </cell>
        </row>
        <row r="422">
          <cell r="A422">
            <v>0</v>
          </cell>
          <cell r="B422" t="str">
            <v>국도38(시)09</v>
          </cell>
          <cell r="C422" t="str">
            <v>국도38(시)</v>
          </cell>
          <cell r="D422" t="str">
            <v>09</v>
          </cell>
          <cell r="E422" t="str">
            <v>0104Z_641</v>
          </cell>
          <cell r="F422" t="str">
            <v>0104Z_741</v>
          </cell>
          <cell r="G422">
            <v>39</v>
          </cell>
          <cell r="H422">
            <v>48</v>
          </cell>
          <cell r="I422">
            <v>0</v>
          </cell>
          <cell r="J422" t="str">
            <v>F12</v>
          </cell>
          <cell r="K422">
            <v>0</v>
          </cell>
          <cell r="L422">
            <v>0</v>
          </cell>
          <cell r="M422">
            <v>0</v>
          </cell>
          <cell r="N422">
            <v>0</v>
          </cell>
          <cell r="O422">
            <v>0</v>
          </cell>
          <cell r="P422">
            <v>0</v>
          </cell>
          <cell r="Q422">
            <v>0</v>
          </cell>
          <cell r="R422">
            <v>39</v>
          </cell>
          <cell r="S422">
            <v>0</v>
          </cell>
          <cell r="T422">
            <v>39</v>
          </cell>
          <cell r="U422">
            <v>59</v>
          </cell>
          <cell r="V422">
            <v>0</v>
          </cell>
          <cell r="W422">
            <v>20</v>
          </cell>
          <cell r="X422">
            <v>0</v>
          </cell>
          <cell r="Y422">
            <v>0</v>
          </cell>
          <cell r="Z422">
            <v>0</v>
          </cell>
          <cell r="AA422">
            <v>0</v>
          </cell>
          <cell r="AB422">
            <v>0</v>
          </cell>
          <cell r="AC422">
            <v>0</v>
          </cell>
          <cell r="AD422">
            <v>0</v>
          </cell>
          <cell r="AE422">
            <v>0</v>
          </cell>
          <cell r="AF422">
            <v>0</v>
          </cell>
          <cell r="AG422">
            <v>0</v>
          </cell>
          <cell r="AH422">
            <v>0</v>
          </cell>
          <cell r="AI422">
            <v>0</v>
          </cell>
          <cell r="AJ422">
            <v>0</v>
          </cell>
          <cell r="AK422">
            <v>0</v>
          </cell>
          <cell r="AL422">
            <v>0</v>
          </cell>
          <cell r="AM422">
            <v>1</v>
          </cell>
          <cell r="AN422">
            <v>0</v>
          </cell>
          <cell r="AO422">
            <v>0</v>
          </cell>
          <cell r="AP422">
            <v>0</v>
          </cell>
          <cell r="AQ422">
            <v>0</v>
          </cell>
          <cell r="AR422">
            <v>1</v>
          </cell>
          <cell r="AS422">
            <v>0</v>
          </cell>
          <cell r="AT422">
            <v>0</v>
          </cell>
          <cell r="AU422">
            <v>0</v>
          </cell>
          <cell r="AV422">
            <v>24</v>
          </cell>
          <cell r="AW422">
            <v>0</v>
          </cell>
          <cell r="AX422">
            <v>0</v>
          </cell>
          <cell r="AY422">
            <v>0</v>
          </cell>
          <cell r="AZ422">
            <v>0</v>
          </cell>
          <cell r="BA422">
            <v>1</v>
          </cell>
          <cell r="BB422">
            <v>0</v>
          </cell>
          <cell r="BC422">
            <v>0</v>
          </cell>
          <cell r="BD422">
            <v>0</v>
          </cell>
          <cell r="BE422">
            <v>0</v>
          </cell>
          <cell r="BF422">
            <v>0</v>
          </cell>
          <cell r="BG422">
            <v>0</v>
          </cell>
          <cell r="BH422">
            <v>0</v>
          </cell>
          <cell r="BI422">
            <v>0</v>
          </cell>
          <cell r="BJ422">
            <v>0</v>
          </cell>
          <cell r="BK422">
            <v>0</v>
          </cell>
          <cell r="BL422">
            <v>0</v>
          </cell>
          <cell r="BM422">
            <v>0</v>
          </cell>
          <cell r="BN422">
            <v>0</v>
          </cell>
          <cell r="BO422">
            <v>0</v>
          </cell>
          <cell r="BP422">
            <v>0</v>
          </cell>
          <cell r="BQ422">
            <v>0</v>
          </cell>
          <cell r="BR422">
            <v>0</v>
          </cell>
          <cell r="BS422">
            <v>0</v>
          </cell>
          <cell r="BT422">
            <v>0</v>
          </cell>
          <cell r="BU422">
            <v>0</v>
          </cell>
          <cell r="BV422">
            <v>0</v>
          </cell>
          <cell r="BW422">
            <v>0</v>
          </cell>
          <cell r="BX422">
            <v>0</v>
          </cell>
          <cell r="BY422">
            <v>0</v>
          </cell>
          <cell r="BZ422">
            <v>0</v>
          </cell>
          <cell r="CA422">
            <v>0</v>
          </cell>
          <cell r="CB422">
            <v>0</v>
          </cell>
          <cell r="CC422">
            <v>0</v>
          </cell>
        </row>
        <row r="423">
          <cell r="A423">
            <v>0</v>
          </cell>
          <cell r="B423" t="str">
            <v>국도38(시)09</v>
          </cell>
          <cell r="C423" t="str">
            <v>국도38(시)</v>
          </cell>
          <cell r="D423" t="str">
            <v>09</v>
          </cell>
          <cell r="E423" t="str">
            <v>0104Z_741</v>
          </cell>
          <cell r="F423" t="str">
            <v>0104Z_075</v>
          </cell>
          <cell r="G423">
            <v>0</v>
          </cell>
          <cell r="H423">
            <v>12</v>
          </cell>
          <cell r="I423">
            <v>0</v>
          </cell>
          <cell r="J423">
            <v>0</v>
          </cell>
          <cell r="K423">
            <v>0</v>
          </cell>
          <cell r="L423">
            <v>0</v>
          </cell>
          <cell r="M423">
            <v>0</v>
          </cell>
          <cell r="N423">
            <v>0</v>
          </cell>
          <cell r="O423">
            <v>0</v>
          </cell>
          <cell r="P423">
            <v>0</v>
          </cell>
          <cell r="Q423">
            <v>0</v>
          </cell>
          <cell r="R423">
            <v>0</v>
          </cell>
          <cell r="S423">
            <v>0</v>
          </cell>
          <cell r="T423">
            <v>0</v>
          </cell>
          <cell r="U423">
            <v>0</v>
          </cell>
          <cell r="V423">
            <v>0</v>
          </cell>
          <cell r="W423">
            <v>0</v>
          </cell>
          <cell r="X423">
            <v>0</v>
          </cell>
          <cell r="Y423">
            <v>0</v>
          </cell>
          <cell r="Z423">
            <v>0</v>
          </cell>
          <cell r="AA423">
            <v>0</v>
          </cell>
          <cell r="AB423">
            <v>0</v>
          </cell>
          <cell r="AC423">
            <v>0</v>
          </cell>
          <cell r="AD423">
            <v>0</v>
          </cell>
          <cell r="AE423">
            <v>0</v>
          </cell>
          <cell r="AF423">
            <v>0</v>
          </cell>
          <cell r="AG423">
            <v>0</v>
          </cell>
          <cell r="AH423">
            <v>0</v>
          </cell>
          <cell r="AI423">
            <v>0</v>
          </cell>
          <cell r="AJ423">
            <v>0</v>
          </cell>
          <cell r="AK423">
            <v>0</v>
          </cell>
          <cell r="AL423">
            <v>0</v>
          </cell>
          <cell r="AM423">
            <v>0</v>
          </cell>
          <cell r="AN423">
            <v>0</v>
          </cell>
          <cell r="AO423">
            <v>0</v>
          </cell>
          <cell r="AP423">
            <v>0</v>
          </cell>
          <cell r="AQ423">
            <v>0</v>
          </cell>
          <cell r="AR423">
            <v>0</v>
          </cell>
          <cell r="AS423">
            <v>0</v>
          </cell>
          <cell r="AT423">
            <v>0</v>
          </cell>
          <cell r="AU423">
            <v>0</v>
          </cell>
          <cell r="AV423">
            <v>0</v>
          </cell>
          <cell r="AW423">
            <v>0</v>
          </cell>
          <cell r="AX423">
            <v>0</v>
          </cell>
          <cell r="AY423">
            <v>0</v>
          </cell>
          <cell r="AZ423">
            <v>0</v>
          </cell>
          <cell r="BA423">
            <v>0</v>
          </cell>
          <cell r="BB423">
            <v>0</v>
          </cell>
          <cell r="BC423">
            <v>0</v>
          </cell>
          <cell r="BD423">
            <v>0</v>
          </cell>
          <cell r="BE423">
            <v>0</v>
          </cell>
          <cell r="BF423">
            <v>0</v>
          </cell>
          <cell r="BG423">
            <v>0</v>
          </cell>
          <cell r="BH423">
            <v>0</v>
          </cell>
          <cell r="BI423">
            <v>0</v>
          </cell>
          <cell r="BJ423">
            <v>0</v>
          </cell>
          <cell r="BK423">
            <v>0</v>
          </cell>
          <cell r="BL423">
            <v>0</v>
          </cell>
          <cell r="BM423">
            <v>0</v>
          </cell>
          <cell r="BN423">
            <v>0</v>
          </cell>
          <cell r="BO423">
            <v>0</v>
          </cell>
          <cell r="BP423">
            <v>0</v>
          </cell>
          <cell r="BQ423">
            <v>0</v>
          </cell>
          <cell r="BR423">
            <v>0</v>
          </cell>
          <cell r="BS423">
            <v>0</v>
          </cell>
          <cell r="BT423">
            <v>0</v>
          </cell>
          <cell r="BU423">
            <v>0</v>
          </cell>
          <cell r="BV423">
            <v>0</v>
          </cell>
          <cell r="BW423">
            <v>0</v>
          </cell>
          <cell r="BX423">
            <v>0</v>
          </cell>
          <cell r="BY423">
            <v>0</v>
          </cell>
          <cell r="BZ423">
            <v>0</v>
          </cell>
          <cell r="CA423">
            <v>0</v>
          </cell>
          <cell r="CB423">
            <v>0</v>
          </cell>
          <cell r="CC423">
            <v>0</v>
          </cell>
        </row>
        <row r="424">
          <cell r="B424" t="str">
            <v>국도38(시)09</v>
          </cell>
          <cell r="C424" t="str">
            <v>국도38(시)</v>
          </cell>
          <cell r="D424" t="str">
            <v>09</v>
          </cell>
          <cell r="E424" t="str">
            <v>0104Z_075</v>
          </cell>
          <cell r="F424" t="str">
            <v>0104Z_851</v>
          </cell>
          <cell r="G424">
            <v>0</v>
          </cell>
          <cell r="H424">
            <v>12</v>
          </cell>
          <cell r="I424">
            <v>0</v>
          </cell>
          <cell r="J424">
            <v>0</v>
          </cell>
          <cell r="K424">
            <v>0</v>
          </cell>
          <cell r="L424">
            <v>0</v>
          </cell>
          <cell r="M424">
            <v>0</v>
          </cell>
          <cell r="N424">
            <v>0</v>
          </cell>
          <cell r="O424">
            <v>0</v>
          </cell>
          <cell r="P424">
            <v>0</v>
          </cell>
          <cell r="Q424">
            <v>0</v>
          </cell>
          <cell r="R424">
            <v>0</v>
          </cell>
          <cell r="S424">
            <v>0</v>
          </cell>
          <cell r="T424">
            <v>0</v>
          </cell>
          <cell r="U424">
            <v>0</v>
          </cell>
          <cell r="V424">
            <v>0</v>
          </cell>
          <cell r="W424">
            <v>0</v>
          </cell>
          <cell r="X424">
            <v>0</v>
          </cell>
          <cell r="Y424">
            <v>0</v>
          </cell>
          <cell r="Z424">
            <v>0</v>
          </cell>
          <cell r="AA424">
            <v>0</v>
          </cell>
          <cell r="AB424">
            <v>0</v>
          </cell>
          <cell r="AC424">
            <v>0</v>
          </cell>
          <cell r="AD424">
            <v>0</v>
          </cell>
          <cell r="AE424">
            <v>0</v>
          </cell>
          <cell r="AF424">
            <v>0</v>
          </cell>
          <cell r="AG424">
            <v>0</v>
          </cell>
          <cell r="AH424">
            <v>0</v>
          </cell>
          <cell r="AI424">
            <v>0</v>
          </cell>
          <cell r="AJ424">
            <v>0</v>
          </cell>
          <cell r="AK424">
            <v>0</v>
          </cell>
          <cell r="AL424">
            <v>0</v>
          </cell>
          <cell r="AM424">
            <v>0</v>
          </cell>
          <cell r="AN424">
            <v>0</v>
          </cell>
          <cell r="AO424">
            <v>0</v>
          </cell>
          <cell r="AP424">
            <v>0</v>
          </cell>
          <cell r="AQ424">
            <v>0</v>
          </cell>
          <cell r="AR424">
            <v>0</v>
          </cell>
          <cell r="AS424">
            <v>0</v>
          </cell>
          <cell r="AT424">
            <v>0</v>
          </cell>
          <cell r="AU424">
            <v>0</v>
          </cell>
          <cell r="AV424">
            <v>0</v>
          </cell>
          <cell r="AW424">
            <v>0</v>
          </cell>
          <cell r="AX424">
            <v>0</v>
          </cell>
          <cell r="AY424">
            <v>0</v>
          </cell>
          <cell r="AZ424">
            <v>0</v>
          </cell>
          <cell r="BA424">
            <v>0</v>
          </cell>
          <cell r="BB424">
            <v>0</v>
          </cell>
          <cell r="BC424">
            <v>0</v>
          </cell>
          <cell r="BD424">
            <v>0</v>
          </cell>
          <cell r="BE424">
            <v>0</v>
          </cell>
          <cell r="BF424">
            <v>0</v>
          </cell>
          <cell r="BG424">
            <v>0</v>
          </cell>
          <cell r="BH424">
            <v>0</v>
          </cell>
          <cell r="BI424">
            <v>0</v>
          </cell>
          <cell r="BJ424">
            <v>0</v>
          </cell>
          <cell r="BK424">
            <v>0</v>
          </cell>
          <cell r="BL424">
            <v>0</v>
          </cell>
          <cell r="BM424">
            <v>0</v>
          </cell>
          <cell r="BN424">
            <v>0</v>
          </cell>
          <cell r="BO424">
            <v>0</v>
          </cell>
          <cell r="BP424">
            <v>0</v>
          </cell>
          <cell r="BQ424">
            <v>0</v>
          </cell>
          <cell r="BR424">
            <v>0</v>
          </cell>
          <cell r="BS424">
            <v>0</v>
          </cell>
          <cell r="BT424">
            <v>0</v>
          </cell>
          <cell r="BU424">
            <v>0</v>
          </cell>
          <cell r="BV424">
            <v>0</v>
          </cell>
          <cell r="BW424">
            <v>0</v>
          </cell>
          <cell r="BX424">
            <v>0</v>
          </cell>
          <cell r="BY424">
            <v>0</v>
          </cell>
          <cell r="BZ424">
            <v>0</v>
          </cell>
          <cell r="CA424">
            <v>0</v>
          </cell>
          <cell r="CB424">
            <v>0</v>
          </cell>
          <cell r="CC424">
            <v>0</v>
          </cell>
        </row>
        <row r="425">
          <cell r="B425" t="str">
            <v>국도38(시)09</v>
          </cell>
          <cell r="C425" t="str">
            <v>국도38(시)</v>
          </cell>
          <cell r="D425" t="str">
            <v>09</v>
          </cell>
          <cell r="E425" t="str">
            <v>0104Z_851</v>
          </cell>
          <cell r="F425" t="str">
            <v>0104Z_951</v>
          </cell>
          <cell r="G425">
            <v>0</v>
          </cell>
          <cell r="H425">
            <v>12</v>
          </cell>
          <cell r="I425">
            <v>0</v>
          </cell>
          <cell r="J425">
            <v>0</v>
          </cell>
          <cell r="K425">
            <v>0</v>
          </cell>
          <cell r="L425">
            <v>0</v>
          </cell>
          <cell r="M425">
            <v>0</v>
          </cell>
          <cell r="N425">
            <v>0</v>
          </cell>
          <cell r="O425">
            <v>0</v>
          </cell>
          <cell r="P425">
            <v>0</v>
          </cell>
          <cell r="Q425">
            <v>0</v>
          </cell>
          <cell r="R425">
            <v>0</v>
          </cell>
          <cell r="S425">
            <v>0</v>
          </cell>
          <cell r="T425">
            <v>0</v>
          </cell>
          <cell r="U425">
            <v>0</v>
          </cell>
          <cell r="V425">
            <v>0</v>
          </cell>
          <cell r="W425">
            <v>0</v>
          </cell>
          <cell r="X425">
            <v>0</v>
          </cell>
          <cell r="Y425">
            <v>0</v>
          </cell>
          <cell r="Z425">
            <v>0</v>
          </cell>
          <cell r="AA425">
            <v>0</v>
          </cell>
          <cell r="AB425">
            <v>0</v>
          </cell>
          <cell r="AC425">
            <v>0</v>
          </cell>
          <cell r="AD425">
            <v>0</v>
          </cell>
          <cell r="AE425">
            <v>0</v>
          </cell>
          <cell r="AF425">
            <v>0</v>
          </cell>
          <cell r="AG425">
            <v>0</v>
          </cell>
          <cell r="AH425">
            <v>0</v>
          </cell>
          <cell r="AI425">
            <v>0</v>
          </cell>
          <cell r="AJ425">
            <v>0</v>
          </cell>
          <cell r="AK425">
            <v>0</v>
          </cell>
          <cell r="AL425">
            <v>0</v>
          </cell>
          <cell r="AM425">
            <v>0</v>
          </cell>
          <cell r="AN425">
            <v>0</v>
          </cell>
          <cell r="AO425">
            <v>0</v>
          </cell>
          <cell r="AP425">
            <v>0</v>
          </cell>
          <cell r="AQ425">
            <v>0</v>
          </cell>
          <cell r="AR425">
            <v>0</v>
          </cell>
          <cell r="AS425">
            <v>0</v>
          </cell>
          <cell r="AT425">
            <v>0</v>
          </cell>
          <cell r="AU425">
            <v>0</v>
          </cell>
          <cell r="AV425">
            <v>0</v>
          </cell>
          <cell r="AW425">
            <v>0</v>
          </cell>
          <cell r="AX425">
            <v>0</v>
          </cell>
          <cell r="AY425">
            <v>0</v>
          </cell>
          <cell r="AZ425">
            <v>0</v>
          </cell>
          <cell r="BA425">
            <v>0</v>
          </cell>
          <cell r="BB425">
            <v>0</v>
          </cell>
          <cell r="BC425">
            <v>0</v>
          </cell>
          <cell r="BD425">
            <v>0</v>
          </cell>
          <cell r="BE425">
            <v>0</v>
          </cell>
          <cell r="BF425">
            <v>0</v>
          </cell>
          <cell r="BG425">
            <v>0</v>
          </cell>
          <cell r="BH425">
            <v>0</v>
          </cell>
          <cell r="BI425">
            <v>0</v>
          </cell>
          <cell r="BJ425">
            <v>0</v>
          </cell>
          <cell r="BK425">
            <v>0</v>
          </cell>
          <cell r="BL425">
            <v>0</v>
          </cell>
          <cell r="BM425">
            <v>0</v>
          </cell>
          <cell r="BN425">
            <v>0</v>
          </cell>
          <cell r="BO425">
            <v>0</v>
          </cell>
          <cell r="BP425">
            <v>0</v>
          </cell>
          <cell r="BQ425">
            <v>0</v>
          </cell>
          <cell r="BR425">
            <v>0</v>
          </cell>
          <cell r="BS425">
            <v>0</v>
          </cell>
          <cell r="BT425">
            <v>0</v>
          </cell>
          <cell r="BU425">
            <v>0</v>
          </cell>
          <cell r="BV425">
            <v>0</v>
          </cell>
          <cell r="BW425">
            <v>0</v>
          </cell>
          <cell r="BX425">
            <v>0</v>
          </cell>
          <cell r="BY425">
            <v>0</v>
          </cell>
          <cell r="BZ425">
            <v>0</v>
          </cell>
          <cell r="CA425">
            <v>0</v>
          </cell>
          <cell r="CB425">
            <v>0</v>
          </cell>
          <cell r="CC425">
            <v>0</v>
          </cell>
        </row>
        <row r="426">
          <cell r="B426" t="str">
            <v>국도38(시)09</v>
          </cell>
          <cell r="C426" t="str">
            <v>국도38(시)</v>
          </cell>
          <cell r="D426" t="str">
            <v>09</v>
          </cell>
          <cell r="E426" t="str">
            <v>0104Z_951</v>
          </cell>
          <cell r="F426" t="str">
            <v>0104Z_961</v>
          </cell>
          <cell r="G426">
            <v>0</v>
          </cell>
          <cell r="H426">
            <v>12</v>
          </cell>
          <cell r="I426">
            <v>0</v>
          </cell>
          <cell r="J426">
            <v>0</v>
          </cell>
          <cell r="K426">
            <v>0</v>
          </cell>
          <cell r="L426">
            <v>0</v>
          </cell>
          <cell r="M426">
            <v>0</v>
          </cell>
          <cell r="N426">
            <v>0</v>
          </cell>
          <cell r="O426">
            <v>0</v>
          </cell>
          <cell r="P426">
            <v>0</v>
          </cell>
          <cell r="Q426">
            <v>0</v>
          </cell>
          <cell r="R426">
            <v>0</v>
          </cell>
          <cell r="S426">
            <v>0</v>
          </cell>
          <cell r="T426">
            <v>0</v>
          </cell>
          <cell r="U426">
            <v>0</v>
          </cell>
          <cell r="V426">
            <v>0</v>
          </cell>
          <cell r="W426">
            <v>0</v>
          </cell>
          <cell r="X426">
            <v>0</v>
          </cell>
          <cell r="Y426">
            <v>0</v>
          </cell>
          <cell r="Z426">
            <v>0</v>
          </cell>
          <cell r="AA426">
            <v>0</v>
          </cell>
          <cell r="AB426">
            <v>0</v>
          </cell>
          <cell r="AC426">
            <v>0</v>
          </cell>
          <cell r="AD426">
            <v>0</v>
          </cell>
          <cell r="AE426">
            <v>0</v>
          </cell>
          <cell r="AF426">
            <v>0</v>
          </cell>
          <cell r="AG426">
            <v>0</v>
          </cell>
          <cell r="AH426">
            <v>0</v>
          </cell>
          <cell r="AI426">
            <v>0</v>
          </cell>
          <cell r="AJ426">
            <v>0</v>
          </cell>
          <cell r="AK426">
            <v>0</v>
          </cell>
          <cell r="AL426">
            <v>0</v>
          </cell>
          <cell r="AM426">
            <v>0</v>
          </cell>
          <cell r="AN426">
            <v>0</v>
          </cell>
          <cell r="AO426">
            <v>0</v>
          </cell>
          <cell r="AP426">
            <v>0</v>
          </cell>
          <cell r="AQ426">
            <v>0</v>
          </cell>
          <cell r="AR426">
            <v>0</v>
          </cell>
          <cell r="AS426">
            <v>0</v>
          </cell>
          <cell r="AT426">
            <v>0</v>
          </cell>
          <cell r="AU426">
            <v>0</v>
          </cell>
          <cell r="AV426">
            <v>0</v>
          </cell>
          <cell r="AW426">
            <v>0</v>
          </cell>
          <cell r="AX426">
            <v>0</v>
          </cell>
          <cell r="AY426">
            <v>0</v>
          </cell>
          <cell r="AZ426">
            <v>0</v>
          </cell>
          <cell r="BA426">
            <v>0</v>
          </cell>
          <cell r="BB426">
            <v>0</v>
          </cell>
          <cell r="BC426">
            <v>0</v>
          </cell>
          <cell r="BD426">
            <v>0</v>
          </cell>
          <cell r="BE426">
            <v>0</v>
          </cell>
          <cell r="BF426">
            <v>0</v>
          </cell>
          <cell r="BG426">
            <v>0</v>
          </cell>
          <cell r="BH426">
            <v>0</v>
          </cell>
          <cell r="BI426">
            <v>0</v>
          </cell>
          <cell r="BJ426">
            <v>0</v>
          </cell>
          <cell r="BK426">
            <v>0</v>
          </cell>
          <cell r="BL426">
            <v>0</v>
          </cell>
          <cell r="BM426">
            <v>0</v>
          </cell>
          <cell r="BN426">
            <v>0</v>
          </cell>
          <cell r="BO426">
            <v>0</v>
          </cell>
          <cell r="BP426">
            <v>0</v>
          </cell>
          <cell r="BQ426">
            <v>0</v>
          </cell>
          <cell r="BR426">
            <v>0</v>
          </cell>
          <cell r="BS426">
            <v>0</v>
          </cell>
          <cell r="BT426">
            <v>0</v>
          </cell>
          <cell r="BU426">
            <v>0</v>
          </cell>
          <cell r="BV426">
            <v>0</v>
          </cell>
          <cell r="BW426">
            <v>0</v>
          </cell>
          <cell r="BX426">
            <v>0</v>
          </cell>
          <cell r="BY426">
            <v>0</v>
          </cell>
          <cell r="BZ426">
            <v>0</v>
          </cell>
          <cell r="CA426">
            <v>0</v>
          </cell>
          <cell r="CB426">
            <v>0</v>
          </cell>
          <cell r="CC426">
            <v>0</v>
          </cell>
        </row>
        <row r="427">
          <cell r="B427" t="str">
            <v>국도38(시)09</v>
          </cell>
          <cell r="C427" t="str">
            <v>국도38(시)</v>
          </cell>
          <cell r="D427" t="str">
            <v>09</v>
          </cell>
          <cell r="E427" t="str">
            <v>0104Z_961</v>
          </cell>
          <cell r="F427" t="str">
            <v>0204R_061</v>
          </cell>
          <cell r="G427">
            <v>0</v>
          </cell>
          <cell r="H427">
            <v>12</v>
          </cell>
          <cell r="I427">
            <v>0</v>
          </cell>
          <cell r="J427">
            <v>0</v>
          </cell>
          <cell r="K427">
            <v>0</v>
          </cell>
          <cell r="L427">
            <v>0</v>
          </cell>
          <cell r="M427">
            <v>0</v>
          </cell>
          <cell r="N427">
            <v>0</v>
          </cell>
          <cell r="O427">
            <v>0</v>
          </cell>
          <cell r="P427">
            <v>0</v>
          </cell>
          <cell r="Q427">
            <v>0</v>
          </cell>
          <cell r="R427">
            <v>0</v>
          </cell>
          <cell r="S427">
            <v>0</v>
          </cell>
          <cell r="T427">
            <v>0</v>
          </cell>
          <cell r="U427">
            <v>0</v>
          </cell>
          <cell r="V427">
            <v>0</v>
          </cell>
          <cell r="W427">
            <v>0</v>
          </cell>
          <cell r="X427">
            <v>0</v>
          </cell>
          <cell r="Y427">
            <v>0</v>
          </cell>
          <cell r="Z427">
            <v>0</v>
          </cell>
          <cell r="AA427">
            <v>0</v>
          </cell>
          <cell r="AB427">
            <v>0</v>
          </cell>
          <cell r="AC427">
            <v>0</v>
          </cell>
          <cell r="AD427">
            <v>0</v>
          </cell>
          <cell r="AE427">
            <v>0</v>
          </cell>
          <cell r="AF427">
            <v>0</v>
          </cell>
          <cell r="AG427">
            <v>0</v>
          </cell>
          <cell r="AH427">
            <v>0</v>
          </cell>
          <cell r="AI427">
            <v>0</v>
          </cell>
          <cell r="AJ427">
            <v>0</v>
          </cell>
          <cell r="AK427">
            <v>0</v>
          </cell>
          <cell r="AL427">
            <v>0</v>
          </cell>
          <cell r="AM427">
            <v>0</v>
          </cell>
          <cell r="AN427">
            <v>0</v>
          </cell>
          <cell r="AO427">
            <v>0</v>
          </cell>
          <cell r="AP427">
            <v>0</v>
          </cell>
          <cell r="AQ427">
            <v>0</v>
          </cell>
          <cell r="AR427">
            <v>0</v>
          </cell>
          <cell r="AS427">
            <v>0</v>
          </cell>
          <cell r="AT427">
            <v>0</v>
          </cell>
          <cell r="AU427">
            <v>0</v>
          </cell>
          <cell r="AV427">
            <v>0</v>
          </cell>
          <cell r="AW427">
            <v>0</v>
          </cell>
          <cell r="AX427">
            <v>0</v>
          </cell>
          <cell r="AY427">
            <v>0</v>
          </cell>
          <cell r="AZ427">
            <v>0</v>
          </cell>
          <cell r="BA427">
            <v>0</v>
          </cell>
          <cell r="BB427">
            <v>0</v>
          </cell>
          <cell r="BC427">
            <v>0</v>
          </cell>
          <cell r="BD427">
            <v>0</v>
          </cell>
          <cell r="BE427">
            <v>0</v>
          </cell>
          <cell r="BF427">
            <v>0</v>
          </cell>
          <cell r="BG427">
            <v>0</v>
          </cell>
          <cell r="BH427">
            <v>0</v>
          </cell>
          <cell r="BI427">
            <v>0</v>
          </cell>
          <cell r="BJ427">
            <v>0</v>
          </cell>
          <cell r="BK427">
            <v>0</v>
          </cell>
          <cell r="BL427">
            <v>0</v>
          </cell>
          <cell r="BM427">
            <v>0</v>
          </cell>
          <cell r="BN427">
            <v>0</v>
          </cell>
          <cell r="BO427">
            <v>0</v>
          </cell>
          <cell r="BP427">
            <v>0</v>
          </cell>
          <cell r="BQ427">
            <v>0</v>
          </cell>
          <cell r="BR427">
            <v>0</v>
          </cell>
          <cell r="BS427">
            <v>0</v>
          </cell>
          <cell r="BT427">
            <v>0</v>
          </cell>
          <cell r="BU427">
            <v>0</v>
          </cell>
          <cell r="BV427">
            <v>0</v>
          </cell>
          <cell r="BW427">
            <v>0</v>
          </cell>
          <cell r="BX427">
            <v>0</v>
          </cell>
          <cell r="BY427">
            <v>0</v>
          </cell>
          <cell r="BZ427">
            <v>0</v>
          </cell>
          <cell r="CA427">
            <v>0</v>
          </cell>
          <cell r="CB427">
            <v>0</v>
          </cell>
          <cell r="CC427">
            <v>0</v>
          </cell>
        </row>
        <row r="428">
          <cell r="B428" t="str">
            <v>국도38(시)09</v>
          </cell>
          <cell r="C428" t="str">
            <v>국도38(시)</v>
          </cell>
          <cell r="D428" t="str">
            <v>09</v>
          </cell>
          <cell r="E428" t="str">
            <v>0204R_061</v>
          </cell>
          <cell r="F428" t="str">
            <v>0204R_153</v>
          </cell>
          <cell r="G428">
            <v>0</v>
          </cell>
          <cell r="H428">
            <v>12</v>
          </cell>
          <cell r="I428">
            <v>0</v>
          </cell>
          <cell r="J428">
            <v>0</v>
          </cell>
          <cell r="K428">
            <v>0</v>
          </cell>
          <cell r="L428">
            <v>0</v>
          </cell>
          <cell r="M428">
            <v>0</v>
          </cell>
          <cell r="N428">
            <v>0</v>
          </cell>
          <cell r="O428">
            <v>0</v>
          </cell>
          <cell r="P428">
            <v>0</v>
          </cell>
          <cell r="Q428">
            <v>0</v>
          </cell>
          <cell r="R428">
            <v>0</v>
          </cell>
          <cell r="S428">
            <v>0</v>
          </cell>
          <cell r="T428">
            <v>0</v>
          </cell>
          <cell r="U428">
            <v>0</v>
          </cell>
          <cell r="V428">
            <v>0</v>
          </cell>
          <cell r="W428">
            <v>0</v>
          </cell>
          <cell r="X428">
            <v>0</v>
          </cell>
          <cell r="Y428">
            <v>0</v>
          </cell>
          <cell r="Z428">
            <v>0</v>
          </cell>
          <cell r="AA428">
            <v>0</v>
          </cell>
          <cell r="AB428">
            <v>0</v>
          </cell>
          <cell r="AC428">
            <v>0</v>
          </cell>
          <cell r="AD428">
            <v>0</v>
          </cell>
          <cell r="AE428">
            <v>0</v>
          </cell>
          <cell r="AF428">
            <v>0</v>
          </cell>
          <cell r="AG428">
            <v>0</v>
          </cell>
          <cell r="AH428">
            <v>0</v>
          </cell>
          <cell r="AI428">
            <v>0</v>
          </cell>
          <cell r="AJ428">
            <v>0</v>
          </cell>
          <cell r="AK428">
            <v>0</v>
          </cell>
          <cell r="AL428">
            <v>0</v>
          </cell>
          <cell r="AM428">
            <v>0</v>
          </cell>
          <cell r="AN428">
            <v>0</v>
          </cell>
          <cell r="AO428">
            <v>0</v>
          </cell>
          <cell r="AP428">
            <v>0</v>
          </cell>
          <cell r="AQ428">
            <v>0</v>
          </cell>
          <cell r="AR428">
            <v>0</v>
          </cell>
          <cell r="AS428">
            <v>0</v>
          </cell>
          <cell r="AT428">
            <v>0</v>
          </cell>
          <cell r="AU428">
            <v>0</v>
          </cell>
          <cell r="AV428">
            <v>0</v>
          </cell>
          <cell r="AW428">
            <v>0</v>
          </cell>
          <cell r="AX428">
            <v>0</v>
          </cell>
          <cell r="AY428">
            <v>0</v>
          </cell>
          <cell r="AZ428">
            <v>0</v>
          </cell>
          <cell r="BA428">
            <v>0</v>
          </cell>
          <cell r="BB428">
            <v>0</v>
          </cell>
          <cell r="BC428">
            <v>0</v>
          </cell>
          <cell r="BD428">
            <v>0</v>
          </cell>
          <cell r="BE428">
            <v>0</v>
          </cell>
          <cell r="BF428">
            <v>0</v>
          </cell>
          <cell r="BG428">
            <v>0</v>
          </cell>
          <cell r="BH428">
            <v>0</v>
          </cell>
          <cell r="BI428">
            <v>0</v>
          </cell>
          <cell r="BJ428">
            <v>0</v>
          </cell>
          <cell r="BK428">
            <v>0</v>
          </cell>
          <cell r="BL428">
            <v>0</v>
          </cell>
          <cell r="BM428">
            <v>0</v>
          </cell>
          <cell r="BN428">
            <v>0</v>
          </cell>
          <cell r="BO428">
            <v>0</v>
          </cell>
          <cell r="BP428">
            <v>0</v>
          </cell>
          <cell r="BQ428">
            <v>0</v>
          </cell>
          <cell r="BR428">
            <v>0</v>
          </cell>
          <cell r="BS428">
            <v>0</v>
          </cell>
          <cell r="BT428">
            <v>0</v>
          </cell>
          <cell r="BU428">
            <v>0</v>
          </cell>
          <cell r="BV428">
            <v>0</v>
          </cell>
          <cell r="BW428">
            <v>0</v>
          </cell>
          <cell r="BX428">
            <v>0</v>
          </cell>
          <cell r="BY428">
            <v>0</v>
          </cell>
          <cell r="BZ428">
            <v>0</v>
          </cell>
          <cell r="CA428">
            <v>0</v>
          </cell>
          <cell r="CB428">
            <v>0</v>
          </cell>
          <cell r="CC428">
            <v>0</v>
          </cell>
        </row>
        <row r="429">
          <cell r="B429" t="str">
            <v>국도38(시)09</v>
          </cell>
          <cell r="C429" t="str">
            <v>국도38(시)</v>
          </cell>
          <cell r="D429" t="str">
            <v>09</v>
          </cell>
          <cell r="E429" t="str">
            <v>0204R_153</v>
          </cell>
          <cell r="F429" t="str">
            <v>VMS02</v>
          </cell>
          <cell r="G429">
            <v>0</v>
          </cell>
          <cell r="H429">
            <v>12</v>
          </cell>
          <cell r="I429">
            <v>0</v>
          </cell>
          <cell r="J429" t="str">
            <v>18년예정</v>
          </cell>
          <cell r="K429">
            <v>0</v>
          </cell>
          <cell r="L429">
            <v>0</v>
          </cell>
          <cell r="M429">
            <v>0</v>
          </cell>
          <cell r="N429">
            <v>0</v>
          </cell>
          <cell r="O429">
            <v>0</v>
          </cell>
          <cell r="P429">
            <v>0</v>
          </cell>
          <cell r="Q429">
            <v>0</v>
          </cell>
          <cell r="R429">
            <v>0</v>
          </cell>
          <cell r="S429">
            <v>0</v>
          </cell>
          <cell r="T429">
            <v>0</v>
          </cell>
          <cell r="U429">
            <v>0</v>
          </cell>
          <cell r="V429">
            <v>0</v>
          </cell>
          <cell r="W429">
            <v>0</v>
          </cell>
          <cell r="X429">
            <v>0</v>
          </cell>
          <cell r="Y429">
            <v>0</v>
          </cell>
          <cell r="Z429">
            <v>0</v>
          </cell>
          <cell r="AA429">
            <v>0</v>
          </cell>
          <cell r="AB429">
            <v>0</v>
          </cell>
          <cell r="AC429">
            <v>0</v>
          </cell>
          <cell r="AD429">
            <v>0</v>
          </cell>
          <cell r="AE429">
            <v>0</v>
          </cell>
          <cell r="AF429">
            <v>0</v>
          </cell>
          <cell r="AG429">
            <v>0</v>
          </cell>
          <cell r="AH429">
            <v>0</v>
          </cell>
          <cell r="AI429">
            <v>0</v>
          </cell>
          <cell r="AJ429">
            <v>0</v>
          </cell>
          <cell r="AK429">
            <v>0</v>
          </cell>
          <cell r="AL429">
            <v>0</v>
          </cell>
          <cell r="AM429">
            <v>0</v>
          </cell>
          <cell r="AN429">
            <v>0</v>
          </cell>
          <cell r="AO429">
            <v>0</v>
          </cell>
          <cell r="AP429">
            <v>0</v>
          </cell>
          <cell r="AQ429">
            <v>0</v>
          </cell>
          <cell r="AR429">
            <v>0</v>
          </cell>
          <cell r="AS429">
            <v>0</v>
          </cell>
          <cell r="AT429">
            <v>0</v>
          </cell>
          <cell r="AU429">
            <v>0</v>
          </cell>
          <cell r="AV429">
            <v>0</v>
          </cell>
          <cell r="AW429">
            <v>0</v>
          </cell>
          <cell r="AX429">
            <v>0</v>
          </cell>
          <cell r="AY429">
            <v>0</v>
          </cell>
          <cell r="AZ429">
            <v>0</v>
          </cell>
          <cell r="BA429">
            <v>0</v>
          </cell>
          <cell r="BB429">
            <v>0</v>
          </cell>
          <cell r="BC429">
            <v>0</v>
          </cell>
          <cell r="BD429">
            <v>0</v>
          </cell>
          <cell r="BE429">
            <v>0</v>
          </cell>
          <cell r="BF429">
            <v>0</v>
          </cell>
          <cell r="BG429">
            <v>0</v>
          </cell>
          <cell r="BH429">
            <v>0</v>
          </cell>
          <cell r="BI429">
            <v>0</v>
          </cell>
          <cell r="BJ429">
            <v>0</v>
          </cell>
          <cell r="BK429">
            <v>0</v>
          </cell>
          <cell r="BL429">
            <v>0</v>
          </cell>
          <cell r="BM429">
            <v>0</v>
          </cell>
          <cell r="BN429">
            <v>0</v>
          </cell>
          <cell r="BO429">
            <v>0</v>
          </cell>
          <cell r="BP429">
            <v>0</v>
          </cell>
          <cell r="BQ429">
            <v>0</v>
          </cell>
          <cell r="BR429">
            <v>0</v>
          </cell>
          <cell r="BS429">
            <v>0</v>
          </cell>
          <cell r="BT429">
            <v>0</v>
          </cell>
          <cell r="BU429">
            <v>0</v>
          </cell>
          <cell r="BV429">
            <v>0</v>
          </cell>
          <cell r="BW429">
            <v>0</v>
          </cell>
          <cell r="BX429">
            <v>0</v>
          </cell>
          <cell r="BY429">
            <v>0</v>
          </cell>
          <cell r="BZ429">
            <v>0</v>
          </cell>
          <cell r="CA429">
            <v>0</v>
          </cell>
          <cell r="CB429">
            <v>0</v>
          </cell>
          <cell r="CC429">
            <v>0</v>
          </cell>
        </row>
        <row r="430">
          <cell r="A430" t="str">
            <v>국도38(시)09</v>
          </cell>
          <cell r="B430" t="str">
            <v>소계</v>
          </cell>
          <cell r="C430" t="str">
            <v>국도38(시)09</v>
          </cell>
          <cell r="D430">
            <v>0</v>
          </cell>
          <cell r="E430">
            <v>0</v>
          </cell>
          <cell r="F430">
            <v>0</v>
          </cell>
          <cell r="G430">
            <v>439</v>
          </cell>
          <cell r="H430">
            <v>0</v>
          </cell>
          <cell r="I430">
            <v>0</v>
          </cell>
          <cell r="J430">
            <v>0</v>
          </cell>
          <cell r="K430">
            <v>0</v>
          </cell>
          <cell r="L430">
            <v>0</v>
          </cell>
          <cell r="M430">
            <v>0</v>
          </cell>
          <cell r="N430">
            <v>0</v>
          </cell>
          <cell r="O430">
            <v>0</v>
          </cell>
          <cell r="P430">
            <v>0</v>
          </cell>
          <cell r="Q430">
            <v>0</v>
          </cell>
          <cell r="R430">
            <v>439</v>
          </cell>
          <cell r="S430">
            <v>0</v>
          </cell>
          <cell r="T430">
            <v>439</v>
          </cell>
          <cell r="U430">
            <v>459</v>
          </cell>
          <cell r="V430">
            <v>0</v>
          </cell>
          <cell r="W430">
            <v>20</v>
          </cell>
          <cell r="X430">
            <v>0</v>
          </cell>
          <cell r="Y430">
            <v>0</v>
          </cell>
          <cell r="Z430">
            <v>0</v>
          </cell>
          <cell r="AA430">
            <v>0</v>
          </cell>
          <cell r="AB430">
            <v>0</v>
          </cell>
          <cell r="AC430">
            <v>0</v>
          </cell>
          <cell r="AD430">
            <v>0</v>
          </cell>
          <cell r="AE430">
            <v>0</v>
          </cell>
          <cell r="AF430">
            <v>0</v>
          </cell>
          <cell r="AG430">
            <v>0</v>
          </cell>
          <cell r="AH430">
            <v>0</v>
          </cell>
          <cell r="AI430">
            <v>0</v>
          </cell>
          <cell r="AJ430">
            <v>0</v>
          </cell>
          <cell r="AK430">
            <v>0</v>
          </cell>
          <cell r="AL430">
            <v>0</v>
          </cell>
          <cell r="AM430">
            <v>1</v>
          </cell>
          <cell r="AN430">
            <v>0</v>
          </cell>
          <cell r="AO430">
            <v>0</v>
          </cell>
          <cell r="AP430">
            <v>0</v>
          </cell>
          <cell r="AQ430">
            <v>0</v>
          </cell>
          <cell r="AR430">
            <v>1</v>
          </cell>
          <cell r="AS430">
            <v>0</v>
          </cell>
          <cell r="AT430">
            <v>0</v>
          </cell>
          <cell r="AU430">
            <v>0</v>
          </cell>
          <cell r="AV430">
            <v>24</v>
          </cell>
          <cell r="AW430">
            <v>0</v>
          </cell>
          <cell r="AX430">
            <v>0</v>
          </cell>
          <cell r="AY430">
            <v>0</v>
          </cell>
          <cell r="AZ430">
            <v>0</v>
          </cell>
          <cell r="BA430">
            <v>1</v>
          </cell>
          <cell r="BB430">
            <v>0</v>
          </cell>
          <cell r="BC430">
            <v>0</v>
          </cell>
          <cell r="BD430">
            <v>0</v>
          </cell>
          <cell r="BE430">
            <v>0</v>
          </cell>
          <cell r="BF430">
            <v>0</v>
          </cell>
          <cell r="BG430">
            <v>0</v>
          </cell>
          <cell r="BH430">
            <v>0</v>
          </cell>
          <cell r="BI430">
            <v>0</v>
          </cell>
          <cell r="BJ430">
            <v>0</v>
          </cell>
          <cell r="BK430">
            <v>0</v>
          </cell>
          <cell r="BL430">
            <v>0</v>
          </cell>
          <cell r="BM430">
            <v>0</v>
          </cell>
          <cell r="BN430">
            <v>0</v>
          </cell>
          <cell r="BO430">
            <v>0</v>
          </cell>
          <cell r="BP430">
            <v>0</v>
          </cell>
          <cell r="BQ430">
            <v>0</v>
          </cell>
          <cell r="BR430">
            <v>0</v>
          </cell>
          <cell r="BS430">
            <v>0</v>
          </cell>
          <cell r="BT430">
            <v>0</v>
          </cell>
          <cell r="BU430">
            <v>0</v>
          </cell>
          <cell r="BV430">
            <v>0</v>
          </cell>
          <cell r="BW430">
            <v>0</v>
          </cell>
          <cell r="BX430">
            <v>0</v>
          </cell>
          <cell r="BY430">
            <v>0</v>
          </cell>
          <cell r="BZ430">
            <v>0</v>
          </cell>
          <cell r="CA430">
            <v>0</v>
          </cell>
          <cell r="CB430">
            <v>0</v>
          </cell>
          <cell r="CC430">
            <v>0</v>
          </cell>
        </row>
        <row r="431">
          <cell r="B431" t="str">
            <v>국도38(시)10</v>
          </cell>
          <cell r="C431" t="str">
            <v>국도38(시)</v>
          </cell>
          <cell r="D431" t="str">
            <v>10</v>
          </cell>
          <cell r="E431" t="str">
            <v>0104Z_741</v>
          </cell>
          <cell r="F431" t="str">
            <v>0104Z_742</v>
          </cell>
          <cell r="G431">
            <v>15</v>
          </cell>
          <cell r="H431">
            <v>48</v>
          </cell>
          <cell r="I431">
            <v>0</v>
          </cell>
          <cell r="J431">
            <v>0</v>
          </cell>
          <cell r="K431">
            <v>0</v>
          </cell>
          <cell r="L431">
            <v>0</v>
          </cell>
          <cell r="M431">
            <v>0</v>
          </cell>
          <cell r="N431">
            <v>0</v>
          </cell>
          <cell r="O431">
            <v>0</v>
          </cell>
          <cell r="P431">
            <v>0</v>
          </cell>
          <cell r="Q431">
            <v>0</v>
          </cell>
          <cell r="R431">
            <v>15</v>
          </cell>
          <cell r="S431">
            <v>0</v>
          </cell>
          <cell r="T431">
            <v>15</v>
          </cell>
          <cell r="U431">
            <v>15</v>
          </cell>
          <cell r="V431">
            <v>0</v>
          </cell>
          <cell r="W431">
            <v>0</v>
          </cell>
          <cell r="X431">
            <v>0</v>
          </cell>
          <cell r="Y431">
            <v>0</v>
          </cell>
          <cell r="Z431">
            <v>0</v>
          </cell>
          <cell r="AA431">
            <v>0</v>
          </cell>
          <cell r="AB431">
            <v>0</v>
          </cell>
          <cell r="AC431">
            <v>0</v>
          </cell>
          <cell r="AD431">
            <v>0</v>
          </cell>
          <cell r="AE431">
            <v>0</v>
          </cell>
          <cell r="AF431">
            <v>0</v>
          </cell>
          <cell r="AG431">
            <v>0</v>
          </cell>
          <cell r="AH431">
            <v>0</v>
          </cell>
          <cell r="AI431">
            <v>0</v>
          </cell>
          <cell r="AJ431">
            <v>0</v>
          </cell>
          <cell r="AK431">
            <v>0</v>
          </cell>
          <cell r="AL431">
            <v>0</v>
          </cell>
          <cell r="AM431">
            <v>0</v>
          </cell>
          <cell r="AN431">
            <v>0</v>
          </cell>
          <cell r="AO431">
            <v>0</v>
          </cell>
          <cell r="AP431">
            <v>0</v>
          </cell>
          <cell r="AQ431">
            <v>0</v>
          </cell>
          <cell r="AR431">
            <v>0</v>
          </cell>
          <cell r="AS431">
            <v>0</v>
          </cell>
          <cell r="AT431">
            <v>0</v>
          </cell>
          <cell r="AU431">
            <v>0</v>
          </cell>
          <cell r="AV431">
            <v>0</v>
          </cell>
          <cell r="AW431">
            <v>0</v>
          </cell>
          <cell r="AX431">
            <v>0</v>
          </cell>
          <cell r="AY431">
            <v>0</v>
          </cell>
          <cell r="AZ431">
            <v>0</v>
          </cell>
          <cell r="BA431">
            <v>0</v>
          </cell>
          <cell r="BB431">
            <v>0</v>
          </cell>
          <cell r="BC431">
            <v>0</v>
          </cell>
          <cell r="BD431">
            <v>0</v>
          </cell>
          <cell r="BE431">
            <v>0</v>
          </cell>
          <cell r="BF431">
            <v>0</v>
          </cell>
          <cell r="BG431">
            <v>0</v>
          </cell>
          <cell r="BH431">
            <v>0</v>
          </cell>
          <cell r="BI431">
            <v>0</v>
          </cell>
          <cell r="BJ431">
            <v>0</v>
          </cell>
          <cell r="BK431">
            <v>0</v>
          </cell>
          <cell r="BL431">
            <v>0</v>
          </cell>
          <cell r="BM431">
            <v>0</v>
          </cell>
          <cell r="BN431">
            <v>0</v>
          </cell>
          <cell r="BO431">
            <v>0</v>
          </cell>
          <cell r="BP431">
            <v>0</v>
          </cell>
          <cell r="BQ431">
            <v>0</v>
          </cell>
          <cell r="BR431">
            <v>0</v>
          </cell>
          <cell r="BS431">
            <v>0</v>
          </cell>
          <cell r="BT431">
            <v>0</v>
          </cell>
          <cell r="BU431">
            <v>0</v>
          </cell>
          <cell r="BV431">
            <v>0</v>
          </cell>
          <cell r="BW431">
            <v>0</v>
          </cell>
          <cell r="BX431">
            <v>0</v>
          </cell>
          <cell r="BY431">
            <v>0</v>
          </cell>
          <cell r="BZ431">
            <v>0</v>
          </cell>
          <cell r="CA431">
            <v>0</v>
          </cell>
          <cell r="CB431">
            <v>0</v>
          </cell>
          <cell r="CC431">
            <v>0</v>
          </cell>
        </row>
        <row r="432">
          <cell r="B432" t="str">
            <v>국도38(시)10</v>
          </cell>
          <cell r="C432" t="str">
            <v>국도38(시)</v>
          </cell>
          <cell r="D432" t="str">
            <v>10</v>
          </cell>
          <cell r="E432" t="str">
            <v>0104Z_742</v>
          </cell>
          <cell r="F432" t="str">
            <v>0104Z_831</v>
          </cell>
          <cell r="G432">
            <v>46</v>
          </cell>
          <cell r="H432">
            <v>48</v>
          </cell>
          <cell r="I432">
            <v>0</v>
          </cell>
          <cell r="J432">
            <v>0</v>
          </cell>
          <cell r="K432">
            <v>0</v>
          </cell>
          <cell r="L432">
            <v>0</v>
          </cell>
          <cell r="M432">
            <v>0</v>
          </cell>
          <cell r="N432">
            <v>0</v>
          </cell>
          <cell r="O432">
            <v>0</v>
          </cell>
          <cell r="P432">
            <v>0</v>
          </cell>
          <cell r="Q432">
            <v>0</v>
          </cell>
          <cell r="R432">
            <v>46</v>
          </cell>
          <cell r="S432">
            <v>0</v>
          </cell>
          <cell r="T432">
            <v>46</v>
          </cell>
          <cell r="U432">
            <v>46</v>
          </cell>
          <cell r="V432">
            <v>0</v>
          </cell>
          <cell r="W432">
            <v>0</v>
          </cell>
          <cell r="X432">
            <v>0</v>
          </cell>
          <cell r="Y432">
            <v>0</v>
          </cell>
          <cell r="Z432">
            <v>0</v>
          </cell>
          <cell r="AA432">
            <v>0</v>
          </cell>
          <cell r="AB432">
            <v>0</v>
          </cell>
          <cell r="AC432">
            <v>0</v>
          </cell>
          <cell r="AD432">
            <v>0</v>
          </cell>
          <cell r="AE432">
            <v>0</v>
          </cell>
          <cell r="AF432">
            <v>0</v>
          </cell>
          <cell r="AG432">
            <v>0</v>
          </cell>
          <cell r="AH432">
            <v>0</v>
          </cell>
          <cell r="AI432">
            <v>0</v>
          </cell>
          <cell r="AJ432">
            <v>0</v>
          </cell>
          <cell r="AK432">
            <v>0</v>
          </cell>
          <cell r="AL432">
            <v>0</v>
          </cell>
          <cell r="AM432">
            <v>0</v>
          </cell>
          <cell r="AN432">
            <v>0</v>
          </cell>
          <cell r="AO432">
            <v>0</v>
          </cell>
          <cell r="AP432">
            <v>0</v>
          </cell>
          <cell r="AQ432">
            <v>0</v>
          </cell>
          <cell r="AR432">
            <v>0</v>
          </cell>
          <cell r="AS432">
            <v>0</v>
          </cell>
          <cell r="AT432">
            <v>0</v>
          </cell>
          <cell r="AU432">
            <v>0</v>
          </cell>
          <cell r="AV432">
            <v>0</v>
          </cell>
          <cell r="AW432">
            <v>0</v>
          </cell>
          <cell r="AX432">
            <v>0</v>
          </cell>
          <cell r="AY432">
            <v>0</v>
          </cell>
          <cell r="AZ432">
            <v>0</v>
          </cell>
          <cell r="BA432">
            <v>0</v>
          </cell>
          <cell r="BB432">
            <v>0</v>
          </cell>
          <cell r="BC432">
            <v>0</v>
          </cell>
          <cell r="BD432">
            <v>0</v>
          </cell>
          <cell r="BE432">
            <v>0</v>
          </cell>
          <cell r="BF432">
            <v>0</v>
          </cell>
          <cell r="BG432">
            <v>0</v>
          </cell>
          <cell r="BH432">
            <v>0</v>
          </cell>
          <cell r="BI432">
            <v>0</v>
          </cell>
          <cell r="BJ432">
            <v>0</v>
          </cell>
          <cell r="BK432">
            <v>0</v>
          </cell>
          <cell r="BL432">
            <v>0</v>
          </cell>
          <cell r="BM432">
            <v>0</v>
          </cell>
          <cell r="BN432">
            <v>0</v>
          </cell>
          <cell r="BO432">
            <v>0</v>
          </cell>
          <cell r="BP432">
            <v>0</v>
          </cell>
          <cell r="BQ432">
            <v>0</v>
          </cell>
          <cell r="BR432">
            <v>0</v>
          </cell>
          <cell r="BS432">
            <v>0</v>
          </cell>
          <cell r="BT432">
            <v>0</v>
          </cell>
          <cell r="BU432">
            <v>0</v>
          </cell>
          <cell r="BV432">
            <v>0</v>
          </cell>
          <cell r="BW432">
            <v>0</v>
          </cell>
          <cell r="BX432">
            <v>0</v>
          </cell>
          <cell r="BY432">
            <v>0</v>
          </cell>
          <cell r="BZ432">
            <v>0</v>
          </cell>
          <cell r="CA432">
            <v>0</v>
          </cell>
          <cell r="CB432">
            <v>0</v>
          </cell>
          <cell r="CC432">
            <v>0</v>
          </cell>
        </row>
        <row r="433">
          <cell r="B433" t="str">
            <v>국도38(시)10</v>
          </cell>
          <cell r="C433" t="str">
            <v>국도38(시)</v>
          </cell>
          <cell r="D433" t="str">
            <v>10</v>
          </cell>
          <cell r="E433" t="str">
            <v>0104Z_831</v>
          </cell>
          <cell r="F433" t="str">
            <v>0104Z_832</v>
          </cell>
          <cell r="G433">
            <v>13</v>
          </cell>
          <cell r="H433">
            <v>48</v>
          </cell>
          <cell r="I433">
            <v>0</v>
          </cell>
          <cell r="J433">
            <v>0</v>
          </cell>
          <cell r="K433">
            <v>0</v>
          </cell>
          <cell r="L433">
            <v>0</v>
          </cell>
          <cell r="M433">
            <v>0</v>
          </cell>
          <cell r="N433">
            <v>0</v>
          </cell>
          <cell r="O433">
            <v>0</v>
          </cell>
          <cell r="P433">
            <v>0</v>
          </cell>
          <cell r="Q433">
            <v>0</v>
          </cell>
          <cell r="R433">
            <v>13</v>
          </cell>
          <cell r="S433">
            <v>0</v>
          </cell>
          <cell r="T433">
            <v>13</v>
          </cell>
          <cell r="U433">
            <v>13</v>
          </cell>
          <cell r="V433">
            <v>0</v>
          </cell>
          <cell r="W433">
            <v>0</v>
          </cell>
          <cell r="X433">
            <v>0</v>
          </cell>
          <cell r="Y433">
            <v>0</v>
          </cell>
          <cell r="Z433">
            <v>0</v>
          </cell>
          <cell r="AA433">
            <v>0</v>
          </cell>
          <cell r="AB433">
            <v>0</v>
          </cell>
          <cell r="AC433">
            <v>0</v>
          </cell>
          <cell r="AD433">
            <v>0</v>
          </cell>
          <cell r="AE433">
            <v>0</v>
          </cell>
          <cell r="AF433">
            <v>0</v>
          </cell>
          <cell r="AG433">
            <v>0</v>
          </cell>
          <cell r="AH433">
            <v>0</v>
          </cell>
          <cell r="AI433">
            <v>0</v>
          </cell>
          <cell r="AJ433">
            <v>0</v>
          </cell>
          <cell r="AK433">
            <v>0</v>
          </cell>
          <cell r="AL433">
            <v>0</v>
          </cell>
          <cell r="AM433">
            <v>0</v>
          </cell>
          <cell r="AN433">
            <v>0</v>
          </cell>
          <cell r="AO433">
            <v>0</v>
          </cell>
          <cell r="AP433">
            <v>0</v>
          </cell>
          <cell r="AQ433">
            <v>0</v>
          </cell>
          <cell r="AR433">
            <v>0</v>
          </cell>
          <cell r="AS433">
            <v>0</v>
          </cell>
          <cell r="AT433">
            <v>0</v>
          </cell>
          <cell r="AU433">
            <v>0</v>
          </cell>
          <cell r="AV433">
            <v>0</v>
          </cell>
          <cell r="AW433">
            <v>0</v>
          </cell>
          <cell r="AX433">
            <v>0</v>
          </cell>
          <cell r="AY433">
            <v>0</v>
          </cell>
          <cell r="AZ433">
            <v>0</v>
          </cell>
          <cell r="BA433">
            <v>0</v>
          </cell>
          <cell r="BB433">
            <v>0</v>
          </cell>
          <cell r="BC433">
            <v>0</v>
          </cell>
          <cell r="BD433">
            <v>0</v>
          </cell>
          <cell r="BE433">
            <v>0</v>
          </cell>
          <cell r="BF433">
            <v>0</v>
          </cell>
          <cell r="BG433">
            <v>0</v>
          </cell>
          <cell r="BH433">
            <v>0</v>
          </cell>
          <cell r="BI433">
            <v>0</v>
          </cell>
          <cell r="BJ433">
            <v>0</v>
          </cell>
          <cell r="BK433">
            <v>0</v>
          </cell>
          <cell r="BL433">
            <v>0</v>
          </cell>
          <cell r="BM433">
            <v>0</v>
          </cell>
          <cell r="BN433">
            <v>0</v>
          </cell>
          <cell r="BO433">
            <v>0</v>
          </cell>
          <cell r="BP433">
            <v>0</v>
          </cell>
          <cell r="BQ433">
            <v>0</v>
          </cell>
          <cell r="BR433">
            <v>0</v>
          </cell>
          <cell r="BS433">
            <v>0</v>
          </cell>
          <cell r="BT433">
            <v>0</v>
          </cell>
          <cell r="BU433">
            <v>0</v>
          </cell>
          <cell r="BV433">
            <v>0</v>
          </cell>
          <cell r="BW433">
            <v>0</v>
          </cell>
          <cell r="BX433">
            <v>0</v>
          </cell>
          <cell r="BY433">
            <v>0</v>
          </cell>
          <cell r="BZ433">
            <v>0</v>
          </cell>
          <cell r="CA433">
            <v>0</v>
          </cell>
          <cell r="CB433">
            <v>0</v>
          </cell>
          <cell r="CC433">
            <v>0</v>
          </cell>
        </row>
        <row r="434">
          <cell r="B434" t="str">
            <v>국도38(시)10</v>
          </cell>
          <cell r="C434" t="str">
            <v>국도38(시)</v>
          </cell>
          <cell r="D434" t="str">
            <v>10</v>
          </cell>
          <cell r="E434" t="str">
            <v>0104Z_832</v>
          </cell>
          <cell r="F434" t="str">
            <v>0104Z_834</v>
          </cell>
          <cell r="G434">
            <v>33</v>
          </cell>
          <cell r="H434">
            <v>48</v>
          </cell>
          <cell r="I434">
            <v>0</v>
          </cell>
          <cell r="J434">
            <v>0</v>
          </cell>
          <cell r="K434">
            <v>0</v>
          </cell>
          <cell r="L434">
            <v>0</v>
          </cell>
          <cell r="M434">
            <v>0</v>
          </cell>
          <cell r="N434">
            <v>0</v>
          </cell>
          <cell r="O434">
            <v>0</v>
          </cell>
          <cell r="P434">
            <v>0</v>
          </cell>
          <cell r="Q434">
            <v>0</v>
          </cell>
          <cell r="R434">
            <v>33</v>
          </cell>
          <cell r="S434">
            <v>0</v>
          </cell>
          <cell r="T434">
            <v>33</v>
          </cell>
          <cell r="U434">
            <v>33</v>
          </cell>
          <cell r="V434">
            <v>0</v>
          </cell>
          <cell r="W434">
            <v>0</v>
          </cell>
          <cell r="X434">
            <v>0</v>
          </cell>
          <cell r="Y434">
            <v>0</v>
          </cell>
          <cell r="Z434">
            <v>0</v>
          </cell>
          <cell r="AA434">
            <v>0</v>
          </cell>
          <cell r="AB434">
            <v>0</v>
          </cell>
          <cell r="AC434">
            <v>0</v>
          </cell>
          <cell r="AD434">
            <v>0</v>
          </cell>
          <cell r="AE434">
            <v>0</v>
          </cell>
          <cell r="AF434">
            <v>0</v>
          </cell>
          <cell r="AG434">
            <v>0</v>
          </cell>
          <cell r="AH434">
            <v>0</v>
          </cell>
          <cell r="AI434">
            <v>0</v>
          </cell>
          <cell r="AJ434">
            <v>0</v>
          </cell>
          <cell r="AK434">
            <v>0</v>
          </cell>
          <cell r="AL434">
            <v>0</v>
          </cell>
          <cell r="AM434">
            <v>0</v>
          </cell>
          <cell r="AN434">
            <v>0</v>
          </cell>
          <cell r="AO434">
            <v>0</v>
          </cell>
          <cell r="AP434">
            <v>0</v>
          </cell>
          <cell r="AQ434">
            <v>0</v>
          </cell>
          <cell r="AR434">
            <v>0</v>
          </cell>
          <cell r="AS434">
            <v>0</v>
          </cell>
          <cell r="AT434">
            <v>0</v>
          </cell>
          <cell r="AU434">
            <v>0</v>
          </cell>
          <cell r="AV434">
            <v>0</v>
          </cell>
          <cell r="AW434">
            <v>0</v>
          </cell>
          <cell r="AX434">
            <v>0</v>
          </cell>
          <cell r="AY434">
            <v>0</v>
          </cell>
          <cell r="AZ434">
            <v>0</v>
          </cell>
          <cell r="BA434">
            <v>0</v>
          </cell>
          <cell r="BB434">
            <v>0</v>
          </cell>
          <cell r="BC434">
            <v>0</v>
          </cell>
          <cell r="BD434">
            <v>0</v>
          </cell>
          <cell r="BE434">
            <v>0</v>
          </cell>
          <cell r="BF434">
            <v>0</v>
          </cell>
          <cell r="BG434">
            <v>0</v>
          </cell>
          <cell r="BH434">
            <v>0</v>
          </cell>
          <cell r="BI434">
            <v>0</v>
          </cell>
          <cell r="BJ434">
            <v>0</v>
          </cell>
          <cell r="BK434">
            <v>0</v>
          </cell>
          <cell r="BL434">
            <v>0</v>
          </cell>
          <cell r="BM434">
            <v>0</v>
          </cell>
          <cell r="BN434">
            <v>0</v>
          </cell>
          <cell r="BO434">
            <v>0</v>
          </cell>
          <cell r="BP434">
            <v>0</v>
          </cell>
          <cell r="BQ434">
            <v>0</v>
          </cell>
          <cell r="BR434">
            <v>0</v>
          </cell>
          <cell r="BS434">
            <v>0</v>
          </cell>
          <cell r="BT434">
            <v>0</v>
          </cell>
          <cell r="BU434">
            <v>0</v>
          </cell>
          <cell r="BV434">
            <v>0</v>
          </cell>
          <cell r="BW434">
            <v>0</v>
          </cell>
          <cell r="BX434">
            <v>0</v>
          </cell>
          <cell r="BY434">
            <v>0</v>
          </cell>
          <cell r="BZ434">
            <v>0</v>
          </cell>
          <cell r="CA434">
            <v>0</v>
          </cell>
          <cell r="CB434">
            <v>0</v>
          </cell>
          <cell r="CC434">
            <v>0</v>
          </cell>
        </row>
        <row r="435">
          <cell r="B435" t="str">
            <v>국도38(시)10</v>
          </cell>
          <cell r="C435" t="str">
            <v>국도38(시)</v>
          </cell>
          <cell r="D435" t="str">
            <v>10</v>
          </cell>
          <cell r="E435" t="str">
            <v>0104Z_834</v>
          </cell>
          <cell r="F435" t="str">
            <v>0104Z_941</v>
          </cell>
          <cell r="G435">
            <v>27</v>
          </cell>
          <cell r="H435">
            <v>48</v>
          </cell>
          <cell r="I435">
            <v>0</v>
          </cell>
          <cell r="J435">
            <v>0</v>
          </cell>
          <cell r="K435">
            <v>0</v>
          </cell>
          <cell r="L435">
            <v>0</v>
          </cell>
          <cell r="M435">
            <v>0</v>
          </cell>
          <cell r="N435">
            <v>0</v>
          </cell>
          <cell r="O435">
            <v>0</v>
          </cell>
          <cell r="P435">
            <v>0</v>
          </cell>
          <cell r="Q435">
            <v>0</v>
          </cell>
          <cell r="R435">
            <v>27</v>
          </cell>
          <cell r="S435">
            <v>0</v>
          </cell>
          <cell r="T435">
            <v>27</v>
          </cell>
          <cell r="U435">
            <v>27</v>
          </cell>
          <cell r="V435">
            <v>0</v>
          </cell>
          <cell r="W435">
            <v>0</v>
          </cell>
          <cell r="X435">
            <v>0</v>
          </cell>
          <cell r="Y435">
            <v>0</v>
          </cell>
          <cell r="Z435">
            <v>0</v>
          </cell>
          <cell r="AA435">
            <v>0</v>
          </cell>
          <cell r="AB435">
            <v>0</v>
          </cell>
          <cell r="AC435">
            <v>0</v>
          </cell>
          <cell r="AD435">
            <v>0</v>
          </cell>
          <cell r="AE435">
            <v>0</v>
          </cell>
          <cell r="AF435">
            <v>0</v>
          </cell>
          <cell r="AG435">
            <v>0</v>
          </cell>
          <cell r="AH435">
            <v>0</v>
          </cell>
          <cell r="AI435">
            <v>0</v>
          </cell>
          <cell r="AJ435">
            <v>0</v>
          </cell>
          <cell r="AK435">
            <v>0</v>
          </cell>
          <cell r="AL435">
            <v>0</v>
          </cell>
          <cell r="AM435">
            <v>0</v>
          </cell>
          <cell r="AN435">
            <v>0</v>
          </cell>
          <cell r="AO435">
            <v>0</v>
          </cell>
          <cell r="AP435">
            <v>0</v>
          </cell>
          <cell r="AQ435">
            <v>0</v>
          </cell>
          <cell r="AR435">
            <v>0</v>
          </cell>
          <cell r="AS435">
            <v>0</v>
          </cell>
          <cell r="AT435">
            <v>0</v>
          </cell>
          <cell r="AU435">
            <v>0</v>
          </cell>
          <cell r="AV435">
            <v>0</v>
          </cell>
          <cell r="AW435">
            <v>0</v>
          </cell>
          <cell r="AX435">
            <v>0</v>
          </cell>
          <cell r="AY435">
            <v>0</v>
          </cell>
          <cell r="AZ435">
            <v>0</v>
          </cell>
          <cell r="BA435">
            <v>0</v>
          </cell>
          <cell r="BB435">
            <v>0</v>
          </cell>
          <cell r="BC435">
            <v>0</v>
          </cell>
          <cell r="BD435">
            <v>0</v>
          </cell>
          <cell r="BE435">
            <v>0</v>
          </cell>
          <cell r="BF435">
            <v>0</v>
          </cell>
          <cell r="BG435">
            <v>0</v>
          </cell>
          <cell r="BH435">
            <v>0</v>
          </cell>
          <cell r="BI435">
            <v>0</v>
          </cell>
          <cell r="BJ435">
            <v>0</v>
          </cell>
          <cell r="BK435">
            <v>0</v>
          </cell>
          <cell r="BL435">
            <v>0</v>
          </cell>
          <cell r="BM435">
            <v>0</v>
          </cell>
          <cell r="BN435">
            <v>0</v>
          </cell>
          <cell r="BO435">
            <v>0</v>
          </cell>
          <cell r="BP435">
            <v>0</v>
          </cell>
          <cell r="BQ435">
            <v>0</v>
          </cell>
          <cell r="BR435">
            <v>0</v>
          </cell>
          <cell r="BS435">
            <v>0</v>
          </cell>
          <cell r="BT435">
            <v>0</v>
          </cell>
          <cell r="BU435">
            <v>0</v>
          </cell>
          <cell r="BV435">
            <v>0</v>
          </cell>
          <cell r="BW435">
            <v>0</v>
          </cell>
          <cell r="BX435">
            <v>0</v>
          </cell>
          <cell r="BY435">
            <v>0</v>
          </cell>
          <cell r="BZ435">
            <v>0</v>
          </cell>
          <cell r="CA435">
            <v>0</v>
          </cell>
          <cell r="CB435">
            <v>0</v>
          </cell>
          <cell r="CC435">
            <v>0</v>
          </cell>
        </row>
        <row r="436">
          <cell r="B436" t="str">
            <v>국도38(시)10</v>
          </cell>
          <cell r="C436" t="str">
            <v>국도38(시)</v>
          </cell>
          <cell r="D436" t="str">
            <v>10</v>
          </cell>
          <cell r="E436" t="str">
            <v>0104Z_941</v>
          </cell>
          <cell r="F436" t="str">
            <v>0104Z_942</v>
          </cell>
          <cell r="G436">
            <v>36</v>
          </cell>
          <cell r="H436">
            <v>48</v>
          </cell>
          <cell r="I436">
            <v>0</v>
          </cell>
          <cell r="J436">
            <v>0</v>
          </cell>
          <cell r="K436">
            <v>0</v>
          </cell>
          <cell r="L436">
            <v>0</v>
          </cell>
          <cell r="M436">
            <v>0</v>
          </cell>
          <cell r="N436">
            <v>0</v>
          </cell>
          <cell r="O436">
            <v>0</v>
          </cell>
          <cell r="P436">
            <v>0</v>
          </cell>
          <cell r="Q436">
            <v>0</v>
          </cell>
          <cell r="R436">
            <v>36</v>
          </cell>
          <cell r="S436">
            <v>0</v>
          </cell>
          <cell r="T436">
            <v>36</v>
          </cell>
          <cell r="U436">
            <v>36</v>
          </cell>
          <cell r="V436">
            <v>0</v>
          </cell>
          <cell r="W436">
            <v>0</v>
          </cell>
          <cell r="X436">
            <v>0</v>
          </cell>
          <cell r="Y436">
            <v>0</v>
          </cell>
          <cell r="Z436">
            <v>0</v>
          </cell>
          <cell r="AA436">
            <v>0</v>
          </cell>
          <cell r="AB436">
            <v>0</v>
          </cell>
          <cell r="AC436">
            <v>0</v>
          </cell>
          <cell r="AD436">
            <v>0</v>
          </cell>
          <cell r="AE436">
            <v>0</v>
          </cell>
          <cell r="AF436">
            <v>0</v>
          </cell>
          <cell r="AG436">
            <v>0</v>
          </cell>
          <cell r="AH436">
            <v>0</v>
          </cell>
          <cell r="AI436">
            <v>0</v>
          </cell>
          <cell r="AJ436">
            <v>0</v>
          </cell>
          <cell r="AK436">
            <v>0</v>
          </cell>
          <cell r="AL436">
            <v>0</v>
          </cell>
          <cell r="AM436">
            <v>0</v>
          </cell>
          <cell r="AN436">
            <v>0</v>
          </cell>
          <cell r="AO436">
            <v>0</v>
          </cell>
          <cell r="AP436">
            <v>0</v>
          </cell>
          <cell r="AQ436">
            <v>0</v>
          </cell>
          <cell r="AR436">
            <v>0</v>
          </cell>
          <cell r="AS436">
            <v>0</v>
          </cell>
          <cell r="AT436">
            <v>0</v>
          </cell>
          <cell r="AU436">
            <v>0</v>
          </cell>
          <cell r="AV436">
            <v>0</v>
          </cell>
          <cell r="AW436">
            <v>0</v>
          </cell>
          <cell r="AX436">
            <v>0</v>
          </cell>
          <cell r="AY436">
            <v>0</v>
          </cell>
          <cell r="AZ436">
            <v>0</v>
          </cell>
          <cell r="BA436">
            <v>0</v>
          </cell>
          <cell r="BB436">
            <v>0</v>
          </cell>
          <cell r="BC436">
            <v>0</v>
          </cell>
          <cell r="BD436">
            <v>0</v>
          </cell>
          <cell r="BE436">
            <v>0</v>
          </cell>
          <cell r="BF436">
            <v>0</v>
          </cell>
          <cell r="BG436">
            <v>0</v>
          </cell>
          <cell r="BH436">
            <v>0</v>
          </cell>
          <cell r="BI436">
            <v>0</v>
          </cell>
          <cell r="BJ436">
            <v>0</v>
          </cell>
          <cell r="BK436">
            <v>0</v>
          </cell>
          <cell r="BL436">
            <v>0</v>
          </cell>
          <cell r="BM436">
            <v>0</v>
          </cell>
          <cell r="BN436">
            <v>0</v>
          </cell>
          <cell r="BO436">
            <v>0</v>
          </cell>
          <cell r="BP436">
            <v>0</v>
          </cell>
          <cell r="BQ436">
            <v>0</v>
          </cell>
          <cell r="BR436">
            <v>0</v>
          </cell>
          <cell r="BS436">
            <v>0</v>
          </cell>
          <cell r="BT436">
            <v>0</v>
          </cell>
          <cell r="BU436">
            <v>0</v>
          </cell>
          <cell r="BV436">
            <v>0</v>
          </cell>
          <cell r="BW436">
            <v>0</v>
          </cell>
          <cell r="BX436">
            <v>0</v>
          </cell>
          <cell r="BY436">
            <v>0</v>
          </cell>
          <cell r="BZ436">
            <v>0</v>
          </cell>
          <cell r="CA436">
            <v>0</v>
          </cell>
          <cell r="CB436">
            <v>0</v>
          </cell>
          <cell r="CC436">
            <v>0</v>
          </cell>
        </row>
        <row r="437">
          <cell r="B437" t="str">
            <v>국도38(시)10</v>
          </cell>
          <cell r="C437" t="str">
            <v>국도38(시)</v>
          </cell>
          <cell r="D437" t="str">
            <v>10</v>
          </cell>
          <cell r="E437" t="str">
            <v>0104Z_942</v>
          </cell>
          <cell r="F437" t="str">
            <v>0204R_041</v>
          </cell>
          <cell r="G437">
            <v>37</v>
          </cell>
          <cell r="H437">
            <v>48</v>
          </cell>
          <cell r="I437">
            <v>0</v>
          </cell>
          <cell r="J437">
            <v>0</v>
          </cell>
          <cell r="K437">
            <v>0</v>
          </cell>
          <cell r="L437">
            <v>0</v>
          </cell>
          <cell r="M437">
            <v>0</v>
          </cell>
          <cell r="N437">
            <v>0</v>
          </cell>
          <cell r="O437">
            <v>0</v>
          </cell>
          <cell r="P437">
            <v>0</v>
          </cell>
          <cell r="Q437">
            <v>0</v>
          </cell>
          <cell r="R437">
            <v>37</v>
          </cell>
          <cell r="S437">
            <v>0</v>
          </cell>
          <cell r="T437">
            <v>37</v>
          </cell>
          <cell r="U437">
            <v>37</v>
          </cell>
          <cell r="V437">
            <v>0</v>
          </cell>
          <cell r="W437">
            <v>0</v>
          </cell>
          <cell r="X437">
            <v>0</v>
          </cell>
          <cell r="Y437">
            <v>0</v>
          </cell>
          <cell r="Z437">
            <v>0</v>
          </cell>
          <cell r="AA437">
            <v>0</v>
          </cell>
          <cell r="AB437">
            <v>0</v>
          </cell>
          <cell r="AC437">
            <v>0</v>
          </cell>
          <cell r="AD437">
            <v>0</v>
          </cell>
          <cell r="AE437">
            <v>0</v>
          </cell>
          <cell r="AF437">
            <v>0</v>
          </cell>
          <cell r="AG437">
            <v>0</v>
          </cell>
          <cell r="AH437">
            <v>0</v>
          </cell>
          <cell r="AI437">
            <v>0</v>
          </cell>
          <cell r="AJ437">
            <v>0</v>
          </cell>
          <cell r="AK437">
            <v>0</v>
          </cell>
          <cell r="AL437">
            <v>0</v>
          </cell>
          <cell r="AM437">
            <v>0</v>
          </cell>
          <cell r="AN437">
            <v>0</v>
          </cell>
          <cell r="AO437">
            <v>0</v>
          </cell>
          <cell r="AP437">
            <v>0</v>
          </cell>
          <cell r="AQ437">
            <v>0</v>
          </cell>
          <cell r="AR437">
            <v>0</v>
          </cell>
          <cell r="AS437">
            <v>0</v>
          </cell>
          <cell r="AT437">
            <v>0</v>
          </cell>
          <cell r="AU437">
            <v>0</v>
          </cell>
          <cell r="AV437">
            <v>0</v>
          </cell>
          <cell r="AW437">
            <v>0</v>
          </cell>
          <cell r="AX437">
            <v>0</v>
          </cell>
          <cell r="AY437">
            <v>0</v>
          </cell>
          <cell r="AZ437">
            <v>0</v>
          </cell>
          <cell r="BA437">
            <v>0</v>
          </cell>
          <cell r="BB437">
            <v>0</v>
          </cell>
          <cell r="BC437">
            <v>0</v>
          </cell>
          <cell r="BD437">
            <v>0</v>
          </cell>
          <cell r="BE437">
            <v>0</v>
          </cell>
          <cell r="BF437">
            <v>0</v>
          </cell>
          <cell r="BG437">
            <v>0</v>
          </cell>
          <cell r="BH437">
            <v>0</v>
          </cell>
          <cell r="BI437">
            <v>0</v>
          </cell>
          <cell r="BJ437">
            <v>0</v>
          </cell>
          <cell r="BK437">
            <v>0</v>
          </cell>
          <cell r="BL437">
            <v>0</v>
          </cell>
          <cell r="BM437">
            <v>0</v>
          </cell>
          <cell r="BN437">
            <v>0</v>
          </cell>
          <cell r="BO437">
            <v>0</v>
          </cell>
          <cell r="BP437">
            <v>0</v>
          </cell>
          <cell r="BQ437">
            <v>0</v>
          </cell>
          <cell r="BR437">
            <v>0</v>
          </cell>
          <cell r="BS437">
            <v>0</v>
          </cell>
          <cell r="BT437">
            <v>0</v>
          </cell>
          <cell r="BU437">
            <v>0</v>
          </cell>
          <cell r="BV437">
            <v>0</v>
          </cell>
          <cell r="BW437">
            <v>0</v>
          </cell>
          <cell r="BX437">
            <v>0</v>
          </cell>
          <cell r="BY437">
            <v>0</v>
          </cell>
          <cell r="BZ437">
            <v>0</v>
          </cell>
          <cell r="CA437">
            <v>0</v>
          </cell>
          <cell r="CB437">
            <v>0</v>
          </cell>
          <cell r="CC437">
            <v>0</v>
          </cell>
        </row>
        <row r="438">
          <cell r="B438" t="str">
            <v>국도38(시)10</v>
          </cell>
          <cell r="C438" t="str">
            <v>국도38(시)</v>
          </cell>
          <cell r="D438" t="str">
            <v>10</v>
          </cell>
          <cell r="E438" t="str">
            <v>0204R_041</v>
          </cell>
          <cell r="F438" t="str">
            <v>0204R_051</v>
          </cell>
          <cell r="G438">
            <v>32</v>
          </cell>
          <cell r="H438">
            <v>48</v>
          </cell>
          <cell r="I438">
            <v>0</v>
          </cell>
          <cell r="J438">
            <v>0</v>
          </cell>
          <cell r="K438">
            <v>0</v>
          </cell>
          <cell r="L438">
            <v>0</v>
          </cell>
          <cell r="M438">
            <v>0</v>
          </cell>
          <cell r="N438">
            <v>0</v>
          </cell>
          <cell r="O438">
            <v>0</v>
          </cell>
          <cell r="P438">
            <v>0</v>
          </cell>
          <cell r="Q438">
            <v>0</v>
          </cell>
          <cell r="R438">
            <v>32</v>
          </cell>
          <cell r="S438">
            <v>0</v>
          </cell>
          <cell r="T438">
            <v>32</v>
          </cell>
          <cell r="U438">
            <v>32</v>
          </cell>
          <cell r="V438">
            <v>0</v>
          </cell>
          <cell r="W438">
            <v>0</v>
          </cell>
          <cell r="X438">
            <v>0</v>
          </cell>
          <cell r="Y438">
            <v>0</v>
          </cell>
          <cell r="Z438">
            <v>0</v>
          </cell>
          <cell r="AA438">
            <v>0</v>
          </cell>
          <cell r="AB438">
            <v>0</v>
          </cell>
          <cell r="AC438">
            <v>0</v>
          </cell>
          <cell r="AD438">
            <v>0</v>
          </cell>
          <cell r="AE438">
            <v>0</v>
          </cell>
          <cell r="AF438">
            <v>0</v>
          </cell>
          <cell r="AG438">
            <v>0</v>
          </cell>
          <cell r="AH438">
            <v>0</v>
          </cell>
          <cell r="AI438">
            <v>0</v>
          </cell>
          <cell r="AJ438">
            <v>0</v>
          </cell>
          <cell r="AK438">
            <v>0</v>
          </cell>
          <cell r="AL438">
            <v>0</v>
          </cell>
          <cell r="AM438">
            <v>0</v>
          </cell>
          <cell r="AN438">
            <v>0</v>
          </cell>
          <cell r="AO438">
            <v>0</v>
          </cell>
          <cell r="AP438">
            <v>0</v>
          </cell>
          <cell r="AQ438">
            <v>0</v>
          </cell>
          <cell r="AR438">
            <v>0</v>
          </cell>
          <cell r="AS438">
            <v>0</v>
          </cell>
          <cell r="AT438">
            <v>0</v>
          </cell>
          <cell r="AU438">
            <v>0</v>
          </cell>
          <cell r="AV438">
            <v>0</v>
          </cell>
          <cell r="AW438">
            <v>0</v>
          </cell>
          <cell r="AX438">
            <v>0</v>
          </cell>
          <cell r="AY438">
            <v>0</v>
          </cell>
          <cell r="AZ438">
            <v>0</v>
          </cell>
          <cell r="BA438">
            <v>0</v>
          </cell>
          <cell r="BB438">
            <v>0</v>
          </cell>
          <cell r="BC438">
            <v>0</v>
          </cell>
          <cell r="BD438">
            <v>0</v>
          </cell>
          <cell r="BE438">
            <v>0</v>
          </cell>
          <cell r="BF438">
            <v>0</v>
          </cell>
          <cell r="BG438">
            <v>0</v>
          </cell>
          <cell r="BH438">
            <v>0</v>
          </cell>
          <cell r="BI438">
            <v>0</v>
          </cell>
          <cell r="BJ438">
            <v>0</v>
          </cell>
          <cell r="BK438">
            <v>0</v>
          </cell>
          <cell r="BL438">
            <v>0</v>
          </cell>
          <cell r="BM438">
            <v>0</v>
          </cell>
          <cell r="BN438">
            <v>0</v>
          </cell>
          <cell r="BO438">
            <v>0</v>
          </cell>
          <cell r="BP438">
            <v>0</v>
          </cell>
          <cell r="BQ438">
            <v>0</v>
          </cell>
          <cell r="BR438">
            <v>0</v>
          </cell>
          <cell r="BS438">
            <v>0</v>
          </cell>
          <cell r="BT438">
            <v>0</v>
          </cell>
          <cell r="BU438">
            <v>0</v>
          </cell>
          <cell r="BV438">
            <v>0</v>
          </cell>
          <cell r="BW438">
            <v>0</v>
          </cell>
          <cell r="BX438">
            <v>0</v>
          </cell>
          <cell r="BY438">
            <v>0</v>
          </cell>
          <cell r="BZ438">
            <v>0</v>
          </cell>
          <cell r="CA438">
            <v>0</v>
          </cell>
          <cell r="CB438">
            <v>0</v>
          </cell>
          <cell r="CC438">
            <v>0</v>
          </cell>
        </row>
        <row r="439">
          <cell r="B439" t="str">
            <v>국도38(시)10</v>
          </cell>
          <cell r="C439" t="str">
            <v>국도38(시)</v>
          </cell>
          <cell r="D439" t="str">
            <v>10</v>
          </cell>
          <cell r="E439" t="str">
            <v>0204R_051</v>
          </cell>
          <cell r="F439" t="str">
            <v>0204R_151</v>
          </cell>
          <cell r="G439">
            <v>31</v>
          </cell>
          <cell r="H439">
            <v>48</v>
          </cell>
          <cell r="I439">
            <v>0</v>
          </cell>
          <cell r="J439">
            <v>0</v>
          </cell>
          <cell r="K439">
            <v>0</v>
          </cell>
          <cell r="L439">
            <v>0</v>
          </cell>
          <cell r="M439">
            <v>0</v>
          </cell>
          <cell r="N439">
            <v>0</v>
          </cell>
          <cell r="O439">
            <v>0</v>
          </cell>
          <cell r="P439">
            <v>0</v>
          </cell>
          <cell r="Q439">
            <v>0</v>
          </cell>
          <cell r="R439">
            <v>31</v>
          </cell>
          <cell r="S439">
            <v>0</v>
          </cell>
          <cell r="T439">
            <v>31</v>
          </cell>
          <cell r="U439">
            <v>31</v>
          </cell>
          <cell r="V439">
            <v>0</v>
          </cell>
          <cell r="W439">
            <v>0</v>
          </cell>
          <cell r="X439">
            <v>0</v>
          </cell>
          <cell r="Y439">
            <v>0</v>
          </cell>
          <cell r="Z439">
            <v>0</v>
          </cell>
          <cell r="AA439">
            <v>0</v>
          </cell>
          <cell r="AB439">
            <v>0</v>
          </cell>
          <cell r="AC439">
            <v>0</v>
          </cell>
          <cell r="AD439">
            <v>0</v>
          </cell>
          <cell r="AE439">
            <v>0</v>
          </cell>
          <cell r="AF439">
            <v>0</v>
          </cell>
          <cell r="AG439">
            <v>0</v>
          </cell>
          <cell r="AH439">
            <v>0</v>
          </cell>
          <cell r="AI439">
            <v>0</v>
          </cell>
          <cell r="AJ439">
            <v>0</v>
          </cell>
          <cell r="AK439">
            <v>0</v>
          </cell>
          <cell r="AL439">
            <v>0</v>
          </cell>
          <cell r="AM439">
            <v>0</v>
          </cell>
          <cell r="AN439">
            <v>0</v>
          </cell>
          <cell r="AO439">
            <v>0</v>
          </cell>
          <cell r="AP439">
            <v>0</v>
          </cell>
          <cell r="AQ439">
            <v>0</v>
          </cell>
          <cell r="AR439">
            <v>0</v>
          </cell>
          <cell r="AS439">
            <v>0</v>
          </cell>
          <cell r="AT439">
            <v>0</v>
          </cell>
          <cell r="AU439">
            <v>0</v>
          </cell>
          <cell r="AV439">
            <v>0</v>
          </cell>
          <cell r="AW439">
            <v>0</v>
          </cell>
          <cell r="AX439">
            <v>0</v>
          </cell>
          <cell r="AY439">
            <v>0</v>
          </cell>
          <cell r="AZ439">
            <v>0</v>
          </cell>
          <cell r="BA439">
            <v>0</v>
          </cell>
          <cell r="BB439">
            <v>0</v>
          </cell>
          <cell r="BC439">
            <v>0</v>
          </cell>
          <cell r="BD439">
            <v>0</v>
          </cell>
          <cell r="BE439">
            <v>0</v>
          </cell>
          <cell r="BF439">
            <v>0</v>
          </cell>
          <cell r="BG439">
            <v>0</v>
          </cell>
          <cell r="BH439">
            <v>0</v>
          </cell>
          <cell r="BI439">
            <v>0</v>
          </cell>
          <cell r="BJ439">
            <v>0</v>
          </cell>
          <cell r="BK439">
            <v>0</v>
          </cell>
          <cell r="BL439">
            <v>0</v>
          </cell>
          <cell r="BM439">
            <v>0</v>
          </cell>
          <cell r="BN439">
            <v>0</v>
          </cell>
          <cell r="BO439">
            <v>0</v>
          </cell>
          <cell r="BP439">
            <v>0</v>
          </cell>
          <cell r="BQ439">
            <v>0</v>
          </cell>
          <cell r="BR439">
            <v>0</v>
          </cell>
          <cell r="BS439">
            <v>0</v>
          </cell>
          <cell r="BT439">
            <v>0</v>
          </cell>
          <cell r="BU439">
            <v>0</v>
          </cell>
          <cell r="BV439">
            <v>0</v>
          </cell>
          <cell r="BW439">
            <v>0</v>
          </cell>
          <cell r="BX439">
            <v>0</v>
          </cell>
          <cell r="BY439">
            <v>0</v>
          </cell>
          <cell r="BZ439">
            <v>0</v>
          </cell>
          <cell r="CA439">
            <v>0</v>
          </cell>
          <cell r="CB439">
            <v>0</v>
          </cell>
          <cell r="CC439">
            <v>0</v>
          </cell>
        </row>
        <row r="440">
          <cell r="B440" t="str">
            <v>국도38(시)10</v>
          </cell>
          <cell r="C440" t="str">
            <v>국도38(시)</v>
          </cell>
          <cell r="D440" t="str">
            <v>10</v>
          </cell>
          <cell r="E440" t="str">
            <v>0204R_151</v>
          </cell>
          <cell r="F440" t="str">
            <v>0204R_291</v>
          </cell>
          <cell r="G440">
            <v>26</v>
          </cell>
          <cell r="H440">
            <v>48</v>
          </cell>
          <cell r="I440">
            <v>0</v>
          </cell>
          <cell r="J440">
            <v>0</v>
          </cell>
          <cell r="K440">
            <v>0</v>
          </cell>
          <cell r="L440">
            <v>0</v>
          </cell>
          <cell r="M440">
            <v>0</v>
          </cell>
          <cell r="N440">
            <v>0</v>
          </cell>
          <cell r="O440">
            <v>0</v>
          </cell>
          <cell r="P440">
            <v>0</v>
          </cell>
          <cell r="Q440">
            <v>0</v>
          </cell>
          <cell r="R440">
            <v>26</v>
          </cell>
          <cell r="S440">
            <v>0</v>
          </cell>
          <cell r="T440">
            <v>26</v>
          </cell>
          <cell r="U440">
            <v>26</v>
          </cell>
          <cell r="V440">
            <v>0</v>
          </cell>
          <cell r="W440">
            <v>0</v>
          </cell>
          <cell r="X440">
            <v>0</v>
          </cell>
          <cell r="Y440">
            <v>0</v>
          </cell>
          <cell r="Z440">
            <v>0</v>
          </cell>
          <cell r="AA440">
            <v>0</v>
          </cell>
          <cell r="AB440">
            <v>0</v>
          </cell>
          <cell r="AC440">
            <v>0</v>
          </cell>
          <cell r="AD440">
            <v>0</v>
          </cell>
          <cell r="AE440">
            <v>0</v>
          </cell>
          <cell r="AF440">
            <v>0</v>
          </cell>
          <cell r="AG440">
            <v>0</v>
          </cell>
          <cell r="AH440">
            <v>0</v>
          </cell>
          <cell r="AI440">
            <v>0</v>
          </cell>
          <cell r="AJ440">
            <v>0</v>
          </cell>
          <cell r="AK440">
            <v>0</v>
          </cell>
          <cell r="AL440">
            <v>0</v>
          </cell>
          <cell r="AM440">
            <v>0</v>
          </cell>
          <cell r="AN440">
            <v>0</v>
          </cell>
          <cell r="AO440">
            <v>0</v>
          </cell>
          <cell r="AP440">
            <v>0</v>
          </cell>
          <cell r="AQ440">
            <v>0</v>
          </cell>
          <cell r="AR440">
            <v>0</v>
          </cell>
          <cell r="AS440">
            <v>0</v>
          </cell>
          <cell r="AT440">
            <v>0</v>
          </cell>
          <cell r="AU440">
            <v>0</v>
          </cell>
          <cell r="AV440">
            <v>0</v>
          </cell>
          <cell r="AW440">
            <v>0</v>
          </cell>
          <cell r="AX440">
            <v>0</v>
          </cell>
          <cell r="AY440">
            <v>0</v>
          </cell>
          <cell r="AZ440">
            <v>0</v>
          </cell>
          <cell r="BA440">
            <v>0</v>
          </cell>
          <cell r="BB440">
            <v>0</v>
          </cell>
          <cell r="BC440">
            <v>0</v>
          </cell>
          <cell r="BD440">
            <v>0</v>
          </cell>
          <cell r="BE440">
            <v>0</v>
          </cell>
          <cell r="BF440">
            <v>0</v>
          </cell>
          <cell r="BG440">
            <v>0</v>
          </cell>
          <cell r="BH440">
            <v>0</v>
          </cell>
          <cell r="BI440">
            <v>0</v>
          </cell>
          <cell r="BJ440">
            <v>0</v>
          </cell>
          <cell r="BK440">
            <v>0</v>
          </cell>
          <cell r="BL440">
            <v>0</v>
          </cell>
          <cell r="BM440">
            <v>0</v>
          </cell>
          <cell r="BN440">
            <v>0</v>
          </cell>
          <cell r="BO440">
            <v>0</v>
          </cell>
          <cell r="BP440">
            <v>0</v>
          </cell>
          <cell r="BQ440">
            <v>0</v>
          </cell>
          <cell r="BR440">
            <v>0</v>
          </cell>
          <cell r="BS440">
            <v>0</v>
          </cell>
          <cell r="BT440">
            <v>0</v>
          </cell>
          <cell r="BU440">
            <v>0</v>
          </cell>
          <cell r="BV440">
            <v>0</v>
          </cell>
          <cell r="BW440">
            <v>0</v>
          </cell>
          <cell r="BX440">
            <v>0</v>
          </cell>
          <cell r="BY440">
            <v>0</v>
          </cell>
          <cell r="BZ440">
            <v>0</v>
          </cell>
          <cell r="CA440">
            <v>0</v>
          </cell>
          <cell r="CB440">
            <v>0</v>
          </cell>
          <cell r="CC440">
            <v>0</v>
          </cell>
        </row>
        <row r="441">
          <cell r="B441" t="str">
            <v>국도38(시)10</v>
          </cell>
          <cell r="C441" t="str">
            <v>국도38(시)</v>
          </cell>
          <cell r="D441" t="str">
            <v>10</v>
          </cell>
          <cell r="E441" t="str">
            <v>0204R_291</v>
          </cell>
          <cell r="F441" t="str">
            <v>0204R_252</v>
          </cell>
          <cell r="G441">
            <v>31</v>
          </cell>
          <cell r="H441">
            <v>48</v>
          </cell>
          <cell r="I441">
            <v>0</v>
          </cell>
          <cell r="J441">
            <v>0</v>
          </cell>
          <cell r="K441">
            <v>0</v>
          </cell>
          <cell r="L441">
            <v>0</v>
          </cell>
          <cell r="M441">
            <v>0</v>
          </cell>
          <cell r="N441">
            <v>0</v>
          </cell>
          <cell r="O441">
            <v>0</v>
          </cell>
          <cell r="P441">
            <v>0</v>
          </cell>
          <cell r="Q441">
            <v>0</v>
          </cell>
          <cell r="R441">
            <v>31</v>
          </cell>
          <cell r="S441">
            <v>0</v>
          </cell>
          <cell r="T441">
            <v>31</v>
          </cell>
          <cell r="U441">
            <v>31</v>
          </cell>
          <cell r="V441">
            <v>0</v>
          </cell>
          <cell r="W441">
            <v>0</v>
          </cell>
          <cell r="X441">
            <v>0</v>
          </cell>
          <cell r="Y441">
            <v>0</v>
          </cell>
          <cell r="Z441">
            <v>0</v>
          </cell>
          <cell r="AA441">
            <v>0</v>
          </cell>
          <cell r="AB441">
            <v>0</v>
          </cell>
          <cell r="AC441">
            <v>0</v>
          </cell>
          <cell r="AD441">
            <v>0</v>
          </cell>
          <cell r="AE441">
            <v>0</v>
          </cell>
          <cell r="AF441">
            <v>0</v>
          </cell>
          <cell r="AG441">
            <v>0</v>
          </cell>
          <cell r="AH441">
            <v>0</v>
          </cell>
          <cell r="AI441">
            <v>0</v>
          </cell>
          <cell r="AJ441">
            <v>0</v>
          </cell>
          <cell r="AK441">
            <v>0</v>
          </cell>
          <cell r="AL441">
            <v>0</v>
          </cell>
          <cell r="AM441">
            <v>0</v>
          </cell>
          <cell r="AN441">
            <v>0</v>
          </cell>
          <cell r="AO441">
            <v>0</v>
          </cell>
          <cell r="AP441">
            <v>0</v>
          </cell>
          <cell r="AQ441">
            <v>0</v>
          </cell>
          <cell r="AR441">
            <v>0</v>
          </cell>
          <cell r="AS441">
            <v>0</v>
          </cell>
          <cell r="AT441">
            <v>0</v>
          </cell>
          <cell r="AU441">
            <v>0</v>
          </cell>
          <cell r="AV441">
            <v>0</v>
          </cell>
          <cell r="AW441">
            <v>0</v>
          </cell>
          <cell r="AX441">
            <v>0</v>
          </cell>
          <cell r="AY441">
            <v>0</v>
          </cell>
          <cell r="AZ441">
            <v>0</v>
          </cell>
          <cell r="BA441">
            <v>0</v>
          </cell>
          <cell r="BB441">
            <v>0</v>
          </cell>
          <cell r="BC441">
            <v>0</v>
          </cell>
          <cell r="BD441">
            <v>0</v>
          </cell>
          <cell r="BE441">
            <v>0</v>
          </cell>
          <cell r="BF441">
            <v>0</v>
          </cell>
          <cell r="BG441">
            <v>0</v>
          </cell>
          <cell r="BH441">
            <v>0</v>
          </cell>
          <cell r="BI441">
            <v>0</v>
          </cell>
          <cell r="BJ441">
            <v>0</v>
          </cell>
          <cell r="BK441">
            <v>0</v>
          </cell>
          <cell r="BL441">
            <v>2</v>
          </cell>
          <cell r="BM441">
            <v>0</v>
          </cell>
          <cell r="BN441">
            <v>0</v>
          </cell>
          <cell r="BO441">
            <v>0</v>
          </cell>
          <cell r="BP441">
            <v>0</v>
          </cell>
          <cell r="BQ441">
            <v>0</v>
          </cell>
          <cell r="BR441">
            <v>0</v>
          </cell>
          <cell r="BS441">
            <v>0</v>
          </cell>
          <cell r="BT441">
            <v>0</v>
          </cell>
          <cell r="BU441">
            <v>0</v>
          </cell>
          <cell r="BV441">
            <v>0</v>
          </cell>
          <cell r="BW441">
            <v>0</v>
          </cell>
          <cell r="BX441">
            <v>0</v>
          </cell>
          <cell r="BY441">
            <v>0</v>
          </cell>
          <cell r="BZ441">
            <v>0</v>
          </cell>
          <cell r="CA441">
            <v>0</v>
          </cell>
          <cell r="CB441">
            <v>0</v>
          </cell>
          <cell r="CC441">
            <v>0</v>
          </cell>
        </row>
        <row r="442">
          <cell r="B442" t="str">
            <v>국도38(시)10</v>
          </cell>
          <cell r="C442" t="str">
            <v>국도38(시)</v>
          </cell>
          <cell r="D442" t="str">
            <v>10</v>
          </cell>
          <cell r="E442" t="str">
            <v>0204R_252</v>
          </cell>
          <cell r="F442" t="str">
            <v>0204R_363</v>
          </cell>
          <cell r="G442">
            <v>50</v>
          </cell>
          <cell r="H442">
            <v>48</v>
          </cell>
          <cell r="I442">
            <v>0</v>
          </cell>
          <cell r="J442">
            <v>0</v>
          </cell>
          <cell r="K442">
            <v>0</v>
          </cell>
          <cell r="L442">
            <v>0</v>
          </cell>
          <cell r="M442">
            <v>0</v>
          </cell>
          <cell r="N442">
            <v>0</v>
          </cell>
          <cell r="O442">
            <v>0</v>
          </cell>
          <cell r="P442">
            <v>0</v>
          </cell>
          <cell r="Q442">
            <v>0</v>
          </cell>
          <cell r="R442">
            <v>50</v>
          </cell>
          <cell r="S442">
            <v>0</v>
          </cell>
          <cell r="T442">
            <v>50</v>
          </cell>
          <cell r="U442">
            <v>50</v>
          </cell>
          <cell r="V442">
            <v>0</v>
          </cell>
          <cell r="W442">
            <v>0</v>
          </cell>
          <cell r="X442">
            <v>0</v>
          </cell>
          <cell r="Y442">
            <v>0</v>
          </cell>
          <cell r="Z442">
            <v>0</v>
          </cell>
          <cell r="AA442">
            <v>0</v>
          </cell>
          <cell r="AB442">
            <v>0</v>
          </cell>
          <cell r="AC442">
            <v>0</v>
          </cell>
          <cell r="AD442">
            <v>0</v>
          </cell>
          <cell r="AE442">
            <v>0</v>
          </cell>
          <cell r="AF442">
            <v>0</v>
          </cell>
          <cell r="AG442">
            <v>0</v>
          </cell>
          <cell r="AH442">
            <v>0</v>
          </cell>
          <cell r="AI442">
            <v>0</v>
          </cell>
          <cell r="AJ442">
            <v>0</v>
          </cell>
          <cell r="AK442">
            <v>0</v>
          </cell>
          <cell r="AL442">
            <v>0</v>
          </cell>
          <cell r="AM442">
            <v>0</v>
          </cell>
          <cell r="AN442">
            <v>0</v>
          </cell>
          <cell r="AO442">
            <v>0</v>
          </cell>
          <cell r="AP442">
            <v>0</v>
          </cell>
          <cell r="AQ442">
            <v>0</v>
          </cell>
          <cell r="AR442">
            <v>0</v>
          </cell>
          <cell r="AS442">
            <v>0</v>
          </cell>
          <cell r="AT442">
            <v>0</v>
          </cell>
          <cell r="AU442">
            <v>0</v>
          </cell>
          <cell r="AV442">
            <v>0</v>
          </cell>
          <cell r="AW442">
            <v>0</v>
          </cell>
          <cell r="AX442">
            <v>0</v>
          </cell>
          <cell r="AY442">
            <v>0</v>
          </cell>
          <cell r="AZ442">
            <v>0</v>
          </cell>
          <cell r="BA442">
            <v>0</v>
          </cell>
          <cell r="BB442">
            <v>0</v>
          </cell>
          <cell r="BC442">
            <v>0</v>
          </cell>
          <cell r="BD442">
            <v>0</v>
          </cell>
          <cell r="BE442">
            <v>0</v>
          </cell>
          <cell r="BF442">
            <v>0</v>
          </cell>
          <cell r="BG442">
            <v>0</v>
          </cell>
          <cell r="BH442">
            <v>0</v>
          </cell>
          <cell r="BI442">
            <v>0</v>
          </cell>
          <cell r="BJ442">
            <v>0</v>
          </cell>
          <cell r="BK442">
            <v>0</v>
          </cell>
          <cell r="BL442">
            <v>2</v>
          </cell>
          <cell r="BM442">
            <v>0</v>
          </cell>
          <cell r="BN442">
            <v>0</v>
          </cell>
          <cell r="BO442">
            <v>0</v>
          </cell>
          <cell r="BP442">
            <v>0</v>
          </cell>
          <cell r="BQ442">
            <v>0</v>
          </cell>
          <cell r="BR442">
            <v>0</v>
          </cell>
          <cell r="BS442">
            <v>0</v>
          </cell>
          <cell r="BT442">
            <v>0</v>
          </cell>
          <cell r="BU442">
            <v>0</v>
          </cell>
          <cell r="BV442">
            <v>0</v>
          </cell>
          <cell r="BW442">
            <v>0</v>
          </cell>
          <cell r="BX442">
            <v>0</v>
          </cell>
          <cell r="BY442">
            <v>0</v>
          </cell>
          <cell r="BZ442">
            <v>0</v>
          </cell>
          <cell r="CA442">
            <v>0</v>
          </cell>
          <cell r="CB442">
            <v>0</v>
          </cell>
          <cell r="CC442">
            <v>0</v>
          </cell>
        </row>
        <row r="443">
          <cell r="B443" t="str">
            <v>국도38(시)10</v>
          </cell>
          <cell r="C443" t="str">
            <v>국도38(시)</v>
          </cell>
          <cell r="D443" t="str">
            <v>10</v>
          </cell>
          <cell r="E443" t="str">
            <v>0204R_363</v>
          </cell>
          <cell r="F443" t="str">
            <v>0204R_472</v>
          </cell>
          <cell r="G443">
            <v>43</v>
          </cell>
          <cell r="H443">
            <v>48</v>
          </cell>
          <cell r="I443">
            <v>0</v>
          </cell>
          <cell r="J443">
            <v>0</v>
          </cell>
          <cell r="K443">
            <v>0</v>
          </cell>
          <cell r="L443">
            <v>0</v>
          </cell>
          <cell r="M443">
            <v>0</v>
          </cell>
          <cell r="N443">
            <v>0</v>
          </cell>
          <cell r="O443">
            <v>0</v>
          </cell>
          <cell r="P443">
            <v>0</v>
          </cell>
          <cell r="Q443">
            <v>0</v>
          </cell>
          <cell r="R443">
            <v>43</v>
          </cell>
          <cell r="S443">
            <v>0</v>
          </cell>
          <cell r="T443">
            <v>43</v>
          </cell>
          <cell r="U443">
            <v>43</v>
          </cell>
          <cell r="V443">
            <v>0</v>
          </cell>
          <cell r="W443">
            <v>0</v>
          </cell>
          <cell r="X443">
            <v>0</v>
          </cell>
          <cell r="Y443">
            <v>0</v>
          </cell>
          <cell r="Z443">
            <v>0</v>
          </cell>
          <cell r="AA443">
            <v>0</v>
          </cell>
          <cell r="AB443">
            <v>0</v>
          </cell>
          <cell r="AC443">
            <v>0</v>
          </cell>
          <cell r="AD443">
            <v>0</v>
          </cell>
          <cell r="AE443">
            <v>0</v>
          </cell>
          <cell r="AF443">
            <v>0</v>
          </cell>
          <cell r="AG443">
            <v>0</v>
          </cell>
          <cell r="AH443">
            <v>0</v>
          </cell>
          <cell r="AI443">
            <v>0</v>
          </cell>
          <cell r="AJ443">
            <v>0</v>
          </cell>
          <cell r="AK443">
            <v>0</v>
          </cell>
          <cell r="AL443">
            <v>0</v>
          </cell>
          <cell r="AM443">
            <v>0</v>
          </cell>
          <cell r="AN443">
            <v>0</v>
          </cell>
          <cell r="AO443">
            <v>0</v>
          </cell>
          <cell r="AP443">
            <v>0</v>
          </cell>
          <cell r="AQ443">
            <v>0</v>
          </cell>
          <cell r="AR443">
            <v>0</v>
          </cell>
          <cell r="AS443">
            <v>0</v>
          </cell>
          <cell r="AT443">
            <v>0</v>
          </cell>
          <cell r="AU443">
            <v>0</v>
          </cell>
          <cell r="AV443">
            <v>0</v>
          </cell>
          <cell r="AW443">
            <v>0</v>
          </cell>
          <cell r="AX443">
            <v>0</v>
          </cell>
          <cell r="AY443">
            <v>0</v>
          </cell>
          <cell r="AZ443">
            <v>0</v>
          </cell>
          <cell r="BA443">
            <v>0</v>
          </cell>
          <cell r="BB443">
            <v>0</v>
          </cell>
          <cell r="BC443">
            <v>0</v>
          </cell>
          <cell r="BD443">
            <v>0</v>
          </cell>
          <cell r="BE443">
            <v>0</v>
          </cell>
          <cell r="BF443">
            <v>0</v>
          </cell>
          <cell r="BG443">
            <v>0</v>
          </cell>
          <cell r="BH443">
            <v>0</v>
          </cell>
          <cell r="BI443">
            <v>0</v>
          </cell>
          <cell r="BJ443">
            <v>0</v>
          </cell>
          <cell r="BK443">
            <v>0</v>
          </cell>
          <cell r="BL443">
            <v>0</v>
          </cell>
          <cell r="BM443">
            <v>0</v>
          </cell>
          <cell r="BN443">
            <v>0</v>
          </cell>
          <cell r="BO443">
            <v>0</v>
          </cell>
          <cell r="BP443">
            <v>0</v>
          </cell>
          <cell r="BQ443">
            <v>0</v>
          </cell>
          <cell r="BR443">
            <v>0</v>
          </cell>
          <cell r="BS443">
            <v>0</v>
          </cell>
          <cell r="BT443">
            <v>0</v>
          </cell>
          <cell r="BU443">
            <v>0</v>
          </cell>
          <cell r="BV443">
            <v>0</v>
          </cell>
          <cell r="BW443">
            <v>0</v>
          </cell>
          <cell r="BX443">
            <v>0</v>
          </cell>
          <cell r="BY443">
            <v>0</v>
          </cell>
          <cell r="BZ443">
            <v>0</v>
          </cell>
          <cell r="CA443">
            <v>0</v>
          </cell>
          <cell r="CB443">
            <v>0</v>
          </cell>
          <cell r="CC443">
            <v>0</v>
          </cell>
        </row>
        <row r="444">
          <cell r="B444" t="str">
            <v>국도38(시)10</v>
          </cell>
          <cell r="C444" t="str">
            <v>국도38(시)</v>
          </cell>
          <cell r="D444" t="str">
            <v>10</v>
          </cell>
          <cell r="E444" t="str">
            <v>0204R_472</v>
          </cell>
          <cell r="F444" t="str">
            <v>0204R_571</v>
          </cell>
          <cell r="G444">
            <v>43</v>
          </cell>
          <cell r="H444">
            <v>48</v>
          </cell>
          <cell r="I444">
            <v>0</v>
          </cell>
          <cell r="J444">
            <v>0</v>
          </cell>
          <cell r="K444">
            <v>0</v>
          </cell>
          <cell r="L444">
            <v>0</v>
          </cell>
          <cell r="M444">
            <v>0</v>
          </cell>
          <cell r="N444">
            <v>0</v>
          </cell>
          <cell r="O444">
            <v>0</v>
          </cell>
          <cell r="P444">
            <v>0</v>
          </cell>
          <cell r="Q444">
            <v>0</v>
          </cell>
          <cell r="R444">
            <v>43</v>
          </cell>
          <cell r="S444">
            <v>0</v>
          </cell>
          <cell r="T444">
            <v>43</v>
          </cell>
          <cell r="U444">
            <v>43</v>
          </cell>
          <cell r="V444">
            <v>0</v>
          </cell>
          <cell r="W444">
            <v>0</v>
          </cell>
          <cell r="X444">
            <v>0</v>
          </cell>
          <cell r="Y444">
            <v>0</v>
          </cell>
          <cell r="Z444">
            <v>0</v>
          </cell>
          <cell r="AA444">
            <v>0</v>
          </cell>
          <cell r="AB444">
            <v>0</v>
          </cell>
          <cell r="AC444">
            <v>0</v>
          </cell>
          <cell r="AD444">
            <v>0</v>
          </cell>
          <cell r="AE444">
            <v>0</v>
          </cell>
          <cell r="AF444">
            <v>0</v>
          </cell>
          <cell r="AG444">
            <v>0</v>
          </cell>
          <cell r="AH444">
            <v>0</v>
          </cell>
          <cell r="AI444">
            <v>0</v>
          </cell>
          <cell r="AJ444">
            <v>0</v>
          </cell>
          <cell r="AK444">
            <v>0</v>
          </cell>
          <cell r="AL444">
            <v>0</v>
          </cell>
          <cell r="AM444">
            <v>0</v>
          </cell>
          <cell r="AN444">
            <v>0</v>
          </cell>
          <cell r="AO444">
            <v>0</v>
          </cell>
          <cell r="AP444">
            <v>0</v>
          </cell>
          <cell r="AQ444">
            <v>0</v>
          </cell>
          <cell r="AR444">
            <v>0</v>
          </cell>
          <cell r="AS444">
            <v>0</v>
          </cell>
          <cell r="AT444">
            <v>0</v>
          </cell>
          <cell r="AU444">
            <v>0</v>
          </cell>
          <cell r="AV444">
            <v>0</v>
          </cell>
          <cell r="AW444">
            <v>0</v>
          </cell>
          <cell r="AX444">
            <v>0</v>
          </cell>
          <cell r="AY444">
            <v>0</v>
          </cell>
          <cell r="AZ444">
            <v>0</v>
          </cell>
          <cell r="BA444">
            <v>0</v>
          </cell>
          <cell r="BB444">
            <v>0</v>
          </cell>
          <cell r="BC444">
            <v>0</v>
          </cell>
          <cell r="BD444">
            <v>0</v>
          </cell>
          <cell r="BE444">
            <v>0</v>
          </cell>
          <cell r="BF444">
            <v>0</v>
          </cell>
          <cell r="BG444">
            <v>0</v>
          </cell>
          <cell r="BH444">
            <v>0</v>
          </cell>
          <cell r="BI444">
            <v>0</v>
          </cell>
          <cell r="BJ444">
            <v>0</v>
          </cell>
          <cell r="BK444">
            <v>0</v>
          </cell>
          <cell r="BL444">
            <v>0</v>
          </cell>
          <cell r="BM444">
            <v>0</v>
          </cell>
          <cell r="BN444">
            <v>0</v>
          </cell>
          <cell r="BO444">
            <v>0</v>
          </cell>
          <cell r="BP444">
            <v>0</v>
          </cell>
          <cell r="BQ444">
            <v>0</v>
          </cell>
          <cell r="BR444">
            <v>0</v>
          </cell>
          <cell r="BS444">
            <v>0</v>
          </cell>
          <cell r="BT444">
            <v>0</v>
          </cell>
          <cell r="BU444">
            <v>0</v>
          </cell>
          <cell r="BV444">
            <v>0</v>
          </cell>
          <cell r="BW444">
            <v>0</v>
          </cell>
          <cell r="BX444">
            <v>0</v>
          </cell>
          <cell r="BY444">
            <v>0</v>
          </cell>
          <cell r="BZ444">
            <v>0</v>
          </cell>
          <cell r="CA444">
            <v>0</v>
          </cell>
          <cell r="CB444">
            <v>0</v>
          </cell>
          <cell r="CC444">
            <v>0</v>
          </cell>
        </row>
        <row r="445">
          <cell r="B445" t="str">
            <v>국도38(시)10</v>
          </cell>
          <cell r="C445" t="str">
            <v>국도38(시)</v>
          </cell>
          <cell r="D445" t="str">
            <v>10</v>
          </cell>
          <cell r="E445" t="str">
            <v>0204R_571</v>
          </cell>
          <cell r="F445" t="str">
            <v>0204R_582</v>
          </cell>
          <cell r="G445">
            <v>55</v>
          </cell>
          <cell r="H445">
            <v>48</v>
          </cell>
          <cell r="I445">
            <v>0</v>
          </cell>
          <cell r="J445">
            <v>0</v>
          </cell>
          <cell r="K445">
            <v>0</v>
          </cell>
          <cell r="L445">
            <v>0</v>
          </cell>
          <cell r="M445">
            <v>0</v>
          </cell>
          <cell r="N445">
            <v>0</v>
          </cell>
          <cell r="O445">
            <v>0</v>
          </cell>
          <cell r="P445">
            <v>0</v>
          </cell>
          <cell r="Q445">
            <v>0</v>
          </cell>
          <cell r="R445">
            <v>55</v>
          </cell>
          <cell r="S445">
            <v>0</v>
          </cell>
          <cell r="T445">
            <v>55</v>
          </cell>
          <cell r="U445">
            <v>55</v>
          </cell>
          <cell r="V445">
            <v>0</v>
          </cell>
          <cell r="W445">
            <v>0</v>
          </cell>
          <cell r="X445">
            <v>0</v>
          </cell>
          <cell r="Y445">
            <v>0</v>
          </cell>
          <cell r="Z445">
            <v>0</v>
          </cell>
          <cell r="AA445">
            <v>0</v>
          </cell>
          <cell r="AB445">
            <v>0</v>
          </cell>
          <cell r="AC445">
            <v>0</v>
          </cell>
          <cell r="AD445">
            <v>0</v>
          </cell>
          <cell r="AE445">
            <v>0</v>
          </cell>
          <cell r="AF445">
            <v>0</v>
          </cell>
          <cell r="AG445">
            <v>0</v>
          </cell>
          <cell r="AH445">
            <v>0</v>
          </cell>
          <cell r="AI445">
            <v>0</v>
          </cell>
          <cell r="AJ445">
            <v>0</v>
          </cell>
          <cell r="AK445">
            <v>0</v>
          </cell>
          <cell r="AL445">
            <v>0</v>
          </cell>
          <cell r="AM445">
            <v>0</v>
          </cell>
          <cell r="AN445">
            <v>0</v>
          </cell>
          <cell r="AO445">
            <v>0</v>
          </cell>
          <cell r="AP445">
            <v>0</v>
          </cell>
          <cell r="AQ445">
            <v>0</v>
          </cell>
          <cell r="AR445">
            <v>0</v>
          </cell>
          <cell r="AS445">
            <v>0</v>
          </cell>
          <cell r="AT445">
            <v>0</v>
          </cell>
          <cell r="AU445">
            <v>0</v>
          </cell>
          <cell r="AV445">
            <v>0</v>
          </cell>
          <cell r="AW445">
            <v>0</v>
          </cell>
          <cell r="AX445">
            <v>0</v>
          </cell>
          <cell r="AY445">
            <v>0</v>
          </cell>
          <cell r="AZ445">
            <v>0</v>
          </cell>
          <cell r="BA445">
            <v>0</v>
          </cell>
          <cell r="BB445">
            <v>0</v>
          </cell>
          <cell r="BC445">
            <v>0</v>
          </cell>
          <cell r="BD445">
            <v>0</v>
          </cell>
          <cell r="BE445">
            <v>0</v>
          </cell>
          <cell r="BF445">
            <v>0</v>
          </cell>
          <cell r="BG445">
            <v>0</v>
          </cell>
          <cell r="BH445">
            <v>0</v>
          </cell>
          <cell r="BI445">
            <v>0</v>
          </cell>
          <cell r="BJ445">
            <v>0</v>
          </cell>
          <cell r="BK445">
            <v>0</v>
          </cell>
          <cell r="BL445">
            <v>0</v>
          </cell>
          <cell r="BM445">
            <v>0</v>
          </cell>
          <cell r="BN445">
            <v>0</v>
          </cell>
          <cell r="BO445">
            <v>0</v>
          </cell>
          <cell r="BP445">
            <v>0</v>
          </cell>
          <cell r="BQ445">
            <v>0</v>
          </cell>
          <cell r="BR445">
            <v>0</v>
          </cell>
          <cell r="BS445">
            <v>0</v>
          </cell>
          <cell r="BT445">
            <v>0</v>
          </cell>
          <cell r="BU445">
            <v>0</v>
          </cell>
          <cell r="BV445">
            <v>0</v>
          </cell>
          <cell r="BW445">
            <v>0</v>
          </cell>
          <cell r="BX445">
            <v>0</v>
          </cell>
          <cell r="BY445">
            <v>0</v>
          </cell>
          <cell r="BZ445">
            <v>0</v>
          </cell>
          <cell r="CA445">
            <v>0</v>
          </cell>
          <cell r="CB445">
            <v>0</v>
          </cell>
          <cell r="CC445">
            <v>0</v>
          </cell>
        </row>
        <row r="446">
          <cell r="B446" t="str">
            <v>국도38(시)10</v>
          </cell>
          <cell r="C446" t="str">
            <v>국도38(시)</v>
          </cell>
          <cell r="D446" t="str">
            <v>10</v>
          </cell>
          <cell r="E446" t="str">
            <v>0204R_582</v>
          </cell>
          <cell r="F446" t="str">
            <v>0204R_692</v>
          </cell>
          <cell r="G446">
            <v>61</v>
          </cell>
          <cell r="H446">
            <v>48</v>
          </cell>
          <cell r="I446">
            <v>0</v>
          </cell>
          <cell r="J446">
            <v>0</v>
          </cell>
          <cell r="K446">
            <v>0</v>
          </cell>
          <cell r="L446">
            <v>0</v>
          </cell>
          <cell r="M446">
            <v>0</v>
          </cell>
          <cell r="N446">
            <v>0</v>
          </cell>
          <cell r="O446">
            <v>0</v>
          </cell>
          <cell r="P446">
            <v>0</v>
          </cell>
          <cell r="Q446">
            <v>0</v>
          </cell>
          <cell r="R446">
            <v>61</v>
          </cell>
          <cell r="S446">
            <v>0</v>
          </cell>
          <cell r="T446">
            <v>61</v>
          </cell>
          <cell r="U446">
            <v>61</v>
          </cell>
          <cell r="V446">
            <v>0</v>
          </cell>
          <cell r="W446">
            <v>0</v>
          </cell>
          <cell r="X446">
            <v>0</v>
          </cell>
          <cell r="Y446">
            <v>0</v>
          </cell>
          <cell r="Z446">
            <v>0</v>
          </cell>
          <cell r="AA446">
            <v>0</v>
          </cell>
          <cell r="AB446">
            <v>0</v>
          </cell>
          <cell r="AC446">
            <v>0</v>
          </cell>
          <cell r="AD446">
            <v>0</v>
          </cell>
          <cell r="AE446">
            <v>0</v>
          </cell>
          <cell r="AF446">
            <v>0</v>
          </cell>
          <cell r="AG446">
            <v>0</v>
          </cell>
          <cell r="AH446">
            <v>0</v>
          </cell>
          <cell r="AI446">
            <v>0</v>
          </cell>
          <cell r="AJ446">
            <v>0</v>
          </cell>
          <cell r="AK446">
            <v>0</v>
          </cell>
          <cell r="AL446">
            <v>0</v>
          </cell>
          <cell r="AM446">
            <v>0</v>
          </cell>
          <cell r="AN446">
            <v>0</v>
          </cell>
          <cell r="AO446">
            <v>0</v>
          </cell>
          <cell r="AP446">
            <v>0</v>
          </cell>
          <cell r="AQ446">
            <v>0</v>
          </cell>
          <cell r="AR446">
            <v>0</v>
          </cell>
          <cell r="AS446">
            <v>0</v>
          </cell>
          <cell r="AT446">
            <v>0</v>
          </cell>
          <cell r="AU446">
            <v>0</v>
          </cell>
          <cell r="AV446">
            <v>0</v>
          </cell>
          <cell r="AW446">
            <v>0</v>
          </cell>
          <cell r="AX446">
            <v>0</v>
          </cell>
          <cell r="AY446">
            <v>0</v>
          </cell>
          <cell r="AZ446">
            <v>0</v>
          </cell>
          <cell r="BA446">
            <v>0</v>
          </cell>
          <cell r="BB446">
            <v>0</v>
          </cell>
          <cell r="BC446">
            <v>0</v>
          </cell>
          <cell r="BD446">
            <v>0</v>
          </cell>
          <cell r="BE446">
            <v>0</v>
          </cell>
          <cell r="BF446">
            <v>0</v>
          </cell>
          <cell r="BG446">
            <v>0</v>
          </cell>
          <cell r="BH446">
            <v>0</v>
          </cell>
          <cell r="BI446">
            <v>0</v>
          </cell>
          <cell r="BJ446">
            <v>0</v>
          </cell>
          <cell r="BK446">
            <v>0</v>
          </cell>
          <cell r="BL446">
            <v>0</v>
          </cell>
          <cell r="BM446">
            <v>0</v>
          </cell>
          <cell r="BN446">
            <v>0</v>
          </cell>
          <cell r="BO446">
            <v>0</v>
          </cell>
          <cell r="BP446">
            <v>0</v>
          </cell>
          <cell r="BQ446">
            <v>0</v>
          </cell>
          <cell r="BR446">
            <v>0</v>
          </cell>
          <cell r="BS446">
            <v>0</v>
          </cell>
          <cell r="BT446">
            <v>0</v>
          </cell>
          <cell r="BU446">
            <v>0</v>
          </cell>
          <cell r="BV446">
            <v>0</v>
          </cell>
          <cell r="BW446">
            <v>0</v>
          </cell>
          <cell r="BX446">
            <v>0</v>
          </cell>
          <cell r="BY446">
            <v>0</v>
          </cell>
          <cell r="BZ446">
            <v>0</v>
          </cell>
          <cell r="CA446">
            <v>0</v>
          </cell>
          <cell r="CB446">
            <v>0</v>
          </cell>
          <cell r="CC446">
            <v>0</v>
          </cell>
        </row>
        <row r="447">
          <cell r="B447" t="str">
            <v>국도38(시)10</v>
          </cell>
          <cell r="C447" t="str">
            <v>국도38(시)</v>
          </cell>
          <cell r="D447" t="str">
            <v>10</v>
          </cell>
          <cell r="E447" t="str">
            <v>0204R_692</v>
          </cell>
          <cell r="F447" t="str">
            <v>0204P_602</v>
          </cell>
          <cell r="G447">
            <v>56</v>
          </cell>
          <cell r="H447">
            <v>48</v>
          </cell>
          <cell r="I447">
            <v>0</v>
          </cell>
          <cell r="J447">
            <v>0</v>
          </cell>
          <cell r="K447">
            <v>0</v>
          </cell>
          <cell r="L447">
            <v>0</v>
          </cell>
          <cell r="M447">
            <v>0</v>
          </cell>
          <cell r="N447">
            <v>0</v>
          </cell>
          <cell r="O447">
            <v>0</v>
          </cell>
          <cell r="P447">
            <v>0</v>
          </cell>
          <cell r="Q447">
            <v>0</v>
          </cell>
          <cell r="R447">
            <v>56</v>
          </cell>
          <cell r="S447">
            <v>0</v>
          </cell>
          <cell r="T447">
            <v>56</v>
          </cell>
          <cell r="U447">
            <v>56</v>
          </cell>
          <cell r="V447">
            <v>0</v>
          </cell>
          <cell r="W447">
            <v>0</v>
          </cell>
          <cell r="X447">
            <v>0</v>
          </cell>
          <cell r="Y447">
            <v>0</v>
          </cell>
          <cell r="Z447">
            <v>0</v>
          </cell>
          <cell r="AA447">
            <v>0</v>
          </cell>
          <cell r="AB447">
            <v>0</v>
          </cell>
          <cell r="AC447">
            <v>0</v>
          </cell>
          <cell r="AD447">
            <v>0</v>
          </cell>
          <cell r="AE447">
            <v>0</v>
          </cell>
          <cell r="AF447">
            <v>0</v>
          </cell>
          <cell r="AG447">
            <v>0</v>
          </cell>
          <cell r="AH447">
            <v>0</v>
          </cell>
          <cell r="AI447">
            <v>0</v>
          </cell>
          <cell r="AJ447">
            <v>0</v>
          </cell>
          <cell r="AK447">
            <v>0</v>
          </cell>
          <cell r="AL447">
            <v>0</v>
          </cell>
          <cell r="AM447">
            <v>0</v>
          </cell>
          <cell r="AN447">
            <v>0</v>
          </cell>
          <cell r="AO447">
            <v>0</v>
          </cell>
          <cell r="AP447">
            <v>0</v>
          </cell>
          <cell r="AQ447">
            <v>0</v>
          </cell>
          <cell r="AR447">
            <v>0</v>
          </cell>
          <cell r="AS447">
            <v>0</v>
          </cell>
          <cell r="AT447">
            <v>0</v>
          </cell>
          <cell r="AU447">
            <v>0</v>
          </cell>
          <cell r="AV447">
            <v>0</v>
          </cell>
          <cell r="AW447">
            <v>0</v>
          </cell>
          <cell r="AX447">
            <v>0</v>
          </cell>
          <cell r="AY447">
            <v>0</v>
          </cell>
          <cell r="AZ447">
            <v>0</v>
          </cell>
          <cell r="BA447">
            <v>0</v>
          </cell>
          <cell r="BB447">
            <v>0</v>
          </cell>
          <cell r="BC447">
            <v>0</v>
          </cell>
          <cell r="BD447">
            <v>0</v>
          </cell>
          <cell r="BE447">
            <v>0</v>
          </cell>
          <cell r="BF447">
            <v>0</v>
          </cell>
          <cell r="BG447">
            <v>0</v>
          </cell>
          <cell r="BH447">
            <v>0</v>
          </cell>
          <cell r="BI447">
            <v>0</v>
          </cell>
          <cell r="BJ447">
            <v>0</v>
          </cell>
          <cell r="BK447">
            <v>0</v>
          </cell>
          <cell r="BL447">
            <v>0</v>
          </cell>
          <cell r="BM447">
            <v>0</v>
          </cell>
          <cell r="BN447">
            <v>0</v>
          </cell>
          <cell r="BO447">
            <v>0</v>
          </cell>
          <cell r="BP447">
            <v>0</v>
          </cell>
          <cell r="BQ447">
            <v>0</v>
          </cell>
          <cell r="BR447">
            <v>0</v>
          </cell>
          <cell r="BS447">
            <v>0</v>
          </cell>
          <cell r="BT447">
            <v>0</v>
          </cell>
          <cell r="BU447">
            <v>0</v>
          </cell>
          <cell r="BV447">
            <v>0</v>
          </cell>
          <cell r="BW447">
            <v>0</v>
          </cell>
          <cell r="BX447">
            <v>0</v>
          </cell>
          <cell r="BY447">
            <v>0</v>
          </cell>
          <cell r="BZ447">
            <v>0</v>
          </cell>
          <cell r="CA447">
            <v>0</v>
          </cell>
          <cell r="CB447">
            <v>0</v>
          </cell>
          <cell r="CC447">
            <v>0</v>
          </cell>
        </row>
        <row r="448">
          <cell r="B448" t="str">
            <v>국도38(시)10</v>
          </cell>
          <cell r="C448" t="str">
            <v>국도38(시)</v>
          </cell>
          <cell r="D448" t="str">
            <v>10</v>
          </cell>
          <cell r="E448" t="str">
            <v>0204P_602</v>
          </cell>
          <cell r="F448" t="str">
            <v>0204P_611</v>
          </cell>
          <cell r="G448">
            <v>53</v>
          </cell>
          <cell r="H448">
            <v>48</v>
          </cell>
          <cell r="I448">
            <v>0</v>
          </cell>
          <cell r="J448">
            <v>0</v>
          </cell>
          <cell r="K448">
            <v>0</v>
          </cell>
          <cell r="L448">
            <v>0</v>
          </cell>
          <cell r="M448">
            <v>0</v>
          </cell>
          <cell r="N448">
            <v>0</v>
          </cell>
          <cell r="O448">
            <v>0</v>
          </cell>
          <cell r="P448">
            <v>0</v>
          </cell>
          <cell r="Q448">
            <v>0</v>
          </cell>
          <cell r="R448">
            <v>53</v>
          </cell>
          <cell r="S448">
            <v>0</v>
          </cell>
          <cell r="T448">
            <v>53</v>
          </cell>
          <cell r="U448">
            <v>53</v>
          </cell>
          <cell r="V448">
            <v>0</v>
          </cell>
          <cell r="W448">
            <v>0</v>
          </cell>
          <cell r="X448">
            <v>0</v>
          </cell>
          <cell r="Y448">
            <v>0</v>
          </cell>
          <cell r="Z448">
            <v>0</v>
          </cell>
          <cell r="AA448">
            <v>0</v>
          </cell>
          <cell r="AB448">
            <v>0</v>
          </cell>
          <cell r="AC448">
            <v>0</v>
          </cell>
          <cell r="AD448">
            <v>0</v>
          </cell>
          <cell r="AE448">
            <v>0</v>
          </cell>
          <cell r="AF448">
            <v>0</v>
          </cell>
          <cell r="AG448">
            <v>0</v>
          </cell>
          <cell r="AH448">
            <v>0</v>
          </cell>
          <cell r="AI448">
            <v>0</v>
          </cell>
          <cell r="AJ448">
            <v>0</v>
          </cell>
          <cell r="AK448">
            <v>0</v>
          </cell>
          <cell r="AL448">
            <v>0</v>
          </cell>
          <cell r="AM448">
            <v>0</v>
          </cell>
          <cell r="AN448">
            <v>0</v>
          </cell>
          <cell r="AO448">
            <v>0</v>
          </cell>
          <cell r="AP448">
            <v>0</v>
          </cell>
          <cell r="AQ448">
            <v>0</v>
          </cell>
          <cell r="AR448">
            <v>0</v>
          </cell>
          <cell r="AS448">
            <v>0</v>
          </cell>
          <cell r="AT448">
            <v>0</v>
          </cell>
          <cell r="AU448">
            <v>0</v>
          </cell>
          <cell r="AV448">
            <v>0</v>
          </cell>
          <cell r="AW448">
            <v>0</v>
          </cell>
          <cell r="AX448">
            <v>0</v>
          </cell>
          <cell r="AY448">
            <v>0</v>
          </cell>
          <cell r="AZ448">
            <v>0</v>
          </cell>
          <cell r="BA448">
            <v>0</v>
          </cell>
          <cell r="BB448">
            <v>0</v>
          </cell>
          <cell r="BC448">
            <v>0</v>
          </cell>
          <cell r="BD448">
            <v>0</v>
          </cell>
          <cell r="BE448">
            <v>0</v>
          </cell>
          <cell r="BF448">
            <v>0</v>
          </cell>
          <cell r="BG448">
            <v>0</v>
          </cell>
          <cell r="BH448">
            <v>0</v>
          </cell>
          <cell r="BI448">
            <v>0</v>
          </cell>
          <cell r="BJ448">
            <v>0</v>
          </cell>
          <cell r="BK448">
            <v>0</v>
          </cell>
          <cell r="BL448">
            <v>0</v>
          </cell>
          <cell r="BM448">
            <v>0</v>
          </cell>
          <cell r="BN448">
            <v>0</v>
          </cell>
          <cell r="BO448">
            <v>0</v>
          </cell>
          <cell r="BP448">
            <v>0</v>
          </cell>
          <cell r="BQ448">
            <v>0</v>
          </cell>
          <cell r="BR448">
            <v>0</v>
          </cell>
          <cell r="BS448">
            <v>0</v>
          </cell>
          <cell r="BT448">
            <v>0</v>
          </cell>
          <cell r="BU448">
            <v>0</v>
          </cell>
          <cell r="BV448">
            <v>0</v>
          </cell>
          <cell r="BW448">
            <v>0</v>
          </cell>
          <cell r="BX448">
            <v>0</v>
          </cell>
          <cell r="BY448">
            <v>0</v>
          </cell>
          <cell r="BZ448">
            <v>0</v>
          </cell>
          <cell r="CA448">
            <v>0</v>
          </cell>
          <cell r="CB448">
            <v>0</v>
          </cell>
          <cell r="CC448">
            <v>0</v>
          </cell>
        </row>
        <row r="449">
          <cell r="B449" t="str">
            <v>국도38(시)10</v>
          </cell>
          <cell r="C449" t="str">
            <v>국도38(시)</v>
          </cell>
          <cell r="D449" t="str">
            <v>10</v>
          </cell>
          <cell r="E449" t="str">
            <v>0204P_611</v>
          </cell>
          <cell r="F449" t="str">
            <v>0204P_722</v>
          </cell>
          <cell r="G449">
            <v>57</v>
          </cell>
          <cell r="H449">
            <v>48</v>
          </cell>
          <cell r="I449">
            <v>0</v>
          </cell>
          <cell r="J449">
            <v>0</v>
          </cell>
          <cell r="K449">
            <v>0</v>
          </cell>
          <cell r="L449">
            <v>0</v>
          </cell>
          <cell r="M449">
            <v>0</v>
          </cell>
          <cell r="N449">
            <v>0</v>
          </cell>
          <cell r="O449">
            <v>0</v>
          </cell>
          <cell r="P449">
            <v>0</v>
          </cell>
          <cell r="Q449">
            <v>0</v>
          </cell>
          <cell r="R449">
            <v>57</v>
          </cell>
          <cell r="S449">
            <v>0</v>
          </cell>
          <cell r="T449">
            <v>57</v>
          </cell>
          <cell r="U449">
            <v>57</v>
          </cell>
          <cell r="V449">
            <v>0</v>
          </cell>
          <cell r="W449">
            <v>0</v>
          </cell>
          <cell r="X449">
            <v>0</v>
          </cell>
          <cell r="Y449">
            <v>0</v>
          </cell>
          <cell r="Z449">
            <v>0</v>
          </cell>
          <cell r="AA449">
            <v>0</v>
          </cell>
          <cell r="AB449">
            <v>0</v>
          </cell>
          <cell r="AC449">
            <v>0</v>
          </cell>
          <cell r="AD449">
            <v>0</v>
          </cell>
          <cell r="AE449">
            <v>0</v>
          </cell>
          <cell r="AF449">
            <v>0</v>
          </cell>
          <cell r="AG449">
            <v>0</v>
          </cell>
          <cell r="AH449">
            <v>0</v>
          </cell>
          <cell r="AI449">
            <v>0</v>
          </cell>
          <cell r="AJ449">
            <v>0</v>
          </cell>
          <cell r="AK449">
            <v>0</v>
          </cell>
          <cell r="AL449">
            <v>0</v>
          </cell>
          <cell r="AM449">
            <v>0</v>
          </cell>
          <cell r="AN449">
            <v>0</v>
          </cell>
          <cell r="AO449">
            <v>0</v>
          </cell>
          <cell r="AP449">
            <v>0</v>
          </cell>
          <cell r="AQ449">
            <v>0</v>
          </cell>
          <cell r="AR449">
            <v>0</v>
          </cell>
          <cell r="AS449">
            <v>0</v>
          </cell>
          <cell r="AT449">
            <v>0</v>
          </cell>
          <cell r="AU449">
            <v>0</v>
          </cell>
          <cell r="AV449">
            <v>0</v>
          </cell>
          <cell r="AW449">
            <v>0</v>
          </cell>
          <cell r="AX449">
            <v>0</v>
          </cell>
          <cell r="AY449">
            <v>0</v>
          </cell>
          <cell r="AZ449">
            <v>0</v>
          </cell>
          <cell r="BA449">
            <v>0</v>
          </cell>
          <cell r="BB449">
            <v>0</v>
          </cell>
          <cell r="BC449">
            <v>0</v>
          </cell>
          <cell r="BD449">
            <v>0</v>
          </cell>
          <cell r="BE449">
            <v>0</v>
          </cell>
          <cell r="BF449">
            <v>0</v>
          </cell>
          <cell r="BG449">
            <v>0</v>
          </cell>
          <cell r="BH449">
            <v>0</v>
          </cell>
          <cell r="BI449">
            <v>0</v>
          </cell>
          <cell r="BJ449">
            <v>0</v>
          </cell>
          <cell r="BK449">
            <v>0</v>
          </cell>
          <cell r="BL449">
            <v>0</v>
          </cell>
          <cell r="BM449">
            <v>0</v>
          </cell>
          <cell r="BN449">
            <v>0</v>
          </cell>
          <cell r="BO449">
            <v>0</v>
          </cell>
          <cell r="BP449">
            <v>0</v>
          </cell>
          <cell r="BQ449">
            <v>0</v>
          </cell>
          <cell r="BR449">
            <v>0</v>
          </cell>
          <cell r="BS449">
            <v>0</v>
          </cell>
          <cell r="BT449">
            <v>0</v>
          </cell>
          <cell r="BU449">
            <v>0</v>
          </cell>
          <cell r="BV449">
            <v>0</v>
          </cell>
          <cell r="BW449">
            <v>0</v>
          </cell>
          <cell r="BX449">
            <v>0</v>
          </cell>
          <cell r="BY449">
            <v>0</v>
          </cell>
          <cell r="BZ449">
            <v>0</v>
          </cell>
          <cell r="CA449">
            <v>0</v>
          </cell>
          <cell r="CB449">
            <v>0</v>
          </cell>
          <cell r="CC449">
            <v>0</v>
          </cell>
        </row>
        <row r="450">
          <cell r="B450" t="str">
            <v>국도38(시)10</v>
          </cell>
          <cell r="C450" t="str">
            <v>국도38(시)</v>
          </cell>
          <cell r="D450" t="str">
            <v>10</v>
          </cell>
          <cell r="E450" t="str">
            <v>0204P_722</v>
          </cell>
          <cell r="F450" t="str">
            <v>0204P_723</v>
          </cell>
          <cell r="G450">
            <v>37</v>
          </cell>
          <cell r="H450">
            <v>48</v>
          </cell>
          <cell r="I450">
            <v>0</v>
          </cell>
          <cell r="J450">
            <v>0</v>
          </cell>
          <cell r="K450">
            <v>0</v>
          </cell>
          <cell r="L450">
            <v>0</v>
          </cell>
          <cell r="M450">
            <v>0</v>
          </cell>
          <cell r="N450">
            <v>0</v>
          </cell>
          <cell r="O450">
            <v>0</v>
          </cell>
          <cell r="P450">
            <v>0</v>
          </cell>
          <cell r="Q450">
            <v>0</v>
          </cell>
          <cell r="R450">
            <v>37</v>
          </cell>
          <cell r="S450">
            <v>0</v>
          </cell>
          <cell r="T450">
            <v>37</v>
          </cell>
          <cell r="U450">
            <v>37</v>
          </cell>
          <cell r="V450">
            <v>0</v>
          </cell>
          <cell r="W450">
            <v>0</v>
          </cell>
          <cell r="X450">
            <v>0</v>
          </cell>
          <cell r="Y450">
            <v>0</v>
          </cell>
          <cell r="Z450">
            <v>0</v>
          </cell>
          <cell r="AA450">
            <v>0</v>
          </cell>
          <cell r="AB450">
            <v>0</v>
          </cell>
          <cell r="AC450">
            <v>0</v>
          </cell>
          <cell r="AD450">
            <v>0</v>
          </cell>
          <cell r="AE450">
            <v>0</v>
          </cell>
          <cell r="AF450">
            <v>0</v>
          </cell>
          <cell r="AG450">
            <v>0</v>
          </cell>
          <cell r="AH450">
            <v>0</v>
          </cell>
          <cell r="AI450">
            <v>0</v>
          </cell>
          <cell r="AJ450">
            <v>0</v>
          </cell>
          <cell r="AK450">
            <v>0</v>
          </cell>
          <cell r="AL450">
            <v>0</v>
          </cell>
          <cell r="AM450">
            <v>0</v>
          </cell>
          <cell r="AN450">
            <v>0</v>
          </cell>
          <cell r="AO450">
            <v>0</v>
          </cell>
          <cell r="AP450">
            <v>0</v>
          </cell>
          <cell r="AQ450">
            <v>0</v>
          </cell>
          <cell r="AR450">
            <v>0</v>
          </cell>
          <cell r="AS450">
            <v>0</v>
          </cell>
          <cell r="AT450">
            <v>0</v>
          </cell>
          <cell r="AU450">
            <v>0</v>
          </cell>
          <cell r="AV450">
            <v>0</v>
          </cell>
          <cell r="AW450">
            <v>0</v>
          </cell>
          <cell r="AX450">
            <v>0</v>
          </cell>
          <cell r="AY450">
            <v>0</v>
          </cell>
          <cell r="AZ450">
            <v>0</v>
          </cell>
          <cell r="BA450">
            <v>0</v>
          </cell>
          <cell r="BB450">
            <v>0</v>
          </cell>
          <cell r="BC450">
            <v>0</v>
          </cell>
          <cell r="BD450">
            <v>0</v>
          </cell>
          <cell r="BE450">
            <v>0</v>
          </cell>
          <cell r="BF450">
            <v>0</v>
          </cell>
          <cell r="BG450">
            <v>0</v>
          </cell>
          <cell r="BH450">
            <v>0</v>
          </cell>
          <cell r="BI450">
            <v>0</v>
          </cell>
          <cell r="BJ450">
            <v>0</v>
          </cell>
          <cell r="BK450">
            <v>0</v>
          </cell>
          <cell r="BL450">
            <v>0</v>
          </cell>
          <cell r="BM450">
            <v>0</v>
          </cell>
          <cell r="BN450">
            <v>0</v>
          </cell>
          <cell r="BO450">
            <v>0</v>
          </cell>
          <cell r="BP450">
            <v>0</v>
          </cell>
          <cell r="BQ450">
            <v>0</v>
          </cell>
          <cell r="BR450">
            <v>0</v>
          </cell>
          <cell r="BS450">
            <v>0</v>
          </cell>
          <cell r="BT450">
            <v>0</v>
          </cell>
          <cell r="BU450">
            <v>0</v>
          </cell>
          <cell r="BV450">
            <v>0</v>
          </cell>
          <cell r="BW450">
            <v>0</v>
          </cell>
          <cell r="BX450">
            <v>0</v>
          </cell>
          <cell r="BY450">
            <v>0</v>
          </cell>
          <cell r="BZ450">
            <v>0</v>
          </cell>
          <cell r="CA450">
            <v>0</v>
          </cell>
          <cell r="CB450">
            <v>0</v>
          </cell>
          <cell r="CC450">
            <v>0</v>
          </cell>
        </row>
        <row r="451">
          <cell r="B451" t="str">
            <v>국도38(시)10</v>
          </cell>
          <cell r="C451" t="str">
            <v>국도38(시)</v>
          </cell>
          <cell r="D451" t="str">
            <v>10</v>
          </cell>
          <cell r="E451" t="str">
            <v>0204P_723</v>
          </cell>
          <cell r="F451" t="str">
            <v>0204P_841</v>
          </cell>
          <cell r="G451">
            <v>67</v>
          </cell>
          <cell r="H451">
            <v>48</v>
          </cell>
          <cell r="I451">
            <v>0</v>
          </cell>
          <cell r="J451">
            <v>0</v>
          </cell>
          <cell r="K451">
            <v>0</v>
          </cell>
          <cell r="L451">
            <v>0</v>
          </cell>
          <cell r="M451">
            <v>0</v>
          </cell>
          <cell r="N451">
            <v>0</v>
          </cell>
          <cell r="O451">
            <v>0</v>
          </cell>
          <cell r="P451">
            <v>0</v>
          </cell>
          <cell r="Q451">
            <v>0</v>
          </cell>
          <cell r="R451">
            <v>67</v>
          </cell>
          <cell r="S451">
            <v>0</v>
          </cell>
          <cell r="T451">
            <v>67</v>
          </cell>
          <cell r="U451">
            <v>67</v>
          </cell>
          <cell r="V451">
            <v>0</v>
          </cell>
          <cell r="W451">
            <v>0</v>
          </cell>
          <cell r="X451">
            <v>0</v>
          </cell>
          <cell r="Y451">
            <v>0</v>
          </cell>
          <cell r="Z451">
            <v>0</v>
          </cell>
          <cell r="AA451">
            <v>0</v>
          </cell>
          <cell r="AB451">
            <v>0</v>
          </cell>
          <cell r="AC451">
            <v>0</v>
          </cell>
          <cell r="AD451">
            <v>0</v>
          </cell>
          <cell r="AE451">
            <v>0</v>
          </cell>
          <cell r="AF451">
            <v>0</v>
          </cell>
          <cell r="AG451">
            <v>0</v>
          </cell>
          <cell r="AH451">
            <v>0</v>
          </cell>
          <cell r="AI451">
            <v>0</v>
          </cell>
          <cell r="AJ451">
            <v>0</v>
          </cell>
          <cell r="AK451">
            <v>0</v>
          </cell>
          <cell r="AL451">
            <v>0</v>
          </cell>
          <cell r="AM451">
            <v>0</v>
          </cell>
          <cell r="AN451">
            <v>0</v>
          </cell>
          <cell r="AO451">
            <v>0</v>
          </cell>
          <cell r="AP451">
            <v>0</v>
          </cell>
          <cell r="AQ451">
            <v>0</v>
          </cell>
          <cell r="AR451">
            <v>0</v>
          </cell>
          <cell r="AS451">
            <v>0</v>
          </cell>
          <cell r="AT451">
            <v>0</v>
          </cell>
          <cell r="AU451">
            <v>0</v>
          </cell>
          <cell r="AV451">
            <v>0</v>
          </cell>
          <cell r="AW451">
            <v>0</v>
          </cell>
          <cell r="AX451">
            <v>0</v>
          </cell>
          <cell r="AY451">
            <v>0</v>
          </cell>
          <cell r="AZ451">
            <v>0</v>
          </cell>
          <cell r="BA451">
            <v>0</v>
          </cell>
          <cell r="BB451">
            <v>0</v>
          </cell>
          <cell r="BC451">
            <v>0</v>
          </cell>
          <cell r="BD451">
            <v>0</v>
          </cell>
          <cell r="BE451">
            <v>0</v>
          </cell>
          <cell r="BF451">
            <v>0</v>
          </cell>
          <cell r="BG451">
            <v>0</v>
          </cell>
          <cell r="BH451">
            <v>0</v>
          </cell>
          <cell r="BI451">
            <v>0</v>
          </cell>
          <cell r="BJ451">
            <v>0</v>
          </cell>
          <cell r="BK451">
            <v>0</v>
          </cell>
          <cell r="BL451">
            <v>0</v>
          </cell>
          <cell r="BM451">
            <v>0</v>
          </cell>
          <cell r="BN451">
            <v>0</v>
          </cell>
          <cell r="BO451">
            <v>0</v>
          </cell>
          <cell r="BP451">
            <v>0</v>
          </cell>
          <cell r="BQ451">
            <v>0</v>
          </cell>
          <cell r="BR451">
            <v>0</v>
          </cell>
          <cell r="BS451">
            <v>0</v>
          </cell>
          <cell r="BT451">
            <v>0</v>
          </cell>
          <cell r="BU451">
            <v>0</v>
          </cell>
          <cell r="BV451">
            <v>0</v>
          </cell>
          <cell r="BW451">
            <v>0</v>
          </cell>
          <cell r="BX451">
            <v>0</v>
          </cell>
          <cell r="BY451">
            <v>0</v>
          </cell>
          <cell r="BZ451">
            <v>0</v>
          </cell>
          <cell r="CA451">
            <v>0</v>
          </cell>
          <cell r="CB451">
            <v>0</v>
          </cell>
          <cell r="CC451">
            <v>0</v>
          </cell>
        </row>
        <row r="452">
          <cell r="B452" t="str">
            <v>국도38(시)10</v>
          </cell>
          <cell r="C452" t="str">
            <v>국도38(시)</v>
          </cell>
          <cell r="D452" t="str">
            <v>10</v>
          </cell>
          <cell r="E452" t="str">
            <v>0204P_841</v>
          </cell>
          <cell r="F452" t="str">
            <v>0204P_942</v>
          </cell>
          <cell r="G452">
            <v>45</v>
          </cell>
          <cell r="H452">
            <v>48</v>
          </cell>
          <cell r="I452">
            <v>0</v>
          </cell>
          <cell r="J452">
            <v>0</v>
          </cell>
          <cell r="K452">
            <v>0</v>
          </cell>
          <cell r="L452">
            <v>0</v>
          </cell>
          <cell r="M452">
            <v>0</v>
          </cell>
          <cell r="N452">
            <v>0</v>
          </cell>
          <cell r="O452">
            <v>0</v>
          </cell>
          <cell r="P452">
            <v>0</v>
          </cell>
          <cell r="Q452">
            <v>0</v>
          </cell>
          <cell r="R452">
            <v>45</v>
          </cell>
          <cell r="S452">
            <v>0</v>
          </cell>
          <cell r="T452">
            <v>45</v>
          </cell>
          <cell r="U452">
            <v>45</v>
          </cell>
          <cell r="V452">
            <v>0</v>
          </cell>
          <cell r="W452">
            <v>0</v>
          </cell>
          <cell r="X452">
            <v>0</v>
          </cell>
          <cell r="Y452">
            <v>0</v>
          </cell>
          <cell r="Z452">
            <v>0</v>
          </cell>
          <cell r="AA452">
            <v>0</v>
          </cell>
          <cell r="AB452">
            <v>0</v>
          </cell>
          <cell r="AC452">
            <v>0</v>
          </cell>
          <cell r="AD452">
            <v>0</v>
          </cell>
          <cell r="AE452">
            <v>0</v>
          </cell>
          <cell r="AF452">
            <v>0</v>
          </cell>
          <cell r="AG452">
            <v>0</v>
          </cell>
          <cell r="AH452">
            <v>0</v>
          </cell>
          <cell r="AI452">
            <v>0</v>
          </cell>
          <cell r="AJ452">
            <v>0</v>
          </cell>
          <cell r="AK452">
            <v>0</v>
          </cell>
          <cell r="AL452">
            <v>0</v>
          </cell>
          <cell r="AM452">
            <v>0</v>
          </cell>
          <cell r="AN452">
            <v>0</v>
          </cell>
          <cell r="AO452">
            <v>0</v>
          </cell>
          <cell r="AP452">
            <v>0</v>
          </cell>
          <cell r="AQ452">
            <v>0</v>
          </cell>
          <cell r="AR452">
            <v>0</v>
          </cell>
          <cell r="AS452">
            <v>0</v>
          </cell>
          <cell r="AT452">
            <v>0</v>
          </cell>
          <cell r="AU452">
            <v>0</v>
          </cell>
          <cell r="AV452">
            <v>0</v>
          </cell>
          <cell r="AW452">
            <v>0</v>
          </cell>
          <cell r="AX452">
            <v>0</v>
          </cell>
          <cell r="AY452">
            <v>0</v>
          </cell>
          <cell r="AZ452">
            <v>0</v>
          </cell>
          <cell r="BA452">
            <v>0</v>
          </cell>
          <cell r="BB452">
            <v>0</v>
          </cell>
          <cell r="BC452">
            <v>0</v>
          </cell>
          <cell r="BD452">
            <v>0</v>
          </cell>
          <cell r="BE452">
            <v>0</v>
          </cell>
          <cell r="BF452">
            <v>0</v>
          </cell>
          <cell r="BG452">
            <v>0</v>
          </cell>
          <cell r="BH452">
            <v>0</v>
          </cell>
          <cell r="BI452">
            <v>0</v>
          </cell>
          <cell r="BJ452">
            <v>0</v>
          </cell>
          <cell r="BK452">
            <v>0</v>
          </cell>
          <cell r="BL452">
            <v>0</v>
          </cell>
          <cell r="BM452">
            <v>0</v>
          </cell>
          <cell r="BN452">
            <v>0</v>
          </cell>
          <cell r="BO452">
            <v>0</v>
          </cell>
          <cell r="BP452">
            <v>0</v>
          </cell>
          <cell r="BQ452">
            <v>0</v>
          </cell>
          <cell r="BR452">
            <v>0</v>
          </cell>
          <cell r="BS452">
            <v>0</v>
          </cell>
          <cell r="BT452">
            <v>0</v>
          </cell>
          <cell r="BU452">
            <v>0</v>
          </cell>
          <cell r="BV452">
            <v>0</v>
          </cell>
          <cell r="BW452">
            <v>0</v>
          </cell>
          <cell r="BX452">
            <v>0</v>
          </cell>
          <cell r="BY452">
            <v>0</v>
          </cell>
          <cell r="BZ452">
            <v>0</v>
          </cell>
          <cell r="CA452">
            <v>0</v>
          </cell>
          <cell r="CB452">
            <v>0</v>
          </cell>
          <cell r="CC452">
            <v>0</v>
          </cell>
        </row>
        <row r="453">
          <cell r="B453" t="str">
            <v>국도38(시)10</v>
          </cell>
          <cell r="C453" t="str">
            <v>국도38(시)</v>
          </cell>
          <cell r="D453" t="str">
            <v>10</v>
          </cell>
          <cell r="E453" t="str">
            <v>0204P_942</v>
          </cell>
          <cell r="F453" t="str">
            <v>0204P_951</v>
          </cell>
          <cell r="G453">
            <v>40</v>
          </cell>
          <cell r="H453">
            <v>48</v>
          </cell>
          <cell r="I453">
            <v>0</v>
          </cell>
          <cell r="J453">
            <v>0</v>
          </cell>
          <cell r="K453">
            <v>0</v>
          </cell>
          <cell r="L453">
            <v>0</v>
          </cell>
          <cell r="M453">
            <v>0</v>
          </cell>
          <cell r="N453">
            <v>0</v>
          </cell>
          <cell r="O453">
            <v>0</v>
          </cell>
          <cell r="P453">
            <v>0</v>
          </cell>
          <cell r="Q453">
            <v>0</v>
          </cell>
          <cell r="R453">
            <v>40</v>
          </cell>
          <cell r="S453">
            <v>0</v>
          </cell>
          <cell r="T453">
            <v>40</v>
          </cell>
          <cell r="U453">
            <v>40</v>
          </cell>
          <cell r="V453">
            <v>0</v>
          </cell>
          <cell r="W453">
            <v>0</v>
          </cell>
          <cell r="X453">
            <v>0</v>
          </cell>
          <cell r="Y453">
            <v>0</v>
          </cell>
          <cell r="Z453">
            <v>0</v>
          </cell>
          <cell r="AA453">
            <v>0</v>
          </cell>
          <cell r="AB453">
            <v>0</v>
          </cell>
          <cell r="AC453">
            <v>0</v>
          </cell>
          <cell r="AD453">
            <v>0</v>
          </cell>
          <cell r="AE453">
            <v>0</v>
          </cell>
          <cell r="AF453">
            <v>0</v>
          </cell>
          <cell r="AG453">
            <v>0</v>
          </cell>
          <cell r="AH453">
            <v>0</v>
          </cell>
          <cell r="AI453">
            <v>0</v>
          </cell>
          <cell r="AJ453">
            <v>0</v>
          </cell>
          <cell r="AK453">
            <v>0</v>
          </cell>
          <cell r="AL453">
            <v>0</v>
          </cell>
          <cell r="AM453">
            <v>0</v>
          </cell>
          <cell r="AN453">
            <v>0</v>
          </cell>
          <cell r="AO453">
            <v>0</v>
          </cell>
          <cell r="AP453">
            <v>0</v>
          </cell>
          <cell r="AQ453">
            <v>0</v>
          </cell>
          <cell r="AR453">
            <v>0</v>
          </cell>
          <cell r="AS453">
            <v>0</v>
          </cell>
          <cell r="AT453">
            <v>0</v>
          </cell>
          <cell r="AU453">
            <v>0</v>
          </cell>
          <cell r="AV453">
            <v>0</v>
          </cell>
          <cell r="AW453">
            <v>0</v>
          </cell>
          <cell r="AX453">
            <v>0</v>
          </cell>
          <cell r="AY453">
            <v>0</v>
          </cell>
          <cell r="AZ453">
            <v>0</v>
          </cell>
          <cell r="BA453">
            <v>0</v>
          </cell>
          <cell r="BB453">
            <v>0</v>
          </cell>
          <cell r="BC453">
            <v>0</v>
          </cell>
          <cell r="BD453">
            <v>0</v>
          </cell>
          <cell r="BE453">
            <v>0</v>
          </cell>
          <cell r="BF453">
            <v>0</v>
          </cell>
          <cell r="BG453">
            <v>0</v>
          </cell>
          <cell r="BH453">
            <v>0</v>
          </cell>
          <cell r="BI453">
            <v>0</v>
          </cell>
          <cell r="BJ453">
            <v>0</v>
          </cell>
          <cell r="BK453">
            <v>0</v>
          </cell>
          <cell r="BL453">
            <v>0</v>
          </cell>
          <cell r="BM453">
            <v>0</v>
          </cell>
          <cell r="BN453">
            <v>0</v>
          </cell>
          <cell r="BO453">
            <v>0</v>
          </cell>
          <cell r="BP453">
            <v>0</v>
          </cell>
          <cell r="BQ453">
            <v>0</v>
          </cell>
          <cell r="BR453">
            <v>0</v>
          </cell>
          <cell r="BS453">
            <v>0</v>
          </cell>
          <cell r="BT453">
            <v>0</v>
          </cell>
          <cell r="BU453">
            <v>0</v>
          </cell>
          <cell r="BV453">
            <v>0</v>
          </cell>
          <cell r="BW453">
            <v>0</v>
          </cell>
          <cell r="BX453">
            <v>0</v>
          </cell>
          <cell r="BY453">
            <v>0</v>
          </cell>
          <cell r="BZ453">
            <v>0</v>
          </cell>
          <cell r="CA453">
            <v>0</v>
          </cell>
          <cell r="CB453">
            <v>0</v>
          </cell>
          <cell r="CC453">
            <v>0</v>
          </cell>
        </row>
        <row r="454">
          <cell r="B454" t="str">
            <v>국도38(시)10</v>
          </cell>
          <cell r="C454" t="str">
            <v>국도38(시)</v>
          </cell>
          <cell r="D454" t="str">
            <v>10</v>
          </cell>
          <cell r="E454" t="str">
            <v>0204P_951</v>
          </cell>
          <cell r="F454" t="str">
            <v>0204Q_061</v>
          </cell>
          <cell r="G454">
            <v>33</v>
          </cell>
          <cell r="H454">
            <v>48</v>
          </cell>
          <cell r="I454">
            <v>0</v>
          </cell>
          <cell r="J454">
            <v>0</v>
          </cell>
          <cell r="K454">
            <v>0</v>
          </cell>
          <cell r="L454">
            <v>0</v>
          </cell>
          <cell r="M454">
            <v>0</v>
          </cell>
          <cell r="N454">
            <v>0</v>
          </cell>
          <cell r="O454">
            <v>0</v>
          </cell>
          <cell r="P454">
            <v>0</v>
          </cell>
          <cell r="Q454">
            <v>0</v>
          </cell>
          <cell r="R454">
            <v>33</v>
          </cell>
          <cell r="S454">
            <v>0</v>
          </cell>
          <cell r="T454">
            <v>33</v>
          </cell>
          <cell r="U454">
            <v>33</v>
          </cell>
          <cell r="V454">
            <v>0</v>
          </cell>
          <cell r="W454">
            <v>0</v>
          </cell>
          <cell r="X454">
            <v>0</v>
          </cell>
          <cell r="Y454">
            <v>0</v>
          </cell>
          <cell r="Z454">
            <v>0</v>
          </cell>
          <cell r="AA454">
            <v>0</v>
          </cell>
          <cell r="AB454">
            <v>0</v>
          </cell>
          <cell r="AC454">
            <v>0</v>
          </cell>
          <cell r="AD454">
            <v>0</v>
          </cell>
          <cell r="AE454">
            <v>0</v>
          </cell>
          <cell r="AF454">
            <v>0</v>
          </cell>
          <cell r="AG454">
            <v>0</v>
          </cell>
          <cell r="AH454">
            <v>0</v>
          </cell>
          <cell r="AI454">
            <v>0</v>
          </cell>
          <cell r="AJ454">
            <v>0</v>
          </cell>
          <cell r="AK454">
            <v>0</v>
          </cell>
          <cell r="AL454">
            <v>0</v>
          </cell>
          <cell r="AM454">
            <v>0</v>
          </cell>
          <cell r="AN454">
            <v>0</v>
          </cell>
          <cell r="AO454">
            <v>0</v>
          </cell>
          <cell r="AP454">
            <v>0</v>
          </cell>
          <cell r="AQ454">
            <v>0</v>
          </cell>
          <cell r="AR454">
            <v>0</v>
          </cell>
          <cell r="AS454">
            <v>0</v>
          </cell>
          <cell r="AT454">
            <v>0</v>
          </cell>
          <cell r="AU454">
            <v>0</v>
          </cell>
          <cell r="AV454">
            <v>0</v>
          </cell>
          <cell r="AW454">
            <v>0</v>
          </cell>
          <cell r="AX454">
            <v>0</v>
          </cell>
          <cell r="AY454">
            <v>0</v>
          </cell>
          <cell r="AZ454">
            <v>0</v>
          </cell>
          <cell r="BA454">
            <v>0</v>
          </cell>
          <cell r="BB454">
            <v>0</v>
          </cell>
          <cell r="BC454">
            <v>0</v>
          </cell>
          <cell r="BD454">
            <v>0</v>
          </cell>
          <cell r="BE454">
            <v>0</v>
          </cell>
          <cell r="BF454">
            <v>0</v>
          </cell>
          <cell r="BG454">
            <v>0</v>
          </cell>
          <cell r="BH454">
            <v>0</v>
          </cell>
          <cell r="BI454">
            <v>0</v>
          </cell>
          <cell r="BJ454">
            <v>0</v>
          </cell>
          <cell r="BK454">
            <v>0</v>
          </cell>
          <cell r="BL454">
            <v>0</v>
          </cell>
          <cell r="BM454">
            <v>0</v>
          </cell>
          <cell r="BN454">
            <v>0</v>
          </cell>
          <cell r="BO454">
            <v>0</v>
          </cell>
          <cell r="BP454">
            <v>0</v>
          </cell>
          <cell r="BQ454">
            <v>0</v>
          </cell>
          <cell r="BR454">
            <v>0</v>
          </cell>
          <cell r="BS454">
            <v>0</v>
          </cell>
          <cell r="BT454">
            <v>0</v>
          </cell>
          <cell r="BU454">
            <v>0</v>
          </cell>
          <cell r="BV454">
            <v>0</v>
          </cell>
          <cell r="BW454">
            <v>0</v>
          </cell>
          <cell r="BX454">
            <v>0</v>
          </cell>
          <cell r="BY454">
            <v>0</v>
          </cell>
          <cell r="BZ454">
            <v>0</v>
          </cell>
          <cell r="CA454">
            <v>0</v>
          </cell>
          <cell r="CB454">
            <v>0</v>
          </cell>
          <cell r="CC454">
            <v>0</v>
          </cell>
        </row>
        <row r="455">
          <cell r="B455" t="str">
            <v>국도38(시)10</v>
          </cell>
          <cell r="C455" t="str">
            <v>국도38(시)</v>
          </cell>
          <cell r="D455" t="str">
            <v>10</v>
          </cell>
          <cell r="E455" t="str">
            <v>0204Q_061</v>
          </cell>
          <cell r="F455" t="str">
            <v>0204Q_071</v>
          </cell>
          <cell r="G455">
            <v>58</v>
          </cell>
          <cell r="H455">
            <v>48</v>
          </cell>
          <cell r="I455">
            <v>0</v>
          </cell>
          <cell r="J455">
            <v>0</v>
          </cell>
          <cell r="K455">
            <v>0</v>
          </cell>
          <cell r="L455">
            <v>0</v>
          </cell>
          <cell r="M455">
            <v>0</v>
          </cell>
          <cell r="N455">
            <v>0</v>
          </cell>
          <cell r="O455">
            <v>0</v>
          </cell>
          <cell r="P455">
            <v>0</v>
          </cell>
          <cell r="Q455">
            <v>0</v>
          </cell>
          <cell r="R455">
            <v>58</v>
          </cell>
          <cell r="S455">
            <v>0</v>
          </cell>
          <cell r="T455">
            <v>58</v>
          </cell>
          <cell r="U455">
            <v>58</v>
          </cell>
          <cell r="V455">
            <v>0</v>
          </cell>
          <cell r="W455">
            <v>0</v>
          </cell>
          <cell r="X455">
            <v>0</v>
          </cell>
          <cell r="Y455">
            <v>0</v>
          </cell>
          <cell r="Z455">
            <v>0</v>
          </cell>
          <cell r="AA455">
            <v>0</v>
          </cell>
          <cell r="AB455">
            <v>0</v>
          </cell>
          <cell r="AC455">
            <v>0</v>
          </cell>
          <cell r="AD455">
            <v>0</v>
          </cell>
          <cell r="AE455">
            <v>0</v>
          </cell>
          <cell r="AF455">
            <v>0</v>
          </cell>
          <cell r="AG455">
            <v>0</v>
          </cell>
          <cell r="AH455">
            <v>0</v>
          </cell>
          <cell r="AI455">
            <v>0</v>
          </cell>
          <cell r="AJ455">
            <v>0</v>
          </cell>
          <cell r="AK455">
            <v>0</v>
          </cell>
          <cell r="AL455">
            <v>0</v>
          </cell>
          <cell r="AM455">
            <v>0</v>
          </cell>
          <cell r="AN455">
            <v>0</v>
          </cell>
          <cell r="AO455">
            <v>0</v>
          </cell>
          <cell r="AP455">
            <v>0</v>
          </cell>
          <cell r="AQ455">
            <v>0</v>
          </cell>
          <cell r="AR455">
            <v>0</v>
          </cell>
          <cell r="AS455">
            <v>0</v>
          </cell>
          <cell r="AT455">
            <v>0</v>
          </cell>
          <cell r="AU455">
            <v>0</v>
          </cell>
          <cell r="AV455">
            <v>0</v>
          </cell>
          <cell r="AW455">
            <v>0</v>
          </cell>
          <cell r="AX455">
            <v>0</v>
          </cell>
          <cell r="AY455">
            <v>0</v>
          </cell>
          <cell r="AZ455">
            <v>0</v>
          </cell>
          <cell r="BA455">
            <v>0</v>
          </cell>
          <cell r="BB455">
            <v>0</v>
          </cell>
          <cell r="BC455">
            <v>0</v>
          </cell>
          <cell r="BD455">
            <v>0</v>
          </cell>
          <cell r="BE455">
            <v>0</v>
          </cell>
          <cell r="BF455">
            <v>0</v>
          </cell>
          <cell r="BG455">
            <v>0</v>
          </cell>
          <cell r="BH455">
            <v>0</v>
          </cell>
          <cell r="BI455">
            <v>0</v>
          </cell>
          <cell r="BJ455">
            <v>0</v>
          </cell>
          <cell r="BK455">
            <v>0</v>
          </cell>
          <cell r="BL455">
            <v>2</v>
          </cell>
          <cell r="BM455">
            <v>0</v>
          </cell>
          <cell r="BN455">
            <v>0</v>
          </cell>
          <cell r="BO455">
            <v>0</v>
          </cell>
          <cell r="BP455">
            <v>0</v>
          </cell>
          <cell r="BQ455">
            <v>0</v>
          </cell>
          <cell r="BR455">
            <v>0</v>
          </cell>
          <cell r="BS455">
            <v>0</v>
          </cell>
          <cell r="BT455">
            <v>0</v>
          </cell>
          <cell r="BU455">
            <v>0</v>
          </cell>
          <cell r="BV455">
            <v>0</v>
          </cell>
          <cell r="BW455">
            <v>0</v>
          </cell>
          <cell r="BX455">
            <v>0</v>
          </cell>
          <cell r="BY455">
            <v>0</v>
          </cell>
          <cell r="BZ455">
            <v>0</v>
          </cell>
          <cell r="CA455">
            <v>0</v>
          </cell>
          <cell r="CB455">
            <v>0</v>
          </cell>
          <cell r="CC455">
            <v>0</v>
          </cell>
        </row>
        <row r="456">
          <cell r="B456" t="str">
            <v>국도38(시)10</v>
          </cell>
          <cell r="C456" t="str">
            <v>국도38(시)</v>
          </cell>
          <cell r="D456" t="str">
            <v>10</v>
          </cell>
          <cell r="E456">
            <v>0</v>
          </cell>
          <cell r="F456">
            <v>0</v>
          </cell>
          <cell r="G456">
            <v>0</v>
          </cell>
          <cell r="H456">
            <v>0</v>
          </cell>
          <cell r="I456">
            <v>0</v>
          </cell>
          <cell r="J456">
            <v>0</v>
          </cell>
          <cell r="K456">
            <v>0</v>
          </cell>
          <cell r="L456">
            <v>0</v>
          </cell>
          <cell r="M456">
            <v>0</v>
          </cell>
          <cell r="N456">
            <v>0</v>
          </cell>
          <cell r="O456">
            <v>0</v>
          </cell>
          <cell r="P456">
            <v>0</v>
          </cell>
          <cell r="Q456">
            <v>0</v>
          </cell>
          <cell r="R456">
            <v>0</v>
          </cell>
          <cell r="S456">
            <v>0</v>
          </cell>
          <cell r="T456">
            <v>0</v>
          </cell>
          <cell r="U456">
            <v>0</v>
          </cell>
          <cell r="V456">
            <v>0</v>
          </cell>
          <cell r="W456">
            <v>0</v>
          </cell>
          <cell r="X456">
            <v>0</v>
          </cell>
          <cell r="Y456">
            <v>0</v>
          </cell>
          <cell r="Z456">
            <v>0</v>
          </cell>
          <cell r="AA456">
            <v>0</v>
          </cell>
          <cell r="AB456">
            <v>0</v>
          </cell>
          <cell r="AC456">
            <v>0</v>
          </cell>
          <cell r="AD456">
            <v>0</v>
          </cell>
          <cell r="AE456">
            <v>0</v>
          </cell>
          <cell r="AF456">
            <v>0</v>
          </cell>
          <cell r="AG456">
            <v>0</v>
          </cell>
          <cell r="AH456">
            <v>0</v>
          </cell>
          <cell r="AI456">
            <v>0</v>
          </cell>
          <cell r="AJ456">
            <v>0</v>
          </cell>
          <cell r="AK456">
            <v>0</v>
          </cell>
          <cell r="AL456">
            <v>0</v>
          </cell>
          <cell r="AM456">
            <v>0</v>
          </cell>
          <cell r="AN456">
            <v>0</v>
          </cell>
          <cell r="AO456">
            <v>0</v>
          </cell>
          <cell r="AP456">
            <v>0</v>
          </cell>
          <cell r="AQ456">
            <v>0</v>
          </cell>
          <cell r="AR456">
            <v>0</v>
          </cell>
          <cell r="AS456">
            <v>0</v>
          </cell>
          <cell r="AT456">
            <v>0</v>
          </cell>
          <cell r="AU456">
            <v>0</v>
          </cell>
          <cell r="AV456">
            <v>0</v>
          </cell>
          <cell r="AW456">
            <v>0</v>
          </cell>
          <cell r="AX456">
            <v>0</v>
          </cell>
          <cell r="AY456">
            <v>0</v>
          </cell>
          <cell r="AZ456">
            <v>0</v>
          </cell>
          <cell r="BA456">
            <v>0</v>
          </cell>
          <cell r="BB456">
            <v>0</v>
          </cell>
          <cell r="BC456">
            <v>0</v>
          </cell>
          <cell r="BD456">
            <v>0</v>
          </cell>
          <cell r="BE456">
            <v>0</v>
          </cell>
          <cell r="BF456">
            <v>0</v>
          </cell>
          <cell r="BG456">
            <v>0</v>
          </cell>
          <cell r="BH456">
            <v>0</v>
          </cell>
          <cell r="BI456">
            <v>0</v>
          </cell>
          <cell r="BJ456">
            <v>0</v>
          </cell>
          <cell r="BK456">
            <v>0</v>
          </cell>
          <cell r="BL456">
            <v>0</v>
          </cell>
          <cell r="BM456">
            <v>0</v>
          </cell>
          <cell r="BN456">
            <v>0</v>
          </cell>
          <cell r="BO456">
            <v>0</v>
          </cell>
          <cell r="BP456">
            <v>0</v>
          </cell>
          <cell r="BQ456">
            <v>0</v>
          </cell>
          <cell r="BR456">
            <v>0</v>
          </cell>
          <cell r="BS456">
            <v>0</v>
          </cell>
          <cell r="BT456">
            <v>0</v>
          </cell>
          <cell r="BU456">
            <v>0</v>
          </cell>
          <cell r="BV456">
            <v>0</v>
          </cell>
          <cell r="BW456">
            <v>0</v>
          </cell>
          <cell r="BX456">
            <v>0</v>
          </cell>
          <cell r="BY456">
            <v>0</v>
          </cell>
          <cell r="BZ456">
            <v>0</v>
          </cell>
          <cell r="CA456">
            <v>0</v>
          </cell>
          <cell r="CB456">
            <v>0</v>
          </cell>
          <cell r="CC456">
            <v>0</v>
          </cell>
        </row>
        <row r="457">
          <cell r="A457" t="str">
            <v>국도38(시)10</v>
          </cell>
          <cell r="B457" t="str">
            <v>소계</v>
          </cell>
          <cell r="C457" t="str">
            <v>국도38(시)10</v>
          </cell>
          <cell r="D457">
            <v>0</v>
          </cell>
          <cell r="E457">
            <v>0</v>
          </cell>
          <cell r="F457">
            <v>0</v>
          </cell>
          <cell r="G457">
            <v>1025</v>
          </cell>
          <cell r="H457">
            <v>0</v>
          </cell>
          <cell r="I457">
            <v>0</v>
          </cell>
          <cell r="J457">
            <v>0</v>
          </cell>
          <cell r="K457">
            <v>0</v>
          </cell>
          <cell r="L457">
            <v>0</v>
          </cell>
          <cell r="M457">
            <v>0</v>
          </cell>
          <cell r="N457">
            <v>0</v>
          </cell>
          <cell r="O457">
            <v>0</v>
          </cell>
          <cell r="P457">
            <v>0</v>
          </cell>
          <cell r="Q457">
            <v>0</v>
          </cell>
          <cell r="R457">
            <v>1025</v>
          </cell>
          <cell r="S457">
            <v>0</v>
          </cell>
          <cell r="T457">
            <v>1025</v>
          </cell>
          <cell r="U457">
            <v>1025</v>
          </cell>
          <cell r="V457">
            <v>0</v>
          </cell>
          <cell r="W457">
            <v>0</v>
          </cell>
          <cell r="X457">
            <v>0</v>
          </cell>
          <cell r="Y457">
            <v>0</v>
          </cell>
          <cell r="Z457">
            <v>0</v>
          </cell>
          <cell r="AA457">
            <v>0</v>
          </cell>
          <cell r="AB457">
            <v>0</v>
          </cell>
          <cell r="AC457">
            <v>0</v>
          </cell>
          <cell r="AD457">
            <v>0</v>
          </cell>
          <cell r="AE457">
            <v>0</v>
          </cell>
          <cell r="AF457">
            <v>0</v>
          </cell>
          <cell r="AG457">
            <v>0</v>
          </cell>
          <cell r="AH457">
            <v>0</v>
          </cell>
          <cell r="AI457">
            <v>0</v>
          </cell>
          <cell r="AJ457">
            <v>0</v>
          </cell>
          <cell r="AK457">
            <v>0</v>
          </cell>
          <cell r="AL457">
            <v>0</v>
          </cell>
          <cell r="AM457">
            <v>0</v>
          </cell>
          <cell r="AN457">
            <v>0</v>
          </cell>
          <cell r="AO457">
            <v>0</v>
          </cell>
          <cell r="AP457">
            <v>0</v>
          </cell>
          <cell r="AQ457">
            <v>0</v>
          </cell>
          <cell r="AR457">
            <v>0</v>
          </cell>
          <cell r="AS457">
            <v>0</v>
          </cell>
          <cell r="AT457">
            <v>0</v>
          </cell>
          <cell r="AU457">
            <v>0</v>
          </cell>
          <cell r="AV457">
            <v>0</v>
          </cell>
          <cell r="AW457">
            <v>0</v>
          </cell>
          <cell r="AX457">
            <v>0</v>
          </cell>
          <cell r="AY457">
            <v>0</v>
          </cell>
          <cell r="AZ457">
            <v>0</v>
          </cell>
          <cell r="BA457">
            <v>0</v>
          </cell>
          <cell r="BB457">
            <v>0</v>
          </cell>
          <cell r="BC457">
            <v>0</v>
          </cell>
          <cell r="BD457">
            <v>0</v>
          </cell>
          <cell r="BE457">
            <v>0</v>
          </cell>
          <cell r="BF457">
            <v>0</v>
          </cell>
          <cell r="BG457">
            <v>0</v>
          </cell>
          <cell r="BH457">
            <v>0</v>
          </cell>
          <cell r="BI457">
            <v>0</v>
          </cell>
          <cell r="BJ457">
            <v>0</v>
          </cell>
          <cell r="BK457">
            <v>0</v>
          </cell>
          <cell r="BL457">
            <v>6</v>
          </cell>
          <cell r="BM457">
            <v>0</v>
          </cell>
          <cell r="BN457">
            <v>0</v>
          </cell>
          <cell r="BO457">
            <v>0</v>
          </cell>
          <cell r="BP457">
            <v>0</v>
          </cell>
          <cell r="BQ457">
            <v>0</v>
          </cell>
          <cell r="BR457">
            <v>0</v>
          </cell>
          <cell r="BS457">
            <v>0</v>
          </cell>
          <cell r="BT457">
            <v>0</v>
          </cell>
          <cell r="BU457">
            <v>0</v>
          </cell>
          <cell r="BV457">
            <v>0</v>
          </cell>
          <cell r="BW457">
            <v>0</v>
          </cell>
          <cell r="BX457">
            <v>0</v>
          </cell>
          <cell r="BY457">
            <v>0</v>
          </cell>
          <cell r="BZ457">
            <v>0</v>
          </cell>
          <cell r="CA457">
            <v>0</v>
          </cell>
          <cell r="CB457">
            <v>0</v>
          </cell>
          <cell r="CC457">
            <v>0</v>
          </cell>
        </row>
        <row r="458">
          <cell r="B458" t="str">
            <v>국도38(시)11</v>
          </cell>
          <cell r="C458" t="str">
            <v>국도38(시)</v>
          </cell>
          <cell r="D458" t="str">
            <v>11</v>
          </cell>
          <cell r="E458" t="str">
            <v>0204Q_071</v>
          </cell>
          <cell r="F458" t="str">
            <v>0204Q_081</v>
          </cell>
          <cell r="G458">
            <v>57</v>
          </cell>
          <cell r="H458">
            <v>48</v>
          </cell>
          <cell r="I458">
            <v>0</v>
          </cell>
          <cell r="J458">
            <v>0</v>
          </cell>
          <cell r="K458">
            <v>0</v>
          </cell>
          <cell r="L458">
            <v>0</v>
          </cell>
          <cell r="M458">
            <v>0</v>
          </cell>
          <cell r="N458">
            <v>0</v>
          </cell>
          <cell r="O458">
            <v>0</v>
          </cell>
          <cell r="P458">
            <v>0</v>
          </cell>
          <cell r="Q458">
            <v>0</v>
          </cell>
          <cell r="R458">
            <v>57</v>
          </cell>
          <cell r="S458">
            <v>0</v>
          </cell>
          <cell r="T458">
            <v>57</v>
          </cell>
          <cell r="U458">
            <v>57</v>
          </cell>
          <cell r="V458">
            <v>0</v>
          </cell>
          <cell r="W458">
            <v>0</v>
          </cell>
          <cell r="X458">
            <v>0</v>
          </cell>
          <cell r="Y458">
            <v>0</v>
          </cell>
          <cell r="Z458">
            <v>0</v>
          </cell>
          <cell r="AA458">
            <v>0</v>
          </cell>
          <cell r="AB458">
            <v>0</v>
          </cell>
          <cell r="AC458">
            <v>0</v>
          </cell>
          <cell r="AD458">
            <v>0</v>
          </cell>
          <cell r="AE458">
            <v>0</v>
          </cell>
          <cell r="AF458">
            <v>0</v>
          </cell>
          <cell r="AG458">
            <v>0</v>
          </cell>
          <cell r="AH458">
            <v>0</v>
          </cell>
          <cell r="AI458">
            <v>0</v>
          </cell>
          <cell r="AJ458">
            <v>0</v>
          </cell>
          <cell r="AK458">
            <v>0</v>
          </cell>
          <cell r="AL458">
            <v>0</v>
          </cell>
          <cell r="AM458">
            <v>0</v>
          </cell>
          <cell r="AN458">
            <v>0</v>
          </cell>
          <cell r="AO458">
            <v>0</v>
          </cell>
          <cell r="AP458">
            <v>0</v>
          </cell>
          <cell r="AQ458">
            <v>0</v>
          </cell>
          <cell r="AR458">
            <v>0</v>
          </cell>
          <cell r="AS458">
            <v>0</v>
          </cell>
          <cell r="AT458">
            <v>0</v>
          </cell>
          <cell r="AU458">
            <v>0</v>
          </cell>
          <cell r="AV458">
            <v>0</v>
          </cell>
          <cell r="AW458">
            <v>0</v>
          </cell>
          <cell r="AX458">
            <v>0</v>
          </cell>
          <cell r="AY458">
            <v>0</v>
          </cell>
          <cell r="AZ458">
            <v>0</v>
          </cell>
          <cell r="BA458">
            <v>0</v>
          </cell>
          <cell r="BB458">
            <v>0</v>
          </cell>
          <cell r="BC458">
            <v>0</v>
          </cell>
          <cell r="BD458">
            <v>0</v>
          </cell>
          <cell r="BE458">
            <v>0</v>
          </cell>
          <cell r="BF458">
            <v>0</v>
          </cell>
          <cell r="BG458">
            <v>0</v>
          </cell>
          <cell r="BH458">
            <v>0</v>
          </cell>
          <cell r="BI458">
            <v>0</v>
          </cell>
          <cell r="BJ458">
            <v>0</v>
          </cell>
          <cell r="BK458">
            <v>0</v>
          </cell>
          <cell r="BL458">
            <v>0</v>
          </cell>
          <cell r="BM458">
            <v>0</v>
          </cell>
          <cell r="BN458">
            <v>0</v>
          </cell>
          <cell r="BO458">
            <v>0</v>
          </cell>
          <cell r="BP458">
            <v>0</v>
          </cell>
          <cell r="BQ458">
            <v>0</v>
          </cell>
          <cell r="BR458">
            <v>0</v>
          </cell>
          <cell r="BS458">
            <v>0</v>
          </cell>
          <cell r="BT458">
            <v>0</v>
          </cell>
          <cell r="BU458">
            <v>0</v>
          </cell>
          <cell r="BV458">
            <v>0</v>
          </cell>
          <cell r="BW458">
            <v>0</v>
          </cell>
          <cell r="BX458">
            <v>0</v>
          </cell>
          <cell r="BY458">
            <v>0</v>
          </cell>
          <cell r="BZ458">
            <v>0</v>
          </cell>
          <cell r="CA458">
            <v>0</v>
          </cell>
          <cell r="CB458">
            <v>0</v>
          </cell>
          <cell r="CC458">
            <v>0</v>
          </cell>
        </row>
        <row r="459">
          <cell r="B459" t="str">
            <v>국도38(시)11</v>
          </cell>
          <cell r="C459" t="str">
            <v>국도38(시)</v>
          </cell>
          <cell r="D459" t="str">
            <v>11</v>
          </cell>
          <cell r="E459" t="str">
            <v>0204Q_081</v>
          </cell>
          <cell r="F459" t="str">
            <v>0204Q_091</v>
          </cell>
          <cell r="G459">
            <v>47</v>
          </cell>
          <cell r="H459">
            <v>48</v>
          </cell>
          <cell r="I459">
            <v>0</v>
          </cell>
          <cell r="J459">
            <v>0</v>
          </cell>
          <cell r="K459">
            <v>0</v>
          </cell>
          <cell r="L459">
            <v>0</v>
          </cell>
          <cell r="M459">
            <v>0</v>
          </cell>
          <cell r="N459">
            <v>0</v>
          </cell>
          <cell r="O459">
            <v>0</v>
          </cell>
          <cell r="P459">
            <v>0</v>
          </cell>
          <cell r="Q459">
            <v>0</v>
          </cell>
          <cell r="R459">
            <v>47</v>
          </cell>
          <cell r="S459">
            <v>0</v>
          </cell>
          <cell r="T459">
            <v>47</v>
          </cell>
          <cell r="U459">
            <v>47</v>
          </cell>
          <cell r="V459">
            <v>0</v>
          </cell>
          <cell r="W459">
            <v>0</v>
          </cell>
          <cell r="X459">
            <v>0</v>
          </cell>
          <cell r="Y459">
            <v>0</v>
          </cell>
          <cell r="Z459">
            <v>0</v>
          </cell>
          <cell r="AA459">
            <v>0</v>
          </cell>
          <cell r="AB459">
            <v>0</v>
          </cell>
          <cell r="AC459">
            <v>0</v>
          </cell>
          <cell r="AD459">
            <v>0</v>
          </cell>
          <cell r="AE459">
            <v>0</v>
          </cell>
          <cell r="AF459">
            <v>0</v>
          </cell>
          <cell r="AG459">
            <v>0</v>
          </cell>
          <cell r="AH459">
            <v>0</v>
          </cell>
          <cell r="AI459">
            <v>0</v>
          </cell>
          <cell r="AJ459">
            <v>0</v>
          </cell>
          <cell r="AK459">
            <v>0</v>
          </cell>
          <cell r="AL459">
            <v>0</v>
          </cell>
          <cell r="AM459">
            <v>0</v>
          </cell>
          <cell r="AN459">
            <v>0</v>
          </cell>
          <cell r="AO459">
            <v>0</v>
          </cell>
          <cell r="AP459">
            <v>0</v>
          </cell>
          <cell r="AQ459">
            <v>0</v>
          </cell>
          <cell r="AR459">
            <v>0</v>
          </cell>
          <cell r="AS459">
            <v>0</v>
          </cell>
          <cell r="AT459">
            <v>0</v>
          </cell>
          <cell r="AU459">
            <v>0</v>
          </cell>
          <cell r="AV459">
            <v>0</v>
          </cell>
          <cell r="AW459">
            <v>0</v>
          </cell>
          <cell r="AX459">
            <v>0</v>
          </cell>
          <cell r="AY459">
            <v>0</v>
          </cell>
          <cell r="AZ459">
            <v>0</v>
          </cell>
          <cell r="BA459">
            <v>0</v>
          </cell>
          <cell r="BB459">
            <v>0</v>
          </cell>
          <cell r="BC459">
            <v>0</v>
          </cell>
          <cell r="BD459">
            <v>0</v>
          </cell>
          <cell r="BE459">
            <v>0</v>
          </cell>
          <cell r="BF459">
            <v>0</v>
          </cell>
          <cell r="BG459">
            <v>0</v>
          </cell>
          <cell r="BH459">
            <v>0</v>
          </cell>
          <cell r="BI459">
            <v>0</v>
          </cell>
          <cell r="BJ459">
            <v>0</v>
          </cell>
          <cell r="BK459">
            <v>0</v>
          </cell>
          <cell r="BL459">
            <v>0</v>
          </cell>
          <cell r="BM459">
            <v>0</v>
          </cell>
          <cell r="BN459">
            <v>0</v>
          </cell>
          <cell r="BO459">
            <v>0</v>
          </cell>
          <cell r="BP459">
            <v>0</v>
          </cell>
          <cell r="BQ459">
            <v>0</v>
          </cell>
          <cell r="BR459">
            <v>0</v>
          </cell>
          <cell r="BS459">
            <v>0</v>
          </cell>
          <cell r="BT459">
            <v>0</v>
          </cell>
          <cell r="BU459">
            <v>0</v>
          </cell>
          <cell r="BV459">
            <v>0</v>
          </cell>
          <cell r="BW459">
            <v>0</v>
          </cell>
          <cell r="BX459">
            <v>0</v>
          </cell>
          <cell r="BY459">
            <v>0</v>
          </cell>
          <cell r="BZ459">
            <v>0</v>
          </cell>
          <cell r="CA459">
            <v>0</v>
          </cell>
          <cell r="CB459">
            <v>0</v>
          </cell>
          <cell r="CC459">
            <v>0</v>
          </cell>
        </row>
        <row r="460">
          <cell r="B460" t="str">
            <v>국도38(시)11</v>
          </cell>
          <cell r="C460" t="str">
            <v>국도38(시)</v>
          </cell>
          <cell r="D460" t="str">
            <v>11</v>
          </cell>
          <cell r="E460" t="str">
            <v>0204Q_091</v>
          </cell>
          <cell r="F460" t="str">
            <v>0204D_001</v>
          </cell>
          <cell r="G460">
            <v>39</v>
          </cell>
          <cell r="H460">
            <v>48</v>
          </cell>
          <cell r="I460">
            <v>0</v>
          </cell>
          <cell r="J460">
            <v>0</v>
          </cell>
          <cell r="K460">
            <v>0</v>
          </cell>
          <cell r="L460">
            <v>0</v>
          </cell>
          <cell r="M460">
            <v>0</v>
          </cell>
          <cell r="N460">
            <v>0</v>
          </cell>
          <cell r="O460">
            <v>0</v>
          </cell>
          <cell r="P460">
            <v>0</v>
          </cell>
          <cell r="Q460">
            <v>0</v>
          </cell>
          <cell r="R460">
            <v>39</v>
          </cell>
          <cell r="S460">
            <v>0</v>
          </cell>
          <cell r="T460">
            <v>39</v>
          </cell>
          <cell r="U460">
            <v>39</v>
          </cell>
          <cell r="V460">
            <v>0</v>
          </cell>
          <cell r="W460">
            <v>0</v>
          </cell>
          <cell r="X460">
            <v>0</v>
          </cell>
          <cell r="Y460">
            <v>0</v>
          </cell>
          <cell r="Z460">
            <v>0</v>
          </cell>
          <cell r="AA460">
            <v>0</v>
          </cell>
          <cell r="AB460">
            <v>0</v>
          </cell>
          <cell r="AC460">
            <v>0</v>
          </cell>
          <cell r="AD460">
            <v>0</v>
          </cell>
          <cell r="AE460">
            <v>0</v>
          </cell>
          <cell r="AF460">
            <v>0</v>
          </cell>
          <cell r="AG460">
            <v>0</v>
          </cell>
          <cell r="AH460">
            <v>0</v>
          </cell>
          <cell r="AI460">
            <v>0</v>
          </cell>
          <cell r="AJ460">
            <v>0</v>
          </cell>
          <cell r="AK460">
            <v>0</v>
          </cell>
          <cell r="AL460">
            <v>0</v>
          </cell>
          <cell r="AM460">
            <v>0</v>
          </cell>
          <cell r="AN460">
            <v>0</v>
          </cell>
          <cell r="AO460">
            <v>0</v>
          </cell>
          <cell r="AP460">
            <v>0</v>
          </cell>
          <cell r="AQ460">
            <v>0</v>
          </cell>
          <cell r="AR460">
            <v>0</v>
          </cell>
          <cell r="AS460">
            <v>0</v>
          </cell>
          <cell r="AT460">
            <v>0</v>
          </cell>
          <cell r="AU460">
            <v>0</v>
          </cell>
          <cell r="AV460">
            <v>0</v>
          </cell>
          <cell r="AW460">
            <v>0</v>
          </cell>
          <cell r="AX460">
            <v>0</v>
          </cell>
          <cell r="AY460">
            <v>0</v>
          </cell>
          <cell r="AZ460">
            <v>0</v>
          </cell>
          <cell r="BA460">
            <v>0</v>
          </cell>
          <cell r="BB460">
            <v>0</v>
          </cell>
          <cell r="BC460">
            <v>0</v>
          </cell>
          <cell r="BD460">
            <v>0</v>
          </cell>
          <cell r="BE460">
            <v>0</v>
          </cell>
          <cell r="BF460">
            <v>0</v>
          </cell>
          <cell r="BG460">
            <v>0</v>
          </cell>
          <cell r="BH460">
            <v>0</v>
          </cell>
          <cell r="BI460">
            <v>0</v>
          </cell>
          <cell r="BJ460">
            <v>0</v>
          </cell>
          <cell r="BK460">
            <v>0</v>
          </cell>
          <cell r="BL460">
            <v>0</v>
          </cell>
          <cell r="BM460">
            <v>0</v>
          </cell>
          <cell r="BN460">
            <v>0</v>
          </cell>
          <cell r="BO460">
            <v>0</v>
          </cell>
          <cell r="BP460">
            <v>0</v>
          </cell>
          <cell r="BQ460">
            <v>0</v>
          </cell>
          <cell r="BR460">
            <v>0</v>
          </cell>
          <cell r="BS460">
            <v>0</v>
          </cell>
          <cell r="BT460">
            <v>0</v>
          </cell>
          <cell r="BU460">
            <v>0</v>
          </cell>
          <cell r="BV460">
            <v>0</v>
          </cell>
          <cell r="BW460">
            <v>0</v>
          </cell>
          <cell r="BX460">
            <v>0</v>
          </cell>
          <cell r="BY460">
            <v>0</v>
          </cell>
          <cell r="BZ460">
            <v>0</v>
          </cell>
          <cell r="CA460">
            <v>0</v>
          </cell>
          <cell r="CB460">
            <v>0</v>
          </cell>
          <cell r="CC460">
            <v>0</v>
          </cell>
        </row>
        <row r="461">
          <cell r="B461" t="str">
            <v>국도38(시)11</v>
          </cell>
          <cell r="C461" t="str">
            <v>국도38(시)</v>
          </cell>
          <cell r="D461" t="str">
            <v>11</v>
          </cell>
          <cell r="E461" t="str">
            <v>0204D_001</v>
          </cell>
          <cell r="F461" t="str">
            <v>0204D_111</v>
          </cell>
          <cell r="G461">
            <v>51</v>
          </cell>
          <cell r="H461">
            <v>48</v>
          </cell>
          <cell r="I461">
            <v>0</v>
          </cell>
          <cell r="J461">
            <v>0</v>
          </cell>
          <cell r="K461">
            <v>0</v>
          </cell>
          <cell r="L461">
            <v>0</v>
          </cell>
          <cell r="M461">
            <v>0</v>
          </cell>
          <cell r="N461">
            <v>0</v>
          </cell>
          <cell r="O461">
            <v>0</v>
          </cell>
          <cell r="P461">
            <v>0</v>
          </cell>
          <cell r="Q461">
            <v>0</v>
          </cell>
          <cell r="R461">
            <v>51</v>
          </cell>
          <cell r="S461">
            <v>0</v>
          </cell>
          <cell r="T461">
            <v>51</v>
          </cell>
          <cell r="U461">
            <v>51</v>
          </cell>
          <cell r="V461">
            <v>0</v>
          </cell>
          <cell r="W461">
            <v>0</v>
          </cell>
          <cell r="X461">
            <v>0</v>
          </cell>
          <cell r="Y461">
            <v>0</v>
          </cell>
          <cell r="Z461">
            <v>0</v>
          </cell>
          <cell r="AA461">
            <v>0</v>
          </cell>
          <cell r="AB461">
            <v>0</v>
          </cell>
          <cell r="AC461">
            <v>0</v>
          </cell>
          <cell r="AD461">
            <v>0</v>
          </cell>
          <cell r="AE461">
            <v>0</v>
          </cell>
          <cell r="AF461">
            <v>0</v>
          </cell>
          <cell r="AG461">
            <v>0</v>
          </cell>
          <cell r="AH461">
            <v>0</v>
          </cell>
          <cell r="AI461">
            <v>0</v>
          </cell>
          <cell r="AJ461">
            <v>0</v>
          </cell>
          <cell r="AK461">
            <v>0</v>
          </cell>
          <cell r="AL461">
            <v>0</v>
          </cell>
          <cell r="AM461">
            <v>0</v>
          </cell>
          <cell r="AN461">
            <v>0</v>
          </cell>
          <cell r="AO461">
            <v>0</v>
          </cell>
          <cell r="AP461">
            <v>0</v>
          </cell>
          <cell r="AQ461">
            <v>0</v>
          </cell>
          <cell r="AR461">
            <v>0</v>
          </cell>
          <cell r="AS461">
            <v>0</v>
          </cell>
          <cell r="AT461">
            <v>0</v>
          </cell>
          <cell r="AU461">
            <v>0</v>
          </cell>
          <cell r="AV461">
            <v>0</v>
          </cell>
          <cell r="AW461">
            <v>0</v>
          </cell>
          <cell r="AX461">
            <v>0</v>
          </cell>
          <cell r="AY461">
            <v>0</v>
          </cell>
          <cell r="AZ461">
            <v>0</v>
          </cell>
          <cell r="BA461">
            <v>0</v>
          </cell>
          <cell r="BB461">
            <v>0</v>
          </cell>
          <cell r="BC461">
            <v>0</v>
          </cell>
          <cell r="BD461">
            <v>0</v>
          </cell>
          <cell r="BE461">
            <v>0</v>
          </cell>
          <cell r="BF461">
            <v>0</v>
          </cell>
          <cell r="BG461">
            <v>0</v>
          </cell>
          <cell r="BH461">
            <v>0</v>
          </cell>
          <cell r="BI461">
            <v>0</v>
          </cell>
          <cell r="BJ461">
            <v>0</v>
          </cell>
          <cell r="BK461">
            <v>0</v>
          </cell>
          <cell r="BL461">
            <v>0</v>
          </cell>
          <cell r="BM461">
            <v>0</v>
          </cell>
          <cell r="BN461">
            <v>0</v>
          </cell>
          <cell r="BO461">
            <v>0</v>
          </cell>
          <cell r="BP461">
            <v>0</v>
          </cell>
          <cell r="BQ461">
            <v>0</v>
          </cell>
          <cell r="BR461">
            <v>0</v>
          </cell>
          <cell r="BS461">
            <v>0</v>
          </cell>
          <cell r="BT461">
            <v>0</v>
          </cell>
          <cell r="BU461">
            <v>0</v>
          </cell>
          <cell r="BV461">
            <v>0</v>
          </cell>
          <cell r="BW461">
            <v>0</v>
          </cell>
          <cell r="BX461">
            <v>0</v>
          </cell>
          <cell r="BY461">
            <v>0</v>
          </cell>
          <cell r="BZ461">
            <v>0</v>
          </cell>
          <cell r="CA461">
            <v>0</v>
          </cell>
          <cell r="CB461">
            <v>0</v>
          </cell>
          <cell r="CC461">
            <v>0</v>
          </cell>
        </row>
        <row r="462">
          <cell r="B462" t="str">
            <v>국도38(시)11</v>
          </cell>
          <cell r="C462" t="str">
            <v>국도38(시)</v>
          </cell>
          <cell r="D462" t="str">
            <v>11</v>
          </cell>
          <cell r="E462" t="str">
            <v>0204D_111</v>
          </cell>
          <cell r="F462" t="str">
            <v>0204D_122</v>
          </cell>
          <cell r="G462">
            <v>80</v>
          </cell>
          <cell r="H462">
            <v>48</v>
          </cell>
          <cell r="I462">
            <v>0</v>
          </cell>
          <cell r="J462" t="str">
            <v>F13</v>
          </cell>
          <cell r="K462">
            <v>0</v>
          </cell>
          <cell r="L462">
            <v>0</v>
          </cell>
          <cell r="M462">
            <v>0</v>
          </cell>
          <cell r="N462">
            <v>0</v>
          </cell>
          <cell r="O462">
            <v>0</v>
          </cell>
          <cell r="P462">
            <v>0</v>
          </cell>
          <cell r="Q462">
            <v>0</v>
          </cell>
          <cell r="R462">
            <v>80</v>
          </cell>
          <cell r="S462">
            <v>0</v>
          </cell>
          <cell r="T462">
            <v>80</v>
          </cell>
          <cell r="U462">
            <v>100</v>
          </cell>
          <cell r="V462">
            <v>0</v>
          </cell>
          <cell r="W462">
            <v>20</v>
          </cell>
          <cell r="X462">
            <v>0</v>
          </cell>
          <cell r="Y462">
            <v>0</v>
          </cell>
          <cell r="Z462">
            <v>0</v>
          </cell>
          <cell r="AA462">
            <v>0</v>
          </cell>
          <cell r="AB462">
            <v>0</v>
          </cell>
          <cell r="AC462">
            <v>0</v>
          </cell>
          <cell r="AD462">
            <v>0</v>
          </cell>
          <cell r="AE462">
            <v>0</v>
          </cell>
          <cell r="AF462">
            <v>0</v>
          </cell>
          <cell r="AG462">
            <v>0</v>
          </cell>
          <cell r="AH462">
            <v>0</v>
          </cell>
          <cell r="AI462">
            <v>0</v>
          </cell>
          <cell r="AJ462">
            <v>0</v>
          </cell>
          <cell r="AK462">
            <v>0</v>
          </cell>
          <cell r="AL462">
            <v>0</v>
          </cell>
          <cell r="AM462">
            <v>1</v>
          </cell>
          <cell r="AN462">
            <v>0</v>
          </cell>
          <cell r="AO462">
            <v>0</v>
          </cell>
          <cell r="AP462">
            <v>0</v>
          </cell>
          <cell r="AQ462">
            <v>0</v>
          </cell>
          <cell r="AR462">
            <v>1</v>
          </cell>
          <cell r="AS462">
            <v>0</v>
          </cell>
          <cell r="AT462">
            <v>0</v>
          </cell>
          <cell r="AU462">
            <v>0</v>
          </cell>
          <cell r="AV462">
            <v>25</v>
          </cell>
          <cell r="AW462">
            <v>0</v>
          </cell>
          <cell r="AX462">
            <v>0</v>
          </cell>
          <cell r="AY462">
            <v>0</v>
          </cell>
          <cell r="AZ462">
            <v>0</v>
          </cell>
          <cell r="BA462">
            <v>1</v>
          </cell>
          <cell r="BB462">
            <v>0</v>
          </cell>
          <cell r="BC462">
            <v>0</v>
          </cell>
          <cell r="BD462">
            <v>0</v>
          </cell>
          <cell r="BE462">
            <v>0</v>
          </cell>
          <cell r="BF462">
            <v>0</v>
          </cell>
          <cell r="BG462">
            <v>0</v>
          </cell>
          <cell r="BH462">
            <v>0</v>
          </cell>
          <cell r="BI462">
            <v>0</v>
          </cell>
          <cell r="BJ462">
            <v>0</v>
          </cell>
          <cell r="BK462">
            <v>0</v>
          </cell>
          <cell r="BL462">
            <v>0</v>
          </cell>
          <cell r="BM462">
            <v>0</v>
          </cell>
          <cell r="BN462">
            <v>0</v>
          </cell>
          <cell r="BO462">
            <v>0</v>
          </cell>
          <cell r="BP462">
            <v>0</v>
          </cell>
          <cell r="BQ462">
            <v>0</v>
          </cell>
          <cell r="BR462">
            <v>0</v>
          </cell>
          <cell r="BS462">
            <v>0</v>
          </cell>
          <cell r="BT462">
            <v>0</v>
          </cell>
          <cell r="BU462">
            <v>0</v>
          </cell>
          <cell r="BV462">
            <v>0</v>
          </cell>
          <cell r="BW462">
            <v>0</v>
          </cell>
          <cell r="BX462">
            <v>0</v>
          </cell>
          <cell r="BY462">
            <v>0</v>
          </cell>
          <cell r="BZ462">
            <v>0</v>
          </cell>
          <cell r="CA462">
            <v>0</v>
          </cell>
          <cell r="CB462">
            <v>0</v>
          </cell>
          <cell r="CC462">
            <v>0</v>
          </cell>
        </row>
        <row r="463">
          <cell r="B463" t="str">
            <v>국도38(시)11</v>
          </cell>
          <cell r="C463" t="str">
            <v>국도38(시)</v>
          </cell>
          <cell r="D463" t="str">
            <v>11</v>
          </cell>
          <cell r="E463" t="str">
            <v>0204D_122</v>
          </cell>
          <cell r="F463" t="str">
            <v>CT+RW기설</v>
          </cell>
          <cell r="G463">
            <v>15</v>
          </cell>
          <cell r="H463">
            <v>12</v>
          </cell>
          <cell r="I463">
            <v>0</v>
          </cell>
          <cell r="J463" t="str">
            <v>기설</v>
          </cell>
          <cell r="K463">
            <v>0</v>
          </cell>
          <cell r="L463">
            <v>0</v>
          </cell>
          <cell r="M463">
            <v>0</v>
          </cell>
          <cell r="N463">
            <v>0</v>
          </cell>
          <cell r="O463">
            <v>0</v>
          </cell>
          <cell r="P463">
            <v>0</v>
          </cell>
          <cell r="Q463">
            <v>0</v>
          </cell>
          <cell r="R463">
            <v>0</v>
          </cell>
          <cell r="S463">
            <v>0</v>
          </cell>
          <cell r="T463">
            <v>0</v>
          </cell>
          <cell r="U463">
            <v>0</v>
          </cell>
          <cell r="V463">
            <v>0</v>
          </cell>
          <cell r="W463">
            <v>0</v>
          </cell>
          <cell r="X463">
            <v>0</v>
          </cell>
          <cell r="Y463">
            <v>0</v>
          </cell>
          <cell r="Z463">
            <v>0</v>
          </cell>
          <cell r="AA463">
            <v>0</v>
          </cell>
          <cell r="AB463">
            <v>0</v>
          </cell>
          <cell r="AC463">
            <v>0</v>
          </cell>
          <cell r="AD463">
            <v>0</v>
          </cell>
          <cell r="AE463">
            <v>0</v>
          </cell>
          <cell r="AF463">
            <v>15</v>
          </cell>
          <cell r="AG463">
            <v>0</v>
          </cell>
          <cell r="AH463">
            <v>15</v>
          </cell>
          <cell r="AI463">
            <v>45</v>
          </cell>
          <cell r="AJ463">
            <v>20</v>
          </cell>
          <cell r="AK463">
            <v>10</v>
          </cell>
          <cell r="AL463">
            <v>1</v>
          </cell>
          <cell r="AM463">
            <v>0</v>
          </cell>
          <cell r="AN463">
            <v>0</v>
          </cell>
          <cell r="AO463">
            <v>2</v>
          </cell>
          <cell r="AP463">
            <v>0</v>
          </cell>
          <cell r="AQ463">
            <v>0</v>
          </cell>
          <cell r="AR463">
            <v>0</v>
          </cell>
          <cell r="AS463">
            <v>0</v>
          </cell>
          <cell r="AT463">
            <v>0</v>
          </cell>
          <cell r="AU463">
            <v>0</v>
          </cell>
          <cell r="AV463">
            <v>0</v>
          </cell>
          <cell r="AW463">
            <v>0</v>
          </cell>
          <cell r="AX463">
            <v>0</v>
          </cell>
          <cell r="AY463">
            <v>0</v>
          </cell>
          <cell r="AZ463">
            <v>0</v>
          </cell>
          <cell r="BA463">
            <v>0</v>
          </cell>
          <cell r="BB463">
            <v>0</v>
          </cell>
          <cell r="BC463">
            <v>0</v>
          </cell>
          <cell r="BD463">
            <v>15</v>
          </cell>
          <cell r="BE463">
            <v>0</v>
          </cell>
          <cell r="BF463">
            <v>0</v>
          </cell>
          <cell r="BG463">
            <v>1</v>
          </cell>
          <cell r="BH463">
            <v>2</v>
          </cell>
          <cell r="BI463">
            <v>0</v>
          </cell>
          <cell r="BJ463">
            <v>0</v>
          </cell>
          <cell r="BK463">
            <v>0</v>
          </cell>
          <cell r="BL463">
            <v>0</v>
          </cell>
          <cell r="BM463">
            <v>0</v>
          </cell>
          <cell r="BN463">
            <v>0</v>
          </cell>
          <cell r="BO463">
            <v>0</v>
          </cell>
          <cell r="BP463">
            <v>0</v>
          </cell>
          <cell r="BQ463">
            <v>0</v>
          </cell>
          <cell r="BR463">
            <v>0</v>
          </cell>
          <cell r="BS463">
            <v>0</v>
          </cell>
          <cell r="BT463">
            <v>0</v>
          </cell>
          <cell r="BU463">
            <v>0</v>
          </cell>
          <cell r="BV463">
            <v>0</v>
          </cell>
          <cell r="BW463">
            <v>0</v>
          </cell>
          <cell r="BX463">
            <v>1</v>
          </cell>
          <cell r="BY463">
            <v>0</v>
          </cell>
          <cell r="BZ463">
            <v>0</v>
          </cell>
          <cell r="CA463">
            <v>0</v>
          </cell>
          <cell r="CB463">
            <v>0</v>
          </cell>
          <cell r="CC463">
            <v>0</v>
          </cell>
        </row>
        <row r="464">
          <cell r="A464" t="str">
            <v>국도38(시)11</v>
          </cell>
          <cell r="B464" t="str">
            <v>소계</v>
          </cell>
          <cell r="C464" t="str">
            <v>국도38(시)11</v>
          </cell>
          <cell r="D464">
            <v>0</v>
          </cell>
          <cell r="E464">
            <v>0</v>
          </cell>
          <cell r="F464">
            <v>0</v>
          </cell>
          <cell r="G464">
            <v>289</v>
          </cell>
          <cell r="H464">
            <v>0</v>
          </cell>
          <cell r="I464">
            <v>0</v>
          </cell>
          <cell r="J464">
            <v>0</v>
          </cell>
          <cell r="K464">
            <v>0</v>
          </cell>
          <cell r="L464">
            <v>0</v>
          </cell>
          <cell r="M464">
            <v>0</v>
          </cell>
          <cell r="N464">
            <v>0</v>
          </cell>
          <cell r="O464">
            <v>0</v>
          </cell>
          <cell r="P464">
            <v>0</v>
          </cell>
          <cell r="Q464">
            <v>0</v>
          </cell>
          <cell r="R464">
            <v>274</v>
          </cell>
          <cell r="S464">
            <v>0</v>
          </cell>
          <cell r="T464">
            <v>274</v>
          </cell>
          <cell r="U464">
            <v>294</v>
          </cell>
          <cell r="V464">
            <v>0</v>
          </cell>
          <cell r="W464">
            <v>20</v>
          </cell>
          <cell r="X464">
            <v>0</v>
          </cell>
          <cell r="Y464">
            <v>0</v>
          </cell>
          <cell r="Z464">
            <v>0</v>
          </cell>
          <cell r="AA464">
            <v>0</v>
          </cell>
          <cell r="AB464">
            <v>0</v>
          </cell>
          <cell r="AC464">
            <v>0</v>
          </cell>
          <cell r="AD464">
            <v>0</v>
          </cell>
          <cell r="AE464">
            <v>0</v>
          </cell>
          <cell r="AF464">
            <v>15</v>
          </cell>
          <cell r="AG464">
            <v>0</v>
          </cell>
          <cell r="AH464">
            <v>15</v>
          </cell>
          <cell r="AI464">
            <v>45</v>
          </cell>
          <cell r="AJ464">
            <v>20</v>
          </cell>
          <cell r="AK464">
            <v>10</v>
          </cell>
          <cell r="AL464">
            <v>1</v>
          </cell>
          <cell r="AM464">
            <v>1</v>
          </cell>
          <cell r="AN464">
            <v>0</v>
          </cell>
          <cell r="AO464">
            <v>2</v>
          </cell>
          <cell r="AP464">
            <v>0</v>
          </cell>
          <cell r="AQ464">
            <v>0</v>
          </cell>
          <cell r="AR464">
            <v>1</v>
          </cell>
          <cell r="AS464">
            <v>0</v>
          </cell>
          <cell r="AT464">
            <v>0</v>
          </cell>
          <cell r="AU464">
            <v>0</v>
          </cell>
          <cell r="AV464">
            <v>25</v>
          </cell>
          <cell r="AW464">
            <v>0</v>
          </cell>
          <cell r="AX464">
            <v>0</v>
          </cell>
          <cell r="AY464">
            <v>0</v>
          </cell>
          <cell r="AZ464">
            <v>0</v>
          </cell>
          <cell r="BA464">
            <v>1</v>
          </cell>
          <cell r="BB464">
            <v>0</v>
          </cell>
          <cell r="BC464">
            <v>0</v>
          </cell>
          <cell r="BD464">
            <v>15</v>
          </cell>
          <cell r="BE464">
            <v>0</v>
          </cell>
          <cell r="BF464">
            <v>0</v>
          </cell>
          <cell r="BG464">
            <v>1</v>
          </cell>
          <cell r="BH464">
            <v>2</v>
          </cell>
          <cell r="BI464">
            <v>0</v>
          </cell>
          <cell r="BJ464">
            <v>0</v>
          </cell>
          <cell r="BK464">
            <v>0</v>
          </cell>
          <cell r="BL464">
            <v>0</v>
          </cell>
          <cell r="BM464">
            <v>0</v>
          </cell>
          <cell r="BN464">
            <v>0</v>
          </cell>
          <cell r="BO464">
            <v>0</v>
          </cell>
          <cell r="BP464">
            <v>0</v>
          </cell>
          <cell r="BQ464">
            <v>0</v>
          </cell>
          <cell r="BR464">
            <v>0</v>
          </cell>
          <cell r="BS464">
            <v>0</v>
          </cell>
          <cell r="BT464">
            <v>0</v>
          </cell>
          <cell r="BU464">
            <v>0</v>
          </cell>
          <cell r="BV464">
            <v>0</v>
          </cell>
          <cell r="BW464">
            <v>0</v>
          </cell>
          <cell r="BX464">
            <v>1</v>
          </cell>
          <cell r="BY464">
            <v>0</v>
          </cell>
          <cell r="BZ464">
            <v>0</v>
          </cell>
          <cell r="CA464">
            <v>0</v>
          </cell>
          <cell r="CB464">
            <v>0</v>
          </cell>
          <cell r="CC464">
            <v>0</v>
          </cell>
        </row>
        <row r="465">
          <cell r="B465" t="str">
            <v>국도38(시)12</v>
          </cell>
          <cell r="C465" t="str">
            <v>국도38(시)</v>
          </cell>
          <cell r="D465">
            <v>12</v>
          </cell>
          <cell r="E465" t="str">
            <v>0204D_122</v>
          </cell>
          <cell r="F465" t="str">
            <v>02041_031</v>
          </cell>
          <cell r="G465">
            <v>26</v>
          </cell>
          <cell r="H465">
            <v>48</v>
          </cell>
          <cell r="I465">
            <v>0</v>
          </cell>
          <cell r="J465">
            <v>0</v>
          </cell>
          <cell r="K465">
            <v>0</v>
          </cell>
          <cell r="L465">
            <v>0</v>
          </cell>
          <cell r="M465">
            <v>0</v>
          </cell>
          <cell r="N465">
            <v>0</v>
          </cell>
          <cell r="O465">
            <v>0</v>
          </cell>
          <cell r="P465">
            <v>0</v>
          </cell>
          <cell r="Q465">
            <v>0</v>
          </cell>
          <cell r="R465">
            <v>26</v>
          </cell>
          <cell r="S465">
            <v>0</v>
          </cell>
          <cell r="T465">
            <v>26</v>
          </cell>
          <cell r="U465">
            <v>26</v>
          </cell>
          <cell r="V465">
            <v>0</v>
          </cell>
          <cell r="W465">
            <v>0</v>
          </cell>
          <cell r="X465">
            <v>0</v>
          </cell>
          <cell r="Y465">
            <v>0</v>
          </cell>
          <cell r="Z465">
            <v>0</v>
          </cell>
          <cell r="AA465">
            <v>0</v>
          </cell>
          <cell r="AB465">
            <v>0</v>
          </cell>
          <cell r="AC465">
            <v>0</v>
          </cell>
          <cell r="AD465">
            <v>0</v>
          </cell>
          <cell r="AE465">
            <v>0</v>
          </cell>
          <cell r="AF465">
            <v>0</v>
          </cell>
          <cell r="AG465">
            <v>0</v>
          </cell>
          <cell r="AH465">
            <v>0</v>
          </cell>
          <cell r="AI465">
            <v>0</v>
          </cell>
          <cell r="AJ465">
            <v>0</v>
          </cell>
          <cell r="AK465">
            <v>0</v>
          </cell>
          <cell r="AL465">
            <v>0</v>
          </cell>
          <cell r="AM465">
            <v>0</v>
          </cell>
          <cell r="AN465">
            <v>0</v>
          </cell>
          <cell r="AO465">
            <v>0</v>
          </cell>
          <cell r="AP465">
            <v>0</v>
          </cell>
          <cell r="AQ465">
            <v>0</v>
          </cell>
          <cell r="AR465">
            <v>0</v>
          </cell>
          <cell r="AS465">
            <v>0</v>
          </cell>
          <cell r="AT465">
            <v>0</v>
          </cell>
          <cell r="AU465">
            <v>0</v>
          </cell>
          <cell r="AV465">
            <v>0</v>
          </cell>
          <cell r="AW465">
            <v>0</v>
          </cell>
          <cell r="AX465">
            <v>0</v>
          </cell>
          <cell r="AY465">
            <v>0</v>
          </cell>
          <cell r="AZ465">
            <v>0</v>
          </cell>
          <cell r="BA465">
            <v>0</v>
          </cell>
          <cell r="BB465">
            <v>0</v>
          </cell>
          <cell r="BC465">
            <v>0</v>
          </cell>
          <cell r="BD465">
            <v>0</v>
          </cell>
          <cell r="BE465">
            <v>0</v>
          </cell>
          <cell r="BF465">
            <v>0</v>
          </cell>
          <cell r="BG465">
            <v>0</v>
          </cell>
          <cell r="BH465">
            <v>0</v>
          </cell>
          <cell r="BI465">
            <v>0</v>
          </cell>
          <cell r="BJ465">
            <v>0</v>
          </cell>
          <cell r="BK465">
            <v>0</v>
          </cell>
          <cell r="BL465">
            <v>0</v>
          </cell>
          <cell r="BM465">
            <v>0</v>
          </cell>
          <cell r="BN465">
            <v>0</v>
          </cell>
          <cell r="BO465">
            <v>0</v>
          </cell>
          <cell r="BP465">
            <v>0</v>
          </cell>
          <cell r="BQ465">
            <v>0</v>
          </cell>
          <cell r="BR465">
            <v>0</v>
          </cell>
          <cell r="BS465">
            <v>0</v>
          </cell>
          <cell r="BT465">
            <v>0</v>
          </cell>
          <cell r="BU465">
            <v>0</v>
          </cell>
          <cell r="BV465">
            <v>0</v>
          </cell>
          <cell r="BW465">
            <v>0</v>
          </cell>
          <cell r="BX465">
            <v>0</v>
          </cell>
          <cell r="BY465">
            <v>0</v>
          </cell>
          <cell r="BZ465">
            <v>0</v>
          </cell>
          <cell r="CA465">
            <v>0</v>
          </cell>
          <cell r="CB465">
            <v>0</v>
          </cell>
          <cell r="CC465">
            <v>0</v>
          </cell>
        </row>
        <row r="466">
          <cell r="B466" t="str">
            <v>국도38(시)12</v>
          </cell>
          <cell r="C466" t="str">
            <v>국도38(시)</v>
          </cell>
          <cell r="D466">
            <v>12</v>
          </cell>
          <cell r="E466" t="str">
            <v>02041_031</v>
          </cell>
          <cell r="F466" t="str">
            <v>02041_414</v>
          </cell>
          <cell r="G466">
            <v>35</v>
          </cell>
          <cell r="H466">
            <v>48</v>
          </cell>
          <cell r="I466">
            <v>0</v>
          </cell>
          <cell r="J466">
            <v>0</v>
          </cell>
          <cell r="K466">
            <v>0</v>
          </cell>
          <cell r="L466">
            <v>0</v>
          </cell>
          <cell r="M466">
            <v>0</v>
          </cell>
          <cell r="N466">
            <v>0</v>
          </cell>
          <cell r="O466">
            <v>0</v>
          </cell>
          <cell r="P466">
            <v>0</v>
          </cell>
          <cell r="Q466">
            <v>0</v>
          </cell>
          <cell r="R466">
            <v>35</v>
          </cell>
          <cell r="S466">
            <v>0</v>
          </cell>
          <cell r="T466">
            <v>35</v>
          </cell>
          <cell r="U466">
            <v>35</v>
          </cell>
          <cell r="V466">
            <v>0</v>
          </cell>
          <cell r="W466">
            <v>0</v>
          </cell>
          <cell r="X466">
            <v>0</v>
          </cell>
          <cell r="Y466">
            <v>0</v>
          </cell>
          <cell r="Z466">
            <v>0</v>
          </cell>
          <cell r="AA466">
            <v>0</v>
          </cell>
          <cell r="AB466">
            <v>0</v>
          </cell>
          <cell r="AC466">
            <v>0</v>
          </cell>
          <cell r="AD466">
            <v>0</v>
          </cell>
          <cell r="AE466">
            <v>0</v>
          </cell>
          <cell r="AF466">
            <v>0</v>
          </cell>
          <cell r="AG466">
            <v>0</v>
          </cell>
          <cell r="AH466">
            <v>0</v>
          </cell>
          <cell r="AI466">
            <v>0</v>
          </cell>
          <cell r="AJ466">
            <v>0</v>
          </cell>
          <cell r="AK466">
            <v>0</v>
          </cell>
          <cell r="AL466">
            <v>0</v>
          </cell>
          <cell r="AM466">
            <v>0</v>
          </cell>
          <cell r="AN466">
            <v>0</v>
          </cell>
          <cell r="AO466">
            <v>0</v>
          </cell>
          <cell r="AP466">
            <v>0</v>
          </cell>
          <cell r="AQ466">
            <v>0</v>
          </cell>
          <cell r="AR466">
            <v>0</v>
          </cell>
          <cell r="AS466">
            <v>0</v>
          </cell>
          <cell r="AT466">
            <v>0</v>
          </cell>
          <cell r="AU466">
            <v>0</v>
          </cell>
          <cell r="AV466">
            <v>0</v>
          </cell>
          <cell r="AW466">
            <v>0</v>
          </cell>
          <cell r="AX466">
            <v>0</v>
          </cell>
          <cell r="AY466">
            <v>0</v>
          </cell>
          <cell r="AZ466">
            <v>0</v>
          </cell>
          <cell r="BA466">
            <v>0</v>
          </cell>
          <cell r="BB466">
            <v>0</v>
          </cell>
          <cell r="BC466">
            <v>0</v>
          </cell>
          <cell r="BD466">
            <v>0</v>
          </cell>
          <cell r="BE466">
            <v>0</v>
          </cell>
          <cell r="BF466">
            <v>0</v>
          </cell>
          <cell r="BG466">
            <v>0</v>
          </cell>
          <cell r="BH466">
            <v>0</v>
          </cell>
          <cell r="BI466">
            <v>0</v>
          </cell>
          <cell r="BJ466">
            <v>0</v>
          </cell>
          <cell r="BK466">
            <v>0</v>
          </cell>
          <cell r="BL466">
            <v>0</v>
          </cell>
          <cell r="BM466">
            <v>0</v>
          </cell>
          <cell r="BN466">
            <v>0</v>
          </cell>
          <cell r="BO466">
            <v>0</v>
          </cell>
          <cell r="BP466">
            <v>0</v>
          </cell>
          <cell r="BQ466">
            <v>0</v>
          </cell>
          <cell r="BR466">
            <v>0</v>
          </cell>
          <cell r="BS466">
            <v>0</v>
          </cell>
          <cell r="BT466">
            <v>0</v>
          </cell>
          <cell r="BU466">
            <v>0</v>
          </cell>
          <cell r="BV466">
            <v>0</v>
          </cell>
          <cell r="BW466">
            <v>0</v>
          </cell>
          <cell r="BX466">
            <v>0</v>
          </cell>
          <cell r="BY466">
            <v>0</v>
          </cell>
          <cell r="BZ466">
            <v>0</v>
          </cell>
          <cell r="CA466">
            <v>0</v>
          </cell>
          <cell r="CB466">
            <v>0</v>
          </cell>
          <cell r="CC466">
            <v>0</v>
          </cell>
        </row>
        <row r="467">
          <cell r="B467" t="str">
            <v>국도38(시)12</v>
          </cell>
          <cell r="C467" t="str">
            <v>국도38(시)</v>
          </cell>
          <cell r="D467">
            <v>12</v>
          </cell>
          <cell r="E467" t="str">
            <v>02041_414</v>
          </cell>
          <cell r="F467" t="str">
            <v>02041_923</v>
          </cell>
          <cell r="G467">
            <v>15</v>
          </cell>
          <cell r="H467">
            <v>48</v>
          </cell>
          <cell r="I467">
            <v>0</v>
          </cell>
          <cell r="J467">
            <v>0</v>
          </cell>
          <cell r="K467">
            <v>0</v>
          </cell>
          <cell r="L467">
            <v>0</v>
          </cell>
          <cell r="M467">
            <v>0</v>
          </cell>
          <cell r="N467">
            <v>0</v>
          </cell>
          <cell r="O467">
            <v>0</v>
          </cell>
          <cell r="P467">
            <v>0</v>
          </cell>
          <cell r="Q467">
            <v>0</v>
          </cell>
          <cell r="R467">
            <v>15</v>
          </cell>
          <cell r="S467">
            <v>0</v>
          </cell>
          <cell r="T467">
            <v>15</v>
          </cell>
          <cell r="U467">
            <v>15</v>
          </cell>
          <cell r="V467">
            <v>0</v>
          </cell>
          <cell r="W467">
            <v>0</v>
          </cell>
          <cell r="X467">
            <v>0</v>
          </cell>
          <cell r="Y467">
            <v>0</v>
          </cell>
          <cell r="Z467">
            <v>0</v>
          </cell>
          <cell r="AA467">
            <v>0</v>
          </cell>
          <cell r="AB467">
            <v>0</v>
          </cell>
          <cell r="AC467">
            <v>0</v>
          </cell>
          <cell r="AD467">
            <v>0</v>
          </cell>
          <cell r="AE467">
            <v>0</v>
          </cell>
          <cell r="AF467">
            <v>0</v>
          </cell>
          <cell r="AG467">
            <v>0</v>
          </cell>
          <cell r="AH467">
            <v>0</v>
          </cell>
          <cell r="AI467">
            <v>0</v>
          </cell>
          <cell r="AJ467">
            <v>0</v>
          </cell>
          <cell r="AK467">
            <v>0</v>
          </cell>
          <cell r="AL467">
            <v>0</v>
          </cell>
          <cell r="AM467">
            <v>0</v>
          </cell>
          <cell r="AN467">
            <v>0</v>
          </cell>
          <cell r="AO467">
            <v>0</v>
          </cell>
          <cell r="AP467">
            <v>0</v>
          </cell>
          <cell r="AQ467">
            <v>0</v>
          </cell>
          <cell r="AR467">
            <v>0</v>
          </cell>
          <cell r="AS467">
            <v>0</v>
          </cell>
          <cell r="AT467">
            <v>0</v>
          </cell>
          <cell r="AU467">
            <v>0</v>
          </cell>
          <cell r="AV467">
            <v>0</v>
          </cell>
          <cell r="AW467">
            <v>0</v>
          </cell>
          <cell r="AX467">
            <v>0</v>
          </cell>
          <cell r="AY467">
            <v>0</v>
          </cell>
          <cell r="AZ467">
            <v>0</v>
          </cell>
          <cell r="BA467">
            <v>0</v>
          </cell>
          <cell r="BB467">
            <v>0</v>
          </cell>
          <cell r="BC467">
            <v>0</v>
          </cell>
          <cell r="BD467">
            <v>0</v>
          </cell>
          <cell r="BE467">
            <v>0</v>
          </cell>
          <cell r="BF467">
            <v>0</v>
          </cell>
          <cell r="BG467">
            <v>0</v>
          </cell>
          <cell r="BH467">
            <v>0</v>
          </cell>
          <cell r="BI467">
            <v>0</v>
          </cell>
          <cell r="BJ467">
            <v>0</v>
          </cell>
          <cell r="BK467">
            <v>0</v>
          </cell>
          <cell r="BL467">
            <v>2</v>
          </cell>
          <cell r="BM467">
            <v>0</v>
          </cell>
          <cell r="BN467">
            <v>0</v>
          </cell>
          <cell r="BO467">
            <v>0</v>
          </cell>
          <cell r="BP467">
            <v>0</v>
          </cell>
          <cell r="BQ467">
            <v>0</v>
          </cell>
          <cell r="BR467">
            <v>0</v>
          </cell>
          <cell r="BS467">
            <v>0</v>
          </cell>
          <cell r="BT467">
            <v>0</v>
          </cell>
          <cell r="BU467">
            <v>0</v>
          </cell>
          <cell r="BV467">
            <v>0</v>
          </cell>
          <cell r="BW467">
            <v>0</v>
          </cell>
          <cell r="BX467">
            <v>0</v>
          </cell>
          <cell r="BY467">
            <v>0</v>
          </cell>
          <cell r="BZ467">
            <v>0</v>
          </cell>
          <cell r="CA467">
            <v>0</v>
          </cell>
          <cell r="CB467">
            <v>0</v>
          </cell>
          <cell r="CC467">
            <v>0</v>
          </cell>
        </row>
        <row r="468">
          <cell r="B468" t="str">
            <v>국도38(시)12</v>
          </cell>
          <cell r="C468" t="str">
            <v>국도38(시)</v>
          </cell>
          <cell r="D468">
            <v>12</v>
          </cell>
          <cell r="E468" t="str">
            <v>02041_923</v>
          </cell>
          <cell r="F468" t="str">
            <v xml:space="preserve"> _무명</v>
          </cell>
          <cell r="G468">
            <v>36</v>
          </cell>
          <cell r="H468">
            <v>48</v>
          </cell>
          <cell r="I468">
            <v>0</v>
          </cell>
          <cell r="J468">
            <v>0</v>
          </cell>
          <cell r="K468">
            <v>0</v>
          </cell>
          <cell r="L468">
            <v>0</v>
          </cell>
          <cell r="M468">
            <v>0</v>
          </cell>
          <cell r="N468">
            <v>0</v>
          </cell>
          <cell r="O468">
            <v>0</v>
          </cell>
          <cell r="P468">
            <v>0</v>
          </cell>
          <cell r="Q468">
            <v>0</v>
          </cell>
          <cell r="R468">
            <v>36</v>
          </cell>
          <cell r="S468">
            <v>0</v>
          </cell>
          <cell r="T468">
            <v>36</v>
          </cell>
          <cell r="U468">
            <v>36</v>
          </cell>
          <cell r="V468">
            <v>0</v>
          </cell>
          <cell r="W468">
            <v>0</v>
          </cell>
          <cell r="X468">
            <v>0</v>
          </cell>
          <cell r="Y468">
            <v>0</v>
          </cell>
          <cell r="Z468">
            <v>0</v>
          </cell>
          <cell r="AA468">
            <v>0</v>
          </cell>
          <cell r="AB468">
            <v>0</v>
          </cell>
          <cell r="AC468">
            <v>0</v>
          </cell>
          <cell r="AD468">
            <v>0</v>
          </cell>
          <cell r="AE468">
            <v>0</v>
          </cell>
          <cell r="AF468">
            <v>0</v>
          </cell>
          <cell r="AG468">
            <v>0</v>
          </cell>
          <cell r="AH468">
            <v>0</v>
          </cell>
          <cell r="AI468">
            <v>0</v>
          </cell>
          <cell r="AJ468">
            <v>0</v>
          </cell>
          <cell r="AK468">
            <v>0</v>
          </cell>
          <cell r="AL468">
            <v>0</v>
          </cell>
          <cell r="AM468">
            <v>0</v>
          </cell>
          <cell r="AN468">
            <v>0</v>
          </cell>
          <cell r="AO468">
            <v>0</v>
          </cell>
          <cell r="AP468">
            <v>0</v>
          </cell>
          <cell r="AQ468">
            <v>0</v>
          </cell>
          <cell r="AR468">
            <v>0</v>
          </cell>
          <cell r="AS468">
            <v>0</v>
          </cell>
          <cell r="AT468">
            <v>0</v>
          </cell>
          <cell r="AU468">
            <v>0</v>
          </cell>
          <cell r="AV468">
            <v>0</v>
          </cell>
          <cell r="AW468">
            <v>0</v>
          </cell>
          <cell r="AX468">
            <v>0</v>
          </cell>
          <cell r="AY468">
            <v>0</v>
          </cell>
          <cell r="AZ468">
            <v>0</v>
          </cell>
          <cell r="BA468">
            <v>0</v>
          </cell>
          <cell r="BB468">
            <v>0</v>
          </cell>
          <cell r="BC468">
            <v>0</v>
          </cell>
          <cell r="BD468">
            <v>0</v>
          </cell>
          <cell r="BE468">
            <v>0</v>
          </cell>
          <cell r="BF468">
            <v>0</v>
          </cell>
          <cell r="BG468">
            <v>0</v>
          </cell>
          <cell r="BH468">
            <v>0</v>
          </cell>
          <cell r="BI468">
            <v>0</v>
          </cell>
          <cell r="BJ468">
            <v>0</v>
          </cell>
          <cell r="BK468">
            <v>0</v>
          </cell>
          <cell r="BL468">
            <v>0</v>
          </cell>
          <cell r="BM468">
            <v>0</v>
          </cell>
          <cell r="BN468">
            <v>0</v>
          </cell>
          <cell r="BO468">
            <v>0</v>
          </cell>
          <cell r="BP468">
            <v>0</v>
          </cell>
          <cell r="BQ468">
            <v>0</v>
          </cell>
          <cell r="BR468">
            <v>0</v>
          </cell>
          <cell r="BS468">
            <v>0</v>
          </cell>
          <cell r="BT468">
            <v>0</v>
          </cell>
          <cell r="BU468">
            <v>0</v>
          </cell>
          <cell r="BV468">
            <v>0</v>
          </cell>
          <cell r="BW468">
            <v>0</v>
          </cell>
          <cell r="BX468">
            <v>0</v>
          </cell>
          <cell r="BY468">
            <v>0</v>
          </cell>
          <cell r="BZ468">
            <v>0</v>
          </cell>
          <cell r="CA468">
            <v>0</v>
          </cell>
          <cell r="CB468">
            <v>0</v>
          </cell>
          <cell r="CC468">
            <v>0</v>
          </cell>
        </row>
        <row r="469">
          <cell r="B469" t="str">
            <v>국도38(시)12</v>
          </cell>
          <cell r="C469" t="str">
            <v>국도38(시)</v>
          </cell>
          <cell r="D469">
            <v>12</v>
          </cell>
          <cell r="E469" t="str">
            <v xml:space="preserve"> _무명</v>
          </cell>
          <cell r="F469" t="str">
            <v>02041_831</v>
          </cell>
          <cell r="G469">
            <v>44</v>
          </cell>
          <cell r="H469">
            <v>48</v>
          </cell>
          <cell r="I469">
            <v>0</v>
          </cell>
          <cell r="J469">
            <v>0</v>
          </cell>
          <cell r="K469">
            <v>0</v>
          </cell>
          <cell r="L469">
            <v>0</v>
          </cell>
          <cell r="M469">
            <v>0</v>
          </cell>
          <cell r="N469">
            <v>0</v>
          </cell>
          <cell r="O469">
            <v>0</v>
          </cell>
          <cell r="P469">
            <v>0</v>
          </cell>
          <cell r="Q469">
            <v>0</v>
          </cell>
          <cell r="R469">
            <v>44</v>
          </cell>
          <cell r="S469">
            <v>0</v>
          </cell>
          <cell r="T469">
            <v>44</v>
          </cell>
          <cell r="U469">
            <v>44</v>
          </cell>
          <cell r="V469">
            <v>0</v>
          </cell>
          <cell r="W469">
            <v>0</v>
          </cell>
          <cell r="X469">
            <v>0</v>
          </cell>
          <cell r="Y469">
            <v>0</v>
          </cell>
          <cell r="Z469">
            <v>0</v>
          </cell>
          <cell r="AA469">
            <v>0</v>
          </cell>
          <cell r="AB469">
            <v>0</v>
          </cell>
          <cell r="AC469">
            <v>0</v>
          </cell>
          <cell r="AD469">
            <v>0</v>
          </cell>
          <cell r="AE469">
            <v>0</v>
          </cell>
          <cell r="AF469">
            <v>0</v>
          </cell>
          <cell r="AG469">
            <v>0</v>
          </cell>
          <cell r="AH469">
            <v>0</v>
          </cell>
          <cell r="AI469">
            <v>0</v>
          </cell>
          <cell r="AJ469">
            <v>0</v>
          </cell>
          <cell r="AK469">
            <v>0</v>
          </cell>
          <cell r="AL469">
            <v>0</v>
          </cell>
          <cell r="AM469">
            <v>0</v>
          </cell>
          <cell r="AN469">
            <v>0</v>
          </cell>
          <cell r="AO469">
            <v>0</v>
          </cell>
          <cell r="AP469">
            <v>0</v>
          </cell>
          <cell r="AQ469">
            <v>0</v>
          </cell>
          <cell r="AR469">
            <v>0</v>
          </cell>
          <cell r="AS469">
            <v>0</v>
          </cell>
          <cell r="AT469">
            <v>0</v>
          </cell>
          <cell r="AU469">
            <v>0</v>
          </cell>
          <cell r="AV469">
            <v>0</v>
          </cell>
          <cell r="AW469">
            <v>0</v>
          </cell>
          <cell r="AX469">
            <v>0</v>
          </cell>
          <cell r="AY469">
            <v>0</v>
          </cell>
          <cell r="AZ469">
            <v>0</v>
          </cell>
          <cell r="BA469">
            <v>0</v>
          </cell>
          <cell r="BB469">
            <v>0</v>
          </cell>
          <cell r="BC469">
            <v>0</v>
          </cell>
          <cell r="BD469">
            <v>0</v>
          </cell>
          <cell r="BE469">
            <v>0</v>
          </cell>
          <cell r="BF469">
            <v>0</v>
          </cell>
          <cell r="BG469">
            <v>0</v>
          </cell>
          <cell r="BH469">
            <v>0</v>
          </cell>
          <cell r="BI469">
            <v>0</v>
          </cell>
          <cell r="BJ469">
            <v>0</v>
          </cell>
          <cell r="BK469">
            <v>0</v>
          </cell>
          <cell r="BL469">
            <v>0</v>
          </cell>
          <cell r="BM469">
            <v>0</v>
          </cell>
          <cell r="BN469">
            <v>0</v>
          </cell>
          <cell r="BO469">
            <v>0</v>
          </cell>
          <cell r="BP469">
            <v>0</v>
          </cell>
          <cell r="BQ469">
            <v>0</v>
          </cell>
          <cell r="BR469">
            <v>0</v>
          </cell>
          <cell r="BS469">
            <v>0</v>
          </cell>
          <cell r="BT469">
            <v>0</v>
          </cell>
          <cell r="BU469">
            <v>0</v>
          </cell>
          <cell r="BV469">
            <v>0</v>
          </cell>
          <cell r="BW469">
            <v>0</v>
          </cell>
          <cell r="BX469">
            <v>0</v>
          </cell>
          <cell r="BY469">
            <v>0</v>
          </cell>
          <cell r="BZ469">
            <v>0</v>
          </cell>
          <cell r="CA469">
            <v>0</v>
          </cell>
          <cell r="CB469">
            <v>0</v>
          </cell>
          <cell r="CC469">
            <v>0</v>
          </cell>
        </row>
        <row r="470">
          <cell r="B470" t="str">
            <v>국도38(시)12</v>
          </cell>
          <cell r="C470" t="str">
            <v>국도38(시)</v>
          </cell>
          <cell r="D470">
            <v>12</v>
          </cell>
          <cell r="E470" t="str">
            <v>02041_831</v>
          </cell>
          <cell r="F470" t="str">
            <v>0204C_741</v>
          </cell>
          <cell r="G470">
            <v>42</v>
          </cell>
          <cell r="H470">
            <v>48</v>
          </cell>
          <cell r="I470">
            <v>0</v>
          </cell>
          <cell r="J470">
            <v>0</v>
          </cell>
          <cell r="K470">
            <v>0</v>
          </cell>
          <cell r="L470">
            <v>0</v>
          </cell>
          <cell r="M470">
            <v>0</v>
          </cell>
          <cell r="N470">
            <v>0</v>
          </cell>
          <cell r="O470">
            <v>0</v>
          </cell>
          <cell r="P470">
            <v>0</v>
          </cell>
          <cell r="Q470">
            <v>0</v>
          </cell>
          <cell r="R470">
            <v>42</v>
          </cell>
          <cell r="S470">
            <v>0</v>
          </cell>
          <cell r="T470">
            <v>42</v>
          </cell>
          <cell r="U470">
            <v>42</v>
          </cell>
          <cell r="V470">
            <v>0</v>
          </cell>
          <cell r="W470">
            <v>0</v>
          </cell>
          <cell r="X470">
            <v>0</v>
          </cell>
          <cell r="Y470">
            <v>0</v>
          </cell>
          <cell r="Z470">
            <v>0</v>
          </cell>
          <cell r="AA470">
            <v>0</v>
          </cell>
          <cell r="AB470">
            <v>0</v>
          </cell>
          <cell r="AC470">
            <v>0</v>
          </cell>
          <cell r="AD470">
            <v>0</v>
          </cell>
          <cell r="AE470">
            <v>0</v>
          </cell>
          <cell r="AF470">
            <v>0</v>
          </cell>
          <cell r="AG470">
            <v>0</v>
          </cell>
          <cell r="AH470">
            <v>0</v>
          </cell>
          <cell r="AI470">
            <v>0</v>
          </cell>
          <cell r="AJ470">
            <v>0</v>
          </cell>
          <cell r="AK470">
            <v>0</v>
          </cell>
          <cell r="AL470">
            <v>0</v>
          </cell>
          <cell r="AM470">
            <v>0</v>
          </cell>
          <cell r="AN470">
            <v>0</v>
          </cell>
          <cell r="AO470">
            <v>0</v>
          </cell>
          <cell r="AP470">
            <v>0</v>
          </cell>
          <cell r="AQ470">
            <v>0</v>
          </cell>
          <cell r="AR470">
            <v>0</v>
          </cell>
          <cell r="AS470">
            <v>0</v>
          </cell>
          <cell r="AT470">
            <v>0</v>
          </cell>
          <cell r="AU470">
            <v>0</v>
          </cell>
          <cell r="AV470">
            <v>0</v>
          </cell>
          <cell r="AW470">
            <v>0</v>
          </cell>
          <cell r="AX470">
            <v>0</v>
          </cell>
          <cell r="AY470">
            <v>0</v>
          </cell>
          <cell r="AZ470">
            <v>0</v>
          </cell>
          <cell r="BA470">
            <v>0</v>
          </cell>
          <cell r="BB470">
            <v>0</v>
          </cell>
          <cell r="BC470">
            <v>0</v>
          </cell>
          <cell r="BD470">
            <v>0</v>
          </cell>
          <cell r="BE470">
            <v>0</v>
          </cell>
          <cell r="BF470">
            <v>0</v>
          </cell>
          <cell r="BG470">
            <v>0</v>
          </cell>
          <cell r="BH470">
            <v>0</v>
          </cell>
          <cell r="BI470">
            <v>0</v>
          </cell>
          <cell r="BJ470">
            <v>0</v>
          </cell>
          <cell r="BK470">
            <v>0</v>
          </cell>
          <cell r="BL470">
            <v>0</v>
          </cell>
          <cell r="BM470">
            <v>0</v>
          </cell>
          <cell r="BN470">
            <v>0</v>
          </cell>
          <cell r="BO470">
            <v>0</v>
          </cell>
          <cell r="BP470">
            <v>0</v>
          </cell>
          <cell r="BQ470">
            <v>0</v>
          </cell>
          <cell r="BR470">
            <v>0</v>
          </cell>
          <cell r="BS470">
            <v>0</v>
          </cell>
          <cell r="BT470">
            <v>0</v>
          </cell>
          <cell r="BU470">
            <v>0</v>
          </cell>
          <cell r="BV470">
            <v>0</v>
          </cell>
          <cell r="BW470">
            <v>0</v>
          </cell>
          <cell r="BX470">
            <v>0</v>
          </cell>
          <cell r="BY470">
            <v>0</v>
          </cell>
          <cell r="BZ470">
            <v>0</v>
          </cell>
          <cell r="CA470">
            <v>0</v>
          </cell>
          <cell r="CB470">
            <v>0</v>
          </cell>
          <cell r="CC470">
            <v>0</v>
          </cell>
        </row>
        <row r="471">
          <cell r="B471" t="str">
            <v>국도38(시)12</v>
          </cell>
          <cell r="C471" t="str">
            <v>국도38(시)</v>
          </cell>
          <cell r="D471">
            <v>12</v>
          </cell>
          <cell r="E471" t="str">
            <v>0204C_741</v>
          </cell>
          <cell r="F471" t="str">
            <v>0204C_642</v>
          </cell>
          <cell r="G471">
            <v>41</v>
          </cell>
          <cell r="H471">
            <v>48</v>
          </cell>
          <cell r="I471">
            <v>0</v>
          </cell>
          <cell r="J471">
            <v>0</v>
          </cell>
          <cell r="K471">
            <v>0</v>
          </cell>
          <cell r="L471">
            <v>0</v>
          </cell>
          <cell r="M471">
            <v>0</v>
          </cell>
          <cell r="N471">
            <v>0</v>
          </cell>
          <cell r="O471">
            <v>0</v>
          </cell>
          <cell r="P471">
            <v>0</v>
          </cell>
          <cell r="Q471">
            <v>0</v>
          </cell>
          <cell r="R471">
            <v>41</v>
          </cell>
          <cell r="S471">
            <v>0</v>
          </cell>
          <cell r="T471">
            <v>41</v>
          </cell>
          <cell r="U471">
            <v>41</v>
          </cell>
          <cell r="V471">
            <v>0</v>
          </cell>
          <cell r="W471">
            <v>0</v>
          </cell>
          <cell r="X471">
            <v>0</v>
          </cell>
          <cell r="Y471">
            <v>0</v>
          </cell>
          <cell r="Z471">
            <v>0</v>
          </cell>
          <cell r="AA471">
            <v>0</v>
          </cell>
          <cell r="AB471">
            <v>0</v>
          </cell>
          <cell r="AC471">
            <v>0</v>
          </cell>
          <cell r="AD471">
            <v>0</v>
          </cell>
          <cell r="AE471">
            <v>0</v>
          </cell>
          <cell r="AF471">
            <v>0</v>
          </cell>
          <cell r="AG471">
            <v>0</v>
          </cell>
          <cell r="AH471">
            <v>0</v>
          </cell>
          <cell r="AI471">
            <v>0</v>
          </cell>
          <cell r="AJ471">
            <v>0</v>
          </cell>
          <cell r="AK471">
            <v>0</v>
          </cell>
          <cell r="AL471">
            <v>0</v>
          </cell>
          <cell r="AM471">
            <v>0</v>
          </cell>
          <cell r="AN471">
            <v>0</v>
          </cell>
          <cell r="AO471">
            <v>0</v>
          </cell>
          <cell r="AP471">
            <v>0</v>
          </cell>
          <cell r="AQ471">
            <v>0</v>
          </cell>
          <cell r="AR471">
            <v>0</v>
          </cell>
          <cell r="AS471">
            <v>0</v>
          </cell>
          <cell r="AT471">
            <v>0</v>
          </cell>
          <cell r="AU471">
            <v>0</v>
          </cell>
          <cell r="AV471">
            <v>0</v>
          </cell>
          <cell r="AW471">
            <v>0</v>
          </cell>
          <cell r="AX471">
            <v>0</v>
          </cell>
          <cell r="AY471">
            <v>0</v>
          </cell>
          <cell r="AZ471">
            <v>0</v>
          </cell>
          <cell r="BA471">
            <v>0</v>
          </cell>
          <cell r="BB471">
            <v>0</v>
          </cell>
          <cell r="BC471">
            <v>0</v>
          </cell>
          <cell r="BD471">
            <v>0</v>
          </cell>
          <cell r="BE471">
            <v>0</v>
          </cell>
          <cell r="BF471">
            <v>0</v>
          </cell>
          <cell r="BG471">
            <v>0</v>
          </cell>
          <cell r="BH471">
            <v>0</v>
          </cell>
          <cell r="BI471">
            <v>0</v>
          </cell>
          <cell r="BJ471">
            <v>0</v>
          </cell>
          <cell r="BK471">
            <v>0</v>
          </cell>
          <cell r="BL471">
            <v>0</v>
          </cell>
          <cell r="BM471">
            <v>0</v>
          </cell>
          <cell r="BN471">
            <v>0</v>
          </cell>
          <cell r="BO471">
            <v>0</v>
          </cell>
          <cell r="BP471">
            <v>0</v>
          </cell>
          <cell r="BQ471">
            <v>0</v>
          </cell>
          <cell r="BR471">
            <v>0</v>
          </cell>
          <cell r="BS471">
            <v>0</v>
          </cell>
          <cell r="BT471">
            <v>0</v>
          </cell>
          <cell r="BU471">
            <v>0</v>
          </cell>
          <cell r="BV471">
            <v>0</v>
          </cell>
          <cell r="BW471">
            <v>0</v>
          </cell>
          <cell r="BX471">
            <v>0</v>
          </cell>
          <cell r="BY471">
            <v>0</v>
          </cell>
          <cell r="BZ471">
            <v>0</v>
          </cell>
          <cell r="CA471">
            <v>0</v>
          </cell>
          <cell r="CB471">
            <v>0</v>
          </cell>
          <cell r="CC471">
            <v>0</v>
          </cell>
        </row>
        <row r="472">
          <cell r="B472" t="str">
            <v>국도38(시)12</v>
          </cell>
          <cell r="C472" t="str">
            <v>국도38(시)</v>
          </cell>
          <cell r="D472">
            <v>12</v>
          </cell>
          <cell r="E472" t="str">
            <v>0204C_642</v>
          </cell>
          <cell r="F472" t="str">
            <v>0204C_643</v>
          </cell>
          <cell r="G472">
            <v>42</v>
          </cell>
          <cell r="H472">
            <v>48</v>
          </cell>
          <cell r="I472">
            <v>0</v>
          </cell>
          <cell r="J472">
            <v>0</v>
          </cell>
          <cell r="K472">
            <v>0</v>
          </cell>
          <cell r="L472">
            <v>0</v>
          </cell>
          <cell r="M472">
            <v>0</v>
          </cell>
          <cell r="N472">
            <v>0</v>
          </cell>
          <cell r="O472">
            <v>0</v>
          </cell>
          <cell r="P472">
            <v>0</v>
          </cell>
          <cell r="Q472">
            <v>0</v>
          </cell>
          <cell r="R472">
            <v>42</v>
          </cell>
          <cell r="S472">
            <v>0</v>
          </cell>
          <cell r="T472">
            <v>42</v>
          </cell>
          <cell r="U472">
            <v>42</v>
          </cell>
          <cell r="V472">
            <v>0</v>
          </cell>
          <cell r="W472">
            <v>0</v>
          </cell>
          <cell r="X472">
            <v>0</v>
          </cell>
          <cell r="Y472">
            <v>0</v>
          </cell>
          <cell r="Z472">
            <v>0</v>
          </cell>
          <cell r="AA472">
            <v>0</v>
          </cell>
          <cell r="AB472">
            <v>0</v>
          </cell>
          <cell r="AC472">
            <v>0</v>
          </cell>
          <cell r="AD472">
            <v>0</v>
          </cell>
          <cell r="AE472">
            <v>0</v>
          </cell>
          <cell r="AF472">
            <v>0</v>
          </cell>
          <cell r="AG472">
            <v>0</v>
          </cell>
          <cell r="AH472">
            <v>0</v>
          </cell>
          <cell r="AI472">
            <v>0</v>
          </cell>
          <cell r="AJ472">
            <v>0</v>
          </cell>
          <cell r="AK472">
            <v>0</v>
          </cell>
          <cell r="AL472">
            <v>0</v>
          </cell>
          <cell r="AM472">
            <v>0</v>
          </cell>
          <cell r="AN472">
            <v>0</v>
          </cell>
          <cell r="AO472">
            <v>0</v>
          </cell>
          <cell r="AP472">
            <v>0</v>
          </cell>
          <cell r="AQ472">
            <v>0</v>
          </cell>
          <cell r="AR472">
            <v>0</v>
          </cell>
          <cell r="AS472">
            <v>0</v>
          </cell>
          <cell r="AT472">
            <v>0</v>
          </cell>
          <cell r="AU472">
            <v>0</v>
          </cell>
          <cell r="AV472">
            <v>0</v>
          </cell>
          <cell r="AW472">
            <v>0</v>
          </cell>
          <cell r="AX472">
            <v>0</v>
          </cell>
          <cell r="AY472">
            <v>0</v>
          </cell>
          <cell r="AZ472">
            <v>0</v>
          </cell>
          <cell r="BA472">
            <v>0</v>
          </cell>
          <cell r="BB472">
            <v>0</v>
          </cell>
          <cell r="BC472">
            <v>0</v>
          </cell>
          <cell r="BD472">
            <v>0</v>
          </cell>
          <cell r="BE472">
            <v>0</v>
          </cell>
          <cell r="BF472">
            <v>0</v>
          </cell>
          <cell r="BG472">
            <v>0</v>
          </cell>
          <cell r="BH472">
            <v>0</v>
          </cell>
          <cell r="BI472">
            <v>0</v>
          </cell>
          <cell r="BJ472">
            <v>0</v>
          </cell>
          <cell r="BK472">
            <v>0</v>
          </cell>
          <cell r="BL472">
            <v>0</v>
          </cell>
          <cell r="BM472">
            <v>0</v>
          </cell>
          <cell r="BN472">
            <v>0</v>
          </cell>
          <cell r="BO472">
            <v>0</v>
          </cell>
          <cell r="BP472">
            <v>0</v>
          </cell>
          <cell r="BQ472">
            <v>0</v>
          </cell>
          <cell r="BR472">
            <v>0</v>
          </cell>
          <cell r="BS472">
            <v>0</v>
          </cell>
          <cell r="BT472">
            <v>0</v>
          </cell>
          <cell r="BU472">
            <v>0</v>
          </cell>
          <cell r="BV472">
            <v>0</v>
          </cell>
          <cell r="BW472">
            <v>0</v>
          </cell>
          <cell r="BX472">
            <v>0</v>
          </cell>
          <cell r="BY472">
            <v>0</v>
          </cell>
          <cell r="BZ472">
            <v>0</v>
          </cell>
          <cell r="CA472">
            <v>0</v>
          </cell>
          <cell r="CB472">
            <v>0</v>
          </cell>
          <cell r="CC472">
            <v>0</v>
          </cell>
        </row>
        <row r="473">
          <cell r="B473" t="str">
            <v>국도38(시)12</v>
          </cell>
          <cell r="C473" t="str">
            <v>국도38(시)</v>
          </cell>
          <cell r="D473">
            <v>12</v>
          </cell>
          <cell r="E473" t="str">
            <v>0204C_643</v>
          </cell>
          <cell r="F473" t="str">
            <v>0204C_651</v>
          </cell>
          <cell r="G473">
            <v>40</v>
          </cell>
          <cell r="H473">
            <v>48</v>
          </cell>
          <cell r="I473">
            <v>0</v>
          </cell>
          <cell r="J473">
            <v>0</v>
          </cell>
          <cell r="K473">
            <v>0</v>
          </cell>
          <cell r="L473">
            <v>0</v>
          </cell>
          <cell r="M473">
            <v>0</v>
          </cell>
          <cell r="N473">
            <v>0</v>
          </cell>
          <cell r="O473">
            <v>0</v>
          </cell>
          <cell r="P473">
            <v>0</v>
          </cell>
          <cell r="Q473">
            <v>0</v>
          </cell>
          <cell r="R473">
            <v>40</v>
          </cell>
          <cell r="S473">
            <v>0</v>
          </cell>
          <cell r="T473">
            <v>40</v>
          </cell>
          <cell r="U473">
            <v>40</v>
          </cell>
          <cell r="V473">
            <v>0</v>
          </cell>
          <cell r="W473">
            <v>0</v>
          </cell>
          <cell r="X473">
            <v>0</v>
          </cell>
          <cell r="Y473">
            <v>0</v>
          </cell>
          <cell r="Z473">
            <v>0</v>
          </cell>
          <cell r="AA473">
            <v>0</v>
          </cell>
          <cell r="AB473">
            <v>0</v>
          </cell>
          <cell r="AC473">
            <v>0</v>
          </cell>
          <cell r="AD473">
            <v>0</v>
          </cell>
          <cell r="AE473">
            <v>0</v>
          </cell>
          <cell r="AF473">
            <v>0</v>
          </cell>
          <cell r="AG473">
            <v>0</v>
          </cell>
          <cell r="AH473">
            <v>0</v>
          </cell>
          <cell r="AI473">
            <v>0</v>
          </cell>
          <cell r="AJ473">
            <v>0</v>
          </cell>
          <cell r="AK473">
            <v>0</v>
          </cell>
          <cell r="AL473">
            <v>0</v>
          </cell>
          <cell r="AM473">
            <v>0</v>
          </cell>
          <cell r="AN473">
            <v>0</v>
          </cell>
          <cell r="AO473">
            <v>0</v>
          </cell>
          <cell r="AP473">
            <v>0</v>
          </cell>
          <cell r="AQ473">
            <v>0</v>
          </cell>
          <cell r="AR473">
            <v>0</v>
          </cell>
          <cell r="AS473">
            <v>0</v>
          </cell>
          <cell r="AT473">
            <v>0</v>
          </cell>
          <cell r="AU473">
            <v>0</v>
          </cell>
          <cell r="AV473">
            <v>0</v>
          </cell>
          <cell r="AW473">
            <v>0</v>
          </cell>
          <cell r="AX473">
            <v>0</v>
          </cell>
          <cell r="AY473">
            <v>0</v>
          </cell>
          <cell r="AZ473">
            <v>0</v>
          </cell>
          <cell r="BA473">
            <v>0</v>
          </cell>
          <cell r="BB473">
            <v>0</v>
          </cell>
          <cell r="BC473">
            <v>0</v>
          </cell>
          <cell r="BD473">
            <v>0</v>
          </cell>
          <cell r="BE473">
            <v>0</v>
          </cell>
          <cell r="BF473">
            <v>0</v>
          </cell>
          <cell r="BG473">
            <v>0</v>
          </cell>
          <cell r="BH473">
            <v>0</v>
          </cell>
          <cell r="BI473">
            <v>0</v>
          </cell>
          <cell r="BJ473">
            <v>0</v>
          </cell>
          <cell r="BK473">
            <v>0</v>
          </cell>
          <cell r="BL473">
            <v>2</v>
          </cell>
          <cell r="BM473">
            <v>0</v>
          </cell>
          <cell r="BN473">
            <v>0</v>
          </cell>
          <cell r="BO473">
            <v>0</v>
          </cell>
          <cell r="BP473">
            <v>0</v>
          </cell>
          <cell r="BQ473">
            <v>0</v>
          </cell>
          <cell r="BR473">
            <v>0</v>
          </cell>
          <cell r="BS473">
            <v>0</v>
          </cell>
          <cell r="BT473">
            <v>0</v>
          </cell>
          <cell r="BU473">
            <v>0</v>
          </cell>
          <cell r="BV473">
            <v>0</v>
          </cell>
          <cell r="BW473">
            <v>0</v>
          </cell>
          <cell r="BX473">
            <v>0</v>
          </cell>
          <cell r="BY473">
            <v>0</v>
          </cell>
          <cell r="BZ473">
            <v>0</v>
          </cell>
          <cell r="CA473">
            <v>0</v>
          </cell>
          <cell r="CB473">
            <v>0</v>
          </cell>
          <cell r="CC473">
            <v>0</v>
          </cell>
        </row>
        <row r="474">
          <cell r="B474" t="str">
            <v>국도38(시)12</v>
          </cell>
          <cell r="C474" t="str">
            <v>국도38(시)</v>
          </cell>
          <cell r="D474">
            <v>12</v>
          </cell>
          <cell r="E474" t="str">
            <v>0204C_651</v>
          </cell>
          <cell r="F474" t="str">
            <v>0204C_661</v>
          </cell>
          <cell r="G474">
            <v>34</v>
          </cell>
          <cell r="H474">
            <v>48</v>
          </cell>
          <cell r="I474">
            <v>0</v>
          </cell>
          <cell r="J474">
            <v>0</v>
          </cell>
          <cell r="K474">
            <v>0</v>
          </cell>
          <cell r="L474">
            <v>0</v>
          </cell>
          <cell r="M474">
            <v>0</v>
          </cell>
          <cell r="N474">
            <v>0</v>
          </cell>
          <cell r="O474">
            <v>0</v>
          </cell>
          <cell r="P474">
            <v>0</v>
          </cell>
          <cell r="Q474">
            <v>0</v>
          </cell>
          <cell r="R474">
            <v>34</v>
          </cell>
          <cell r="S474">
            <v>0</v>
          </cell>
          <cell r="T474">
            <v>34</v>
          </cell>
          <cell r="U474">
            <v>34</v>
          </cell>
          <cell r="V474">
            <v>0</v>
          </cell>
          <cell r="W474">
            <v>0</v>
          </cell>
          <cell r="X474">
            <v>0</v>
          </cell>
          <cell r="Y474">
            <v>0</v>
          </cell>
          <cell r="Z474">
            <v>0</v>
          </cell>
          <cell r="AA474">
            <v>0</v>
          </cell>
          <cell r="AB474">
            <v>0</v>
          </cell>
          <cell r="AC474">
            <v>0</v>
          </cell>
          <cell r="AD474">
            <v>0</v>
          </cell>
          <cell r="AE474">
            <v>0</v>
          </cell>
          <cell r="AF474">
            <v>0</v>
          </cell>
          <cell r="AG474">
            <v>0</v>
          </cell>
          <cell r="AH474">
            <v>0</v>
          </cell>
          <cell r="AI474">
            <v>0</v>
          </cell>
          <cell r="AJ474">
            <v>0</v>
          </cell>
          <cell r="AK474">
            <v>0</v>
          </cell>
          <cell r="AL474">
            <v>0</v>
          </cell>
          <cell r="AM474">
            <v>0</v>
          </cell>
          <cell r="AN474">
            <v>0</v>
          </cell>
          <cell r="AO474">
            <v>0</v>
          </cell>
          <cell r="AP474">
            <v>0</v>
          </cell>
          <cell r="AQ474">
            <v>0</v>
          </cell>
          <cell r="AR474">
            <v>0</v>
          </cell>
          <cell r="AS474">
            <v>0</v>
          </cell>
          <cell r="AT474">
            <v>0</v>
          </cell>
          <cell r="AU474">
            <v>0</v>
          </cell>
          <cell r="AV474">
            <v>0</v>
          </cell>
          <cell r="AW474">
            <v>0</v>
          </cell>
          <cell r="AX474">
            <v>0</v>
          </cell>
          <cell r="AY474">
            <v>0</v>
          </cell>
          <cell r="AZ474">
            <v>0</v>
          </cell>
          <cell r="BA474">
            <v>0</v>
          </cell>
          <cell r="BB474">
            <v>0</v>
          </cell>
          <cell r="BC474">
            <v>0</v>
          </cell>
          <cell r="BD474">
            <v>0</v>
          </cell>
          <cell r="BE474">
            <v>0</v>
          </cell>
          <cell r="BF474">
            <v>0</v>
          </cell>
          <cell r="BG474">
            <v>0</v>
          </cell>
          <cell r="BH474">
            <v>0</v>
          </cell>
          <cell r="BI474">
            <v>0</v>
          </cell>
          <cell r="BJ474">
            <v>0</v>
          </cell>
          <cell r="BK474">
            <v>0</v>
          </cell>
          <cell r="BL474">
            <v>0</v>
          </cell>
          <cell r="BM474">
            <v>0</v>
          </cell>
          <cell r="BN474">
            <v>0</v>
          </cell>
          <cell r="BO474">
            <v>0</v>
          </cell>
          <cell r="BP474">
            <v>0</v>
          </cell>
          <cell r="BQ474">
            <v>0</v>
          </cell>
          <cell r="BR474">
            <v>0</v>
          </cell>
          <cell r="BS474">
            <v>0</v>
          </cell>
          <cell r="BT474">
            <v>0</v>
          </cell>
          <cell r="BU474">
            <v>0</v>
          </cell>
          <cell r="BV474">
            <v>0</v>
          </cell>
          <cell r="BW474">
            <v>0</v>
          </cell>
          <cell r="BX474">
            <v>0</v>
          </cell>
          <cell r="BY474">
            <v>0</v>
          </cell>
          <cell r="BZ474">
            <v>0</v>
          </cell>
          <cell r="CA474">
            <v>0</v>
          </cell>
          <cell r="CB474">
            <v>0</v>
          </cell>
          <cell r="CC474">
            <v>0</v>
          </cell>
        </row>
        <row r="475">
          <cell r="B475" t="str">
            <v>국도38(시)12</v>
          </cell>
          <cell r="C475" t="str">
            <v>국도38(시)</v>
          </cell>
          <cell r="D475">
            <v>12</v>
          </cell>
          <cell r="E475" t="str">
            <v>0204C_661</v>
          </cell>
          <cell r="F475" t="str">
            <v>02041_561</v>
          </cell>
          <cell r="G475">
            <v>52</v>
          </cell>
          <cell r="H475">
            <v>48</v>
          </cell>
          <cell r="I475">
            <v>0</v>
          </cell>
          <cell r="J475">
            <v>0</v>
          </cell>
          <cell r="K475">
            <v>0</v>
          </cell>
          <cell r="L475">
            <v>0</v>
          </cell>
          <cell r="M475">
            <v>0</v>
          </cell>
          <cell r="N475">
            <v>0</v>
          </cell>
          <cell r="O475">
            <v>0</v>
          </cell>
          <cell r="P475">
            <v>0</v>
          </cell>
          <cell r="Q475">
            <v>0</v>
          </cell>
          <cell r="R475">
            <v>52</v>
          </cell>
          <cell r="S475">
            <v>0</v>
          </cell>
          <cell r="T475">
            <v>52</v>
          </cell>
          <cell r="U475">
            <v>52</v>
          </cell>
          <cell r="V475">
            <v>0</v>
          </cell>
          <cell r="W475">
            <v>0</v>
          </cell>
          <cell r="X475">
            <v>0</v>
          </cell>
          <cell r="Y475">
            <v>0</v>
          </cell>
          <cell r="Z475">
            <v>0</v>
          </cell>
          <cell r="AA475">
            <v>0</v>
          </cell>
          <cell r="AB475">
            <v>0</v>
          </cell>
          <cell r="AC475">
            <v>0</v>
          </cell>
          <cell r="AD475">
            <v>0</v>
          </cell>
          <cell r="AE475">
            <v>0</v>
          </cell>
          <cell r="AF475">
            <v>0</v>
          </cell>
          <cell r="AG475">
            <v>0</v>
          </cell>
          <cell r="AH475">
            <v>0</v>
          </cell>
          <cell r="AI475">
            <v>0</v>
          </cell>
          <cell r="AJ475">
            <v>0</v>
          </cell>
          <cell r="AK475">
            <v>0</v>
          </cell>
          <cell r="AL475">
            <v>0</v>
          </cell>
          <cell r="AM475">
            <v>0</v>
          </cell>
          <cell r="AN475">
            <v>0</v>
          </cell>
          <cell r="AO475">
            <v>0</v>
          </cell>
          <cell r="AP475">
            <v>0</v>
          </cell>
          <cell r="AQ475">
            <v>0</v>
          </cell>
          <cell r="AR475">
            <v>0</v>
          </cell>
          <cell r="AS475">
            <v>0</v>
          </cell>
          <cell r="AT475">
            <v>0</v>
          </cell>
          <cell r="AU475">
            <v>0</v>
          </cell>
          <cell r="AV475">
            <v>0</v>
          </cell>
          <cell r="AW475">
            <v>0</v>
          </cell>
          <cell r="AX475">
            <v>0</v>
          </cell>
          <cell r="AY475">
            <v>0</v>
          </cell>
          <cell r="AZ475">
            <v>0</v>
          </cell>
          <cell r="BA475">
            <v>0</v>
          </cell>
          <cell r="BB475">
            <v>0</v>
          </cell>
          <cell r="BC475">
            <v>0</v>
          </cell>
          <cell r="BD475">
            <v>0</v>
          </cell>
          <cell r="BE475">
            <v>0</v>
          </cell>
          <cell r="BF475">
            <v>0</v>
          </cell>
          <cell r="BG475">
            <v>0</v>
          </cell>
          <cell r="BH475">
            <v>0</v>
          </cell>
          <cell r="BI475">
            <v>0</v>
          </cell>
          <cell r="BJ475">
            <v>0</v>
          </cell>
          <cell r="BK475">
            <v>0</v>
          </cell>
          <cell r="BL475">
            <v>0</v>
          </cell>
          <cell r="BM475">
            <v>0</v>
          </cell>
          <cell r="BN475">
            <v>0</v>
          </cell>
          <cell r="BO475">
            <v>0</v>
          </cell>
          <cell r="BP475">
            <v>0</v>
          </cell>
          <cell r="BQ475">
            <v>0</v>
          </cell>
          <cell r="BR475">
            <v>0</v>
          </cell>
          <cell r="BS475">
            <v>0</v>
          </cell>
          <cell r="BT475">
            <v>0</v>
          </cell>
          <cell r="BU475">
            <v>0</v>
          </cell>
          <cell r="BV475">
            <v>0</v>
          </cell>
          <cell r="BW475">
            <v>0</v>
          </cell>
          <cell r="BX475">
            <v>0</v>
          </cell>
          <cell r="BY475">
            <v>0</v>
          </cell>
          <cell r="BZ475">
            <v>0</v>
          </cell>
          <cell r="CA475">
            <v>0</v>
          </cell>
          <cell r="CB475">
            <v>0</v>
          </cell>
          <cell r="CC475">
            <v>0</v>
          </cell>
        </row>
        <row r="476">
          <cell r="B476" t="str">
            <v>국도38(시)12</v>
          </cell>
          <cell r="C476" t="str">
            <v>국도38(시)</v>
          </cell>
          <cell r="D476">
            <v>12</v>
          </cell>
          <cell r="E476" t="str">
            <v>02041_561</v>
          </cell>
          <cell r="F476" t="str">
            <v>0104F_461</v>
          </cell>
          <cell r="G476">
            <v>48</v>
          </cell>
          <cell r="H476">
            <v>48</v>
          </cell>
          <cell r="I476">
            <v>0</v>
          </cell>
          <cell r="J476">
            <v>0</v>
          </cell>
          <cell r="K476">
            <v>0</v>
          </cell>
          <cell r="L476">
            <v>0</v>
          </cell>
          <cell r="M476">
            <v>0</v>
          </cell>
          <cell r="N476">
            <v>0</v>
          </cell>
          <cell r="O476">
            <v>0</v>
          </cell>
          <cell r="P476">
            <v>0</v>
          </cell>
          <cell r="Q476">
            <v>0</v>
          </cell>
          <cell r="R476">
            <v>48</v>
          </cell>
          <cell r="S476">
            <v>0</v>
          </cell>
          <cell r="T476">
            <v>48</v>
          </cell>
          <cell r="U476">
            <v>48</v>
          </cell>
          <cell r="V476">
            <v>0</v>
          </cell>
          <cell r="W476">
            <v>0</v>
          </cell>
          <cell r="X476">
            <v>0</v>
          </cell>
          <cell r="Y476">
            <v>0</v>
          </cell>
          <cell r="Z476">
            <v>0</v>
          </cell>
          <cell r="AA476">
            <v>0</v>
          </cell>
          <cell r="AB476">
            <v>0</v>
          </cell>
          <cell r="AC476">
            <v>0</v>
          </cell>
          <cell r="AD476">
            <v>0</v>
          </cell>
          <cell r="AE476">
            <v>0</v>
          </cell>
          <cell r="AF476">
            <v>0</v>
          </cell>
          <cell r="AG476">
            <v>0</v>
          </cell>
          <cell r="AH476">
            <v>0</v>
          </cell>
          <cell r="AI476">
            <v>0</v>
          </cell>
          <cell r="AJ476">
            <v>0</v>
          </cell>
          <cell r="AK476">
            <v>0</v>
          </cell>
          <cell r="AL476">
            <v>0</v>
          </cell>
          <cell r="AM476">
            <v>0</v>
          </cell>
          <cell r="AN476">
            <v>0</v>
          </cell>
          <cell r="AO476">
            <v>0</v>
          </cell>
          <cell r="AP476">
            <v>0</v>
          </cell>
          <cell r="AQ476">
            <v>0</v>
          </cell>
          <cell r="AR476">
            <v>0</v>
          </cell>
          <cell r="AS476">
            <v>0</v>
          </cell>
          <cell r="AT476">
            <v>0</v>
          </cell>
          <cell r="AU476">
            <v>0</v>
          </cell>
          <cell r="AV476">
            <v>0</v>
          </cell>
          <cell r="AW476">
            <v>0</v>
          </cell>
          <cell r="AX476">
            <v>0</v>
          </cell>
          <cell r="AY476">
            <v>0</v>
          </cell>
          <cell r="AZ476">
            <v>0</v>
          </cell>
          <cell r="BA476">
            <v>0</v>
          </cell>
          <cell r="BB476">
            <v>0</v>
          </cell>
          <cell r="BC476">
            <v>0</v>
          </cell>
          <cell r="BD476">
            <v>0</v>
          </cell>
          <cell r="BE476">
            <v>0</v>
          </cell>
          <cell r="BF476">
            <v>0</v>
          </cell>
          <cell r="BG476">
            <v>0</v>
          </cell>
          <cell r="BH476">
            <v>0</v>
          </cell>
          <cell r="BI476">
            <v>0</v>
          </cell>
          <cell r="BJ476">
            <v>0</v>
          </cell>
          <cell r="BK476">
            <v>0</v>
          </cell>
          <cell r="BL476">
            <v>0</v>
          </cell>
          <cell r="BM476">
            <v>0</v>
          </cell>
          <cell r="BN476">
            <v>0</v>
          </cell>
          <cell r="BO476">
            <v>0</v>
          </cell>
          <cell r="BP476">
            <v>0</v>
          </cell>
          <cell r="BQ476">
            <v>0</v>
          </cell>
          <cell r="BR476">
            <v>0</v>
          </cell>
          <cell r="BS476">
            <v>0</v>
          </cell>
          <cell r="BT476">
            <v>0</v>
          </cell>
          <cell r="BU476">
            <v>0</v>
          </cell>
          <cell r="BV476">
            <v>0</v>
          </cell>
          <cell r="BW476">
            <v>0</v>
          </cell>
          <cell r="BX476">
            <v>0</v>
          </cell>
          <cell r="BY476">
            <v>0</v>
          </cell>
          <cell r="BZ476">
            <v>0</v>
          </cell>
          <cell r="CA476">
            <v>0</v>
          </cell>
          <cell r="CB476">
            <v>0</v>
          </cell>
          <cell r="CC476">
            <v>0</v>
          </cell>
        </row>
        <row r="477">
          <cell r="B477" t="str">
            <v>국도38(시)12</v>
          </cell>
          <cell r="C477" t="str">
            <v>국도38(시)</v>
          </cell>
          <cell r="D477">
            <v>12</v>
          </cell>
          <cell r="E477" t="str">
            <v>0104F_461</v>
          </cell>
          <cell r="F477" t="str">
            <v>0104F_371</v>
          </cell>
          <cell r="G477">
            <v>49</v>
          </cell>
          <cell r="H477">
            <v>48</v>
          </cell>
          <cell r="I477">
            <v>0</v>
          </cell>
          <cell r="J477">
            <v>0</v>
          </cell>
          <cell r="K477">
            <v>0</v>
          </cell>
          <cell r="L477">
            <v>0</v>
          </cell>
          <cell r="M477">
            <v>0</v>
          </cell>
          <cell r="N477">
            <v>0</v>
          </cell>
          <cell r="O477">
            <v>0</v>
          </cell>
          <cell r="P477">
            <v>0</v>
          </cell>
          <cell r="Q477">
            <v>0</v>
          </cell>
          <cell r="R477">
            <v>49</v>
          </cell>
          <cell r="S477">
            <v>0</v>
          </cell>
          <cell r="T477">
            <v>49</v>
          </cell>
          <cell r="U477">
            <v>49</v>
          </cell>
          <cell r="V477">
            <v>0</v>
          </cell>
          <cell r="W477">
            <v>0</v>
          </cell>
          <cell r="X477">
            <v>0</v>
          </cell>
          <cell r="Y477">
            <v>0</v>
          </cell>
          <cell r="Z477">
            <v>0</v>
          </cell>
          <cell r="AA477">
            <v>0</v>
          </cell>
          <cell r="AB477">
            <v>0</v>
          </cell>
          <cell r="AC477">
            <v>0</v>
          </cell>
          <cell r="AD477">
            <v>0</v>
          </cell>
          <cell r="AE477">
            <v>0</v>
          </cell>
          <cell r="AF477">
            <v>0</v>
          </cell>
          <cell r="AG477">
            <v>0</v>
          </cell>
          <cell r="AH477">
            <v>0</v>
          </cell>
          <cell r="AI477">
            <v>0</v>
          </cell>
          <cell r="AJ477">
            <v>0</v>
          </cell>
          <cell r="AK477">
            <v>0</v>
          </cell>
          <cell r="AL477">
            <v>0</v>
          </cell>
          <cell r="AM477">
            <v>0</v>
          </cell>
          <cell r="AN477">
            <v>0</v>
          </cell>
          <cell r="AO477">
            <v>0</v>
          </cell>
          <cell r="AP477">
            <v>0</v>
          </cell>
          <cell r="AQ477">
            <v>0</v>
          </cell>
          <cell r="AR477">
            <v>0</v>
          </cell>
          <cell r="AS477">
            <v>0</v>
          </cell>
          <cell r="AT477">
            <v>0</v>
          </cell>
          <cell r="AU477">
            <v>0</v>
          </cell>
          <cell r="AV477">
            <v>0</v>
          </cell>
          <cell r="AW477">
            <v>0</v>
          </cell>
          <cell r="AX477">
            <v>0</v>
          </cell>
          <cell r="AY477">
            <v>0</v>
          </cell>
          <cell r="AZ477">
            <v>0</v>
          </cell>
          <cell r="BA477">
            <v>0</v>
          </cell>
          <cell r="BB477">
            <v>0</v>
          </cell>
          <cell r="BC477">
            <v>0</v>
          </cell>
          <cell r="BD477">
            <v>0</v>
          </cell>
          <cell r="BE477">
            <v>0</v>
          </cell>
          <cell r="BF477">
            <v>0</v>
          </cell>
          <cell r="BG477">
            <v>0</v>
          </cell>
          <cell r="BH477">
            <v>0</v>
          </cell>
          <cell r="BI477">
            <v>0</v>
          </cell>
          <cell r="BJ477">
            <v>0</v>
          </cell>
          <cell r="BK477">
            <v>0</v>
          </cell>
          <cell r="BL477">
            <v>0</v>
          </cell>
          <cell r="BM477">
            <v>0</v>
          </cell>
          <cell r="BN477">
            <v>0</v>
          </cell>
          <cell r="BO477">
            <v>0</v>
          </cell>
          <cell r="BP477">
            <v>0</v>
          </cell>
          <cell r="BQ477">
            <v>0</v>
          </cell>
          <cell r="BR477">
            <v>0</v>
          </cell>
          <cell r="BS477">
            <v>0</v>
          </cell>
          <cell r="BT477">
            <v>0</v>
          </cell>
          <cell r="BU477">
            <v>0</v>
          </cell>
          <cell r="BV477">
            <v>0</v>
          </cell>
          <cell r="BW477">
            <v>0</v>
          </cell>
          <cell r="BX477">
            <v>0</v>
          </cell>
          <cell r="BY477">
            <v>0</v>
          </cell>
          <cell r="BZ477">
            <v>0</v>
          </cell>
          <cell r="CA477">
            <v>0</v>
          </cell>
          <cell r="CB477">
            <v>0</v>
          </cell>
          <cell r="CC477">
            <v>0</v>
          </cell>
        </row>
        <row r="478">
          <cell r="B478" t="str">
            <v>국도38(시)12</v>
          </cell>
          <cell r="C478" t="str">
            <v>국도38(시)</v>
          </cell>
          <cell r="D478">
            <v>12</v>
          </cell>
          <cell r="E478" t="str">
            <v>0104F_371</v>
          </cell>
          <cell r="F478" t="str">
            <v>0104F_381</v>
          </cell>
          <cell r="G478">
            <v>40</v>
          </cell>
          <cell r="H478">
            <v>48</v>
          </cell>
          <cell r="I478">
            <v>0</v>
          </cell>
          <cell r="J478">
            <v>0</v>
          </cell>
          <cell r="K478">
            <v>0</v>
          </cell>
          <cell r="L478">
            <v>0</v>
          </cell>
          <cell r="M478">
            <v>0</v>
          </cell>
          <cell r="N478">
            <v>0</v>
          </cell>
          <cell r="O478">
            <v>0</v>
          </cell>
          <cell r="P478">
            <v>0</v>
          </cell>
          <cell r="Q478">
            <v>0</v>
          </cell>
          <cell r="R478">
            <v>40</v>
          </cell>
          <cell r="S478">
            <v>0</v>
          </cell>
          <cell r="T478">
            <v>40</v>
          </cell>
          <cell r="U478">
            <v>40</v>
          </cell>
          <cell r="V478">
            <v>0</v>
          </cell>
          <cell r="W478">
            <v>0</v>
          </cell>
          <cell r="X478">
            <v>0</v>
          </cell>
          <cell r="Y478">
            <v>0</v>
          </cell>
          <cell r="Z478">
            <v>0</v>
          </cell>
          <cell r="AA478">
            <v>0</v>
          </cell>
          <cell r="AB478">
            <v>0</v>
          </cell>
          <cell r="AC478">
            <v>0</v>
          </cell>
          <cell r="AD478">
            <v>0</v>
          </cell>
          <cell r="AE478">
            <v>0</v>
          </cell>
          <cell r="AF478">
            <v>0</v>
          </cell>
          <cell r="AG478">
            <v>0</v>
          </cell>
          <cell r="AH478">
            <v>0</v>
          </cell>
          <cell r="AI478">
            <v>0</v>
          </cell>
          <cell r="AJ478">
            <v>0</v>
          </cell>
          <cell r="AK478">
            <v>0</v>
          </cell>
          <cell r="AL478">
            <v>0</v>
          </cell>
          <cell r="AM478">
            <v>0</v>
          </cell>
          <cell r="AN478">
            <v>0</v>
          </cell>
          <cell r="AO478">
            <v>0</v>
          </cell>
          <cell r="AP478">
            <v>0</v>
          </cell>
          <cell r="AQ478">
            <v>0</v>
          </cell>
          <cell r="AR478">
            <v>0</v>
          </cell>
          <cell r="AS478">
            <v>0</v>
          </cell>
          <cell r="AT478">
            <v>0</v>
          </cell>
          <cell r="AU478">
            <v>0</v>
          </cell>
          <cell r="AV478">
            <v>0</v>
          </cell>
          <cell r="AW478">
            <v>0</v>
          </cell>
          <cell r="AX478">
            <v>0</v>
          </cell>
          <cell r="AY478">
            <v>0</v>
          </cell>
          <cell r="AZ478">
            <v>0</v>
          </cell>
          <cell r="BA478">
            <v>0</v>
          </cell>
          <cell r="BB478">
            <v>0</v>
          </cell>
          <cell r="BC478">
            <v>0</v>
          </cell>
          <cell r="BD478">
            <v>0</v>
          </cell>
          <cell r="BE478">
            <v>0</v>
          </cell>
          <cell r="BF478">
            <v>0</v>
          </cell>
          <cell r="BG478">
            <v>0</v>
          </cell>
          <cell r="BH478">
            <v>0</v>
          </cell>
          <cell r="BI478">
            <v>0</v>
          </cell>
          <cell r="BJ478">
            <v>0</v>
          </cell>
          <cell r="BK478">
            <v>0</v>
          </cell>
          <cell r="BL478">
            <v>0</v>
          </cell>
          <cell r="BM478">
            <v>0</v>
          </cell>
          <cell r="BN478">
            <v>0</v>
          </cell>
          <cell r="BO478">
            <v>0</v>
          </cell>
          <cell r="BP478">
            <v>0</v>
          </cell>
          <cell r="BQ478">
            <v>0</v>
          </cell>
          <cell r="BR478">
            <v>0</v>
          </cell>
          <cell r="BS478">
            <v>0</v>
          </cell>
          <cell r="BT478">
            <v>0</v>
          </cell>
          <cell r="BU478">
            <v>0</v>
          </cell>
          <cell r="BV478">
            <v>0</v>
          </cell>
          <cell r="BW478">
            <v>0</v>
          </cell>
          <cell r="BX478">
            <v>0</v>
          </cell>
          <cell r="BY478">
            <v>0</v>
          </cell>
          <cell r="BZ478">
            <v>0</v>
          </cell>
          <cell r="CA478">
            <v>0</v>
          </cell>
          <cell r="CB478">
            <v>0</v>
          </cell>
          <cell r="CC478">
            <v>0</v>
          </cell>
        </row>
        <row r="479">
          <cell r="B479" t="str">
            <v>국도38(시)12</v>
          </cell>
          <cell r="C479" t="str">
            <v>국도38(시)</v>
          </cell>
          <cell r="D479">
            <v>12</v>
          </cell>
          <cell r="E479" t="str">
            <v>0104F_381</v>
          </cell>
          <cell r="F479" t="str">
            <v>0104F_281</v>
          </cell>
          <cell r="G479">
            <v>43</v>
          </cell>
          <cell r="H479">
            <v>48</v>
          </cell>
          <cell r="I479">
            <v>0</v>
          </cell>
          <cell r="J479">
            <v>0</v>
          </cell>
          <cell r="K479">
            <v>0</v>
          </cell>
          <cell r="L479">
            <v>0</v>
          </cell>
          <cell r="M479">
            <v>0</v>
          </cell>
          <cell r="N479">
            <v>0</v>
          </cell>
          <cell r="O479">
            <v>0</v>
          </cell>
          <cell r="P479">
            <v>0</v>
          </cell>
          <cell r="Q479">
            <v>0</v>
          </cell>
          <cell r="R479">
            <v>43</v>
          </cell>
          <cell r="S479">
            <v>0</v>
          </cell>
          <cell r="T479">
            <v>43</v>
          </cell>
          <cell r="U479">
            <v>43</v>
          </cell>
          <cell r="V479">
            <v>0</v>
          </cell>
          <cell r="W479">
            <v>0</v>
          </cell>
          <cell r="X479">
            <v>0</v>
          </cell>
          <cell r="Y479">
            <v>0</v>
          </cell>
          <cell r="Z479">
            <v>0</v>
          </cell>
          <cell r="AA479">
            <v>0</v>
          </cell>
          <cell r="AB479">
            <v>0</v>
          </cell>
          <cell r="AC479">
            <v>0</v>
          </cell>
          <cell r="AD479">
            <v>0</v>
          </cell>
          <cell r="AE479">
            <v>0</v>
          </cell>
          <cell r="AF479">
            <v>0</v>
          </cell>
          <cell r="AG479">
            <v>0</v>
          </cell>
          <cell r="AH479">
            <v>0</v>
          </cell>
          <cell r="AI479">
            <v>0</v>
          </cell>
          <cell r="AJ479">
            <v>0</v>
          </cell>
          <cell r="AK479">
            <v>0</v>
          </cell>
          <cell r="AL479">
            <v>0</v>
          </cell>
          <cell r="AM479">
            <v>0</v>
          </cell>
          <cell r="AN479">
            <v>0</v>
          </cell>
          <cell r="AO479">
            <v>0</v>
          </cell>
          <cell r="AP479">
            <v>0</v>
          </cell>
          <cell r="AQ479">
            <v>0</v>
          </cell>
          <cell r="AR479">
            <v>0</v>
          </cell>
          <cell r="AS479">
            <v>0</v>
          </cell>
          <cell r="AT479">
            <v>0</v>
          </cell>
          <cell r="AU479">
            <v>0</v>
          </cell>
          <cell r="AV479">
            <v>0</v>
          </cell>
          <cell r="AW479">
            <v>0</v>
          </cell>
          <cell r="AX479">
            <v>0</v>
          </cell>
          <cell r="AY479">
            <v>0</v>
          </cell>
          <cell r="AZ479">
            <v>0</v>
          </cell>
          <cell r="BA479">
            <v>0</v>
          </cell>
          <cell r="BB479">
            <v>0</v>
          </cell>
          <cell r="BC479">
            <v>0</v>
          </cell>
          <cell r="BD479">
            <v>0</v>
          </cell>
          <cell r="BE479">
            <v>0</v>
          </cell>
          <cell r="BF479">
            <v>0</v>
          </cell>
          <cell r="BG479">
            <v>0</v>
          </cell>
          <cell r="BH479">
            <v>0</v>
          </cell>
          <cell r="BI479">
            <v>0</v>
          </cell>
          <cell r="BJ479">
            <v>0</v>
          </cell>
          <cell r="BK479">
            <v>0</v>
          </cell>
          <cell r="BL479">
            <v>0</v>
          </cell>
          <cell r="BM479">
            <v>0</v>
          </cell>
          <cell r="BN479">
            <v>0</v>
          </cell>
          <cell r="BO479">
            <v>0</v>
          </cell>
          <cell r="BP479">
            <v>0</v>
          </cell>
          <cell r="BQ479">
            <v>0</v>
          </cell>
          <cell r="BR479">
            <v>0</v>
          </cell>
          <cell r="BS479">
            <v>0</v>
          </cell>
          <cell r="BT479">
            <v>0</v>
          </cell>
          <cell r="BU479">
            <v>0</v>
          </cell>
          <cell r="BV479">
            <v>0</v>
          </cell>
          <cell r="BW479">
            <v>0</v>
          </cell>
          <cell r="BX479">
            <v>0</v>
          </cell>
          <cell r="BY479">
            <v>0</v>
          </cell>
          <cell r="BZ479">
            <v>0</v>
          </cell>
          <cell r="CA479">
            <v>0</v>
          </cell>
          <cell r="CB479">
            <v>0</v>
          </cell>
          <cell r="CC479">
            <v>0</v>
          </cell>
        </row>
        <row r="480">
          <cell r="B480" t="str">
            <v>국도38(시)12</v>
          </cell>
          <cell r="C480" t="str">
            <v>국도38(시)</v>
          </cell>
          <cell r="D480">
            <v>12</v>
          </cell>
          <cell r="E480" t="str">
            <v>0104F_281</v>
          </cell>
          <cell r="F480" t="str">
            <v>0104F_181</v>
          </cell>
          <cell r="G480">
            <v>52</v>
          </cell>
          <cell r="H480">
            <v>48</v>
          </cell>
          <cell r="I480">
            <v>0</v>
          </cell>
          <cell r="J480">
            <v>0</v>
          </cell>
          <cell r="K480">
            <v>0</v>
          </cell>
          <cell r="L480">
            <v>0</v>
          </cell>
          <cell r="M480">
            <v>0</v>
          </cell>
          <cell r="N480">
            <v>0</v>
          </cell>
          <cell r="O480">
            <v>0</v>
          </cell>
          <cell r="P480">
            <v>0</v>
          </cell>
          <cell r="Q480">
            <v>0</v>
          </cell>
          <cell r="R480">
            <v>52</v>
          </cell>
          <cell r="S480">
            <v>0</v>
          </cell>
          <cell r="T480">
            <v>52</v>
          </cell>
          <cell r="U480">
            <v>52</v>
          </cell>
          <cell r="V480">
            <v>0</v>
          </cell>
          <cell r="W480">
            <v>0</v>
          </cell>
          <cell r="X480">
            <v>0</v>
          </cell>
          <cell r="Y480">
            <v>0</v>
          </cell>
          <cell r="Z480">
            <v>0</v>
          </cell>
          <cell r="AA480">
            <v>0</v>
          </cell>
          <cell r="AB480">
            <v>0</v>
          </cell>
          <cell r="AC480">
            <v>0</v>
          </cell>
          <cell r="AD480">
            <v>0</v>
          </cell>
          <cell r="AE480">
            <v>0</v>
          </cell>
          <cell r="AF480">
            <v>0</v>
          </cell>
          <cell r="AG480">
            <v>0</v>
          </cell>
          <cell r="AH480">
            <v>0</v>
          </cell>
          <cell r="AI480">
            <v>0</v>
          </cell>
          <cell r="AJ480">
            <v>0</v>
          </cell>
          <cell r="AK480">
            <v>0</v>
          </cell>
          <cell r="AL480">
            <v>0</v>
          </cell>
          <cell r="AM480">
            <v>0</v>
          </cell>
          <cell r="AN480">
            <v>0</v>
          </cell>
          <cell r="AO480">
            <v>0</v>
          </cell>
          <cell r="AP480">
            <v>0</v>
          </cell>
          <cell r="AQ480">
            <v>0</v>
          </cell>
          <cell r="AR480">
            <v>0</v>
          </cell>
          <cell r="AS480">
            <v>0</v>
          </cell>
          <cell r="AT480">
            <v>0</v>
          </cell>
          <cell r="AU480">
            <v>0</v>
          </cell>
          <cell r="AV480">
            <v>0</v>
          </cell>
          <cell r="AW480">
            <v>0</v>
          </cell>
          <cell r="AX480">
            <v>0</v>
          </cell>
          <cell r="AY480">
            <v>0</v>
          </cell>
          <cell r="AZ480">
            <v>0</v>
          </cell>
          <cell r="BA480">
            <v>0</v>
          </cell>
          <cell r="BB480">
            <v>0</v>
          </cell>
          <cell r="BC480">
            <v>0</v>
          </cell>
          <cell r="BD480">
            <v>0</v>
          </cell>
          <cell r="BE480">
            <v>0</v>
          </cell>
          <cell r="BF480">
            <v>0</v>
          </cell>
          <cell r="BG480">
            <v>0</v>
          </cell>
          <cell r="BH480">
            <v>0</v>
          </cell>
          <cell r="BI480">
            <v>0</v>
          </cell>
          <cell r="BJ480">
            <v>0</v>
          </cell>
          <cell r="BK480">
            <v>0</v>
          </cell>
          <cell r="BL480">
            <v>0</v>
          </cell>
          <cell r="BM480">
            <v>0</v>
          </cell>
          <cell r="BN480">
            <v>0</v>
          </cell>
          <cell r="BO480">
            <v>0</v>
          </cell>
          <cell r="BP480">
            <v>0</v>
          </cell>
          <cell r="BQ480">
            <v>0</v>
          </cell>
          <cell r="BR480">
            <v>0</v>
          </cell>
          <cell r="BS480">
            <v>0</v>
          </cell>
          <cell r="BT480">
            <v>0</v>
          </cell>
          <cell r="BU480">
            <v>0</v>
          </cell>
          <cell r="BV480">
            <v>0</v>
          </cell>
          <cell r="BW480">
            <v>0</v>
          </cell>
          <cell r="BX480">
            <v>0</v>
          </cell>
          <cell r="BY480">
            <v>0</v>
          </cell>
          <cell r="BZ480">
            <v>0</v>
          </cell>
          <cell r="CA480">
            <v>0</v>
          </cell>
          <cell r="CB480">
            <v>0</v>
          </cell>
          <cell r="CC480">
            <v>0</v>
          </cell>
        </row>
        <row r="481">
          <cell r="B481" t="str">
            <v>국도38(시)12</v>
          </cell>
          <cell r="C481" t="str">
            <v>국도38(시)</v>
          </cell>
          <cell r="D481">
            <v>12</v>
          </cell>
          <cell r="E481" t="str">
            <v>0104F_181</v>
          </cell>
          <cell r="F481" t="str">
            <v>0104F_191</v>
          </cell>
          <cell r="G481">
            <v>54</v>
          </cell>
          <cell r="H481">
            <v>48</v>
          </cell>
          <cell r="I481">
            <v>0</v>
          </cell>
          <cell r="J481">
            <v>0</v>
          </cell>
          <cell r="K481">
            <v>0</v>
          </cell>
          <cell r="L481">
            <v>0</v>
          </cell>
          <cell r="M481">
            <v>0</v>
          </cell>
          <cell r="N481">
            <v>0</v>
          </cell>
          <cell r="O481">
            <v>0</v>
          </cell>
          <cell r="P481">
            <v>0</v>
          </cell>
          <cell r="Q481">
            <v>0</v>
          </cell>
          <cell r="R481">
            <v>54</v>
          </cell>
          <cell r="S481">
            <v>0</v>
          </cell>
          <cell r="T481">
            <v>54</v>
          </cell>
          <cell r="U481">
            <v>54</v>
          </cell>
          <cell r="V481">
            <v>0</v>
          </cell>
          <cell r="W481">
            <v>0</v>
          </cell>
          <cell r="X481">
            <v>0</v>
          </cell>
          <cell r="Y481">
            <v>0</v>
          </cell>
          <cell r="Z481">
            <v>0</v>
          </cell>
          <cell r="AA481">
            <v>0</v>
          </cell>
          <cell r="AB481">
            <v>0</v>
          </cell>
          <cell r="AC481">
            <v>0</v>
          </cell>
          <cell r="AD481">
            <v>0</v>
          </cell>
          <cell r="AE481">
            <v>0</v>
          </cell>
          <cell r="AF481">
            <v>0</v>
          </cell>
          <cell r="AG481">
            <v>0</v>
          </cell>
          <cell r="AH481">
            <v>0</v>
          </cell>
          <cell r="AI481">
            <v>0</v>
          </cell>
          <cell r="AJ481">
            <v>0</v>
          </cell>
          <cell r="AK481">
            <v>0</v>
          </cell>
          <cell r="AL481">
            <v>0</v>
          </cell>
          <cell r="AM481">
            <v>0</v>
          </cell>
          <cell r="AN481">
            <v>0</v>
          </cell>
          <cell r="AO481">
            <v>0</v>
          </cell>
          <cell r="AP481">
            <v>0</v>
          </cell>
          <cell r="AQ481">
            <v>0</v>
          </cell>
          <cell r="AR481">
            <v>0</v>
          </cell>
          <cell r="AS481">
            <v>0</v>
          </cell>
          <cell r="AT481">
            <v>0</v>
          </cell>
          <cell r="AU481">
            <v>0</v>
          </cell>
          <cell r="AV481">
            <v>0</v>
          </cell>
          <cell r="AW481">
            <v>0</v>
          </cell>
          <cell r="AX481">
            <v>0</v>
          </cell>
          <cell r="AY481">
            <v>0</v>
          </cell>
          <cell r="AZ481">
            <v>0</v>
          </cell>
          <cell r="BA481">
            <v>0</v>
          </cell>
          <cell r="BB481">
            <v>0</v>
          </cell>
          <cell r="BC481">
            <v>0</v>
          </cell>
          <cell r="BD481">
            <v>0</v>
          </cell>
          <cell r="BE481">
            <v>0</v>
          </cell>
          <cell r="BF481">
            <v>0</v>
          </cell>
          <cell r="BG481">
            <v>0</v>
          </cell>
          <cell r="BH481">
            <v>0</v>
          </cell>
          <cell r="BI481">
            <v>0</v>
          </cell>
          <cell r="BJ481">
            <v>0</v>
          </cell>
          <cell r="BK481">
            <v>0</v>
          </cell>
          <cell r="BL481">
            <v>0</v>
          </cell>
          <cell r="BM481">
            <v>0</v>
          </cell>
          <cell r="BN481">
            <v>0</v>
          </cell>
          <cell r="BO481">
            <v>0</v>
          </cell>
          <cell r="BP481">
            <v>0</v>
          </cell>
          <cell r="BQ481">
            <v>0</v>
          </cell>
          <cell r="BR481">
            <v>0</v>
          </cell>
          <cell r="BS481">
            <v>0</v>
          </cell>
          <cell r="BT481">
            <v>0</v>
          </cell>
          <cell r="BU481">
            <v>0</v>
          </cell>
          <cell r="BV481">
            <v>0</v>
          </cell>
          <cell r="BW481">
            <v>0</v>
          </cell>
          <cell r="BX481">
            <v>0</v>
          </cell>
          <cell r="BY481">
            <v>0</v>
          </cell>
          <cell r="BZ481">
            <v>0</v>
          </cell>
          <cell r="CA481">
            <v>0</v>
          </cell>
          <cell r="CB481">
            <v>0</v>
          </cell>
          <cell r="CC481">
            <v>0</v>
          </cell>
        </row>
        <row r="482">
          <cell r="B482" t="str">
            <v>국도38(시)12</v>
          </cell>
          <cell r="C482" t="str">
            <v>국도38(시)</v>
          </cell>
          <cell r="D482">
            <v>12</v>
          </cell>
          <cell r="E482" t="str">
            <v>0104F_191</v>
          </cell>
          <cell r="F482" t="str">
            <v>0104F_013</v>
          </cell>
          <cell r="G482">
            <v>40</v>
          </cell>
          <cell r="H482">
            <v>48</v>
          </cell>
          <cell r="I482">
            <v>0</v>
          </cell>
          <cell r="J482">
            <v>0</v>
          </cell>
          <cell r="K482">
            <v>0</v>
          </cell>
          <cell r="L482">
            <v>0</v>
          </cell>
          <cell r="M482">
            <v>0</v>
          </cell>
          <cell r="N482">
            <v>0</v>
          </cell>
          <cell r="O482">
            <v>0</v>
          </cell>
          <cell r="P482">
            <v>0</v>
          </cell>
          <cell r="Q482">
            <v>0</v>
          </cell>
          <cell r="R482">
            <v>40</v>
          </cell>
          <cell r="S482">
            <v>0</v>
          </cell>
          <cell r="T482">
            <v>40</v>
          </cell>
          <cell r="U482">
            <v>40</v>
          </cell>
          <cell r="V482">
            <v>0</v>
          </cell>
          <cell r="W482">
            <v>0</v>
          </cell>
          <cell r="X482">
            <v>0</v>
          </cell>
          <cell r="Y482">
            <v>0</v>
          </cell>
          <cell r="Z482">
            <v>0</v>
          </cell>
          <cell r="AA482">
            <v>0</v>
          </cell>
          <cell r="AB482">
            <v>0</v>
          </cell>
          <cell r="AC482">
            <v>0</v>
          </cell>
          <cell r="AD482">
            <v>0</v>
          </cell>
          <cell r="AE482">
            <v>0</v>
          </cell>
          <cell r="AF482">
            <v>0</v>
          </cell>
          <cell r="AG482">
            <v>0</v>
          </cell>
          <cell r="AH482">
            <v>0</v>
          </cell>
          <cell r="AI482">
            <v>0</v>
          </cell>
          <cell r="AJ482">
            <v>0</v>
          </cell>
          <cell r="AK482">
            <v>0</v>
          </cell>
          <cell r="AL482">
            <v>0</v>
          </cell>
          <cell r="AM482">
            <v>0</v>
          </cell>
          <cell r="AN482">
            <v>0</v>
          </cell>
          <cell r="AO482">
            <v>0</v>
          </cell>
          <cell r="AP482">
            <v>0</v>
          </cell>
          <cell r="AQ482">
            <v>0</v>
          </cell>
          <cell r="AR482">
            <v>0</v>
          </cell>
          <cell r="AS482">
            <v>0</v>
          </cell>
          <cell r="AT482">
            <v>0</v>
          </cell>
          <cell r="AU482">
            <v>0</v>
          </cell>
          <cell r="AV482">
            <v>0</v>
          </cell>
          <cell r="AW482">
            <v>0</v>
          </cell>
          <cell r="AX482">
            <v>0</v>
          </cell>
          <cell r="AY482">
            <v>0</v>
          </cell>
          <cell r="AZ482">
            <v>0</v>
          </cell>
          <cell r="BA482">
            <v>0</v>
          </cell>
          <cell r="BB482">
            <v>0</v>
          </cell>
          <cell r="BC482">
            <v>0</v>
          </cell>
          <cell r="BD482">
            <v>0</v>
          </cell>
          <cell r="BE482">
            <v>0</v>
          </cell>
          <cell r="BF482">
            <v>0</v>
          </cell>
          <cell r="BG482">
            <v>0</v>
          </cell>
          <cell r="BH482">
            <v>0</v>
          </cell>
          <cell r="BI482">
            <v>0</v>
          </cell>
          <cell r="BJ482">
            <v>0</v>
          </cell>
          <cell r="BK482">
            <v>0</v>
          </cell>
          <cell r="BL482">
            <v>0</v>
          </cell>
          <cell r="BM482">
            <v>0</v>
          </cell>
          <cell r="BN482">
            <v>0</v>
          </cell>
          <cell r="BO482">
            <v>0</v>
          </cell>
          <cell r="BP482">
            <v>0</v>
          </cell>
          <cell r="BQ482">
            <v>0</v>
          </cell>
          <cell r="BR482">
            <v>0</v>
          </cell>
          <cell r="BS482">
            <v>0</v>
          </cell>
          <cell r="BT482">
            <v>0</v>
          </cell>
          <cell r="BU482">
            <v>0</v>
          </cell>
          <cell r="BV482">
            <v>0</v>
          </cell>
          <cell r="BW482">
            <v>0</v>
          </cell>
          <cell r="BX482">
            <v>0</v>
          </cell>
          <cell r="BY482">
            <v>0</v>
          </cell>
          <cell r="BZ482">
            <v>0</v>
          </cell>
          <cell r="CA482">
            <v>0</v>
          </cell>
          <cell r="CB482">
            <v>0</v>
          </cell>
          <cell r="CC482">
            <v>0</v>
          </cell>
        </row>
        <row r="483">
          <cell r="B483" t="str">
            <v>국도38(시)12</v>
          </cell>
          <cell r="C483" t="str">
            <v>국도38(시)</v>
          </cell>
          <cell r="D483">
            <v>12</v>
          </cell>
          <cell r="E483" t="str">
            <v>0104F_013</v>
          </cell>
          <cell r="F483" t="str">
            <v>0104F_012</v>
          </cell>
          <cell r="G483">
            <v>16</v>
          </cell>
          <cell r="H483">
            <v>48</v>
          </cell>
          <cell r="I483">
            <v>0</v>
          </cell>
          <cell r="J483" t="str">
            <v>중간여장</v>
          </cell>
          <cell r="K483">
            <v>0</v>
          </cell>
          <cell r="L483">
            <v>0</v>
          </cell>
          <cell r="M483">
            <v>0</v>
          </cell>
          <cell r="N483">
            <v>0</v>
          </cell>
          <cell r="O483">
            <v>0</v>
          </cell>
          <cell r="P483">
            <v>0</v>
          </cell>
          <cell r="Q483">
            <v>0</v>
          </cell>
          <cell r="R483">
            <v>16</v>
          </cell>
          <cell r="S483">
            <v>0</v>
          </cell>
          <cell r="T483">
            <v>16</v>
          </cell>
          <cell r="U483">
            <v>46</v>
          </cell>
          <cell r="V483">
            <v>0</v>
          </cell>
          <cell r="W483">
            <v>0</v>
          </cell>
          <cell r="X483">
            <v>30</v>
          </cell>
          <cell r="Y483">
            <v>0</v>
          </cell>
          <cell r="Z483">
            <v>0</v>
          </cell>
          <cell r="AA483">
            <v>0</v>
          </cell>
          <cell r="AB483">
            <v>0</v>
          </cell>
          <cell r="AC483">
            <v>0</v>
          </cell>
          <cell r="AD483">
            <v>0</v>
          </cell>
          <cell r="AE483">
            <v>0</v>
          </cell>
          <cell r="AF483">
            <v>0</v>
          </cell>
          <cell r="AG483">
            <v>0</v>
          </cell>
          <cell r="AH483">
            <v>0</v>
          </cell>
          <cell r="AI483">
            <v>0</v>
          </cell>
          <cell r="AJ483">
            <v>0</v>
          </cell>
          <cell r="AK483">
            <v>0</v>
          </cell>
          <cell r="AL483">
            <v>0</v>
          </cell>
          <cell r="AM483">
            <v>0</v>
          </cell>
          <cell r="AN483">
            <v>0</v>
          </cell>
          <cell r="AO483">
            <v>0</v>
          </cell>
          <cell r="AP483">
            <v>0</v>
          </cell>
          <cell r="AQ483">
            <v>0</v>
          </cell>
          <cell r="AR483">
            <v>0</v>
          </cell>
          <cell r="AS483">
            <v>0</v>
          </cell>
          <cell r="AT483">
            <v>0</v>
          </cell>
          <cell r="AU483">
            <v>0</v>
          </cell>
          <cell r="AV483">
            <v>0</v>
          </cell>
          <cell r="AW483">
            <v>0</v>
          </cell>
          <cell r="AX483">
            <v>0</v>
          </cell>
          <cell r="AY483">
            <v>0</v>
          </cell>
          <cell r="AZ483">
            <v>0</v>
          </cell>
          <cell r="BA483">
            <v>1</v>
          </cell>
          <cell r="BB483">
            <v>0</v>
          </cell>
          <cell r="BC483">
            <v>0</v>
          </cell>
          <cell r="BD483">
            <v>0</v>
          </cell>
          <cell r="BE483">
            <v>0</v>
          </cell>
          <cell r="BF483">
            <v>0</v>
          </cell>
          <cell r="BG483">
            <v>0</v>
          </cell>
          <cell r="BH483">
            <v>0</v>
          </cell>
          <cell r="BI483">
            <v>0</v>
          </cell>
          <cell r="BJ483">
            <v>0</v>
          </cell>
          <cell r="BK483">
            <v>0</v>
          </cell>
          <cell r="BL483">
            <v>1</v>
          </cell>
          <cell r="BM483">
            <v>0</v>
          </cell>
          <cell r="BN483">
            <v>0</v>
          </cell>
          <cell r="BO483">
            <v>0</v>
          </cell>
          <cell r="BP483">
            <v>0</v>
          </cell>
          <cell r="BQ483">
            <v>0</v>
          </cell>
          <cell r="BR483">
            <v>0</v>
          </cell>
          <cell r="BS483">
            <v>0</v>
          </cell>
          <cell r="BT483">
            <v>0</v>
          </cell>
          <cell r="BU483">
            <v>0</v>
          </cell>
          <cell r="BV483">
            <v>0</v>
          </cell>
          <cell r="BW483">
            <v>0</v>
          </cell>
          <cell r="BX483">
            <v>0</v>
          </cell>
          <cell r="BY483">
            <v>0</v>
          </cell>
          <cell r="BZ483">
            <v>0</v>
          </cell>
          <cell r="CA483">
            <v>0</v>
          </cell>
          <cell r="CB483">
            <v>0</v>
          </cell>
          <cell r="CC483">
            <v>0</v>
          </cell>
        </row>
        <row r="484">
          <cell r="B484" t="str">
            <v>국도38(시)12</v>
          </cell>
          <cell r="C484" t="str">
            <v>국도38(시)</v>
          </cell>
          <cell r="D484">
            <v>12</v>
          </cell>
          <cell r="E484" t="str">
            <v>0104F_012</v>
          </cell>
          <cell r="F484" t="str">
            <v>02041_054</v>
          </cell>
          <cell r="G484">
            <v>33</v>
          </cell>
          <cell r="H484">
            <v>48</v>
          </cell>
          <cell r="I484">
            <v>0</v>
          </cell>
          <cell r="J484">
            <v>0</v>
          </cell>
          <cell r="K484">
            <v>0</v>
          </cell>
          <cell r="L484">
            <v>0</v>
          </cell>
          <cell r="M484">
            <v>0</v>
          </cell>
          <cell r="N484">
            <v>0</v>
          </cell>
          <cell r="O484">
            <v>0</v>
          </cell>
          <cell r="P484">
            <v>0</v>
          </cell>
          <cell r="Q484">
            <v>0</v>
          </cell>
          <cell r="R484">
            <v>33</v>
          </cell>
          <cell r="S484">
            <v>0</v>
          </cell>
          <cell r="T484">
            <v>33</v>
          </cell>
          <cell r="U484">
            <v>33</v>
          </cell>
          <cell r="V484">
            <v>0</v>
          </cell>
          <cell r="W484">
            <v>0</v>
          </cell>
          <cell r="X484">
            <v>0</v>
          </cell>
          <cell r="Y484">
            <v>0</v>
          </cell>
          <cell r="Z484">
            <v>0</v>
          </cell>
          <cell r="AA484">
            <v>0</v>
          </cell>
          <cell r="AB484">
            <v>0</v>
          </cell>
          <cell r="AC484">
            <v>0</v>
          </cell>
          <cell r="AD484">
            <v>0</v>
          </cell>
          <cell r="AE484">
            <v>0</v>
          </cell>
          <cell r="AF484">
            <v>0</v>
          </cell>
          <cell r="AG484">
            <v>0</v>
          </cell>
          <cell r="AH484">
            <v>0</v>
          </cell>
          <cell r="AI484">
            <v>0</v>
          </cell>
          <cell r="AJ484">
            <v>0</v>
          </cell>
          <cell r="AK484">
            <v>0</v>
          </cell>
          <cell r="AL484">
            <v>0</v>
          </cell>
          <cell r="AM484">
            <v>0</v>
          </cell>
          <cell r="AN484">
            <v>0</v>
          </cell>
          <cell r="AO484">
            <v>0</v>
          </cell>
          <cell r="AP484">
            <v>0</v>
          </cell>
          <cell r="AQ484">
            <v>0</v>
          </cell>
          <cell r="AR484">
            <v>0</v>
          </cell>
          <cell r="AS484">
            <v>0</v>
          </cell>
          <cell r="AT484">
            <v>0</v>
          </cell>
          <cell r="AU484">
            <v>0</v>
          </cell>
          <cell r="AV484">
            <v>0</v>
          </cell>
          <cell r="AW484">
            <v>0</v>
          </cell>
          <cell r="AX484">
            <v>0</v>
          </cell>
          <cell r="AY484">
            <v>0</v>
          </cell>
          <cell r="AZ484">
            <v>0</v>
          </cell>
          <cell r="BA484">
            <v>0</v>
          </cell>
          <cell r="BB484">
            <v>0</v>
          </cell>
          <cell r="BC484">
            <v>0</v>
          </cell>
          <cell r="BD484">
            <v>0</v>
          </cell>
          <cell r="BE484">
            <v>0</v>
          </cell>
          <cell r="BF484">
            <v>0</v>
          </cell>
          <cell r="BG484">
            <v>0</v>
          </cell>
          <cell r="BH484">
            <v>0</v>
          </cell>
          <cell r="BI484">
            <v>0</v>
          </cell>
          <cell r="BJ484">
            <v>0</v>
          </cell>
          <cell r="BK484">
            <v>0</v>
          </cell>
          <cell r="BL484">
            <v>1</v>
          </cell>
          <cell r="BM484">
            <v>0</v>
          </cell>
          <cell r="BN484">
            <v>0</v>
          </cell>
          <cell r="BO484">
            <v>0</v>
          </cell>
          <cell r="BP484">
            <v>0</v>
          </cell>
          <cell r="BQ484">
            <v>0</v>
          </cell>
          <cell r="BR484">
            <v>0</v>
          </cell>
          <cell r="BS484">
            <v>0</v>
          </cell>
          <cell r="BT484">
            <v>0</v>
          </cell>
          <cell r="BU484">
            <v>0</v>
          </cell>
          <cell r="BV484">
            <v>0</v>
          </cell>
          <cell r="BW484">
            <v>0</v>
          </cell>
          <cell r="BX484">
            <v>0</v>
          </cell>
          <cell r="BY484">
            <v>0</v>
          </cell>
          <cell r="BZ484">
            <v>0</v>
          </cell>
          <cell r="CA484">
            <v>0</v>
          </cell>
          <cell r="CB484">
            <v>0</v>
          </cell>
          <cell r="CC484">
            <v>0</v>
          </cell>
        </row>
        <row r="485">
          <cell r="B485" t="str">
            <v>국도38(시)12</v>
          </cell>
          <cell r="C485" t="str">
            <v>국도38(시)</v>
          </cell>
          <cell r="D485">
            <v>12</v>
          </cell>
          <cell r="E485" t="str">
            <v>02041_054</v>
          </cell>
          <cell r="F485" t="str">
            <v>0104F_011</v>
          </cell>
          <cell r="G485">
            <v>27</v>
          </cell>
          <cell r="H485">
            <v>48</v>
          </cell>
          <cell r="I485">
            <v>0</v>
          </cell>
          <cell r="J485">
            <v>0</v>
          </cell>
          <cell r="K485">
            <v>0</v>
          </cell>
          <cell r="L485">
            <v>0</v>
          </cell>
          <cell r="M485">
            <v>0</v>
          </cell>
          <cell r="N485">
            <v>0</v>
          </cell>
          <cell r="O485">
            <v>0</v>
          </cell>
          <cell r="P485">
            <v>0</v>
          </cell>
          <cell r="Q485">
            <v>0</v>
          </cell>
          <cell r="R485">
            <v>27</v>
          </cell>
          <cell r="S485">
            <v>0</v>
          </cell>
          <cell r="T485">
            <v>27</v>
          </cell>
          <cell r="U485">
            <v>27</v>
          </cell>
          <cell r="V485">
            <v>0</v>
          </cell>
          <cell r="W485">
            <v>0</v>
          </cell>
          <cell r="X485">
            <v>0</v>
          </cell>
          <cell r="Y485">
            <v>0</v>
          </cell>
          <cell r="Z485">
            <v>0</v>
          </cell>
          <cell r="AA485">
            <v>0</v>
          </cell>
          <cell r="AB485">
            <v>0</v>
          </cell>
          <cell r="AC485">
            <v>0</v>
          </cell>
          <cell r="AD485">
            <v>0</v>
          </cell>
          <cell r="AE485">
            <v>0</v>
          </cell>
          <cell r="AF485">
            <v>0</v>
          </cell>
          <cell r="AG485">
            <v>0</v>
          </cell>
          <cell r="AH485">
            <v>0</v>
          </cell>
          <cell r="AI485">
            <v>0</v>
          </cell>
          <cell r="AJ485">
            <v>0</v>
          </cell>
          <cell r="AK485">
            <v>0</v>
          </cell>
          <cell r="AL485">
            <v>0</v>
          </cell>
          <cell r="AM485">
            <v>0</v>
          </cell>
          <cell r="AN485">
            <v>0</v>
          </cell>
          <cell r="AO485">
            <v>0</v>
          </cell>
          <cell r="AP485">
            <v>0</v>
          </cell>
          <cell r="AQ485">
            <v>0</v>
          </cell>
          <cell r="AR485">
            <v>0</v>
          </cell>
          <cell r="AS485">
            <v>0</v>
          </cell>
          <cell r="AT485">
            <v>0</v>
          </cell>
          <cell r="AU485">
            <v>0</v>
          </cell>
          <cell r="AV485">
            <v>0</v>
          </cell>
          <cell r="AW485">
            <v>0</v>
          </cell>
          <cell r="AX485">
            <v>0</v>
          </cell>
          <cell r="AY485">
            <v>0</v>
          </cell>
          <cell r="AZ485">
            <v>0</v>
          </cell>
          <cell r="BA485">
            <v>0</v>
          </cell>
          <cell r="BB485">
            <v>0</v>
          </cell>
          <cell r="BC485">
            <v>0</v>
          </cell>
          <cell r="BD485">
            <v>0</v>
          </cell>
          <cell r="BE485">
            <v>0</v>
          </cell>
          <cell r="BF485">
            <v>0</v>
          </cell>
          <cell r="BG485">
            <v>0</v>
          </cell>
          <cell r="BH485">
            <v>0</v>
          </cell>
          <cell r="BI485">
            <v>0</v>
          </cell>
          <cell r="BJ485">
            <v>0</v>
          </cell>
          <cell r="BK485">
            <v>0</v>
          </cell>
          <cell r="BL485">
            <v>1</v>
          </cell>
          <cell r="BM485">
            <v>0</v>
          </cell>
          <cell r="BN485">
            <v>0</v>
          </cell>
          <cell r="BO485">
            <v>0</v>
          </cell>
          <cell r="BP485">
            <v>0</v>
          </cell>
          <cell r="BQ485">
            <v>0</v>
          </cell>
          <cell r="BR485">
            <v>0</v>
          </cell>
          <cell r="BS485">
            <v>0</v>
          </cell>
          <cell r="BT485">
            <v>0</v>
          </cell>
          <cell r="BU485">
            <v>0</v>
          </cell>
          <cell r="BV485">
            <v>0</v>
          </cell>
          <cell r="BW485">
            <v>0</v>
          </cell>
          <cell r="BX485">
            <v>0</v>
          </cell>
          <cell r="BY485">
            <v>0</v>
          </cell>
          <cell r="BZ485">
            <v>0</v>
          </cell>
          <cell r="CA485">
            <v>0</v>
          </cell>
          <cell r="CB485">
            <v>0</v>
          </cell>
          <cell r="CC485">
            <v>0</v>
          </cell>
        </row>
        <row r="486">
          <cell r="B486" t="str">
            <v>국도38(시)12</v>
          </cell>
          <cell r="C486" t="str">
            <v>국도38(시)</v>
          </cell>
          <cell r="D486">
            <v>12</v>
          </cell>
          <cell r="E486" t="str">
            <v>0104F_011</v>
          </cell>
          <cell r="F486" t="str">
            <v>0104F_921</v>
          </cell>
          <cell r="G486">
            <v>35</v>
          </cell>
          <cell r="H486">
            <v>48</v>
          </cell>
          <cell r="I486">
            <v>0</v>
          </cell>
          <cell r="J486">
            <v>0</v>
          </cell>
          <cell r="K486">
            <v>0</v>
          </cell>
          <cell r="L486">
            <v>0</v>
          </cell>
          <cell r="M486">
            <v>0</v>
          </cell>
          <cell r="N486">
            <v>0</v>
          </cell>
          <cell r="O486">
            <v>0</v>
          </cell>
          <cell r="P486">
            <v>0</v>
          </cell>
          <cell r="Q486">
            <v>0</v>
          </cell>
          <cell r="R486">
            <v>35</v>
          </cell>
          <cell r="S486">
            <v>0</v>
          </cell>
          <cell r="T486">
            <v>35</v>
          </cell>
          <cell r="U486">
            <v>35</v>
          </cell>
          <cell r="V486">
            <v>0</v>
          </cell>
          <cell r="W486">
            <v>0</v>
          </cell>
          <cell r="X486">
            <v>0</v>
          </cell>
          <cell r="Y486">
            <v>0</v>
          </cell>
          <cell r="Z486">
            <v>0</v>
          </cell>
          <cell r="AA486">
            <v>0</v>
          </cell>
          <cell r="AB486">
            <v>0</v>
          </cell>
          <cell r="AC486">
            <v>0</v>
          </cell>
          <cell r="AD486">
            <v>0</v>
          </cell>
          <cell r="AE486">
            <v>0</v>
          </cell>
          <cell r="AF486">
            <v>0</v>
          </cell>
          <cell r="AG486">
            <v>0</v>
          </cell>
          <cell r="AH486">
            <v>0</v>
          </cell>
          <cell r="AI486">
            <v>0</v>
          </cell>
          <cell r="AJ486">
            <v>0</v>
          </cell>
          <cell r="AK486">
            <v>0</v>
          </cell>
          <cell r="AL486">
            <v>0</v>
          </cell>
          <cell r="AM486">
            <v>0</v>
          </cell>
          <cell r="AN486">
            <v>0</v>
          </cell>
          <cell r="AO486">
            <v>0</v>
          </cell>
          <cell r="AP486">
            <v>0</v>
          </cell>
          <cell r="AQ486">
            <v>0</v>
          </cell>
          <cell r="AR486">
            <v>0</v>
          </cell>
          <cell r="AS486">
            <v>0</v>
          </cell>
          <cell r="AT486">
            <v>0</v>
          </cell>
          <cell r="AU486">
            <v>0</v>
          </cell>
          <cell r="AV486">
            <v>0</v>
          </cell>
          <cell r="AW486">
            <v>0</v>
          </cell>
          <cell r="AX486">
            <v>0</v>
          </cell>
          <cell r="AY486">
            <v>0</v>
          </cell>
          <cell r="AZ486">
            <v>0</v>
          </cell>
          <cell r="BA486">
            <v>0</v>
          </cell>
          <cell r="BB486">
            <v>0</v>
          </cell>
          <cell r="BC486">
            <v>0</v>
          </cell>
          <cell r="BD486">
            <v>0</v>
          </cell>
          <cell r="BE486">
            <v>0</v>
          </cell>
          <cell r="BF486">
            <v>0</v>
          </cell>
          <cell r="BG486">
            <v>0</v>
          </cell>
          <cell r="BH486">
            <v>0</v>
          </cell>
          <cell r="BI486">
            <v>0</v>
          </cell>
          <cell r="BJ486">
            <v>0</v>
          </cell>
          <cell r="BK486">
            <v>0</v>
          </cell>
          <cell r="BL486">
            <v>0</v>
          </cell>
          <cell r="BM486">
            <v>0</v>
          </cell>
          <cell r="BN486">
            <v>0</v>
          </cell>
          <cell r="BO486">
            <v>0</v>
          </cell>
          <cell r="BP486">
            <v>0</v>
          </cell>
          <cell r="BQ486">
            <v>0</v>
          </cell>
          <cell r="BR486">
            <v>0</v>
          </cell>
          <cell r="BS486">
            <v>0</v>
          </cell>
          <cell r="BT486">
            <v>0</v>
          </cell>
          <cell r="BU486">
            <v>0</v>
          </cell>
          <cell r="BV486">
            <v>0</v>
          </cell>
          <cell r="BW486">
            <v>0</v>
          </cell>
          <cell r="BX486">
            <v>0</v>
          </cell>
          <cell r="BY486">
            <v>0</v>
          </cell>
          <cell r="BZ486">
            <v>0</v>
          </cell>
          <cell r="CA486">
            <v>0</v>
          </cell>
          <cell r="CB486">
            <v>0</v>
          </cell>
          <cell r="CC486">
            <v>0</v>
          </cell>
        </row>
        <row r="487">
          <cell r="B487" t="str">
            <v>국도38(시)12</v>
          </cell>
          <cell r="C487" t="str">
            <v>국도38(시)</v>
          </cell>
          <cell r="D487">
            <v>12</v>
          </cell>
          <cell r="E487" t="str">
            <v>0104F_921</v>
          </cell>
          <cell r="F487" t="str">
            <v>0104F_822</v>
          </cell>
          <cell r="G487">
            <v>44</v>
          </cell>
          <cell r="H487">
            <v>48</v>
          </cell>
          <cell r="I487">
            <v>0</v>
          </cell>
          <cell r="J487">
            <v>0</v>
          </cell>
          <cell r="K487">
            <v>0</v>
          </cell>
          <cell r="L487">
            <v>0</v>
          </cell>
          <cell r="M487">
            <v>0</v>
          </cell>
          <cell r="N487">
            <v>0</v>
          </cell>
          <cell r="O487">
            <v>0</v>
          </cell>
          <cell r="P487">
            <v>0</v>
          </cell>
          <cell r="Q487">
            <v>0</v>
          </cell>
          <cell r="R487">
            <v>44</v>
          </cell>
          <cell r="S487">
            <v>0</v>
          </cell>
          <cell r="T487">
            <v>44</v>
          </cell>
          <cell r="U487">
            <v>44</v>
          </cell>
          <cell r="V487">
            <v>0</v>
          </cell>
          <cell r="W487">
            <v>0</v>
          </cell>
          <cell r="X487">
            <v>0</v>
          </cell>
          <cell r="Y487">
            <v>0</v>
          </cell>
          <cell r="Z487">
            <v>0</v>
          </cell>
          <cell r="AA487">
            <v>0</v>
          </cell>
          <cell r="AB487">
            <v>0</v>
          </cell>
          <cell r="AC487">
            <v>0</v>
          </cell>
          <cell r="AD487">
            <v>0</v>
          </cell>
          <cell r="AE487">
            <v>0</v>
          </cell>
          <cell r="AF487">
            <v>0</v>
          </cell>
          <cell r="AG487">
            <v>0</v>
          </cell>
          <cell r="AH487">
            <v>0</v>
          </cell>
          <cell r="AI487">
            <v>0</v>
          </cell>
          <cell r="AJ487">
            <v>0</v>
          </cell>
          <cell r="AK487">
            <v>0</v>
          </cell>
          <cell r="AL487">
            <v>0</v>
          </cell>
          <cell r="AM487">
            <v>0</v>
          </cell>
          <cell r="AN487">
            <v>0</v>
          </cell>
          <cell r="AO487">
            <v>0</v>
          </cell>
          <cell r="AP487">
            <v>0</v>
          </cell>
          <cell r="AQ487">
            <v>0</v>
          </cell>
          <cell r="AR487">
            <v>0</v>
          </cell>
          <cell r="AS487">
            <v>0</v>
          </cell>
          <cell r="AT487">
            <v>0</v>
          </cell>
          <cell r="AU487">
            <v>0</v>
          </cell>
          <cell r="AV487">
            <v>0</v>
          </cell>
          <cell r="AW487">
            <v>0</v>
          </cell>
          <cell r="AX487">
            <v>0</v>
          </cell>
          <cell r="AY487">
            <v>0</v>
          </cell>
          <cell r="AZ487">
            <v>0</v>
          </cell>
          <cell r="BA487">
            <v>0</v>
          </cell>
          <cell r="BB487">
            <v>0</v>
          </cell>
          <cell r="BC487">
            <v>0</v>
          </cell>
          <cell r="BD487">
            <v>0</v>
          </cell>
          <cell r="BE487">
            <v>0</v>
          </cell>
          <cell r="BF487">
            <v>0</v>
          </cell>
          <cell r="BG487">
            <v>0</v>
          </cell>
          <cell r="BH487">
            <v>0</v>
          </cell>
          <cell r="BI487">
            <v>0</v>
          </cell>
          <cell r="BJ487">
            <v>0</v>
          </cell>
          <cell r="BK487">
            <v>0</v>
          </cell>
          <cell r="BL487">
            <v>0</v>
          </cell>
          <cell r="BM487">
            <v>0</v>
          </cell>
          <cell r="BN487">
            <v>0</v>
          </cell>
          <cell r="BO487">
            <v>0</v>
          </cell>
          <cell r="BP487">
            <v>0</v>
          </cell>
          <cell r="BQ487">
            <v>0</v>
          </cell>
          <cell r="BR487">
            <v>0</v>
          </cell>
          <cell r="BS487">
            <v>0</v>
          </cell>
          <cell r="BT487">
            <v>0</v>
          </cell>
          <cell r="BU487">
            <v>0</v>
          </cell>
          <cell r="BV487">
            <v>0</v>
          </cell>
          <cell r="BW487">
            <v>0</v>
          </cell>
          <cell r="BX487">
            <v>0</v>
          </cell>
          <cell r="BY487">
            <v>0</v>
          </cell>
          <cell r="BZ487">
            <v>0</v>
          </cell>
          <cell r="CA487">
            <v>0</v>
          </cell>
          <cell r="CB487">
            <v>0</v>
          </cell>
          <cell r="CC487">
            <v>0</v>
          </cell>
        </row>
        <row r="488">
          <cell r="B488" t="str">
            <v>국도38(시)12</v>
          </cell>
          <cell r="C488" t="str">
            <v>국도38(시)</v>
          </cell>
          <cell r="D488">
            <v>12</v>
          </cell>
          <cell r="E488" t="str">
            <v>0104F_822</v>
          </cell>
          <cell r="F488" t="str">
            <v>0104F_821</v>
          </cell>
          <cell r="G488">
            <v>34</v>
          </cell>
          <cell r="H488">
            <v>48</v>
          </cell>
          <cell r="I488">
            <v>0</v>
          </cell>
          <cell r="J488">
            <v>0</v>
          </cell>
          <cell r="K488">
            <v>0</v>
          </cell>
          <cell r="L488">
            <v>0</v>
          </cell>
          <cell r="M488">
            <v>0</v>
          </cell>
          <cell r="N488">
            <v>0</v>
          </cell>
          <cell r="O488">
            <v>0</v>
          </cell>
          <cell r="P488">
            <v>0</v>
          </cell>
          <cell r="Q488">
            <v>0</v>
          </cell>
          <cell r="R488">
            <v>34</v>
          </cell>
          <cell r="S488">
            <v>0</v>
          </cell>
          <cell r="T488">
            <v>34</v>
          </cell>
          <cell r="U488">
            <v>34</v>
          </cell>
          <cell r="V488">
            <v>0</v>
          </cell>
          <cell r="W488">
            <v>0</v>
          </cell>
          <cell r="X488">
            <v>0</v>
          </cell>
          <cell r="Y488">
            <v>0</v>
          </cell>
          <cell r="Z488">
            <v>0</v>
          </cell>
          <cell r="AA488">
            <v>0</v>
          </cell>
          <cell r="AB488">
            <v>0</v>
          </cell>
          <cell r="AC488">
            <v>0</v>
          </cell>
          <cell r="AD488">
            <v>0</v>
          </cell>
          <cell r="AE488">
            <v>0</v>
          </cell>
          <cell r="AF488">
            <v>0</v>
          </cell>
          <cell r="AG488">
            <v>0</v>
          </cell>
          <cell r="AH488">
            <v>0</v>
          </cell>
          <cell r="AI488">
            <v>0</v>
          </cell>
          <cell r="AJ488">
            <v>0</v>
          </cell>
          <cell r="AK488">
            <v>0</v>
          </cell>
          <cell r="AL488">
            <v>0</v>
          </cell>
          <cell r="AM488">
            <v>0</v>
          </cell>
          <cell r="AN488">
            <v>0</v>
          </cell>
          <cell r="AO488">
            <v>0</v>
          </cell>
          <cell r="AP488">
            <v>0</v>
          </cell>
          <cell r="AQ488">
            <v>0</v>
          </cell>
          <cell r="AR488">
            <v>0</v>
          </cell>
          <cell r="AS488">
            <v>0</v>
          </cell>
          <cell r="AT488">
            <v>0</v>
          </cell>
          <cell r="AU488">
            <v>0</v>
          </cell>
          <cell r="AV488">
            <v>0</v>
          </cell>
          <cell r="AW488">
            <v>0</v>
          </cell>
          <cell r="AX488">
            <v>0</v>
          </cell>
          <cell r="AY488">
            <v>0</v>
          </cell>
          <cell r="AZ488">
            <v>0</v>
          </cell>
          <cell r="BA488">
            <v>0</v>
          </cell>
          <cell r="BB488">
            <v>0</v>
          </cell>
          <cell r="BC488">
            <v>0</v>
          </cell>
          <cell r="BD488">
            <v>0</v>
          </cell>
          <cell r="BE488">
            <v>0</v>
          </cell>
          <cell r="BF488">
            <v>0</v>
          </cell>
          <cell r="BG488">
            <v>0</v>
          </cell>
          <cell r="BH488">
            <v>0</v>
          </cell>
          <cell r="BI488">
            <v>0</v>
          </cell>
          <cell r="BJ488">
            <v>0</v>
          </cell>
          <cell r="BK488">
            <v>0</v>
          </cell>
          <cell r="BL488">
            <v>0</v>
          </cell>
          <cell r="BM488">
            <v>0</v>
          </cell>
          <cell r="BN488">
            <v>0</v>
          </cell>
          <cell r="BO488">
            <v>0</v>
          </cell>
          <cell r="BP488">
            <v>0</v>
          </cell>
          <cell r="BQ488">
            <v>0</v>
          </cell>
          <cell r="BR488">
            <v>0</v>
          </cell>
          <cell r="BS488">
            <v>0</v>
          </cell>
          <cell r="BT488">
            <v>0</v>
          </cell>
          <cell r="BU488">
            <v>0</v>
          </cell>
          <cell r="BV488">
            <v>0</v>
          </cell>
          <cell r="BW488">
            <v>0</v>
          </cell>
          <cell r="BX488">
            <v>0</v>
          </cell>
          <cell r="BY488">
            <v>0</v>
          </cell>
          <cell r="BZ488">
            <v>0</v>
          </cell>
          <cell r="CA488">
            <v>0</v>
          </cell>
          <cell r="CB488">
            <v>0</v>
          </cell>
          <cell r="CC488">
            <v>0</v>
          </cell>
        </row>
        <row r="489">
          <cell r="B489" t="str">
            <v>국도38(시)12</v>
          </cell>
          <cell r="C489" t="str">
            <v>국도38(시)</v>
          </cell>
          <cell r="D489">
            <v>12</v>
          </cell>
          <cell r="E489" t="str">
            <v>0104F_821</v>
          </cell>
          <cell r="F489" t="str">
            <v>0104F_722</v>
          </cell>
          <cell r="G489">
            <v>35</v>
          </cell>
          <cell r="H489">
            <v>48</v>
          </cell>
          <cell r="I489">
            <v>0</v>
          </cell>
          <cell r="J489">
            <v>0</v>
          </cell>
          <cell r="K489">
            <v>0</v>
          </cell>
          <cell r="L489">
            <v>0</v>
          </cell>
          <cell r="M489">
            <v>0</v>
          </cell>
          <cell r="N489">
            <v>0</v>
          </cell>
          <cell r="O489">
            <v>0</v>
          </cell>
          <cell r="P489">
            <v>0</v>
          </cell>
          <cell r="Q489">
            <v>0</v>
          </cell>
          <cell r="R489">
            <v>35</v>
          </cell>
          <cell r="S489">
            <v>0</v>
          </cell>
          <cell r="T489">
            <v>35</v>
          </cell>
          <cell r="U489">
            <v>35</v>
          </cell>
          <cell r="V489">
            <v>0</v>
          </cell>
          <cell r="W489">
            <v>0</v>
          </cell>
          <cell r="X489">
            <v>0</v>
          </cell>
          <cell r="Y489">
            <v>0</v>
          </cell>
          <cell r="Z489">
            <v>0</v>
          </cell>
          <cell r="AA489">
            <v>0</v>
          </cell>
          <cell r="AB489">
            <v>0</v>
          </cell>
          <cell r="AC489">
            <v>0</v>
          </cell>
          <cell r="AD489">
            <v>0</v>
          </cell>
          <cell r="AE489">
            <v>0</v>
          </cell>
          <cell r="AF489">
            <v>0</v>
          </cell>
          <cell r="AG489">
            <v>0</v>
          </cell>
          <cell r="AH489">
            <v>0</v>
          </cell>
          <cell r="AI489">
            <v>0</v>
          </cell>
          <cell r="AJ489">
            <v>0</v>
          </cell>
          <cell r="AK489">
            <v>0</v>
          </cell>
          <cell r="AL489">
            <v>0</v>
          </cell>
          <cell r="AM489">
            <v>0</v>
          </cell>
          <cell r="AN489">
            <v>0</v>
          </cell>
          <cell r="AO489">
            <v>0</v>
          </cell>
          <cell r="AP489">
            <v>0</v>
          </cell>
          <cell r="AQ489">
            <v>0</v>
          </cell>
          <cell r="AR489">
            <v>0</v>
          </cell>
          <cell r="AS489">
            <v>0</v>
          </cell>
          <cell r="AT489">
            <v>0</v>
          </cell>
          <cell r="AU489">
            <v>0</v>
          </cell>
          <cell r="AV489">
            <v>0</v>
          </cell>
          <cell r="AW489">
            <v>0</v>
          </cell>
          <cell r="AX489">
            <v>0</v>
          </cell>
          <cell r="AY489">
            <v>0</v>
          </cell>
          <cell r="AZ489">
            <v>0</v>
          </cell>
          <cell r="BA489">
            <v>0</v>
          </cell>
          <cell r="BB489">
            <v>0</v>
          </cell>
          <cell r="BC489">
            <v>0</v>
          </cell>
          <cell r="BD489">
            <v>0</v>
          </cell>
          <cell r="BE489">
            <v>0</v>
          </cell>
          <cell r="BF489">
            <v>0</v>
          </cell>
          <cell r="BG489">
            <v>0</v>
          </cell>
          <cell r="BH489">
            <v>0</v>
          </cell>
          <cell r="BI489">
            <v>0</v>
          </cell>
          <cell r="BJ489">
            <v>0</v>
          </cell>
          <cell r="BK489">
            <v>0</v>
          </cell>
          <cell r="BL489">
            <v>0</v>
          </cell>
          <cell r="BM489">
            <v>0</v>
          </cell>
          <cell r="BN489">
            <v>0</v>
          </cell>
          <cell r="BO489">
            <v>0</v>
          </cell>
          <cell r="BP489">
            <v>0</v>
          </cell>
          <cell r="BQ489">
            <v>0</v>
          </cell>
          <cell r="BR489">
            <v>0</v>
          </cell>
          <cell r="BS489">
            <v>0</v>
          </cell>
          <cell r="BT489">
            <v>0</v>
          </cell>
          <cell r="BU489">
            <v>0</v>
          </cell>
          <cell r="BV489">
            <v>0</v>
          </cell>
          <cell r="BW489">
            <v>0</v>
          </cell>
          <cell r="BX489">
            <v>0</v>
          </cell>
          <cell r="BY489">
            <v>0</v>
          </cell>
          <cell r="BZ489">
            <v>0</v>
          </cell>
          <cell r="CA489">
            <v>0</v>
          </cell>
          <cell r="CB489">
            <v>0</v>
          </cell>
          <cell r="CC489">
            <v>0</v>
          </cell>
        </row>
        <row r="490">
          <cell r="B490" t="str">
            <v>국도38(시)12</v>
          </cell>
          <cell r="C490" t="str">
            <v>국도38(시)</v>
          </cell>
          <cell r="D490">
            <v>12</v>
          </cell>
          <cell r="E490" t="str">
            <v>0104F_722</v>
          </cell>
          <cell r="F490" t="str">
            <v>0104F_623</v>
          </cell>
          <cell r="G490">
            <v>39</v>
          </cell>
          <cell r="H490">
            <v>48</v>
          </cell>
          <cell r="I490">
            <v>0</v>
          </cell>
          <cell r="J490">
            <v>0</v>
          </cell>
          <cell r="K490">
            <v>0</v>
          </cell>
          <cell r="L490">
            <v>0</v>
          </cell>
          <cell r="M490">
            <v>0</v>
          </cell>
          <cell r="N490">
            <v>0</v>
          </cell>
          <cell r="O490">
            <v>0</v>
          </cell>
          <cell r="P490">
            <v>0</v>
          </cell>
          <cell r="Q490">
            <v>0</v>
          </cell>
          <cell r="R490">
            <v>39</v>
          </cell>
          <cell r="S490">
            <v>0</v>
          </cell>
          <cell r="T490">
            <v>39</v>
          </cell>
          <cell r="U490">
            <v>39</v>
          </cell>
          <cell r="V490">
            <v>0</v>
          </cell>
          <cell r="W490">
            <v>0</v>
          </cell>
          <cell r="X490">
            <v>0</v>
          </cell>
          <cell r="Y490">
            <v>0</v>
          </cell>
          <cell r="Z490">
            <v>0</v>
          </cell>
          <cell r="AA490">
            <v>0</v>
          </cell>
          <cell r="AB490">
            <v>0</v>
          </cell>
          <cell r="AC490">
            <v>0</v>
          </cell>
          <cell r="AD490">
            <v>0</v>
          </cell>
          <cell r="AE490">
            <v>0</v>
          </cell>
          <cell r="AF490">
            <v>0</v>
          </cell>
          <cell r="AG490">
            <v>0</v>
          </cell>
          <cell r="AH490">
            <v>0</v>
          </cell>
          <cell r="AI490">
            <v>0</v>
          </cell>
          <cell r="AJ490">
            <v>0</v>
          </cell>
          <cell r="AK490">
            <v>0</v>
          </cell>
          <cell r="AL490">
            <v>0</v>
          </cell>
          <cell r="AM490">
            <v>0</v>
          </cell>
          <cell r="AN490">
            <v>0</v>
          </cell>
          <cell r="AO490">
            <v>0</v>
          </cell>
          <cell r="AP490">
            <v>0</v>
          </cell>
          <cell r="AQ490">
            <v>0</v>
          </cell>
          <cell r="AR490">
            <v>0</v>
          </cell>
          <cell r="AS490">
            <v>0</v>
          </cell>
          <cell r="AT490">
            <v>0</v>
          </cell>
          <cell r="AU490">
            <v>0</v>
          </cell>
          <cell r="AV490">
            <v>0</v>
          </cell>
          <cell r="AW490">
            <v>0</v>
          </cell>
          <cell r="AX490">
            <v>0</v>
          </cell>
          <cell r="AY490">
            <v>0</v>
          </cell>
          <cell r="AZ490">
            <v>0</v>
          </cell>
          <cell r="BA490">
            <v>0</v>
          </cell>
          <cell r="BB490">
            <v>0</v>
          </cell>
          <cell r="BC490">
            <v>0</v>
          </cell>
          <cell r="BD490">
            <v>0</v>
          </cell>
          <cell r="BE490">
            <v>0</v>
          </cell>
          <cell r="BF490">
            <v>0</v>
          </cell>
          <cell r="BG490">
            <v>0</v>
          </cell>
          <cell r="BH490">
            <v>0</v>
          </cell>
          <cell r="BI490">
            <v>0</v>
          </cell>
          <cell r="BJ490">
            <v>0</v>
          </cell>
          <cell r="BK490">
            <v>0</v>
          </cell>
          <cell r="BL490">
            <v>0</v>
          </cell>
          <cell r="BM490">
            <v>0</v>
          </cell>
          <cell r="BN490">
            <v>0</v>
          </cell>
          <cell r="BO490">
            <v>0</v>
          </cell>
          <cell r="BP490">
            <v>0</v>
          </cell>
          <cell r="BQ490">
            <v>0</v>
          </cell>
          <cell r="BR490">
            <v>0</v>
          </cell>
          <cell r="BS490">
            <v>0</v>
          </cell>
          <cell r="BT490">
            <v>0</v>
          </cell>
          <cell r="BU490">
            <v>0</v>
          </cell>
          <cell r="BV490">
            <v>0</v>
          </cell>
          <cell r="BW490">
            <v>0</v>
          </cell>
          <cell r="BX490">
            <v>0</v>
          </cell>
          <cell r="BY490">
            <v>0</v>
          </cell>
          <cell r="BZ490">
            <v>0</v>
          </cell>
          <cell r="CA490">
            <v>0</v>
          </cell>
          <cell r="CB490">
            <v>0</v>
          </cell>
          <cell r="CC490">
            <v>0</v>
          </cell>
        </row>
        <row r="491">
          <cell r="B491" t="str">
            <v>국도38(시)12</v>
          </cell>
          <cell r="C491" t="str">
            <v>국도38(시)</v>
          </cell>
          <cell r="D491">
            <v>12</v>
          </cell>
          <cell r="E491" t="str">
            <v>0104F_623</v>
          </cell>
          <cell r="F491" t="str">
            <v>0104F_632</v>
          </cell>
          <cell r="G491">
            <v>24</v>
          </cell>
          <cell r="H491">
            <v>48</v>
          </cell>
          <cell r="I491">
            <v>0</v>
          </cell>
          <cell r="J491">
            <v>0</v>
          </cell>
          <cell r="K491">
            <v>0</v>
          </cell>
          <cell r="L491">
            <v>0</v>
          </cell>
          <cell r="M491">
            <v>0</v>
          </cell>
          <cell r="N491">
            <v>0</v>
          </cell>
          <cell r="O491">
            <v>0</v>
          </cell>
          <cell r="P491">
            <v>0</v>
          </cell>
          <cell r="Q491">
            <v>0</v>
          </cell>
          <cell r="R491">
            <v>24</v>
          </cell>
          <cell r="S491">
            <v>0</v>
          </cell>
          <cell r="T491">
            <v>24</v>
          </cell>
          <cell r="U491">
            <v>24</v>
          </cell>
          <cell r="V491">
            <v>0</v>
          </cell>
          <cell r="W491">
            <v>0</v>
          </cell>
          <cell r="X491">
            <v>0</v>
          </cell>
          <cell r="Y491">
            <v>0</v>
          </cell>
          <cell r="Z491">
            <v>0</v>
          </cell>
          <cell r="AA491">
            <v>0</v>
          </cell>
          <cell r="AB491">
            <v>0</v>
          </cell>
          <cell r="AC491">
            <v>0</v>
          </cell>
          <cell r="AD491">
            <v>0</v>
          </cell>
          <cell r="AE491">
            <v>0</v>
          </cell>
          <cell r="AF491">
            <v>0</v>
          </cell>
          <cell r="AG491">
            <v>0</v>
          </cell>
          <cell r="AH491">
            <v>0</v>
          </cell>
          <cell r="AI491">
            <v>0</v>
          </cell>
          <cell r="AJ491">
            <v>0</v>
          </cell>
          <cell r="AK491">
            <v>0</v>
          </cell>
          <cell r="AL491">
            <v>0</v>
          </cell>
          <cell r="AM491">
            <v>0</v>
          </cell>
          <cell r="AN491">
            <v>0</v>
          </cell>
          <cell r="AO491">
            <v>0</v>
          </cell>
          <cell r="AP491">
            <v>0</v>
          </cell>
          <cell r="AQ491">
            <v>0</v>
          </cell>
          <cell r="AR491">
            <v>0</v>
          </cell>
          <cell r="AS491">
            <v>0</v>
          </cell>
          <cell r="AT491">
            <v>0</v>
          </cell>
          <cell r="AU491">
            <v>0</v>
          </cell>
          <cell r="AV491">
            <v>0</v>
          </cell>
          <cell r="AW491">
            <v>0</v>
          </cell>
          <cell r="AX491">
            <v>0</v>
          </cell>
          <cell r="AY491">
            <v>0</v>
          </cell>
          <cell r="AZ491">
            <v>0</v>
          </cell>
          <cell r="BA491">
            <v>0</v>
          </cell>
          <cell r="BB491">
            <v>0</v>
          </cell>
          <cell r="BC491">
            <v>0</v>
          </cell>
          <cell r="BD491">
            <v>0</v>
          </cell>
          <cell r="BE491">
            <v>0</v>
          </cell>
          <cell r="BF491">
            <v>0</v>
          </cell>
          <cell r="BG491">
            <v>0</v>
          </cell>
          <cell r="BH491">
            <v>0</v>
          </cell>
          <cell r="BI491">
            <v>0</v>
          </cell>
          <cell r="BJ491">
            <v>0</v>
          </cell>
          <cell r="BK491">
            <v>0</v>
          </cell>
          <cell r="BL491">
            <v>0</v>
          </cell>
          <cell r="BM491">
            <v>0</v>
          </cell>
          <cell r="BN491">
            <v>0</v>
          </cell>
          <cell r="BO491">
            <v>0</v>
          </cell>
          <cell r="BP491">
            <v>0</v>
          </cell>
          <cell r="BQ491">
            <v>0</v>
          </cell>
          <cell r="BR491">
            <v>0</v>
          </cell>
          <cell r="BS491">
            <v>0</v>
          </cell>
          <cell r="BT491">
            <v>0</v>
          </cell>
          <cell r="BU491">
            <v>0</v>
          </cell>
          <cell r="BV491">
            <v>0</v>
          </cell>
          <cell r="BW491">
            <v>0</v>
          </cell>
          <cell r="BX491">
            <v>0</v>
          </cell>
          <cell r="BY491">
            <v>0</v>
          </cell>
          <cell r="BZ491">
            <v>0</v>
          </cell>
          <cell r="CA491">
            <v>0</v>
          </cell>
          <cell r="CB491">
            <v>0</v>
          </cell>
          <cell r="CC491">
            <v>0</v>
          </cell>
        </row>
        <row r="492">
          <cell r="B492" t="str">
            <v>국도38(시)12</v>
          </cell>
          <cell r="C492" t="str">
            <v>국도38(시)</v>
          </cell>
          <cell r="D492">
            <v>12</v>
          </cell>
          <cell r="E492" t="str">
            <v>0104F_632</v>
          </cell>
          <cell r="F492" t="str">
            <v>0104F_642</v>
          </cell>
          <cell r="G492">
            <v>29</v>
          </cell>
          <cell r="H492">
            <v>48</v>
          </cell>
          <cell r="I492">
            <v>0</v>
          </cell>
          <cell r="J492">
            <v>0</v>
          </cell>
          <cell r="K492">
            <v>0</v>
          </cell>
          <cell r="L492">
            <v>0</v>
          </cell>
          <cell r="M492">
            <v>0</v>
          </cell>
          <cell r="N492">
            <v>0</v>
          </cell>
          <cell r="O492">
            <v>0</v>
          </cell>
          <cell r="P492">
            <v>0</v>
          </cell>
          <cell r="Q492">
            <v>0</v>
          </cell>
          <cell r="R492">
            <v>29</v>
          </cell>
          <cell r="S492">
            <v>0</v>
          </cell>
          <cell r="T492">
            <v>29</v>
          </cell>
          <cell r="U492">
            <v>29</v>
          </cell>
          <cell r="V492">
            <v>0</v>
          </cell>
          <cell r="W492">
            <v>0</v>
          </cell>
          <cell r="X492">
            <v>0</v>
          </cell>
          <cell r="Y492">
            <v>0</v>
          </cell>
          <cell r="Z492">
            <v>0</v>
          </cell>
          <cell r="AA492">
            <v>0</v>
          </cell>
          <cell r="AB492">
            <v>0</v>
          </cell>
          <cell r="AC492">
            <v>0</v>
          </cell>
          <cell r="AD492">
            <v>0</v>
          </cell>
          <cell r="AE492">
            <v>0</v>
          </cell>
          <cell r="AF492">
            <v>0</v>
          </cell>
          <cell r="AG492">
            <v>0</v>
          </cell>
          <cell r="AH492">
            <v>0</v>
          </cell>
          <cell r="AI492">
            <v>0</v>
          </cell>
          <cell r="AJ492">
            <v>0</v>
          </cell>
          <cell r="AK492">
            <v>0</v>
          </cell>
          <cell r="AL492">
            <v>0</v>
          </cell>
          <cell r="AM492">
            <v>0</v>
          </cell>
          <cell r="AN492">
            <v>0</v>
          </cell>
          <cell r="AO492">
            <v>0</v>
          </cell>
          <cell r="AP492">
            <v>0</v>
          </cell>
          <cell r="AQ492">
            <v>0</v>
          </cell>
          <cell r="AR492">
            <v>0</v>
          </cell>
          <cell r="AS492">
            <v>0</v>
          </cell>
          <cell r="AT492">
            <v>0</v>
          </cell>
          <cell r="AU492">
            <v>0</v>
          </cell>
          <cell r="AV492">
            <v>0</v>
          </cell>
          <cell r="AW492">
            <v>0</v>
          </cell>
          <cell r="AX492">
            <v>0</v>
          </cell>
          <cell r="AY492">
            <v>0</v>
          </cell>
          <cell r="AZ492">
            <v>0</v>
          </cell>
          <cell r="BA492">
            <v>0</v>
          </cell>
          <cell r="BB492">
            <v>0</v>
          </cell>
          <cell r="BC492">
            <v>0</v>
          </cell>
          <cell r="BD492">
            <v>0</v>
          </cell>
          <cell r="BE492">
            <v>0</v>
          </cell>
          <cell r="BF492">
            <v>0</v>
          </cell>
          <cell r="BG492">
            <v>0</v>
          </cell>
          <cell r="BH492">
            <v>0</v>
          </cell>
          <cell r="BI492">
            <v>0</v>
          </cell>
          <cell r="BJ492">
            <v>0</v>
          </cell>
          <cell r="BK492">
            <v>0</v>
          </cell>
          <cell r="BL492">
            <v>0</v>
          </cell>
          <cell r="BM492">
            <v>0</v>
          </cell>
          <cell r="BN492">
            <v>0</v>
          </cell>
          <cell r="BO492">
            <v>0</v>
          </cell>
          <cell r="BP492">
            <v>0</v>
          </cell>
          <cell r="BQ492">
            <v>0</v>
          </cell>
          <cell r="BR492">
            <v>0</v>
          </cell>
          <cell r="BS492">
            <v>0</v>
          </cell>
          <cell r="BT492">
            <v>0</v>
          </cell>
          <cell r="BU492">
            <v>0</v>
          </cell>
          <cell r="BV492">
            <v>0</v>
          </cell>
          <cell r="BW492">
            <v>0</v>
          </cell>
          <cell r="BX492">
            <v>0</v>
          </cell>
          <cell r="BY492">
            <v>0</v>
          </cell>
          <cell r="BZ492">
            <v>0</v>
          </cell>
          <cell r="CA492">
            <v>0</v>
          </cell>
          <cell r="CB492">
            <v>0</v>
          </cell>
          <cell r="CC492">
            <v>0</v>
          </cell>
        </row>
        <row r="493">
          <cell r="B493" t="str">
            <v>국도38(시)12</v>
          </cell>
          <cell r="C493" t="str">
            <v>국도38(시)</v>
          </cell>
          <cell r="D493">
            <v>12</v>
          </cell>
          <cell r="E493" t="str">
            <v>0104F_642</v>
          </cell>
          <cell r="F493" t="str">
            <v>0104F_641</v>
          </cell>
          <cell r="G493">
            <v>37</v>
          </cell>
          <cell r="H493">
            <v>48</v>
          </cell>
          <cell r="I493">
            <v>0</v>
          </cell>
          <cell r="J493">
            <v>0</v>
          </cell>
          <cell r="K493">
            <v>0</v>
          </cell>
          <cell r="L493">
            <v>0</v>
          </cell>
          <cell r="M493">
            <v>0</v>
          </cell>
          <cell r="N493">
            <v>0</v>
          </cell>
          <cell r="O493">
            <v>0</v>
          </cell>
          <cell r="P493">
            <v>0</v>
          </cell>
          <cell r="Q493">
            <v>0</v>
          </cell>
          <cell r="R493">
            <v>37</v>
          </cell>
          <cell r="S493">
            <v>0</v>
          </cell>
          <cell r="T493">
            <v>37</v>
          </cell>
          <cell r="U493">
            <v>37</v>
          </cell>
          <cell r="V493">
            <v>0</v>
          </cell>
          <cell r="W493">
            <v>0</v>
          </cell>
          <cell r="X493">
            <v>0</v>
          </cell>
          <cell r="Y493">
            <v>0</v>
          </cell>
          <cell r="Z493">
            <v>0</v>
          </cell>
          <cell r="AA493">
            <v>0</v>
          </cell>
          <cell r="AB493">
            <v>0</v>
          </cell>
          <cell r="AC493">
            <v>0</v>
          </cell>
          <cell r="AD493">
            <v>0</v>
          </cell>
          <cell r="AE493">
            <v>0</v>
          </cell>
          <cell r="AF493">
            <v>0</v>
          </cell>
          <cell r="AG493">
            <v>0</v>
          </cell>
          <cell r="AH493">
            <v>0</v>
          </cell>
          <cell r="AI493">
            <v>0</v>
          </cell>
          <cell r="AJ493">
            <v>0</v>
          </cell>
          <cell r="AK493">
            <v>0</v>
          </cell>
          <cell r="AL493">
            <v>0</v>
          </cell>
          <cell r="AM493">
            <v>0</v>
          </cell>
          <cell r="AN493">
            <v>0</v>
          </cell>
          <cell r="AO493">
            <v>0</v>
          </cell>
          <cell r="AP493">
            <v>0</v>
          </cell>
          <cell r="AQ493">
            <v>0</v>
          </cell>
          <cell r="AR493">
            <v>0</v>
          </cell>
          <cell r="AS493">
            <v>0</v>
          </cell>
          <cell r="AT493">
            <v>0</v>
          </cell>
          <cell r="AU493">
            <v>0</v>
          </cell>
          <cell r="AV493">
            <v>0</v>
          </cell>
          <cell r="AW493">
            <v>0</v>
          </cell>
          <cell r="AX493">
            <v>0</v>
          </cell>
          <cell r="AY493">
            <v>0</v>
          </cell>
          <cell r="AZ493">
            <v>0</v>
          </cell>
          <cell r="BA493">
            <v>0</v>
          </cell>
          <cell r="BB493">
            <v>0</v>
          </cell>
          <cell r="BC493">
            <v>0</v>
          </cell>
          <cell r="BD493">
            <v>0</v>
          </cell>
          <cell r="BE493">
            <v>0</v>
          </cell>
          <cell r="BF493">
            <v>0</v>
          </cell>
          <cell r="BG493">
            <v>0</v>
          </cell>
          <cell r="BH493">
            <v>0</v>
          </cell>
          <cell r="BI493">
            <v>0</v>
          </cell>
          <cell r="BJ493">
            <v>0</v>
          </cell>
          <cell r="BK493">
            <v>0</v>
          </cell>
          <cell r="BL493">
            <v>0</v>
          </cell>
          <cell r="BM493">
            <v>0</v>
          </cell>
          <cell r="BN493">
            <v>0</v>
          </cell>
          <cell r="BO493">
            <v>0</v>
          </cell>
          <cell r="BP493">
            <v>0</v>
          </cell>
          <cell r="BQ493">
            <v>0</v>
          </cell>
          <cell r="BR493">
            <v>0</v>
          </cell>
          <cell r="BS493">
            <v>0</v>
          </cell>
          <cell r="BT493">
            <v>0</v>
          </cell>
          <cell r="BU493">
            <v>0</v>
          </cell>
          <cell r="BV493">
            <v>0</v>
          </cell>
          <cell r="BW493">
            <v>0</v>
          </cell>
          <cell r="BX493">
            <v>0</v>
          </cell>
          <cell r="BY493">
            <v>0</v>
          </cell>
          <cell r="BZ493">
            <v>0</v>
          </cell>
          <cell r="CA493">
            <v>0</v>
          </cell>
          <cell r="CB493">
            <v>0</v>
          </cell>
          <cell r="CC493">
            <v>0</v>
          </cell>
        </row>
        <row r="494">
          <cell r="B494" t="str">
            <v>국도38(시)12</v>
          </cell>
          <cell r="C494" t="str">
            <v>국도38(시)</v>
          </cell>
          <cell r="D494">
            <v>12</v>
          </cell>
          <cell r="E494" t="str">
            <v>0104F_641</v>
          </cell>
          <cell r="F494" t="str">
            <v>0104F_751</v>
          </cell>
          <cell r="G494">
            <v>42</v>
          </cell>
          <cell r="H494">
            <v>48</v>
          </cell>
          <cell r="I494">
            <v>0</v>
          </cell>
          <cell r="J494">
            <v>0</v>
          </cell>
          <cell r="K494">
            <v>0</v>
          </cell>
          <cell r="L494">
            <v>0</v>
          </cell>
          <cell r="M494">
            <v>0</v>
          </cell>
          <cell r="N494">
            <v>0</v>
          </cell>
          <cell r="O494">
            <v>0</v>
          </cell>
          <cell r="P494">
            <v>0</v>
          </cell>
          <cell r="Q494">
            <v>0</v>
          </cell>
          <cell r="R494">
            <v>42</v>
          </cell>
          <cell r="S494">
            <v>0</v>
          </cell>
          <cell r="T494">
            <v>42</v>
          </cell>
          <cell r="U494">
            <v>42</v>
          </cell>
          <cell r="V494">
            <v>0</v>
          </cell>
          <cell r="W494">
            <v>0</v>
          </cell>
          <cell r="X494">
            <v>0</v>
          </cell>
          <cell r="Y494">
            <v>0</v>
          </cell>
          <cell r="Z494">
            <v>0</v>
          </cell>
          <cell r="AA494">
            <v>0</v>
          </cell>
          <cell r="AB494">
            <v>0</v>
          </cell>
          <cell r="AC494">
            <v>0</v>
          </cell>
          <cell r="AD494">
            <v>0</v>
          </cell>
          <cell r="AE494">
            <v>0</v>
          </cell>
          <cell r="AF494">
            <v>0</v>
          </cell>
          <cell r="AG494">
            <v>0</v>
          </cell>
          <cell r="AH494">
            <v>0</v>
          </cell>
          <cell r="AI494">
            <v>0</v>
          </cell>
          <cell r="AJ494">
            <v>0</v>
          </cell>
          <cell r="AK494">
            <v>0</v>
          </cell>
          <cell r="AL494">
            <v>0</v>
          </cell>
          <cell r="AM494">
            <v>0</v>
          </cell>
          <cell r="AN494">
            <v>0</v>
          </cell>
          <cell r="AO494">
            <v>0</v>
          </cell>
          <cell r="AP494">
            <v>0</v>
          </cell>
          <cell r="AQ494">
            <v>0</v>
          </cell>
          <cell r="AR494">
            <v>0</v>
          </cell>
          <cell r="AS494">
            <v>0</v>
          </cell>
          <cell r="AT494">
            <v>0</v>
          </cell>
          <cell r="AU494">
            <v>0</v>
          </cell>
          <cell r="AV494">
            <v>0</v>
          </cell>
          <cell r="AW494">
            <v>0</v>
          </cell>
          <cell r="AX494">
            <v>0</v>
          </cell>
          <cell r="AY494">
            <v>0</v>
          </cell>
          <cell r="AZ494">
            <v>0</v>
          </cell>
          <cell r="BA494">
            <v>0</v>
          </cell>
          <cell r="BB494">
            <v>0</v>
          </cell>
          <cell r="BC494">
            <v>0</v>
          </cell>
          <cell r="BD494">
            <v>0</v>
          </cell>
          <cell r="BE494">
            <v>0</v>
          </cell>
          <cell r="BF494">
            <v>0</v>
          </cell>
          <cell r="BG494">
            <v>0</v>
          </cell>
          <cell r="BH494">
            <v>0</v>
          </cell>
          <cell r="BI494">
            <v>0</v>
          </cell>
          <cell r="BJ494">
            <v>0</v>
          </cell>
          <cell r="BK494">
            <v>0</v>
          </cell>
          <cell r="BL494">
            <v>2</v>
          </cell>
          <cell r="BM494">
            <v>0</v>
          </cell>
          <cell r="BN494">
            <v>0</v>
          </cell>
          <cell r="BO494">
            <v>0</v>
          </cell>
          <cell r="BP494">
            <v>0</v>
          </cell>
          <cell r="BQ494">
            <v>0</v>
          </cell>
          <cell r="BR494">
            <v>0</v>
          </cell>
          <cell r="BS494">
            <v>0</v>
          </cell>
          <cell r="BT494">
            <v>0</v>
          </cell>
          <cell r="BU494">
            <v>0</v>
          </cell>
          <cell r="BV494">
            <v>0</v>
          </cell>
          <cell r="BW494">
            <v>0</v>
          </cell>
          <cell r="BX494">
            <v>0</v>
          </cell>
          <cell r="BY494">
            <v>0</v>
          </cell>
          <cell r="BZ494">
            <v>0</v>
          </cell>
          <cell r="CA494">
            <v>0</v>
          </cell>
          <cell r="CB494">
            <v>0</v>
          </cell>
          <cell r="CC494">
            <v>0</v>
          </cell>
        </row>
        <row r="495">
          <cell r="B495" t="str">
            <v>국도38(시)12</v>
          </cell>
          <cell r="C495" t="str">
            <v>국도38(시)</v>
          </cell>
          <cell r="D495">
            <v>12</v>
          </cell>
          <cell r="E495" t="str">
            <v>0104F_751</v>
          </cell>
          <cell r="F495" t="str">
            <v>0104F_761</v>
          </cell>
          <cell r="G495">
            <v>32</v>
          </cell>
          <cell r="H495">
            <v>48</v>
          </cell>
          <cell r="I495">
            <v>0</v>
          </cell>
          <cell r="J495">
            <v>0</v>
          </cell>
          <cell r="K495">
            <v>0</v>
          </cell>
          <cell r="L495">
            <v>0</v>
          </cell>
          <cell r="M495">
            <v>0</v>
          </cell>
          <cell r="N495">
            <v>0</v>
          </cell>
          <cell r="O495">
            <v>0</v>
          </cell>
          <cell r="P495">
            <v>0</v>
          </cell>
          <cell r="Q495">
            <v>0</v>
          </cell>
          <cell r="R495">
            <v>32</v>
          </cell>
          <cell r="S495">
            <v>0</v>
          </cell>
          <cell r="T495">
            <v>32</v>
          </cell>
          <cell r="U495">
            <v>32</v>
          </cell>
          <cell r="V495">
            <v>0</v>
          </cell>
          <cell r="W495">
            <v>0</v>
          </cell>
          <cell r="X495">
            <v>0</v>
          </cell>
          <cell r="Y495">
            <v>0</v>
          </cell>
          <cell r="Z495">
            <v>0</v>
          </cell>
          <cell r="AA495">
            <v>0</v>
          </cell>
          <cell r="AB495">
            <v>0</v>
          </cell>
          <cell r="AC495">
            <v>0</v>
          </cell>
          <cell r="AD495">
            <v>0</v>
          </cell>
          <cell r="AE495">
            <v>0</v>
          </cell>
          <cell r="AF495">
            <v>0</v>
          </cell>
          <cell r="AG495">
            <v>0</v>
          </cell>
          <cell r="AH495">
            <v>0</v>
          </cell>
          <cell r="AI495">
            <v>0</v>
          </cell>
          <cell r="AJ495">
            <v>0</v>
          </cell>
          <cell r="AK495">
            <v>0</v>
          </cell>
          <cell r="AL495">
            <v>0</v>
          </cell>
          <cell r="AM495">
            <v>0</v>
          </cell>
          <cell r="AN495">
            <v>0</v>
          </cell>
          <cell r="AO495">
            <v>0</v>
          </cell>
          <cell r="AP495">
            <v>0</v>
          </cell>
          <cell r="AQ495">
            <v>0</v>
          </cell>
          <cell r="AR495">
            <v>0</v>
          </cell>
          <cell r="AS495">
            <v>0</v>
          </cell>
          <cell r="AT495">
            <v>0</v>
          </cell>
          <cell r="AU495">
            <v>0</v>
          </cell>
          <cell r="AV495">
            <v>0</v>
          </cell>
          <cell r="AW495">
            <v>0</v>
          </cell>
          <cell r="AX495">
            <v>0</v>
          </cell>
          <cell r="AY495">
            <v>0</v>
          </cell>
          <cell r="AZ495">
            <v>0</v>
          </cell>
          <cell r="BA495">
            <v>0</v>
          </cell>
          <cell r="BB495">
            <v>0</v>
          </cell>
          <cell r="BC495">
            <v>0</v>
          </cell>
          <cell r="BD495">
            <v>0</v>
          </cell>
          <cell r="BE495">
            <v>0</v>
          </cell>
          <cell r="BF495">
            <v>0</v>
          </cell>
          <cell r="BG495">
            <v>0</v>
          </cell>
          <cell r="BH495">
            <v>0</v>
          </cell>
          <cell r="BI495">
            <v>0</v>
          </cell>
          <cell r="BJ495">
            <v>0</v>
          </cell>
          <cell r="BK495">
            <v>0</v>
          </cell>
          <cell r="BL495">
            <v>0</v>
          </cell>
          <cell r="BM495">
            <v>0</v>
          </cell>
          <cell r="BN495">
            <v>0</v>
          </cell>
          <cell r="BO495">
            <v>0</v>
          </cell>
          <cell r="BP495">
            <v>0</v>
          </cell>
          <cell r="BQ495">
            <v>0</v>
          </cell>
          <cell r="BR495">
            <v>0</v>
          </cell>
          <cell r="BS495">
            <v>0</v>
          </cell>
          <cell r="BT495">
            <v>0</v>
          </cell>
          <cell r="BU495">
            <v>0</v>
          </cell>
          <cell r="BV495">
            <v>0</v>
          </cell>
          <cell r="BW495">
            <v>0</v>
          </cell>
          <cell r="BX495">
            <v>0</v>
          </cell>
          <cell r="BY495">
            <v>0</v>
          </cell>
          <cell r="BZ495">
            <v>0</v>
          </cell>
          <cell r="CA495">
            <v>0</v>
          </cell>
          <cell r="CB495">
            <v>0</v>
          </cell>
          <cell r="CC495">
            <v>0</v>
          </cell>
        </row>
        <row r="496">
          <cell r="B496" t="str">
            <v>국도38(시)12</v>
          </cell>
          <cell r="C496" t="str">
            <v>국도38(시)</v>
          </cell>
          <cell r="D496">
            <v>12</v>
          </cell>
          <cell r="E496" t="str">
            <v>0104F_761</v>
          </cell>
          <cell r="F496" t="str">
            <v>0104F_661</v>
          </cell>
          <cell r="G496">
            <v>36</v>
          </cell>
          <cell r="H496">
            <v>48</v>
          </cell>
          <cell r="I496">
            <v>0</v>
          </cell>
          <cell r="J496">
            <v>0</v>
          </cell>
          <cell r="K496">
            <v>0</v>
          </cell>
          <cell r="L496">
            <v>0</v>
          </cell>
          <cell r="M496">
            <v>0</v>
          </cell>
          <cell r="N496">
            <v>0</v>
          </cell>
          <cell r="O496">
            <v>0</v>
          </cell>
          <cell r="P496">
            <v>0</v>
          </cell>
          <cell r="Q496">
            <v>0</v>
          </cell>
          <cell r="R496">
            <v>36</v>
          </cell>
          <cell r="S496">
            <v>0</v>
          </cell>
          <cell r="T496">
            <v>36</v>
          </cell>
          <cell r="U496">
            <v>36</v>
          </cell>
          <cell r="V496">
            <v>0</v>
          </cell>
          <cell r="W496">
            <v>0</v>
          </cell>
          <cell r="X496">
            <v>0</v>
          </cell>
          <cell r="Y496">
            <v>0</v>
          </cell>
          <cell r="Z496">
            <v>0</v>
          </cell>
          <cell r="AA496">
            <v>0</v>
          </cell>
          <cell r="AB496">
            <v>0</v>
          </cell>
          <cell r="AC496">
            <v>0</v>
          </cell>
          <cell r="AD496">
            <v>0</v>
          </cell>
          <cell r="AE496">
            <v>0</v>
          </cell>
          <cell r="AF496">
            <v>0</v>
          </cell>
          <cell r="AG496">
            <v>0</v>
          </cell>
          <cell r="AH496">
            <v>0</v>
          </cell>
          <cell r="AI496">
            <v>0</v>
          </cell>
          <cell r="AJ496">
            <v>0</v>
          </cell>
          <cell r="AK496">
            <v>0</v>
          </cell>
          <cell r="AL496">
            <v>0</v>
          </cell>
          <cell r="AM496">
            <v>0</v>
          </cell>
          <cell r="AN496">
            <v>0</v>
          </cell>
          <cell r="AO496">
            <v>0</v>
          </cell>
          <cell r="AP496">
            <v>0</v>
          </cell>
          <cell r="AQ496">
            <v>0</v>
          </cell>
          <cell r="AR496">
            <v>0</v>
          </cell>
          <cell r="AS496">
            <v>0</v>
          </cell>
          <cell r="AT496">
            <v>0</v>
          </cell>
          <cell r="AU496">
            <v>0</v>
          </cell>
          <cell r="AV496">
            <v>0</v>
          </cell>
          <cell r="AW496">
            <v>0</v>
          </cell>
          <cell r="AX496">
            <v>0</v>
          </cell>
          <cell r="AY496">
            <v>0</v>
          </cell>
          <cell r="AZ496">
            <v>0</v>
          </cell>
          <cell r="BA496">
            <v>0</v>
          </cell>
          <cell r="BB496">
            <v>0</v>
          </cell>
          <cell r="BC496">
            <v>0</v>
          </cell>
          <cell r="BD496">
            <v>0</v>
          </cell>
          <cell r="BE496">
            <v>0</v>
          </cell>
          <cell r="BF496">
            <v>0</v>
          </cell>
          <cell r="BG496">
            <v>0</v>
          </cell>
          <cell r="BH496">
            <v>0</v>
          </cell>
          <cell r="BI496">
            <v>0</v>
          </cell>
          <cell r="BJ496">
            <v>0</v>
          </cell>
          <cell r="BK496">
            <v>0</v>
          </cell>
          <cell r="BL496">
            <v>0</v>
          </cell>
          <cell r="BM496">
            <v>0</v>
          </cell>
          <cell r="BN496">
            <v>0</v>
          </cell>
          <cell r="BO496">
            <v>0</v>
          </cell>
          <cell r="BP496">
            <v>0</v>
          </cell>
          <cell r="BQ496">
            <v>0</v>
          </cell>
          <cell r="BR496">
            <v>0</v>
          </cell>
          <cell r="BS496">
            <v>0</v>
          </cell>
          <cell r="BT496">
            <v>0</v>
          </cell>
          <cell r="BU496">
            <v>0</v>
          </cell>
          <cell r="BV496">
            <v>0</v>
          </cell>
          <cell r="BW496">
            <v>0</v>
          </cell>
          <cell r="BX496">
            <v>0</v>
          </cell>
          <cell r="BY496">
            <v>0</v>
          </cell>
          <cell r="BZ496">
            <v>0</v>
          </cell>
          <cell r="CA496">
            <v>0</v>
          </cell>
          <cell r="CB496">
            <v>0</v>
          </cell>
          <cell r="CC496">
            <v>0</v>
          </cell>
        </row>
        <row r="497">
          <cell r="B497" t="str">
            <v>국도38(시)12</v>
          </cell>
          <cell r="C497" t="str">
            <v>국도38(시)</v>
          </cell>
          <cell r="D497">
            <v>12</v>
          </cell>
          <cell r="E497" t="str">
            <v>0104F_661</v>
          </cell>
          <cell r="F497" t="str">
            <v>0104F_572</v>
          </cell>
          <cell r="G497">
            <v>47</v>
          </cell>
          <cell r="H497">
            <v>48</v>
          </cell>
          <cell r="I497">
            <v>0</v>
          </cell>
          <cell r="J497">
            <v>0</v>
          </cell>
          <cell r="K497">
            <v>0</v>
          </cell>
          <cell r="L497">
            <v>0</v>
          </cell>
          <cell r="M497">
            <v>0</v>
          </cell>
          <cell r="N497">
            <v>0</v>
          </cell>
          <cell r="O497">
            <v>0</v>
          </cell>
          <cell r="P497">
            <v>0</v>
          </cell>
          <cell r="Q497">
            <v>0</v>
          </cell>
          <cell r="R497">
            <v>47</v>
          </cell>
          <cell r="S497">
            <v>0</v>
          </cell>
          <cell r="T497">
            <v>47</v>
          </cell>
          <cell r="U497">
            <v>47</v>
          </cell>
          <cell r="V497">
            <v>0</v>
          </cell>
          <cell r="W497">
            <v>0</v>
          </cell>
          <cell r="X497">
            <v>0</v>
          </cell>
          <cell r="Y497">
            <v>0</v>
          </cell>
          <cell r="Z497">
            <v>0</v>
          </cell>
          <cell r="AA497">
            <v>0</v>
          </cell>
          <cell r="AB497">
            <v>0</v>
          </cell>
          <cell r="AC497">
            <v>0</v>
          </cell>
          <cell r="AD497">
            <v>0</v>
          </cell>
          <cell r="AE497">
            <v>0</v>
          </cell>
          <cell r="AF497">
            <v>0</v>
          </cell>
          <cell r="AG497">
            <v>0</v>
          </cell>
          <cell r="AH497">
            <v>0</v>
          </cell>
          <cell r="AI497">
            <v>0</v>
          </cell>
          <cell r="AJ497">
            <v>0</v>
          </cell>
          <cell r="AK497">
            <v>0</v>
          </cell>
          <cell r="AL497">
            <v>0</v>
          </cell>
          <cell r="AM497">
            <v>0</v>
          </cell>
          <cell r="AN497">
            <v>0</v>
          </cell>
          <cell r="AO497">
            <v>0</v>
          </cell>
          <cell r="AP497">
            <v>0</v>
          </cell>
          <cell r="AQ497">
            <v>0</v>
          </cell>
          <cell r="AR497">
            <v>0</v>
          </cell>
          <cell r="AS497">
            <v>0</v>
          </cell>
          <cell r="AT497">
            <v>0</v>
          </cell>
          <cell r="AU497">
            <v>0</v>
          </cell>
          <cell r="AV497">
            <v>0</v>
          </cell>
          <cell r="AW497">
            <v>0</v>
          </cell>
          <cell r="AX497">
            <v>0</v>
          </cell>
          <cell r="AY497">
            <v>0</v>
          </cell>
          <cell r="AZ497">
            <v>0</v>
          </cell>
          <cell r="BA497">
            <v>0</v>
          </cell>
          <cell r="BB497">
            <v>0</v>
          </cell>
          <cell r="BC497">
            <v>0</v>
          </cell>
          <cell r="BD497">
            <v>0</v>
          </cell>
          <cell r="BE497">
            <v>0</v>
          </cell>
          <cell r="BF497">
            <v>0</v>
          </cell>
          <cell r="BG497">
            <v>0</v>
          </cell>
          <cell r="BH497">
            <v>0</v>
          </cell>
          <cell r="BI497">
            <v>0</v>
          </cell>
          <cell r="BJ497">
            <v>0</v>
          </cell>
          <cell r="BK497">
            <v>0</v>
          </cell>
          <cell r="BL497">
            <v>0</v>
          </cell>
          <cell r="BM497">
            <v>0</v>
          </cell>
          <cell r="BN497">
            <v>0</v>
          </cell>
          <cell r="BO497">
            <v>0</v>
          </cell>
          <cell r="BP497">
            <v>0</v>
          </cell>
          <cell r="BQ497">
            <v>0</v>
          </cell>
          <cell r="BR497">
            <v>0</v>
          </cell>
          <cell r="BS497">
            <v>0</v>
          </cell>
          <cell r="BT497">
            <v>0</v>
          </cell>
          <cell r="BU497">
            <v>0</v>
          </cell>
          <cell r="BV497">
            <v>0</v>
          </cell>
          <cell r="BW497">
            <v>0</v>
          </cell>
          <cell r="BX497">
            <v>0</v>
          </cell>
          <cell r="BY497">
            <v>0</v>
          </cell>
          <cell r="BZ497">
            <v>0</v>
          </cell>
          <cell r="CA497">
            <v>0</v>
          </cell>
          <cell r="CB497">
            <v>0</v>
          </cell>
          <cell r="CC497">
            <v>0</v>
          </cell>
        </row>
        <row r="498">
          <cell r="B498" t="str">
            <v>국도38(시)12</v>
          </cell>
          <cell r="C498" t="str">
            <v>국도38(시)</v>
          </cell>
          <cell r="D498">
            <v>12</v>
          </cell>
          <cell r="E498" t="str">
            <v>0104F_572</v>
          </cell>
          <cell r="F498" t="str">
            <v>0104F_571</v>
          </cell>
          <cell r="G498">
            <v>38</v>
          </cell>
          <cell r="H498">
            <v>48</v>
          </cell>
          <cell r="I498">
            <v>0</v>
          </cell>
          <cell r="J498">
            <v>0</v>
          </cell>
          <cell r="K498">
            <v>0</v>
          </cell>
          <cell r="L498">
            <v>0</v>
          </cell>
          <cell r="M498">
            <v>0</v>
          </cell>
          <cell r="N498">
            <v>0</v>
          </cell>
          <cell r="O498">
            <v>0</v>
          </cell>
          <cell r="P498">
            <v>0</v>
          </cell>
          <cell r="Q498">
            <v>0</v>
          </cell>
          <cell r="R498">
            <v>38</v>
          </cell>
          <cell r="S498">
            <v>0</v>
          </cell>
          <cell r="T498">
            <v>38</v>
          </cell>
          <cell r="U498">
            <v>38</v>
          </cell>
          <cell r="V498">
            <v>0</v>
          </cell>
          <cell r="W498">
            <v>0</v>
          </cell>
          <cell r="X498">
            <v>0</v>
          </cell>
          <cell r="Y498">
            <v>0</v>
          </cell>
          <cell r="Z498">
            <v>0</v>
          </cell>
          <cell r="AA498">
            <v>0</v>
          </cell>
          <cell r="AB498">
            <v>0</v>
          </cell>
          <cell r="AC498">
            <v>0</v>
          </cell>
          <cell r="AD498">
            <v>0</v>
          </cell>
          <cell r="AE498">
            <v>0</v>
          </cell>
          <cell r="AF498">
            <v>0</v>
          </cell>
          <cell r="AG498">
            <v>0</v>
          </cell>
          <cell r="AH498">
            <v>0</v>
          </cell>
          <cell r="AI498">
            <v>0</v>
          </cell>
          <cell r="AJ498">
            <v>0</v>
          </cell>
          <cell r="AK498">
            <v>0</v>
          </cell>
          <cell r="AL498">
            <v>0</v>
          </cell>
          <cell r="AM498">
            <v>0</v>
          </cell>
          <cell r="AN498">
            <v>0</v>
          </cell>
          <cell r="AO498">
            <v>0</v>
          </cell>
          <cell r="AP498">
            <v>0</v>
          </cell>
          <cell r="AQ498">
            <v>0</v>
          </cell>
          <cell r="AR498">
            <v>0</v>
          </cell>
          <cell r="AS498">
            <v>0</v>
          </cell>
          <cell r="AT498">
            <v>0</v>
          </cell>
          <cell r="AU498">
            <v>0</v>
          </cell>
          <cell r="AV498">
            <v>0</v>
          </cell>
          <cell r="AW498">
            <v>0</v>
          </cell>
          <cell r="AX498">
            <v>0</v>
          </cell>
          <cell r="AY498">
            <v>0</v>
          </cell>
          <cell r="AZ498">
            <v>0</v>
          </cell>
          <cell r="BA498">
            <v>0</v>
          </cell>
          <cell r="BB498">
            <v>0</v>
          </cell>
          <cell r="BC498">
            <v>0</v>
          </cell>
          <cell r="BD498">
            <v>0</v>
          </cell>
          <cell r="BE498">
            <v>0</v>
          </cell>
          <cell r="BF498">
            <v>0</v>
          </cell>
          <cell r="BG498">
            <v>0</v>
          </cell>
          <cell r="BH498">
            <v>0</v>
          </cell>
          <cell r="BI498">
            <v>0</v>
          </cell>
          <cell r="BJ498">
            <v>0</v>
          </cell>
          <cell r="BK498">
            <v>0</v>
          </cell>
          <cell r="BL498">
            <v>0</v>
          </cell>
          <cell r="BM498">
            <v>0</v>
          </cell>
          <cell r="BN498">
            <v>0</v>
          </cell>
          <cell r="BO498">
            <v>0</v>
          </cell>
          <cell r="BP498">
            <v>0</v>
          </cell>
          <cell r="BQ498">
            <v>0</v>
          </cell>
          <cell r="BR498">
            <v>0</v>
          </cell>
          <cell r="BS498">
            <v>0</v>
          </cell>
          <cell r="BT498">
            <v>0</v>
          </cell>
          <cell r="BU498">
            <v>0</v>
          </cell>
          <cell r="BV498">
            <v>0</v>
          </cell>
          <cell r="BW498">
            <v>0</v>
          </cell>
          <cell r="BX498">
            <v>0</v>
          </cell>
          <cell r="BY498">
            <v>0</v>
          </cell>
          <cell r="BZ498">
            <v>0</v>
          </cell>
          <cell r="CA498">
            <v>0</v>
          </cell>
          <cell r="CB498">
            <v>0</v>
          </cell>
          <cell r="CC498">
            <v>0</v>
          </cell>
        </row>
        <row r="499">
          <cell r="B499" t="str">
            <v>국도38(시)12</v>
          </cell>
          <cell r="C499" t="str">
            <v>국도38(시)</v>
          </cell>
          <cell r="D499">
            <v>12</v>
          </cell>
          <cell r="E499" t="str">
            <v>0104F_571</v>
          </cell>
          <cell r="F499" t="str">
            <v>0104F_581</v>
          </cell>
          <cell r="G499">
            <v>40</v>
          </cell>
          <cell r="H499">
            <v>48</v>
          </cell>
          <cell r="I499">
            <v>0</v>
          </cell>
          <cell r="J499">
            <v>0</v>
          </cell>
          <cell r="K499">
            <v>0</v>
          </cell>
          <cell r="L499">
            <v>0</v>
          </cell>
          <cell r="M499">
            <v>0</v>
          </cell>
          <cell r="N499">
            <v>0</v>
          </cell>
          <cell r="O499">
            <v>0</v>
          </cell>
          <cell r="P499">
            <v>0</v>
          </cell>
          <cell r="Q499">
            <v>0</v>
          </cell>
          <cell r="R499">
            <v>40</v>
          </cell>
          <cell r="S499">
            <v>0</v>
          </cell>
          <cell r="T499">
            <v>40</v>
          </cell>
          <cell r="U499">
            <v>40</v>
          </cell>
          <cell r="V499">
            <v>0</v>
          </cell>
          <cell r="W499">
            <v>0</v>
          </cell>
          <cell r="X499">
            <v>0</v>
          </cell>
          <cell r="Y499">
            <v>0</v>
          </cell>
          <cell r="Z499">
            <v>0</v>
          </cell>
          <cell r="AA499">
            <v>0</v>
          </cell>
          <cell r="AB499">
            <v>0</v>
          </cell>
          <cell r="AC499">
            <v>0</v>
          </cell>
          <cell r="AD499">
            <v>0</v>
          </cell>
          <cell r="AE499">
            <v>0</v>
          </cell>
          <cell r="AF499">
            <v>0</v>
          </cell>
          <cell r="AG499">
            <v>0</v>
          </cell>
          <cell r="AH499">
            <v>0</v>
          </cell>
          <cell r="AI499">
            <v>0</v>
          </cell>
          <cell r="AJ499">
            <v>0</v>
          </cell>
          <cell r="AK499">
            <v>0</v>
          </cell>
          <cell r="AL499">
            <v>0</v>
          </cell>
          <cell r="AM499">
            <v>0</v>
          </cell>
          <cell r="AN499">
            <v>0</v>
          </cell>
          <cell r="AO499">
            <v>0</v>
          </cell>
          <cell r="AP499">
            <v>0</v>
          </cell>
          <cell r="AQ499">
            <v>0</v>
          </cell>
          <cell r="AR499">
            <v>0</v>
          </cell>
          <cell r="AS499">
            <v>0</v>
          </cell>
          <cell r="AT499">
            <v>0</v>
          </cell>
          <cell r="AU499">
            <v>0</v>
          </cell>
          <cell r="AV499">
            <v>0</v>
          </cell>
          <cell r="AW499">
            <v>0</v>
          </cell>
          <cell r="AX499">
            <v>0</v>
          </cell>
          <cell r="AY499">
            <v>0</v>
          </cell>
          <cell r="AZ499">
            <v>0</v>
          </cell>
          <cell r="BA499">
            <v>0</v>
          </cell>
          <cell r="BB499">
            <v>0</v>
          </cell>
          <cell r="BC499">
            <v>0</v>
          </cell>
          <cell r="BD499">
            <v>0</v>
          </cell>
          <cell r="BE499">
            <v>0</v>
          </cell>
          <cell r="BF499">
            <v>0</v>
          </cell>
          <cell r="BG499">
            <v>0</v>
          </cell>
          <cell r="BH499">
            <v>0</v>
          </cell>
          <cell r="BI499">
            <v>0</v>
          </cell>
          <cell r="BJ499">
            <v>0</v>
          </cell>
          <cell r="BK499">
            <v>0</v>
          </cell>
          <cell r="BL499">
            <v>0</v>
          </cell>
          <cell r="BM499">
            <v>0</v>
          </cell>
          <cell r="BN499">
            <v>0</v>
          </cell>
          <cell r="BO499">
            <v>0</v>
          </cell>
          <cell r="BP499">
            <v>0</v>
          </cell>
          <cell r="BQ499">
            <v>0</v>
          </cell>
          <cell r="BR499">
            <v>0</v>
          </cell>
          <cell r="BS499">
            <v>0</v>
          </cell>
          <cell r="BT499">
            <v>0</v>
          </cell>
          <cell r="BU499">
            <v>0</v>
          </cell>
          <cell r="BV499">
            <v>0</v>
          </cell>
          <cell r="BW499">
            <v>0</v>
          </cell>
          <cell r="BX499">
            <v>0</v>
          </cell>
          <cell r="BY499">
            <v>0</v>
          </cell>
          <cell r="BZ499">
            <v>0</v>
          </cell>
          <cell r="CA499">
            <v>0</v>
          </cell>
          <cell r="CB499">
            <v>0</v>
          </cell>
          <cell r="CC499">
            <v>0</v>
          </cell>
        </row>
        <row r="500">
          <cell r="B500" t="str">
            <v>국도38(시)12</v>
          </cell>
          <cell r="C500" t="str">
            <v>국도38(시)</v>
          </cell>
          <cell r="D500">
            <v>12</v>
          </cell>
          <cell r="E500" t="str">
            <v>0104F_581</v>
          </cell>
          <cell r="F500" t="str">
            <v>0104F_593</v>
          </cell>
          <cell r="G500">
            <v>43</v>
          </cell>
          <cell r="H500">
            <v>48</v>
          </cell>
          <cell r="I500">
            <v>0</v>
          </cell>
          <cell r="J500">
            <v>0</v>
          </cell>
          <cell r="K500">
            <v>0</v>
          </cell>
          <cell r="L500">
            <v>0</v>
          </cell>
          <cell r="M500">
            <v>0</v>
          </cell>
          <cell r="N500">
            <v>0</v>
          </cell>
          <cell r="O500">
            <v>0</v>
          </cell>
          <cell r="P500">
            <v>0</v>
          </cell>
          <cell r="Q500">
            <v>0</v>
          </cell>
          <cell r="R500">
            <v>43</v>
          </cell>
          <cell r="S500">
            <v>0</v>
          </cell>
          <cell r="T500">
            <v>43</v>
          </cell>
          <cell r="U500">
            <v>43</v>
          </cell>
          <cell r="V500">
            <v>0</v>
          </cell>
          <cell r="W500">
            <v>0</v>
          </cell>
          <cell r="X500">
            <v>0</v>
          </cell>
          <cell r="Y500">
            <v>0</v>
          </cell>
          <cell r="Z500">
            <v>0</v>
          </cell>
          <cell r="AA500">
            <v>0</v>
          </cell>
          <cell r="AB500">
            <v>0</v>
          </cell>
          <cell r="AC500">
            <v>0</v>
          </cell>
          <cell r="AD500">
            <v>0</v>
          </cell>
          <cell r="AE500">
            <v>0</v>
          </cell>
          <cell r="AF500">
            <v>0</v>
          </cell>
          <cell r="AG500">
            <v>0</v>
          </cell>
          <cell r="AH500">
            <v>0</v>
          </cell>
          <cell r="AI500">
            <v>0</v>
          </cell>
          <cell r="AJ500">
            <v>0</v>
          </cell>
          <cell r="AK500">
            <v>0</v>
          </cell>
          <cell r="AL500">
            <v>0</v>
          </cell>
          <cell r="AM500">
            <v>0</v>
          </cell>
          <cell r="AN500">
            <v>0</v>
          </cell>
          <cell r="AO500">
            <v>0</v>
          </cell>
          <cell r="AP500">
            <v>0</v>
          </cell>
          <cell r="AQ500">
            <v>0</v>
          </cell>
          <cell r="AR500">
            <v>0</v>
          </cell>
          <cell r="AS500">
            <v>0</v>
          </cell>
          <cell r="AT500">
            <v>0</v>
          </cell>
          <cell r="AU500">
            <v>0</v>
          </cell>
          <cell r="AV500">
            <v>0</v>
          </cell>
          <cell r="AW500">
            <v>0</v>
          </cell>
          <cell r="AX500">
            <v>0</v>
          </cell>
          <cell r="AY500">
            <v>0</v>
          </cell>
          <cell r="AZ500">
            <v>0</v>
          </cell>
          <cell r="BA500">
            <v>0</v>
          </cell>
          <cell r="BB500">
            <v>0</v>
          </cell>
          <cell r="BC500">
            <v>0</v>
          </cell>
          <cell r="BD500">
            <v>0</v>
          </cell>
          <cell r="BE500">
            <v>0</v>
          </cell>
          <cell r="BF500">
            <v>0</v>
          </cell>
          <cell r="BG500">
            <v>0</v>
          </cell>
          <cell r="BH500">
            <v>0</v>
          </cell>
          <cell r="BI500">
            <v>0</v>
          </cell>
          <cell r="BJ500">
            <v>0</v>
          </cell>
          <cell r="BK500">
            <v>0</v>
          </cell>
          <cell r="BL500">
            <v>0</v>
          </cell>
          <cell r="BM500">
            <v>0</v>
          </cell>
          <cell r="BN500">
            <v>0</v>
          </cell>
          <cell r="BO500">
            <v>0</v>
          </cell>
          <cell r="BP500">
            <v>0</v>
          </cell>
          <cell r="BQ500">
            <v>0</v>
          </cell>
          <cell r="BR500">
            <v>0</v>
          </cell>
          <cell r="BS500">
            <v>0</v>
          </cell>
          <cell r="BT500">
            <v>0</v>
          </cell>
          <cell r="BU500">
            <v>0</v>
          </cell>
          <cell r="BV500">
            <v>0</v>
          </cell>
          <cell r="BW500">
            <v>0</v>
          </cell>
          <cell r="BX500">
            <v>0</v>
          </cell>
          <cell r="BY500">
            <v>0</v>
          </cell>
          <cell r="BZ500">
            <v>0</v>
          </cell>
          <cell r="CA500">
            <v>0</v>
          </cell>
          <cell r="CB500">
            <v>0</v>
          </cell>
          <cell r="CC500">
            <v>0</v>
          </cell>
        </row>
        <row r="501">
          <cell r="B501" t="str">
            <v>국도38(시)12</v>
          </cell>
          <cell r="C501" t="str">
            <v>국도38(시)</v>
          </cell>
          <cell r="D501">
            <v>12</v>
          </cell>
          <cell r="E501" t="str">
            <v>0104F_593</v>
          </cell>
          <cell r="F501" t="str">
            <v>0105Z_501</v>
          </cell>
          <cell r="G501">
            <v>38</v>
          </cell>
          <cell r="H501">
            <v>48</v>
          </cell>
          <cell r="I501">
            <v>0</v>
          </cell>
          <cell r="J501">
            <v>0</v>
          </cell>
          <cell r="K501">
            <v>0</v>
          </cell>
          <cell r="L501">
            <v>0</v>
          </cell>
          <cell r="M501">
            <v>0</v>
          </cell>
          <cell r="N501">
            <v>0</v>
          </cell>
          <cell r="O501">
            <v>0</v>
          </cell>
          <cell r="P501">
            <v>0</v>
          </cell>
          <cell r="Q501">
            <v>0</v>
          </cell>
          <cell r="R501">
            <v>38</v>
          </cell>
          <cell r="S501">
            <v>0</v>
          </cell>
          <cell r="T501">
            <v>38</v>
          </cell>
          <cell r="U501">
            <v>38</v>
          </cell>
          <cell r="V501">
            <v>0</v>
          </cell>
          <cell r="W501">
            <v>0</v>
          </cell>
          <cell r="X501">
            <v>0</v>
          </cell>
          <cell r="Y501">
            <v>0</v>
          </cell>
          <cell r="Z501">
            <v>0</v>
          </cell>
          <cell r="AA501">
            <v>0</v>
          </cell>
          <cell r="AB501">
            <v>0</v>
          </cell>
          <cell r="AC501">
            <v>0</v>
          </cell>
          <cell r="AD501">
            <v>0</v>
          </cell>
          <cell r="AE501">
            <v>0</v>
          </cell>
          <cell r="AF501">
            <v>0</v>
          </cell>
          <cell r="AG501">
            <v>0</v>
          </cell>
          <cell r="AH501">
            <v>0</v>
          </cell>
          <cell r="AI501">
            <v>0</v>
          </cell>
          <cell r="AJ501">
            <v>0</v>
          </cell>
          <cell r="AK501">
            <v>0</v>
          </cell>
          <cell r="AL501">
            <v>0</v>
          </cell>
          <cell r="AM501">
            <v>0</v>
          </cell>
          <cell r="AN501">
            <v>0</v>
          </cell>
          <cell r="AO501">
            <v>0</v>
          </cell>
          <cell r="AP501">
            <v>0</v>
          </cell>
          <cell r="AQ501">
            <v>0</v>
          </cell>
          <cell r="AR501">
            <v>0</v>
          </cell>
          <cell r="AS501">
            <v>0</v>
          </cell>
          <cell r="AT501">
            <v>0</v>
          </cell>
          <cell r="AU501">
            <v>0</v>
          </cell>
          <cell r="AV501">
            <v>0</v>
          </cell>
          <cell r="AW501">
            <v>0</v>
          </cell>
          <cell r="AX501">
            <v>0</v>
          </cell>
          <cell r="AY501">
            <v>0</v>
          </cell>
          <cell r="AZ501">
            <v>0</v>
          </cell>
          <cell r="BA501">
            <v>0</v>
          </cell>
          <cell r="BB501">
            <v>0</v>
          </cell>
          <cell r="BC501">
            <v>0</v>
          </cell>
          <cell r="BD501">
            <v>0</v>
          </cell>
          <cell r="BE501">
            <v>0</v>
          </cell>
          <cell r="BF501">
            <v>0</v>
          </cell>
          <cell r="BG501">
            <v>0</v>
          </cell>
          <cell r="BH501">
            <v>0</v>
          </cell>
          <cell r="BI501">
            <v>0</v>
          </cell>
          <cell r="BJ501">
            <v>0</v>
          </cell>
          <cell r="BK501">
            <v>0</v>
          </cell>
          <cell r="BL501">
            <v>0</v>
          </cell>
          <cell r="BM501">
            <v>0</v>
          </cell>
          <cell r="BN501">
            <v>0</v>
          </cell>
          <cell r="BO501">
            <v>0</v>
          </cell>
          <cell r="BP501">
            <v>0</v>
          </cell>
          <cell r="BQ501">
            <v>0</v>
          </cell>
          <cell r="BR501">
            <v>0</v>
          </cell>
          <cell r="BS501">
            <v>0</v>
          </cell>
          <cell r="BT501">
            <v>0</v>
          </cell>
          <cell r="BU501">
            <v>0</v>
          </cell>
          <cell r="BV501">
            <v>0</v>
          </cell>
          <cell r="BW501">
            <v>0</v>
          </cell>
          <cell r="BX501">
            <v>0</v>
          </cell>
          <cell r="BY501">
            <v>0</v>
          </cell>
          <cell r="BZ501">
            <v>0</v>
          </cell>
          <cell r="CA501">
            <v>0</v>
          </cell>
          <cell r="CB501">
            <v>0</v>
          </cell>
          <cell r="CC501">
            <v>0</v>
          </cell>
        </row>
        <row r="502">
          <cell r="B502" t="str">
            <v>국도38(시)12</v>
          </cell>
          <cell r="C502" t="str">
            <v>국도38(시)</v>
          </cell>
          <cell r="D502">
            <v>12</v>
          </cell>
          <cell r="E502" t="str">
            <v>0105Z_501</v>
          </cell>
          <cell r="F502" t="str">
            <v>0105Z_602</v>
          </cell>
          <cell r="G502">
            <v>48</v>
          </cell>
          <cell r="H502">
            <v>48</v>
          </cell>
          <cell r="I502">
            <v>0</v>
          </cell>
          <cell r="J502">
            <v>0</v>
          </cell>
          <cell r="K502">
            <v>0</v>
          </cell>
          <cell r="L502">
            <v>0</v>
          </cell>
          <cell r="M502">
            <v>0</v>
          </cell>
          <cell r="N502">
            <v>0</v>
          </cell>
          <cell r="O502">
            <v>0</v>
          </cell>
          <cell r="P502">
            <v>0</v>
          </cell>
          <cell r="Q502">
            <v>0</v>
          </cell>
          <cell r="R502">
            <v>48</v>
          </cell>
          <cell r="S502">
            <v>0</v>
          </cell>
          <cell r="T502">
            <v>48</v>
          </cell>
          <cell r="U502">
            <v>48</v>
          </cell>
          <cell r="V502">
            <v>0</v>
          </cell>
          <cell r="W502">
            <v>0</v>
          </cell>
          <cell r="X502">
            <v>0</v>
          </cell>
          <cell r="Y502">
            <v>0</v>
          </cell>
          <cell r="Z502">
            <v>0</v>
          </cell>
          <cell r="AA502">
            <v>0</v>
          </cell>
          <cell r="AB502">
            <v>0</v>
          </cell>
          <cell r="AC502">
            <v>0</v>
          </cell>
          <cell r="AD502">
            <v>0</v>
          </cell>
          <cell r="AE502">
            <v>0</v>
          </cell>
          <cell r="AF502">
            <v>0</v>
          </cell>
          <cell r="AG502">
            <v>0</v>
          </cell>
          <cell r="AH502">
            <v>0</v>
          </cell>
          <cell r="AI502">
            <v>0</v>
          </cell>
          <cell r="AJ502">
            <v>0</v>
          </cell>
          <cell r="AK502">
            <v>0</v>
          </cell>
          <cell r="AL502">
            <v>0</v>
          </cell>
          <cell r="AM502">
            <v>0</v>
          </cell>
          <cell r="AN502">
            <v>0</v>
          </cell>
          <cell r="AO502">
            <v>0</v>
          </cell>
          <cell r="AP502">
            <v>0</v>
          </cell>
          <cell r="AQ502">
            <v>0</v>
          </cell>
          <cell r="AR502">
            <v>0</v>
          </cell>
          <cell r="AS502">
            <v>0</v>
          </cell>
          <cell r="AT502">
            <v>0</v>
          </cell>
          <cell r="AU502">
            <v>0</v>
          </cell>
          <cell r="AV502">
            <v>0</v>
          </cell>
          <cell r="AW502">
            <v>0</v>
          </cell>
          <cell r="AX502">
            <v>0</v>
          </cell>
          <cell r="AY502">
            <v>0</v>
          </cell>
          <cell r="AZ502">
            <v>0</v>
          </cell>
          <cell r="BA502">
            <v>0</v>
          </cell>
          <cell r="BB502">
            <v>0</v>
          </cell>
          <cell r="BC502">
            <v>0</v>
          </cell>
          <cell r="BD502">
            <v>0</v>
          </cell>
          <cell r="BE502">
            <v>0</v>
          </cell>
          <cell r="BF502">
            <v>0</v>
          </cell>
          <cell r="BG502">
            <v>0</v>
          </cell>
          <cell r="BH502">
            <v>0</v>
          </cell>
          <cell r="BI502">
            <v>0</v>
          </cell>
          <cell r="BJ502">
            <v>0</v>
          </cell>
          <cell r="BK502">
            <v>0</v>
          </cell>
          <cell r="BL502">
            <v>0</v>
          </cell>
          <cell r="BM502">
            <v>0</v>
          </cell>
          <cell r="BN502">
            <v>0</v>
          </cell>
          <cell r="BO502">
            <v>0</v>
          </cell>
          <cell r="BP502">
            <v>0</v>
          </cell>
          <cell r="BQ502">
            <v>0</v>
          </cell>
          <cell r="BR502">
            <v>0</v>
          </cell>
          <cell r="BS502">
            <v>0</v>
          </cell>
          <cell r="BT502">
            <v>0</v>
          </cell>
          <cell r="BU502">
            <v>0</v>
          </cell>
          <cell r="BV502">
            <v>0</v>
          </cell>
          <cell r="BW502">
            <v>0</v>
          </cell>
          <cell r="BX502">
            <v>0</v>
          </cell>
          <cell r="BY502">
            <v>0</v>
          </cell>
          <cell r="BZ502">
            <v>0</v>
          </cell>
          <cell r="CA502">
            <v>0</v>
          </cell>
          <cell r="CB502">
            <v>0</v>
          </cell>
          <cell r="CC502">
            <v>0</v>
          </cell>
        </row>
        <row r="503">
          <cell r="B503" t="str">
            <v>국도38(시)12</v>
          </cell>
          <cell r="C503" t="str">
            <v>국도38(시)</v>
          </cell>
          <cell r="D503">
            <v>12</v>
          </cell>
          <cell r="E503" t="str">
            <v>0105Z_602</v>
          </cell>
          <cell r="F503" t="str">
            <v>0105Z_511</v>
          </cell>
          <cell r="G503">
            <v>28</v>
          </cell>
          <cell r="H503">
            <v>48</v>
          </cell>
          <cell r="I503">
            <v>0</v>
          </cell>
          <cell r="J503" t="str">
            <v>F14</v>
          </cell>
          <cell r="K503">
            <v>0</v>
          </cell>
          <cell r="L503">
            <v>0</v>
          </cell>
          <cell r="M503">
            <v>0</v>
          </cell>
          <cell r="N503">
            <v>0</v>
          </cell>
          <cell r="O503">
            <v>0</v>
          </cell>
          <cell r="P503">
            <v>0</v>
          </cell>
          <cell r="Q503">
            <v>0</v>
          </cell>
          <cell r="R503">
            <v>28</v>
          </cell>
          <cell r="S503">
            <v>0</v>
          </cell>
          <cell r="T503">
            <v>28</v>
          </cell>
          <cell r="U503">
            <v>48</v>
          </cell>
          <cell r="V503">
            <v>0</v>
          </cell>
          <cell r="W503">
            <v>20</v>
          </cell>
          <cell r="X503">
            <v>0</v>
          </cell>
          <cell r="Y503">
            <v>0</v>
          </cell>
          <cell r="Z503">
            <v>0</v>
          </cell>
          <cell r="AA503">
            <v>0</v>
          </cell>
          <cell r="AB503">
            <v>0</v>
          </cell>
          <cell r="AC503">
            <v>0</v>
          </cell>
          <cell r="AD503">
            <v>0</v>
          </cell>
          <cell r="AE503">
            <v>0</v>
          </cell>
          <cell r="AF503">
            <v>0</v>
          </cell>
          <cell r="AG503">
            <v>0</v>
          </cell>
          <cell r="AH503">
            <v>0</v>
          </cell>
          <cell r="AI503">
            <v>0</v>
          </cell>
          <cell r="AJ503">
            <v>0</v>
          </cell>
          <cell r="AK503">
            <v>0</v>
          </cell>
          <cell r="AL503">
            <v>0</v>
          </cell>
          <cell r="AM503">
            <v>1</v>
          </cell>
          <cell r="AN503">
            <v>0</v>
          </cell>
          <cell r="AO503">
            <v>0</v>
          </cell>
          <cell r="AP503">
            <v>0</v>
          </cell>
          <cell r="AQ503">
            <v>0</v>
          </cell>
          <cell r="AR503">
            <v>1</v>
          </cell>
          <cell r="AS503">
            <v>0</v>
          </cell>
          <cell r="AT503">
            <v>0</v>
          </cell>
          <cell r="AU503">
            <v>0</v>
          </cell>
          <cell r="AV503">
            <v>25</v>
          </cell>
          <cell r="AW503">
            <v>0</v>
          </cell>
          <cell r="AX503">
            <v>0</v>
          </cell>
          <cell r="AY503">
            <v>0</v>
          </cell>
          <cell r="AZ503">
            <v>0</v>
          </cell>
          <cell r="BA503">
            <v>1</v>
          </cell>
          <cell r="BB503">
            <v>0</v>
          </cell>
          <cell r="BC503">
            <v>0</v>
          </cell>
          <cell r="BD503">
            <v>0</v>
          </cell>
          <cell r="BE503">
            <v>0</v>
          </cell>
          <cell r="BF503">
            <v>0</v>
          </cell>
          <cell r="BG503">
            <v>0</v>
          </cell>
          <cell r="BH503">
            <v>0</v>
          </cell>
          <cell r="BI503">
            <v>0</v>
          </cell>
          <cell r="BJ503">
            <v>0</v>
          </cell>
          <cell r="BK503">
            <v>0</v>
          </cell>
          <cell r="BL503">
            <v>0</v>
          </cell>
          <cell r="BM503">
            <v>0</v>
          </cell>
          <cell r="BN503">
            <v>0</v>
          </cell>
          <cell r="BO503">
            <v>0</v>
          </cell>
          <cell r="BP503">
            <v>0</v>
          </cell>
          <cell r="BQ503">
            <v>0</v>
          </cell>
          <cell r="BR503">
            <v>0</v>
          </cell>
          <cell r="BS503">
            <v>0</v>
          </cell>
          <cell r="BT503">
            <v>0</v>
          </cell>
          <cell r="BU503">
            <v>0</v>
          </cell>
          <cell r="BV503">
            <v>0</v>
          </cell>
          <cell r="BW503">
            <v>0</v>
          </cell>
          <cell r="BX503">
            <v>0</v>
          </cell>
          <cell r="BY503">
            <v>0</v>
          </cell>
          <cell r="BZ503">
            <v>0</v>
          </cell>
          <cell r="CA503">
            <v>0</v>
          </cell>
          <cell r="CB503">
            <v>0</v>
          </cell>
          <cell r="CC503">
            <v>0</v>
          </cell>
        </row>
        <row r="504">
          <cell r="B504" t="str">
            <v>국도38(시)12</v>
          </cell>
          <cell r="C504" t="str">
            <v>국도38(시)</v>
          </cell>
          <cell r="D504">
            <v>12</v>
          </cell>
          <cell r="E504" t="str">
            <v>0105Z_511</v>
          </cell>
          <cell r="F504" t="str">
            <v>WC2</v>
          </cell>
          <cell r="G504">
            <v>22</v>
          </cell>
          <cell r="H504">
            <v>12</v>
          </cell>
          <cell r="I504">
            <v>0</v>
          </cell>
          <cell r="J504">
            <v>0</v>
          </cell>
          <cell r="K504">
            <v>0</v>
          </cell>
          <cell r="L504">
            <v>0</v>
          </cell>
          <cell r="M504">
            <v>0</v>
          </cell>
          <cell r="N504">
            <v>0</v>
          </cell>
          <cell r="O504">
            <v>0</v>
          </cell>
          <cell r="P504">
            <v>0</v>
          </cell>
          <cell r="Q504">
            <v>0</v>
          </cell>
          <cell r="R504">
            <v>0</v>
          </cell>
          <cell r="S504">
            <v>0</v>
          </cell>
          <cell r="T504">
            <v>0</v>
          </cell>
          <cell r="U504">
            <v>0</v>
          </cell>
          <cell r="V504">
            <v>0</v>
          </cell>
          <cell r="W504">
            <v>0</v>
          </cell>
          <cell r="X504">
            <v>0</v>
          </cell>
          <cell r="Y504">
            <v>0</v>
          </cell>
          <cell r="Z504">
            <v>0</v>
          </cell>
          <cell r="AA504">
            <v>0</v>
          </cell>
          <cell r="AB504">
            <v>0</v>
          </cell>
          <cell r="AC504">
            <v>0</v>
          </cell>
          <cell r="AD504">
            <v>0</v>
          </cell>
          <cell r="AE504">
            <v>0</v>
          </cell>
          <cell r="AF504">
            <v>22</v>
          </cell>
          <cell r="AG504">
            <v>0</v>
          </cell>
          <cell r="AH504">
            <v>22</v>
          </cell>
          <cell r="AI504">
            <v>52</v>
          </cell>
          <cell r="AJ504">
            <v>20</v>
          </cell>
          <cell r="AK504">
            <v>10</v>
          </cell>
          <cell r="AL504">
            <v>1</v>
          </cell>
          <cell r="AM504">
            <v>0</v>
          </cell>
          <cell r="AN504">
            <v>0</v>
          </cell>
          <cell r="AO504">
            <v>2</v>
          </cell>
          <cell r="AP504">
            <v>0</v>
          </cell>
          <cell r="AQ504">
            <v>0</v>
          </cell>
          <cell r="AR504">
            <v>0</v>
          </cell>
          <cell r="AS504">
            <v>0</v>
          </cell>
          <cell r="AT504">
            <v>0</v>
          </cell>
          <cell r="AU504">
            <v>0</v>
          </cell>
          <cell r="AV504">
            <v>0</v>
          </cell>
          <cell r="AW504">
            <v>0</v>
          </cell>
          <cell r="AX504">
            <v>0</v>
          </cell>
          <cell r="AY504">
            <v>0</v>
          </cell>
          <cell r="AZ504">
            <v>0</v>
          </cell>
          <cell r="BA504">
            <v>0</v>
          </cell>
          <cell r="BB504">
            <v>0</v>
          </cell>
          <cell r="BC504">
            <v>0</v>
          </cell>
          <cell r="BD504">
            <v>22</v>
          </cell>
          <cell r="BE504">
            <v>0</v>
          </cell>
          <cell r="BF504">
            <v>0</v>
          </cell>
          <cell r="BG504">
            <v>1</v>
          </cell>
          <cell r="BH504">
            <v>2</v>
          </cell>
          <cell r="BI504">
            <v>0</v>
          </cell>
          <cell r="BJ504">
            <v>0</v>
          </cell>
          <cell r="BK504">
            <v>0</v>
          </cell>
          <cell r="BL504">
            <v>0</v>
          </cell>
          <cell r="BM504">
            <v>0</v>
          </cell>
          <cell r="BN504">
            <v>0</v>
          </cell>
          <cell r="BO504">
            <v>0</v>
          </cell>
          <cell r="BP504">
            <v>0</v>
          </cell>
          <cell r="BQ504">
            <v>0</v>
          </cell>
          <cell r="BR504">
            <v>0</v>
          </cell>
          <cell r="BS504">
            <v>0</v>
          </cell>
          <cell r="BT504">
            <v>0</v>
          </cell>
          <cell r="BU504">
            <v>0</v>
          </cell>
          <cell r="BV504">
            <v>0</v>
          </cell>
          <cell r="BW504">
            <v>0</v>
          </cell>
          <cell r="BX504">
            <v>1</v>
          </cell>
          <cell r="BY504">
            <v>0</v>
          </cell>
          <cell r="BZ504">
            <v>0</v>
          </cell>
          <cell r="CA504">
            <v>0</v>
          </cell>
          <cell r="CB504">
            <v>0</v>
          </cell>
          <cell r="CC504">
            <v>0</v>
          </cell>
        </row>
        <row r="505">
          <cell r="A505" t="str">
            <v>국도38(시)12</v>
          </cell>
          <cell r="B505" t="str">
            <v>소계</v>
          </cell>
          <cell r="C505" t="str">
            <v>국도38(시)12</v>
          </cell>
          <cell r="D505">
            <v>0</v>
          </cell>
          <cell r="E505">
            <v>0</v>
          </cell>
          <cell r="F505">
            <v>0</v>
          </cell>
          <cell r="G505">
            <v>1500</v>
          </cell>
          <cell r="H505">
            <v>0</v>
          </cell>
          <cell r="I505">
            <v>0</v>
          </cell>
          <cell r="J505">
            <v>0</v>
          </cell>
          <cell r="K505">
            <v>0</v>
          </cell>
          <cell r="L505">
            <v>0</v>
          </cell>
          <cell r="M505">
            <v>0</v>
          </cell>
          <cell r="N505">
            <v>0</v>
          </cell>
          <cell r="O505">
            <v>0</v>
          </cell>
          <cell r="P505">
            <v>0</v>
          </cell>
          <cell r="Q505">
            <v>0</v>
          </cell>
          <cell r="R505">
            <v>1478</v>
          </cell>
          <cell r="S505">
            <v>0</v>
          </cell>
          <cell r="T505">
            <v>1478</v>
          </cell>
          <cell r="U505">
            <v>1528</v>
          </cell>
          <cell r="V505">
            <v>0</v>
          </cell>
          <cell r="W505">
            <v>20</v>
          </cell>
          <cell r="X505">
            <v>30</v>
          </cell>
          <cell r="Y505">
            <v>0</v>
          </cell>
          <cell r="Z505">
            <v>0</v>
          </cell>
          <cell r="AA505">
            <v>0</v>
          </cell>
          <cell r="AB505">
            <v>0</v>
          </cell>
          <cell r="AC505">
            <v>0</v>
          </cell>
          <cell r="AD505">
            <v>0</v>
          </cell>
          <cell r="AE505">
            <v>0</v>
          </cell>
          <cell r="AF505">
            <v>22</v>
          </cell>
          <cell r="AG505">
            <v>0</v>
          </cell>
          <cell r="AH505">
            <v>22</v>
          </cell>
          <cell r="AI505">
            <v>52</v>
          </cell>
          <cell r="AJ505">
            <v>20</v>
          </cell>
          <cell r="AK505">
            <v>10</v>
          </cell>
          <cell r="AL505">
            <v>1</v>
          </cell>
          <cell r="AM505">
            <v>1</v>
          </cell>
          <cell r="AN505">
            <v>0</v>
          </cell>
          <cell r="AO505">
            <v>2</v>
          </cell>
          <cell r="AP505">
            <v>0</v>
          </cell>
          <cell r="AQ505">
            <v>0</v>
          </cell>
          <cell r="AR505">
            <v>1</v>
          </cell>
          <cell r="AS505">
            <v>0</v>
          </cell>
          <cell r="AT505">
            <v>0</v>
          </cell>
          <cell r="AU505">
            <v>0</v>
          </cell>
          <cell r="AV505">
            <v>25</v>
          </cell>
          <cell r="AW505">
            <v>0</v>
          </cell>
          <cell r="AX505">
            <v>0</v>
          </cell>
          <cell r="AY505">
            <v>0</v>
          </cell>
          <cell r="AZ505">
            <v>0</v>
          </cell>
          <cell r="BA505">
            <v>2</v>
          </cell>
          <cell r="BB505">
            <v>0</v>
          </cell>
          <cell r="BC505">
            <v>0</v>
          </cell>
          <cell r="BD505">
            <v>22</v>
          </cell>
          <cell r="BE505">
            <v>0</v>
          </cell>
          <cell r="BF505">
            <v>0</v>
          </cell>
          <cell r="BG505">
            <v>1</v>
          </cell>
          <cell r="BH505">
            <v>2</v>
          </cell>
          <cell r="BI505">
            <v>0</v>
          </cell>
          <cell r="BJ505">
            <v>0</v>
          </cell>
          <cell r="BK505">
            <v>0</v>
          </cell>
          <cell r="BL505">
            <v>9</v>
          </cell>
          <cell r="BM505">
            <v>0</v>
          </cell>
          <cell r="BN505">
            <v>0</v>
          </cell>
          <cell r="BO505">
            <v>0</v>
          </cell>
          <cell r="BP505">
            <v>0</v>
          </cell>
          <cell r="BQ505">
            <v>0</v>
          </cell>
          <cell r="BR505">
            <v>0</v>
          </cell>
          <cell r="BS505">
            <v>0</v>
          </cell>
          <cell r="BT505">
            <v>0</v>
          </cell>
          <cell r="BU505">
            <v>0</v>
          </cell>
          <cell r="BV505">
            <v>0</v>
          </cell>
          <cell r="BW505">
            <v>0</v>
          </cell>
          <cell r="BX505">
            <v>1</v>
          </cell>
          <cell r="BY505">
            <v>0</v>
          </cell>
          <cell r="BZ505">
            <v>0</v>
          </cell>
          <cell r="CA505">
            <v>0</v>
          </cell>
          <cell r="CB505">
            <v>0</v>
          </cell>
          <cell r="CC505">
            <v>0</v>
          </cell>
        </row>
        <row r="506">
          <cell r="B506" t="str">
            <v>국도38(시)13</v>
          </cell>
          <cell r="C506" t="str">
            <v>국도38(시)</v>
          </cell>
          <cell r="D506">
            <v>13</v>
          </cell>
          <cell r="E506" t="str">
            <v>0105Z_511</v>
          </cell>
          <cell r="F506" t="str">
            <v>0105Z_412</v>
          </cell>
          <cell r="G506">
            <v>39</v>
          </cell>
          <cell r="H506">
            <v>48</v>
          </cell>
          <cell r="I506">
            <v>0</v>
          </cell>
          <cell r="J506">
            <v>0</v>
          </cell>
          <cell r="K506">
            <v>0</v>
          </cell>
          <cell r="L506">
            <v>0</v>
          </cell>
          <cell r="M506">
            <v>0</v>
          </cell>
          <cell r="N506">
            <v>0</v>
          </cell>
          <cell r="O506">
            <v>0</v>
          </cell>
          <cell r="P506">
            <v>0</v>
          </cell>
          <cell r="Q506">
            <v>0</v>
          </cell>
          <cell r="R506">
            <v>39</v>
          </cell>
          <cell r="S506">
            <v>0</v>
          </cell>
          <cell r="T506">
            <v>39</v>
          </cell>
          <cell r="U506">
            <v>39</v>
          </cell>
          <cell r="V506">
            <v>0</v>
          </cell>
          <cell r="W506">
            <v>0</v>
          </cell>
          <cell r="X506">
            <v>0</v>
          </cell>
          <cell r="Y506">
            <v>0</v>
          </cell>
          <cell r="Z506">
            <v>0</v>
          </cell>
          <cell r="AA506">
            <v>0</v>
          </cell>
          <cell r="AB506">
            <v>0</v>
          </cell>
          <cell r="AC506">
            <v>0</v>
          </cell>
          <cell r="AD506">
            <v>0</v>
          </cell>
          <cell r="AE506">
            <v>0</v>
          </cell>
          <cell r="AF506">
            <v>0</v>
          </cell>
          <cell r="AG506">
            <v>0</v>
          </cell>
          <cell r="AH506">
            <v>0</v>
          </cell>
          <cell r="AI506">
            <v>0</v>
          </cell>
          <cell r="AJ506">
            <v>0</v>
          </cell>
          <cell r="AK506">
            <v>0</v>
          </cell>
          <cell r="AL506">
            <v>0</v>
          </cell>
          <cell r="AM506">
            <v>0</v>
          </cell>
          <cell r="AN506">
            <v>0</v>
          </cell>
          <cell r="AO506">
            <v>0</v>
          </cell>
          <cell r="AP506">
            <v>0</v>
          </cell>
          <cell r="AQ506">
            <v>0</v>
          </cell>
          <cell r="AR506">
            <v>0</v>
          </cell>
          <cell r="AS506">
            <v>0</v>
          </cell>
          <cell r="AT506">
            <v>0</v>
          </cell>
          <cell r="AU506">
            <v>0</v>
          </cell>
          <cell r="AV506">
            <v>0</v>
          </cell>
          <cell r="AW506">
            <v>0</v>
          </cell>
          <cell r="AX506">
            <v>0</v>
          </cell>
          <cell r="AY506">
            <v>0</v>
          </cell>
          <cell r="AZ506">
            <v>0</v>
          </cell>
          <cell r="BA506">
            <v>0</v>
          </cell>
          <cell r="BB506">
            <v>0</v>
          </cell>
          <cell r="BC506">
            <v>0</v>
          </cell>
          <cell r="BD506">
            <v>0</v>
          </cell>
          <cell r="BE506">
            <v>0</v>
          </cell>
          <cell r="BF506">
            <v>0</v>
          </cell>
          <cell r="BG506">
            <v>0</v>
          </cell>
          <cell r="BH506">
            <v>0</v>
          </cell>
          <cell r="BI506">
            <v>0</v>
          </cell>
          <cell r="BJ506">
            <v>0</v>
          </cell>
          <cell r="BK506">
            <v>0</v>
          </cell>
          <cell r="BL506">
            <v>0</v>
          </cell>
          <cell r="BM506">
            <v>0</v>
          </cell>
          <cell r="BN506">
            <v>0</v>
          </cell>
          <cell r="BO506">
            <v>0</v>
          </cell>
          <cell r="BP506">
            <v>0</v>
          </cell>
          <cell r="BQ506">
            <v>0</v>
          </cell>
          <cell r="BR506">
            <v>0</v>
          </cell>
          <cell r="BS506">
            <v>0</v>
          </cell>
          <cell r="BT506">
            <v>0</v>
          </cell>
          <cell r="BU506">
            <v>0</v>
          </cell>
          <cell r="BV506">
            <v>0</v>
          </cell>
          <cell r="BW506">
            <v>0</v>
          </cell>
          <cell r="BX506">
            <v>0</v>
          </cell>
          <cell r="BY506">
            <v>0</v>
          </cell>
          <cell r="BZ506">
            <v>0</v>
          </cell>
          <cell r="CA506">
            <v>0</v>
          </cell>
          <cell r="CB506">
            <v>0</v>
          </cell>
          <cell r="CC506">
            <v>0</v>
          </cell>
        </row>
        <row r="507">
          <cell r="B507" t="str">
            <v>국도38(시)13</v>
          </cell>
          <cell r="C507" t="str">
            <v>국도38(시)</v>
          </cell>
          <cell r="D507">
            <v>13</v>
          </cell>
          <cell r="E507" t="str">
            <v>0105Z_412</v>
          </cell>
          <cell r="F507" t="str">
            <v>0105Z_411</v>
          </cell>
          <cell r="G507">
            <v>52</v>
          </cell>
          <cell r="H507">
            <v>48</v>
          </cell>
          <cell r="I507">
            <v>0</v>
          </cell>
          <cell r="J507">
            <v>0</v>
          </cell>
          <cell r="K507">
            <v>0</v>
          </cell>
          <cell r="L507">
            <v>0</v>
          </cell>
          <cell r="M507">
            <v>0</v>
          </cell>
          <cell r="N507">
            <v>0</v>
          </cell>
          <cell r="O507">
            <v>0</v>
          </cell>
          <cell r="P507">
            <v>0</v>
          </cell>
          <cell r="Q507">
            <v>0</v>
          </cell>
          <cell r="R507">
            <v>52</v>
          </cell>
          <cell r="S507">
            <v>0</v>
          </cell>
          <cell r="T507">
            <v>52</v>
          </cell>
          <cell r="U507">
            <v>52</v>
          </cell>
          <cell r="V507">
            <v>0</v>
          </cell>
          <cell r="W507">
            <v>0</v>
          </cell>
          <cell r="X507">
            <v>0</v>
          </cell>
          <cell r="Y507">
            <v>0</v>
          </cell>
          <cell r="Z507">
            <v>0</v>
          </cell>
          <cell r="AA507">
            <v>0</v>
          </cell>
          <cell r="AB507">
            <v>0</v>
          </cell>
          <cell r="AC507">
            <v>0</v>
          </cell>
          <cell r="AD507">
            <v>0</v>
          </cell>
          <cell r="AE507">
            <v>0</v>
          </cell>
          <cell r="AF507">
            <v>0</v>
          </cell>
          <cell r="AG507">
            <v>0</v>
          </cell>
          <cell r="AH507">
            <v>0</v>
          </cell>
          <cell r="AI507">
            <v>0</v>
          </cell>
          <cell r="AJ507">
            <v>0</v>
          </cell>
          <cell r="AK507">
            <v>0</v>
          </cell>
          <cell r="AL507">
            <v>0</v>
          </cell>
          <cell r="AM507">
            <v>0</v>
          </cell>
          <cell r="AN507">
            <v>0</v>
          </cell>
          <cell r="AO507">
            <v>0</v>
          </cell>
          <cell r="AP507">
            <v>0</v>
          </cell>
          <cell r="AQ507">
            <v>0</v>
          </cell>
          <cell r="AR507">
            <v>0</v>
          </cell>
          <cell r="AS507">
            <v>0</v>
          </cell>
          <cell r="AT507">
            <v>0</v>
          </cell>
          <cell r="AU507">
            <v>0</v>
          </cell>
          <cell r="AV507">
            <v>0</v>
          </cell>
          <cell r="AW507">
            <v>0</v>
          </cell>
          <cell r="AX507">
            <v>0</v>
          </cell>
          <cell r="AY507">
            <v>0</v>
          </cell>
          <cell r="AZ507">
            <v>0</v>
          </cell>
          <cell r="BA507">
            <v>0</v>
          </cell>
          <cell r="BB507">
            <v>0</v>
          </cell>
          <cell r="BC507">
            <v>0</v>
          </cell>
          <cell r="BD507">
            <v>0</v>
          </cell>
          <cell r="BE507">
            <v>0</v>
          </cell>
          <cell r="BF507">
            <v>0</v>
          </cell>
          <cell r="BG507">
            <v>0</v>
          </cell>
          <cell r="BH507">
            <v>0</v>
          </cell>
          <cell r="BI507">
            <v>0</v>
          </cell>
          <cell r="BJ507">
            <v>0</v>
          </cell>
          <cell r="BK507">
            <v>0</v>
          </cell>
          <cell r="BL507">
            <v>0</v>
          </cell>
          <cell r="BM507">
            <v>0</v>
          </cell>
          <cell r="BN507">
            <v>0</v>
          </cell>
          <cell r="BO507">
            <v>0</v>
          </cell>
          <cell r="BP507">
            <v>0</v>
          </cell>
          <cell r="BQ507">
            <v>0</v>
          </cell>
          <cell r="BR507">
            <v>0</v>
          </cell>
          <cell r="BS507">
            <v>0</v>
          </cell>
          <cell r="BT507">
            <v>0</v>
          </cell>
          <cell r="BU507">
            <v>0</v>
          </cell>
          <cell r="BV507">
            <v>0</v>
          </cell>
          <cell r="BW507">
            <v>0</v>
          </cell>
          <cell r="BX507">
            <v>0</v>
          </cell>
          <cell r="BY507">
            <v>0</v>
          </cell>
          <cell r="BZ507">
            <v>0</v>
          </cell>
          <cell r="CA507">
            <v>0</v>
          </cell>
          <cell r="CB507">
            <v>0</v>
          </cell>
          <cell r="CC507">
            <v>0</v>
          </cell>
        </row>
        <row r="508">
          <cell r="B508" t="str">
            <v>국도38(시)13</v>
          </cell>
          <cell r="C508" t="str">
            <v>국도38(시)</v>
          </cell>
          <cell r="D508">
            <v>13</v>
          </cell>
          <cell r="E508" t="str">
            <v>0105Z_411</v>
          </cell>
          <cell r="F508" t="str">
            <v>0105Z_321</v>
          </cell>
          <cell r="G508">
            <v>53</v>
          </cell>
          <cell r="H508">
            <v>48</v>
          </cell>
          <cell r="I508">
            <v>0</v>
          </cell>
          <cell r="J508">
            <v>0</v>
          </cell>
          <cell r="K508">
            <v>0</v>
          </cell>
          <cell r="L508">
            <v>0</v>
          </cell>
          <cell r="M508">
            <v>0</v>
          </cell>
          <cell r="N508">
            <v>0</v>
          </cell>
          <cell r="O508">
            <v>0</v>
          </cell>
          <cell r="P508">
            <v>0</v>
          </cell>
          <cell r="Q508">
            <v>0</v>
          </cell>
          <cell r="R508">
            <v>53</v>
          </cell>
          <cell r="S508">
            <v>0</v>
          </cell>
          <cell r="T508">
            <v>53</v>
          </cell>
          <cell r="U508">
            <v>53</v>
          </cell>
          <cell r="V508">
            <v>0</v>
          </cell>
          <cell r="W508">
            <v>0</v>
          </cell>
          <cell r="X508">
            <v>0</v>
          </cell>
          <cell r="Y508">
            <v>0</v>
          </cell>
          <cell r="Z508">
            <v>0</v>
          </cell>
          <cell r="AA508">
            <v>0</v>
          </cell>
          <cell r="AB508">
            <v>0</v>
          </cell>
          <cell r="AC508">
            <v>0</v>
          </cell>
          <cell r="AD508">
            <v>0</v>
          </cell>
          <cell r="AE508">
            <v>0</v>
          </cell>
          <cell r="AF508">
            <v>0</v>
          </cell>
          <cell r="AG508">
            <v>0</v>
          </cell>
          <cell r="AH508">
            <v>0</v>
          </cell>
          <cell r="AI508">
            <v>0</v>
          </cell>
          <cell r="AJ508">
            <v>0</v>
          </cell>
          <cell r="AK508">
            <v>0</v>
          </cell>
          <cell r="AL508">
            <v>0</v>
          </cell>
          <cell r="AM508">
            <v>0</v>
          </cell>
          <cell r="AN508">
            <v>0</v>
          </cell>
          <cell r="AO508">
            <v>0</v>
          </cell>
          <cell r="AP508">
            <v>0</v>
          </cell>
          <cell r="AQ508">
            <v>0</v>
          </cell>
          <cell r="AR508">
            <v>0</v>
          </cell>
          <cell r="AS508">
            <v>0</v>
          </cell>
          <cell r="AT508">
            <v>0</v>
          </cell>
          <cell r="AU508">
            <v>0</v>
          </cell>
          <cell r="AV508">
            <v>0</v>
          </cell>
          <cell r="AW508">
            <v>0</v>
          </cell>
          <cell r="AX508">
            <v>0</v>
          </cell>
          <cell r="AY508">
            <v>0</v>
          </cell>
          <cell r="AZ508">
            <v>0</v>
          </cell>
          <cell r="BA508">
            <v>0</v>
          </cell>
          <cell r="BB508">
            <v>0</v>
          </cell>
          <cell r="BC508">
            <v>0</v>
          </cell>
          <cell r="BD508">
            <v>0</v>
          </cell>
          <cell r="BE508">
            <v>0</v>
          </cell>
          <cell r="BF508">
            <v>0</v>
          </cell>
          <cell r="BG508">
            <v>0</v>
          </cell>
          <cell r="BH508">
            <v>0</v>
          </cell>
          <cell r="BI508">
            <v>0</v>
          </cell>
          <cell r="BJ508">
            <v>0</v>
          </cell>
          <cell r="BK508">
            <v>0</v>
          </cell>
          <cell r="BL508">
            <v>0</v>
          </cell>
          <cell r="BM508">
            <v>0</v>
          </cell>
          <cell r="BN508">
            <v>0</v>
          </cell>
          <cell r="BO508">
            <v>0</v>
          </cell>
          <cell r="BP508">
            <v>0</v>
          </cell>
          <cell r="BQ508">
            <v>0</v>
          </cell>
          <cell r="BR508">
            <v>0</v>
          </cell>
          <cell r="BS508">
            <v>0</v>
          </cell>
          <cell r="BT508">
            <v>0</v>
          </cell>
          <cell r="BU508">
            <v>0</v>
          </cell>
          <cell r="BV508">
            <v>0</v>
          </cell>
          <cell r="BW508">
            <v>0</v>
          </cell>
          <cell r="BX508">
            <v>0</v>
          </cell>
          <cell r="BY508">
            <v>0</v>
          </cell>
          <cell r="BZ508">
            <v>0</v>
          </cell>
          <cell r="CA508">
            <v>0</v>
          </cell>
          <cell r="CB508">
            <v>0</v>
          </cell>
          <cell r="CC508">
            <v>0</v>
          </cell>
        </row>
        <row r="509">
          <cell r="B509" t="str">
            <v>국도38(시)13</v>
          </cell>
          <cell r="C509" t="str">
            <v>국도38(시)</v>
          </cell>
          <cell r="D509">
            <v>13</v>
          </cell>
          <cell r="E509" t="str">
            <v>0105Z_321</v>
          </cell>
          <cell r="F509" t="str">
            <v>0105Z_231</v>
          </cell>
          <cell r="G509">
            <v>50</v>
          </cell>
          <cell r="H509">
            <v>48</v>
          </cell>
          <cell r="I509">
            <v>0</v>
          </cell>
          <cell r="J509">
            <v>0</v>
          </cell>
          <cell r="K509">
            <v>0</v>
          </cell>
          <cell r="L509">
            <v>0</v>
          </cell>
          <cell r="M509">
            <v>0</v>
          </cell>
          <cell r="N509">
            <v>0</v>
          </cell>
          <cell r="O509">
            <v>0</v>
          </cell>
          <cell r="P509">
            <v>0</v>
          </cell>
          <cell r="Q509">
            <v>0</v>
          </cell>
          <cell r="R509">
            <v>50</v>
          </cell>
          <cell r="S509">
            <v>0</v>
          </cell>
          <cell r="T509">
            <v>50</v>
          </cell>
          <cell r="U509">
            <v>50</v>
          </cell>
          <cell r="V509">
            <v>0</v>
          </cell>
          <cell r="W509">
            <v>0</v>
          </cell>
          <cell r="X509">
            <v>0</v>
          </cell>
          <cell r="Y509">
            <v>0</v>
          </cell>
          <cell r="Z509">
            <v>0</v>
          </cell>
          <cell r="AA509">
            <v>0</v>
          </cell>
          <cell r="AB509">
            <v>0</v>
          </cell>
          <cell r="AC509">
            <v>0</v>
          </cell>
          <cell r="AD509">
            <v>0</v>
          </cell>
          <cell r="AE509">
            <v>0</v>
          </cell>
          <cell r="AF509">
            <v>0</v>
          </cell>
          <cell r="AG509">
            <v>0</v>
          </cell>
          <cell r="AH509">
            <v>0</v>
          </cell>
          <cell r="AI509">
            <v>0</v>
          </cell>
          <cell r="AJ509">
            <v>0</v>
          </cell>
          <cell r="AK509">
            <v>0</v>
          </cell>
          <cell r="AL509">
            <v>0</v>
          </cell>
          <cell r="AM509">
            <v>0</v>
          </cell>
          <cell r="AN509">
            <v>0</v>
          </cell>
          <cell r="AO509">
            <v>0</v>
          </cell>
          <cell r="AP509">
            <v>0</v>
          </cell>
          <cell r="AQ509">
            <v>0</v>
          </cell>
          <cell r="AR509">
            <v>0</v>
          </cell>
          <cell r="AS509">
            <v>0</v>
          </cell>
          <cell r="AT509">
            <v>0</v>
          </cell>
          <cell r="AU509">
            <v>0</v>
          </cell>
          <cell r="AV509">
            <v>0</v>
          </cell>
          <cell r="AW509">
            <v>0</v>
          </cell>
          <cell r="AX509">
            <v>0</v>
          </cell>
          <cell r="AY509">
            <v>0</v>
          </cell>
          <cell r="AZ509">
            <v>0</v>
          </cell>
          <cell r="BA509">
            <v>0</v>
          </cell>
          <cell r="BB509">
            <v>0</v>
          </cell>
          <cell r="BC509">
            <v>0</v>
          </cell>
          <cell r="BD509">
            <v>0</v>
          </cell>
          <cell r="BE509">
            <v>0</v>
          </cell>
          <cell r="BF509">
            <v>0</v>
          </cell>
          <cell r="BG509">
            <v>0</v>
          </cell>
          <cell r="BH509">
            <v>0</v>
          </cell>
          <cell r="BI509">
            <v>0</v>
          </cell>
          <cell r="BJ509">
            <v>0</v>
          </cell>
          <cell r="BK509">
            <v>0</v>
          </cell>
          <cell r="BL509">
            <v>0</v>
          </cell>
          <cell r="BM509">
            <v>0</v>
          </cell>
          <cell r="BN509">
            <v>0</v>
          </cell>
          <cell r="BO509">
            <v>0</v>
          </cell>
          <cell r="BP509">
            <v>0</v>
          </cell>
          <cell r="BQ509">
            <v>0</v>
          </cell>
          <cell r="BR509">
            <v>0</v>
          </cell>
          <cell r="BS509">
            <v>0</v>
          </cell>
          <cell r="BT509">
            <v>0</v>
          </cell>
          <cell r="BU509">
            <v>0</v>
          </cell>
          <cell r="BV509">
            <v>0</v>
          </cell>
          <cell r="BW509">
            <v>0</v>
          </cell>
          <cell r="BX509">
            <v>0</v>
          </cell>
          <cell r="BY509">
            <v>0</v>
          </cell>
          <cell r="BZ509">
            <v>0</v>
          </cell>
          <cell r="CA509">
            <v>0</v>
          </cell>
          <cell r="CB509">
            <v>0</v>
          </cell>
          <cell r="CC509">
            <v>0</v>
          </cell>
        </row>
        <row r="510">
          <cell r="B510" t="str">
            <v>국도38(시)13</v>
          </cell>
          <cell r="C510" t="str">
            <v>국도38(시)</v>
          </cell>
          <cell r="D510">
            <v>13</v>
          </cell>
          <cell r="E510" t="str">
            <v>0105Z_231</v>
          </cell>
          <cell r="F510" t="str">
            <v>0105Z_243</v>
          </cell>
          <cell r="G510">
            <v>48</v>
          </cell>
          <cell r="H510">
            <v>48</v>
          </cell>
          <cell r="I510">
            <v>0</v>
          </cell>
          <cell r="J510">
            <v>0</v>
          </cell>
          <cell r="K510">
            <v>0</v>
          </cell>
          <cell r="L510">
            <v>0</v>
          </cell>
          <cell r="M510">
            <v>0</v>
          </cell>
          <cell r="N510">
            <v>0</v>
          </cell>
          <cell r="O510">
            <v>0</v>
          </cell>
          <cell r="P510">
            <v>0</v>
          </cell>
          <cell r="Q510">
            <v>0</v>
          </cell>
          <cell r="R510">
            <v>48</v>
          </cell>
          <cell r="S510">
            <v>0</v>
          </cell>
          <cell r="T510">
            <v>48</v>
          </cell>
          <cell r="U510">
            <v>48</v>
          </cell>
          <cell r="V510">
            <v>0</v>
          </cell>
          <cell r="W510">
            <v>0</v>
          </cell>
          <cell r="X510">
            <v>0</v>
          </cell>
          <cell r="Y510">
            <v>0</v>
          </cell>
          <cell r="Z510">
            <v>0</v>
          </cell>
          <cell r="AA510">
            <v>0</v>
          </cell>
          <cell r="AB510">
            <v>0</v>
          </cell>
          <cell r="AC510">
            <v>0</v>
          </cell>
          <cell r="AD510">
            <v>0</v>
          </cell>
          <cell r="AE510">
            <v>0</v>
          </cell>
          <cell r="AF510">
            <v>0</v>
          </cell>
          <cell r="AG510">
            <v>0</v>
          </cell>
          <cell r="AH510">
            <v>0</v>
          </cell>
          <cell r="AI510">
            <v>0</v>
          </cell>
          <cell r="AJ510">
            <v>0</v>
          </cell>
          <cell r="AK510">
            <v>0</v>
          </cell>
          <cell r="AL510">
            <v>0</v>
          </cell>
          <cell r="AM510">
            <v>0</v>
          </cell>
          <cell r="AN510">
            <v>0</v>
          </cell>
          <cell r="AO510">
            <v>0</v>
          </cell>
          <cell r="AP510">
            <v>0</v>
          </cell>
          <cell r="AQ510">
            <v>0</v>
          </cell>
          <cell r="AR510">
            <v>0</v>
          </cell>
          <cell r="AS510">
            <v>0</v>
          </cell>
          <cell r="AT510">
            <v>0</v>
          </cell>
          <cell r="AU510">
            <v>0</v>
          </cell>
          <cell r="AV510">
            <v>0</v>
          </cell>
          <cell r="AW510">
            <v>0</v>
          </cell>
          <cell r="AX510">
            <v>0</v>
          </cell>
          <cell r="AY510">
            <v>0</v>
          </cell>
          <cell r="AZ510">
            <v>0</v>
          </cell>
          <cell r="BA510">
            <v>0</v>
          </cell>
          <cell r="BB510">
            <v>0</v>
          </cell>
          <cell r="BC510">
            <v>0</v>
          </cell>
          <cell r="BD510">
            <v>0</v>
          </cell>
          <cell r="BE510">
            <v>0</v>
          </cell>
          <cell r="BF510">
            <v>0</v>
          </cell>
          <cell r="BG510">
            <v>0</v>
          </cell>
          <cell r="BH510">
            <v>0</v>
          </cell>
          <cell r="BI510">
            <v>0</v>
          </cell>
          <cell r="BJ510">
            <v>0</v>
          </cell>
          <cell r="BK510">
            <v>0</v>
          </cell>
          <cell r="BL510">
            <v>0</v>
          </cell>
          <cell r="BM510">
            <v>0</v>
          </cell>
          <cell r="BN510">
            <v>0</v>
          </cell>
          <cell r="BO510">
            <v>0</v>
          </cell>
          <cell r="BP510">
            <v>0</v>
          </cell>
          <cell r="BQ510">
            <v>0</v>
          </cell>
          <cell r="BR510">
            <v>0</v>
          </cell>
          <cell r="BS510">
            <v>0</v>
          </cell>
          <cell r="BT510">
            <v>0</v>
          </cell>
          <cell r="BU510">
            <v>0</v>
          </cell>
          <cell r="BV510">
            <v>0</v>
          </cell>
          <cell r="BW510">
            <v>0</v>
          </cell>
          <cell r="BX510">
            <v>0</v>
          </cell>
          <cell r="BY510">
            <v>0</v>
          </cell>
          <cell r="BZ510">
            <v>0</v>
          </cell>
          <cell r="CA510">
            <v>0</v>
          </cell>
          <cell r="CB510">
            <v>0</v>
          </cell>
          <cell r="CC510">
            <v>0</v>
          </cell>
        </row>
        <row r="511">
          <cell r="B511" t="str">
            <v>국도38(시)13</v>
          </cell>
          <cell r="C511" t="str">
            <v>국도38(시)</v>
          </cell>
          <cell r="D511">
            <v>13</v>
          </cell>
          <cell r="E511" t="str">
            <v>0105Z_243</v>
          </cell>
          <cell r="F511" t="str">
            <v>0105Z_241</v>
          </cell>
          <cell r="G511">
            <v>39</v>
          </cell>
          <cell r="H511">
            <v>48</v>
          </cell>
          <cell r="I511">
            <v>0</v>
          </cell>
          <cell r="J511">
            <v>0</v>
          </cell>
          <cell r="K511">
            <v>0</v>
          </cell>
          <cell r="L511">
            <v>0</v>
          </cell>
          <cell r="M511">
            <v>0</v>
          </cell>
          <cell r="N511">
            <v>0</v>
          </cell>
          <cell r="O511">
            <v>0</v>
          </cell>
          <cell r="P511">
            <v>0</v>
          </cell>
          <cell r="Q511">
            <v>0</v>
          </cell>
          <cell r="R511">
            <v>39</v>
          </cell>
          <cell r="S511">
            <v>0</v>
          </cell>
          <cell r="T511">
            <v>39</v>
          </cell>
          <cell r="U511">
            <v>39</v>
          </cell>
          <cell r="V511">
            <v>0</v>
          </cell>
          <cell r="W511">
            <v>0</v>
          </cell>
          <cell r="X511">
            <v>0</v>
          </cell>
          <cell r="Y511">
            <v>0</v>
          </cell>
          <cell r="Z511">
            <v>0</v>
          </cell>
          <cell r="AA511">
            <v>0</v>
          </cell>
          <cell r="AB511">
            <v>0</v>
          </cell>
          <cell r="AC511">
            <v>0</v>
          </cell>
          <cell r="AD511">
            <v>0</v>
          </cell>
          <cell r="AE511">
            <v>0</v>
          </cell>
          <cell r="AF511">
            <v>0</v>
          </cell>
          <cell r="AG511">
            <v>0</v>
          </cell>
          <cell r="AH511">
            <v>0</v>
          </cell>
          <cell r="AI511">
            <v>0</v>
          </cell>
          <cell r="AJ511">
            <v>0</v>
          </cell>
          <cell r="AK511">
            <v>0</v>
          </cell>
          <cell r="AL511">
            <v>0</v>
          </cell>
          <cell r="AM511">
            <v>0</v>
          </cell>
          <cell r="AN511">
            <v>0</v>
          </cell>
          <cell r="AO511">
            <v>0</v>
          </cell>
          <cell r="AP511">
            <v>0</v>
          </cell>
          <cell r="AQ511">
            <v>0</v>
          </cell>
          <cell r="AR511">
            <v>0</v>
          </cell>
          <cell r="AS511">
            <v>0</v>
          </cell>
          <cell r="AT511">
            <v>0</v>
          </cell>
          <cell r="AU511">
            <v>0</v>
          </cell>
          <cell r="AV511">
            <v>0</v>
          </cell>
          <cell r="AW511">
            <v>0</v>
          </cell>
          <cell r="AX511">
            <v>0</v>
          </cell>
          <cell r="AY511">
            <v>0</v>
          </cell>
          <cell r="AZ511">
            <v>0</v>
          </cell>
          <cell r="BA511">
            <v>0</v>
          </cell>
          <cell r="BB511">
            <v>0</v>
          </cell>
          <cell r="BC511">
            <v>0</v>
          </cell>
          <cell r="BD511">
            <v>0</v>
          </cell>
          <cell r="BE511">
            <v>0</v>
          </cell>
          <cell r="BF511">
            <v>0</v>
          </cell>
          <cell r="BG511">
            <v>0</v>
          </cell>
          <cell r="BH511">
            <v>0</v>
          </cell>
          <cell r="BI511">
            <v>0</v>
          </cell>
          <cell r="BJ511">
            <v>0</v>
          </cell>
          <cell r="BK511">
            <v>0</v>
          </cell>
          <cell r="BL511">
            <v>0</v>
          </cell>
          <cell r="BM511">
            <v>0</v>
          </cell>
          <cell r="BN511">
            <v>0</v>
          </cell>
          <cell r="BO511">
            <v>0</v>
          </cell>
          <cell r="BP511">
            <v>0</v>
          </cell>
          <cell r="BQ511">
            <v>0</v>
          </cell>
          <cell r="BR511">
            <v>0</v>
          </cell>
          <cell r="BS511">
            <v>0</v>
          </cell>
          <cell r="BT511">
            <v>0</v>
          </cell>
          <cell r="BU511">
            <v>0</v>
          </cell>
          <cell r="BV511">
            <v>0</v>
          </cell>
          <cell r="BW511">
            <v>0</v>
          </cell>
          <cell r="BX511">
            <v>0</v>
          </cell>
          <cell r="BY511">
            <v>0</v>
          </cell>
          <cell r="BZ511">
            <v>0</v>
          </cell>
          <cell r="CA511">
            <v>0</v>
          </cell>
          <cell r="CB511">
            <v>0</v>
          </cell>
          <cell r="CC511">
            <v>0</v>
          </cell>
        </row>
        <row r="512">
          <cell r="B512" t="str">
            <v>국도38(시)13</v>
          </cell>
          <cell r="C512" t="str">
            <v>국도38(시)</v>
          </cell>
          <cell r="D512">
            <v>13</v>
          </cell>
          <cell r="E512" t="str">
            <v>0105Z_241</v>
          </cell>
          <cell r="F512" t="str">
            <v>0105Z_251</v>
          </cell>
          <cell r="G512">
            <v>47</v>
          </cell>
          <cell r="H512">
            <v>48</v>
          </cell>
          <cell r="I512">
            <v>0</v>
          </cell>
          <cell r="J512">
            <v>0</v>
          </cell>
          <cell r="K512">
            <v>0</v>
          </cell>
          <cell r="L512">
            <v>0</v>
          </cell>
          <cell r="M512">
            <v>0</v>
          </cell>
          <cell r="N512">
            <v>0</v>
          </cell>
          <cell r="O512">
            <v>0</v>
          </cell>
          <cell r="P512">
            <v>0</v>
          </cell>
          <cell r="Q512">
            <v>0</v>
          </cell>
          <cell r="R512">
            <v>47</v>
          </cell>
          <cell r="S512">
            <v>0</v>
          </cell>
          <cell r="T512">
            <v>47</v>
          </cell>
          <cell r="U512">
            <v>47</v>
          </cell>
          <cell r="V512">
            <v>0</v>
          </cell>
          <cell r="W512">
            <v>0</v>
          </cell>
          <cell r="X512">
            <v>0</v>
          </cell>
          <cell r="Y512">
            <v>0</v>
          </cell>
          <cell r="Z512">
            <v>0</v>
          </cell>
          <cell r="AA512">
            <v>0</v>
          </cell>
          <cell r="AB512">
            <v>0</v>
          </cell>
          <cell r="AC512">
            <v>0</v>
          </cell>
          <cell r="AD512">
            <v>0</v>
          </cell>
          <cell r="AE512">
            <v>0</v>
          </cell>
          <cell r="AF512">
            <v>0</v>
          </cell>
          <cell r="AG512">
            <v>0</v>
          </cell>
          <cell r="AH512">
            <v>0</v>
          </cell>
          <cell r="AI512">
            <v>0</v>
          </cell>
          <cell r="AJ512">
            <v>0</v>
          </cell>
          <cell r="AK512">
            <v>0</v>
          </cell>
          <cell r="AL512">
            <v>0</v>
          </cell>
          <cell r="AM512">
            <v>0</v>
          </cell>
          <cell r="AN512">
            <v>0</v>
          </cell>
          <cell r="AO512">
            <v>0</v>
          </cell>
          <cell r="AP512">
            <v>0</v>
          </cell>
          <cell r="AQ512">
            <v>0</v>
          </cell>
          <cell r="AR512">
            <v>0</v>
          </cell>
          <cell r="AS512">
            <v>0</v>
          </cell>
          <cell r="AT512">
            <v>0</v>
          </cell>
          <cell r="AU512">
            <v>0</v>
          </cell>
          <cell r="AV512">
            <v>0</v>
          </cell>
          <cell r="AW512">
            <v>0</v>
          </cell>
          <cell r="AX512">
            <v>0</v>
          </cell>
          <cell r="AY512">
            <v>0</v>
          </cell>
          <cell r="AZ512">
            <v>0</v>
          </cell>
          <cell r="BA512">
            <v>0</v>
          </cell>
          <cell r="BB512">
            <v>0</v>
          </cell>
          <cell r="BC512">
            <v>0</v>
          </cell>
          <cell r="BD512">
            <v>0</v>
          </cell>
          <cell r="BE512">
            <v>0</v>
          </cell>
          <cell r="BF512">
            <v>0</v>
          </cell>
          <cell r="BG512">
            <v>0</v>
          </cell>
          <cell r="BH512">
            <v>0</v>
          </cell>
          <cell r="BI512">
            <v>0</v>
          </cell>
          <cell r="BJ512">
            <v>0</v>
          </cell>
          <cell r="BK512">
            <v>0</v>
          </cell>
          <cell r="BL512">
            <v>0</v>
          </cell>
          <cell r="BM512">
            <v>0</v>
          </cell>
          <cell r="BN512">
            <v>0</v>
          </cell>
          <cell r="BO512">
            <v>0</v>
          </cell>
          <cell r="BP512">
            <v>0</v>
          </cell>
          <cell r="BQ512">
            <v>0</v>
          </cell>
          <cell r="BR512">
            <v>0</v>
          </cell>
          <cell r="BS512">
            <v>0</v>
          </cell>
          <cell r="BT512">
            <v>0</v>
          </cell>
          <cell r="BU512">
            <v>0</v>
          </cell>
          <cell r="BV512">
            <v>0</v>
          </cell>
          <cell r="BW512">
            <v>0</v>
          </cell>
          <cell r="BX512">
            <v>0</v>
          </cell>
          <cell r="BY512">
            <v>0</v>
          </cell>
          <cell r="BZ512">
            <v>0</v>
          </cell>
          <cell r="CA512">
            <v>0</v>
          </cell>
          <cell r="CB512">
            <v>0</v>
          </cell>
          <cell r="CC512">
            <v>0</v>
          </cell>
        </row>
        <row r="513">
          <cell r="B513" t="str">
            <v>국도38(시)13</v>
          </cell>
          <cell r="C513" t="str">
            <v>국도38(시)</v>
          </cell>
          <cell r="D513">
            <v>13</v>
          </cell>
          <cell r="E513" t="str">
            <v>0105Z_251</v>
          </cell>
          <cell r="F513" t="str">
            <v>0105Z_362</v>
          </cell>
          <cell r="G513">
            <v>32</v>
          </cell>
          <cell r="H513">
            <v>48</v>
          </cell>
          <cell r="I513">
            <v>0</v>
          </cell>
          <cell r="J513">
            <v>0</v>
          </cell>
          <cell r="K513">
            <v>0</v>
          </cell>
          <cell r="L513">
            <v>0</v>
          </cell>
          <cell r="M513">
            <v>0</v>
          </cell>
          <cell r="N513">
            <v>0</v>
          </cell>
          <cell r="O513">
            <v>0</v>
          </cell>
          <cell r="P513">
            <v>0</v>
          </cell>
          <cell r="Q513">
            <v>0</v>
          </cell>
          <cell r="R513">
            <v>32</v>
          </cell>
          <cell r="S513">
            <v>0</v>
          </cell>
          <cell r="T513">
            <v>32</v>
          </cell>
          <cell r="U513">
            <v>32</v>
          </cell>
          <cell r="V513">
            <v>0</v>
          </cell>
          <cell r="W513">
            <v>0</v>
          </cell>
          <cell r="X513">
            <v>0</v>
          </cell>
          <cell r="Y513">
            <v>0</v>
          </cell>
          <cell r="Z513">
            <v>0</v>
          </cell>
          <cell r="AA513">
            <v>0</v>
          </cell>
          <cell r="AB513">
            <v>0</v>
          </cell>
          <cell r="AC513">
            <v>0</v>
          </cell>
          <cell r="AD513">
            <v>0</v>
          </cell>
          <cell r="AE513">
            <v>0</v>
          </cell>
          <cell r="AF513">
            <v>0</v>
          </cell>
          <cell r="AG513">
            <v>0</v>
          </cell>
          <cell r="AH513">
            <v>0</v>
          </cell>
          <cell r="AI513">
            <v>0</v>
          </cell>
          <cell r="AJ513">
            <v>0</v>
          </cell>
          <cell r="AK513">
            <v>0</v>
          </cell>
          <cell r="AL513">
            <v>0</v>
          </cell>
          <cell r="AM513">
            <v>0</v>
          </cell>
          <cell r="AN513">
            <v>0</v>
          </cell>
          <cell r="AO513">
            <v>0</v>
          </cell>
          <cell r="AP513">
            <v>0</v>
          </cell>
          <cell r="AQ513">
            <v>0</v>
          </cell>
          <cell r="AR513">
            <v>0</v>
          </cell>
          <cell r="AS513">
            <v>0</v>
          </cell>
          <cell r="AT513">
            <v>0</v>
          </cell>
          <cell r="AU513">
            <v>0</v>
          </cell>
          <cell r="AV513">
            <v>0</v>
          </cell>
          <cell r="AW513">
            <v>0</v>
          </cell>
          <cell r="AX513">
            <v>0</v>
          </cell>
          <cell r="AY513">
            <v>0</v>
          </cell>
          <cell r="AZ513">
            <v>0</v>
          </cell>
          <cell r="BA513">
            <v>0</v>
          </cell>
          <cell r="BB513">
            <v>0</v>
          </cell>
          <cell r="BC513">
            <v>0</v>
          </cell>
          <cell r="BD513">
            <v>0</v>
          </cell>
          <cell r="BE513">
            <v>0</v>
          </cell>
          <cell r="BF513">
            <v>0</v>
          </cell>
          <cell r="BG513">
            <v>0</v>
          </cell>
          <cell r="BH513">
            <v>0</v>
          </cell>
          <cell r="BI513">
            <v>0</v>
          </cell>
          <cell r="BJ513">
            <v>0</v>
          </cell>
          <cell r="BK513">
            <v>0</v>
          </cell>
          <cell r="BL513">
            <v>0</v>
          </cell>
          <cell r="BM513">
            <v>0</v>
          </cell>
          <cell r="BN513">
            <v>0</v>
          </cell>
          <cell r="BO513">
            <v>0</v>
          </cell>
          <cell r="BP513">
            <v>0</v>
          </cell>
          <cell r="BQ513">
            <v>0</v>
          </cell>
          <cell r="BR513">
            <v>0</v>
          </cell>
          <cell r="BS513">
            <v>0</v>
          </cell>
          <cell r="BT513">
            <v>0</v>
          </cell>
          <cell r="BU513">
            <v>0</v>
          </cell>
          <cell r="BV513">
            <v>0</v>
          </cell>
          <cell r="BW513">
            <v>0</v>
          </cell>
          <cell r="BX513">
            <v>0</v>
          </cell>
          <cell r="BY513">
            <v>0</v>
          </cell>
          <cell r="BZ513">
            <v>0</v>
          </cell>
          <cell r="CA513">
            <v>0</v>
          </cell>
          <cell r="CB513">
            <v>0</v>
          </cell>
          <cell r="CC513">
            <v>0</v>
          </cell>
        </row>
        <row r="514">
          <cell r="B514" t="str">
            <v>국도38(시)13</v>
          </cell>
          <cell r="C514" t="str">
            <v>국도38(시)</v>
          </cell>
          <cell r="D514">
            <v>13</v>
          </cell>
          <cell r="E514" t="str">
            <v>0105Z_362</v>
          </cell>
          <cell r="F514" t="str">
            <v>0105Z_361</v>
          </cell>
          <cell r="G514">
            <v>43</v>
          </cell>
          <cell r="H514">
            <v>48</v>
          </cell>
          <cell r="I514">
            <v>0</v>
          </cell>
          <cell r="J514">
            <v>0</v>
          </cell>
          <cell r="K514">
            <v>0</v>
          </cell>
          <cell r="L514">
            <v>0</v>
          </cell>
          <cell r="M514">
            <v>0</v>
          </cell>
          <cell r="N514">
            <v>0</v>
          </cell>
          <cell r="O514">
            <v>0</v>
          </cell>
          <cell r="P514">
            <v>0</v>
          </cell>
          <cell r="Q514">
            <v>0</v>
          </cell>
          <cell r="R514">
            <v>43</v>
          </cell>
          <cell r="S514">
            <v>0</v>
          </cell>
          <cell r="T514">
            <v>43</v>
          </cell>
          <cell r="U514">
            <v>43</v>
          </cell>
          <cell r="V514">
            <v>0</v>
          </cell>
          <cell r="W514">
            <v>0</v>
          </cell>
          <cell r="X514">
            <v>0</v>
          </cell>
          <cell r="Y514">
            <v>0</v>
          </cell>
          <cell r="Z514">
            <v>0</v>
          </cell>
          <cell r="AA514">
            <v>0</v>
          </cell>
          <cell r="AB514">
            <v>0</v>
          </cell>
          <cell r="AC514">
            <v>0</v>
          </cell>
          <cell r="AD514">
            <v>0</v>
          </cell>
          <cell r="AE514">
            <v>0</v>
          </cell>
          <cell r="AF514">
            <v>0</v>
          </cell>
          <cell r="AG514">
            <v>0</v>
          </cell>
          <cell r="AH514">
            <v>0</v>
          </cell>
          <cell r="AI514">
            <v>0</v>
          </cell>
          <cell r="AJ514">
            <v>0</v>
          </cell>
          <cell r="AK514">
            <v>0</v>
          </cell>
          <cell r="AL514">
            <v>0</v>
          </cell>
          <cell r="AM514">
            <v>0</v>
          </cell>
          <cell r="AN514">
            <v>0</v>
          </cell>
          <cell r="AO514">
            <v>0</v>
          </cell>
          <cell r="AP514">
            <v>0</v>
          </cell>
          <cell r="AQ514">
            <v>0</v>
          </cell>
          <cell r="AR514">
            <v>0</v>
          </cell>
          <cell r="AS514">
            <v>0</v>
          </cell>
          <cell r="AT514">
            <v>0</v>
          </cell>
          <cell r="AU514">
            <v>0</v>
          </cell>
          <cell r="AV514">
            <v>0</v>
          </cell>
          <cell r="AW514">
            <v>0</v>
          </cell>
          <cell r="AX514">
            <v>0</v>
          </cell>
          <cell r="AY514">
            <v>0</v>
          </cell>
          <cell r="AZ514">
            <v>0</v>
          </cell>
          <cell r="BA514">
            <v>0</v>
          </cell>
          <cell r="BB514">
            <v>0</v>
          </cell>
          <cell r="BC514">
            <v>0</v>
          </cell>
          <cell r="BD514">
            <v>0</v>
          </cell>
          <cell r="BE514">
            <v>0</v>
          </cell>
          <cell r="BF514">
            <v>0</v>
          </cell>
          <cell r="BG514">
            <v>0</v>
          </cell>
          <cell r="BH514">
            <v>0</v>
          </cell>
          <cell r="BI514">
            <v>0</v>
          </cell>
          <cell r="BJ514">
            <v>0</v>
          </cell>
          <cell r="BK514">
            <v>0</v>
          </cell>
          <cell r="BL514">
            <v>0</v>
          </cell>
          <cell r="BM514">
            <v>0</v>
          </cell>
          <cell r="BN514">
            <v>0</v>
          </cell>
          <cell r="BO514">
            <v>0</v>
          </cell>
          <cell r="BP514">
            <v>0</v>
          </cell>
          <cell r="BQ514">
            <v>0</v>
          </cell>
          <cell r="BR514">
            <v>0</v>
          </cell>
          <cell r="BS514">
            <v>0</v>
          </cell>
          <cell r="BT514">
            <v>0</v>
          </cell>
          <cell r="BU514">
            <v>0</v>
          </cell>
          <cell r="BV514">
            <v>0</v>
          </cell>
          <cell r="BW514">
            <v>0</v>
          </cell>
          <cell r="BX514">
            <v>0</v>
          </cell>
          <cell r="BY514">
            <v>0</v>
          </cell>
          <cell r="BZ514">
            <v>0</v>
          </cell>
          <cell r="CA514">
            <v>0</v>
          </cell>
          <cell r="CB514">
            <v>0</v>
          </cell>
          <cell r="CC514">
            <v>0</v>
          </cell>
        </row>
        <row r="515">
          <cell r="B515" t="str">
            <v>국도38(시)13</v>
          </cell>
          <cell r="C515" t="str">
            <v>국도38(시)</v>
          </cell>
          <cell r="D515">
            <v>13</v>
          </cell>
          <cell r="E515" t="str">
            <v>0105Z_361</v>
          </cell>
          <cell r="F515" t="str">
            <v>0105Z_471</v>
          </cell>
          <cell r="G515">
            <v>42</v>
          </cell>
          <cell r="H515">
            <v>48</v>
          </cell>
          <cell r="I515">
            <v>0</v>
          </cell>
          <cell r="J515">
            <v>0</v>
          </cell>
          <cell r="K515">
            <v>0</v>
          </cell>
          <cell r="L515">
            <v>0</v>
          </cell>
          <cell r="M515">
            <v>0</v>
          </cell>
          <cell r="N515">
            <v>0</v>
          </cell>
          <cell r="O515">
            <v>0</v>
          </cell>
          <cell r="P515">
            <v>0</v>
          </cell>
          <cell r="Q515">
            <v>0</v>
          </cell>
          <cell r="R515">
            <v>42</v>
          </cell>
          <cell r="S515">
            <v>0</v>
          </cell>
          <cell r="T515">
            <v>42</v>
          </cell>
          <cell r="U515">
            <v>42</v>
          </cell>
          <cell r="V515">
            <v>0</v>
          </cell>
          <cell r="W515">
            <v>0</v>
          </cell>
          <cell r="X515">
            <v>0</v>
          </cell>
          <cell r="Y515">
            <v>0</v>
          </cell>
          <cell r="Z515">
            <v>0</v>
          </cell>
          <cell r="AA515">
            <v>0</v>
          </cell>
          <cell r="AB515">
            <v>0</v>
          </cell>
          <cell r="AC515">
            <v>0</v>
          </cell>
          <cell r="AD515">
            <v>0</v>
          </cell>
          <cell r="AE515">
            <v>0</v>
          </cell>
          <cell r="AF515">
            <v>0</v>
          </cell>
          <cell r="AG515">
            <v>0</v>
          </cell>
          <cell r="AH515">
            <v>0</v>
          </cell>
          <cell r="AI515">
            <v>0</v>
          </cell>
          <cell r="AJ515">
            <v>0</v>
          </cell>
          <cell r="AK515">
            <v>0</v>
          </cell>
          <cell r="AL515">
            <v>0</v>
          </cell>
          <cell r="AM515">
            <v>0</v>
          </cell>
          <cell r="AN515">
            <v>0</v>
          </cell>
          <cell r="AO515">
            <v>0</v>
          </cell>
          <cell r="AP515">
            <v>0</v>
          </cell>
          <cell r="AQ515">
            <v>0</v>
          </cell>
          <cell r="AR515">
            <v>0</v>
          </cell>
          <cell r="AS515">
            <v>0</v>
          </cell>
          <cell r="AT515">
            <v>0</v>
          </cell>
          <cell r="AU515">
            <v>0</v>
          </cell>
          <cell r="AV515">
            <v>0</v>
          </cell>
          <cell r="AW515">
            <v>0</v>
          </cell>
          <cell r="AX515">
            <v>0</v>
          </cell>
          <cell r="AY515">
            <v>0</v>
          </cell>
          <cell r="AZ515">
            <v>0</v>
          </cell>
          <cell r="BA515">
            <v>0</v>
          </cell>
          <cell r="BB515">
            <v>0</v>
          </cell>
          <cell r="BC515">
            <v>0</v>
          </cell>
          <cell r="BD515">
            <v>0</v>
          </cell>
          <cell r="BE515">
            <v>0</v>
          </cell>
          <cell r="BF515">
            <v>0</v>
          </cell>
          <cell r="BG515">
            <v>0</v>
          </cell>
          <cell r="BH515">
            <v>0</v>
          </cell>
          <cell r="BI515">
            <v>0</v>
          </cell>
          <cell r="BJ515">
            <v>0</v>
          </cell>
          <cell r="BK515">
            <v>0</v>
          </cell>
          <cell r="BL515">
            <v>0</v>
          </cell>
          <cell r="BM515">
            <v>0</v>
          </cell>
          <cell r="BN515">
            <v>0</v>
          </cell>
          <cell r="BO515">
            <v>0</v>
          </cell>
          <cell r="BP515">
            <v>0</v>
          </cell>
          <cell r="BQ515">
            <v>0</v>
          </cell>
          <cell r="BR515">
            <v>0</v>
          </cell>
          <cell r="BS515">
            <v>0</v>
          </cell>
          <cell r="BT515">
            <v>0</v>
          </cell>
          <cell r="BU515">
            <v>0</v>
          </cell>
          <cell r="BV515">
            <v>0</v>
          </cell>
          <cell r="BW515">
            <v>0</v>
          </cell>
          <cell r="BX515">
            <v>0</v>
          </cell>
          <cell r="BY515">
            <v>0</v>
          </cell>
          <cell r="BZ515">
            <v>0</v>
          </cell>
          <cell r="CA515">
            <v>0</v>
          </cell>
          <cell r="CB515">
            <v>0</v>
          </cell>
          <cell r="CC515">
            <v>0</v>
          </cell>
        </row>
        <row r="516">
          <cell r="B516" t="str">
            <v>국도38(시)13</v>
          </cell>
          <cell r="C516" t="str">
            <v>국도38(시)</v>
          </cell>
          <cell r="D516">
            <v>13</v>
          </cell>
          <cell r="E516" t="str">
            <v>0105Z_471</v>
          </cell>
          <cell r="F516" t="str">
            <v>0105Z_482</v>
          </cell>
          <cell r="G516">
            <v>35</v>
          </cell>
          <cell r="H516">
            <v>48</v>
          </cell>
          <cell r="I516">
            <v>0</v>
          </cell>
          <cell r="J516">
            <v>0</v>
          </cell>
          <cell r="K516">
            <v>0</v>
          </cell>
          <cell r="L516">
            <v>0</v>
          </cell>
          <cell r="M516">
            <v>0</v>
          </cell>
          <cell r="N516">
            <v>0</v>
          </cell>
          <cell r="O516">
            <v>0</v>
          </cell>
          <cell r="P516">
            <v>0</v>
          </cell>
          <cell r="Q516">
            <v>0</v>
          </cell>
          <cell r="R516">
            <v>35</v>
          </cell>
          <cell r="S516">
            <v>0</v>
          </cell>
          <cell r="T516">
            <v>35</v>
          </cell>
          <cell r="U516">
            <v>35</v>
          </cell>
          <cell r="V516">
            <v>0</v>
          </cell>
          <cell r="W516">
            <v>0</v>
          </cell>
          <cell r="X516">
            <v>0</v>
          </cell>
          <cell r="Y516">
            <v>0</v>
          </cell>
          <cell r="Z516">
            <v>0</v>
          </cell>
          <cell r="AA516">
            <v>0</v>
          </cell>
          <cell r="AB516">
            <v>0</v>
          </cell>
          <cell r="AC516">
            <v>0</v>
          </cell>
          <cell r="AD516">
            <v>0</v>
          </cell>
          <cell r="AE516">
            <v>0</v>
          </cell>
          <cell r="AF516">
            <v>0</v>
          </cell>
          <cell r="AG516">
            <v>0</v>
          </cell>
          <cell r="AH516">
            <v>0</v>
          </cell>
          <cell r="AI516">
            <v>0</v>
          </cell>
          <cell r="AJ516">
            <v>0</v>
          </cell>
          <cell r="AK516">
            <v>0</v>
          </cell>
          <cell r="AL516">
            <v>0</v>
          </cell>
          <cell r="AM516">
            <v>0</v>
          </cell>
          <cell r="AN516">
            <v>0</v>
          </cell>
          <cell r="AO516">
            <v>0</v>
          </cell>
          <cell r="AP516">
            <v>0</v>
          </cell>
          <cell r="AQ516">
            <v>0</v>
          </cell>
          <cell r="AR516">
            <v>0</v>
          </cell>
          <cell r="AS516">
            <v>0</v>
          </cell>
          <cell r="AT516">
            <v>0</v>
          </cell>
          <cell r="AU516">
            <v>0</v>
          </cell>
          <cell r="AV516">
            <v>0</v>
          </cell>
          <cell r="AW516">
            <v>0</v>
          </cell>
          <cell r="AX516">
            <v>0</v>
          </cell>
          <cell r="AY516">
            <v>0</v>
          </cell>
          <cell r="AZ516">
            <v>0</v>
          </cell>
          <cell r="BA516">
            <v>0</v>
          </cell>
          <cell r="BB516">
            <v>0</v>
          </cell>
          <cell r="BC516">
            <v>0</v>
          </cell>
          <cell r="BD516">
            <v>0</v>
          </cell>
          <cell r="BE516">
            <v>0</v>
          </cell>
          <cell r="BF516">
            <v>0</v>
          </cell>
          <cell r="BG516">
            <v>0</v>
          </cell>
          <cell r="BH516">
            <v>0</v>
          </cell>
          <cell r="BI516">
            <v>0</v>
          </cell>
          <cell r="BJ516">
            <v>0</v>
          </cell>
          <cell r="BK516">
            <v>0</v>
          </cell>
          <cell r="BL516">
            <v>0</v>
          </cell>
          <cell r="BM516">
            <v>0</v>
          </cell>
          <cell r="BN516">
            <v>0</v>
          </cell>
          <cell r="BO516">
            <v>0</v>
          </cell>
          <cell r="BP516">
            <v>0</v>
          </cell>
          <cell r="BQ516">
            <v>0</v>
          </cell>
          <cell r="BR516">
            <v>0</v>
          </cell>
          <cell r="BS516">
            <v>0</v>
          </cell>
          <cell r="BT516">
            <v>0</v>
          </cell>
          <cell r="BU516">
            <v>0</v>
          </cell>
          <cell r="BV516">
            <v>0</v>
          </cell>
          <cell r="BW516">
            <v>0</v>
          </cell>
          <cell r="BX516">
            <v>0</v>
          </cell>
          <cell r="BY516">
            <v>0</v>
          </cell>
          <cell r="BZ516">
            <v>0</v>
          </cell>
          <cell r="CA516">
            <v>0</v>
          </cell>
          <cell r="CB516">
            <v>0</v>
          </cell>
          <cell r="CC516">
            <v>0</v>
          </cell>
        </row>
        <row r="517">
          <cell r="B517" t="str">
            <v>국도38(시)13</v>
          </cell>
          <cell r="C517" t="str">
            <v>국도38(시)</v>
          </cell>
          <cell r="D517">
            <v>13</v>
          </cell>
          <cell r="E517" t="str">
            <v>0105Z_482</v>
          </cell>
          <cell r="F517" t="str">
            <v>0105Z_481</v>
          </cell>
          <cell r="G517">
            <v>43</v>
          </cell>
          <cell r="H517">
            <v>48</v>
          </cell>
          <cell r="I517">
            <v>0</v>
          </cell>
          <cell r="J517">
            <v>0</v>
          </cell>
          <cell r="K517">
            <v>0</v>
          </cell>
          <cell r="L517">
            <v>0</v>
          </cell>
          <cell r="M517">
            <v>0</v>
          </cell>
          <cell r="N517">
            <v>0</v>
          </cell>
          <cell r="O517">
            <v>0</v>
          </cell>
          <cell r="P517">
            <v>0</v>
          </cell>
          <cell r="Q517">
            <v>0</v>
          </cell>
          <cell r="R517">
            <v>43</v>
          </cell>
          <cell r="S517">
            <v>0</v>
          </cell>
          <cell r="T517">
            <v>43</v>
          </cell>
          <cell r="U517">
            <v>43</v>
          </cell>
          <cell r="V517">
            <v>0</v>
          </cell>
          <cell r="W517">
            <v>0</v>
          </cell>
          <cell r="X517">
            <v>0</v>
          </cell>
          <cell r="Y517">
            <v>0</v>
          </cell>
          <cell r="Z517">
            <v>0</v>
          </cell>
          <cell r="AA517">
            <v>0</v>
          </cell>
          <cell r="AB517">
            <v>0</v>
          </cell>
          <cell r="AC517">
            <v>0</v>
          </cell>
          <cell r="AD517">
            <v>0</v>
          </cell>
          <cell r="AE517">
            <v>0</v>
          </cell>
          <cell r="AF517">
            <v>0</v>
          </cell>
          <cell r="AG517">
            <v>0</v>
          </cell>
          <cell r="AH517">
            <v>0</v>
          </cell>
          <cell r="AI517">
            <v>0</v>
          </cell>
          <cell r="AJ517">
            <v>0</v>
          </cell>
          <cell r="AK517">
            <v>0</v>
          </cell>
          <cell r="AL517">
            <v>0</v>
          </cell>
          <cell r="AM517">
            <v>0</v>
          </cell>
          <cell r="AN517">
            <v>0</v>
          </cell>
          <cell r="AO517">
            <v>0</v>
          </cell>
          <cell r="AP517">
            <v>0</v>
          </cell>
          <cell r="AQ517">
            <v>0</v>
          </cell>
          <cell r="AR517">
            <v>0</v>
          </cell>
          <cell r="AS517">
            <v>0</v>
          </cell>
          <cell r="AT517">
            <v>0</v>
          </cell>
          <cell r="AU517">
            <v>0</v>
          </cell>
          <cell r="AV517">
            <v>0</v>
          </cell>
          <cell r="AW517">
            <v>0</v>
          </cell>
          <cell r="AX517">
            <v>0</v>
          </cell>
          <cell r="AY517">
            <v>0</v>
          </cell>
          <cell r="AZ517">
            <v>0</v>
          </cell>
          <cell r="BA517">
            <v>0</v>
          </cell>
          <cell r="BB517">
            <v>0</v>
          </cell>
          <cell r="BC517">
            <v>0</v>
          </cell>
          <cell r="BD517">
            <v>0</v>
          </cell>
          <cell r="BE517">
            <v>0</v>
          </cell>
          <cell r="BF517">
            <v>0</v>
          </cell>
          <cell r="BG517">
            <v>0</v>
          </cell>
          <cell r="BH517">
            <v>0</v>
          </cell>
          <cell r="BI517">
            <v>0</v>
          </cell>
          <cell r="BJ517">
            <v>0</v>
          </cell>
          <cell r="BK517">
            <v>0</v>
          </cell>
          <cell r="BL517">
            <v>0</v>
          </cell>
          <cell r="BM517">
            <v>0</v>
          </cell>
          <cell r="BN517">
            <v>0</v>
          </cell>
          <cell r="BO517">
            <v>0</v>
          </cell>
          <cell r="BP517">
            <v>0</v>
          </cell>
          <cell r="BQ517">
            <v>0</v>
          </cell>
          <cell r="BR517">
            <v>0</v>
          </cell>
          <cell r="BS517">
            <v>0</v>
          </cell>
          <cell r="BT517">
            <v>0</v>
          </cell>
          <cell r="BU517">
            <v>0</v>
          </cell>
          <cell r="BV517">
            <v>0</v>
          </cell>
          <cell r="BW517">
            <v>0</v>
          </cell>
          <cell r="BX517">
            <v>0</v>
          </cell>
          <cell r="BY517">
            <v>0</v>
          </cell>
          <cell r="BZ517">
            <v>0</v>
          </cell>
          <cell r="CA517">
            <v>0</v>
          </cell>
          <cell r="CB517">
            <v>0</v>
          </cell>
          <cell r="CC517">
            <v>0</v>
          </cell>
        </row>
        <row r="518">
          <cell r="B518" t="str">
            <v>국도38(시)13</v>
          </cell>
          <cell r="C518" t="str">
            <v>국도38(시)</v>
          </cell>
          <cell r="D518">
            <v>13</v>
          </cell>
          <cell r="E518" t="str">
            <v>0105Z_481</v>
          </cell>
          <cell r="F518" t="str">
            <v>0105Z_591</v>
          </cell>
          <cell r="G518">
            <v>39</v>
          </cell>
          <cell r="H518">
            <v>48</v>
          </cell>
          <cell r="I518">
            <v>0</v>
          </cell>
          <cell r="J518">
            <v>0</v>
          </cell>
          <cell r="K518">
            <v>0</v>
          </cell>
          <cell r="L518">
            <v>0</v>
          </cell>
          <cell r="M518">
            <v>0</v>
          </cell>
          <cell r="N518">
            <v>0</v>
          </cell>
          <cell r="O518">
            <v>0</v>
          </cell>
          <cell r="P518">
            <v>0</v>
          </cell>
          <cell r="Q518">
            <v>0</v>
          </cell>
          <cell r="R518">
            <v>39</v>
          </cell>
          <cell r="S518">
            <v>0</v>
          </cell>
          <cell r="T518">
            <v>39</v>
          </cell>
          <cell r="U518">
            <v>39</v>
          </cell>
          <cell r="V518">
            <v>0</v>
          </cell>
          <cell r="W518">
            <v>0</v>
          </cell>
          <cell r="X518">
            <v>0</v>
          </cell>
          <cell r="Y518">
            <v>0</v>
          </cell>
          <cell r="Z518">
            <v>0</v>
          </cell>
          <cell r="AA518">
            <v>0</v>
          </cell>
          <cell r="AB518">
            <v>0</v>
          </cell>
          <cell r="AC518">
            <v>0</v>
          </cell>
          <cell r="AD518">
            <v>0</v>
          </cell>
          <cell r="AE518">
            <v>0</v>
          </cell>
          <cell r="AF518">
            <v>0</v>
          </cell>
          <cell r="AG518">
            <v>0</v>
          </cell>
          <cell r="AH518">
            <v>0</v>
          </cell>
          <cell r="AI518">
            <v>0</v>
          </cell>
          <cell r="AJ518">
            <v>0</v>
          </cell>
          <cell r="AK518">
            <v>0</v>
          </cell>
          <cell r="AL518">
            <v>0</v>
          </cell>
          <cell r="AM518">
            <v>0</v>
          </cell>
          <cell r="AN518">
            <v>0</v>
          </cell>
          <cell r="AO518">
            <v>0</v>
          </cell>
          <cell r="AP518">
            <v>0</v>
          </cell>
          <cell r="AQ518">
            <v>0</v>
          </cell>
          <cell r="AR518">
            <v>0</v>
          </cell>
          <cell r="AS518">
            <v>0</v>
          </cell>
          <cell r="AT518">
            <v>0</v>
          </cell>
          <cell r="AU518">
            <v>0</v>
          </cell>
          <cell r="AV518">
            <v>0</v>
          </cell>
          <cell r="AW518">
            <v>0</v>
          </cell>
          <cell r="AX518">
            <v>0</v>
          </cell>
          <cell r="AY518">
            <v>0</v>
          </cell>
          <cell r="AZ518">
            <v>0</v>
          </cell>
          <cell r="BA518">
            <v>0</v>
          </cell>
          <cell r="BB518">
            <v>0</v>
          </cell>
          <cell r="BC518">
            <v>0</v>
          </cell>
          <cell r="BD518">
            <v>0</v>
          </cell>
          <cell r="BE518">
            <v>0</v>
          </cell>
          <cell r="BF518">
            <v>0</v>
          </cell>
          <cell r="BG518">
            <v>0</v>
          </cell>
          <cell r="BH518">
            <v>0</v>
          </cell>
          <cell r="BI518">
            <v>0</v>
          </cell>
          <cell r="BJ518">
            <v>0</v>
          </cell>
          <cell r="BK518">
            <v>0</v>
          </cell>
          <cell r="BL518">
            <v>0</v>
          </cell>
          <cell r="BM518">
            <v>0</v>
          </cell>
          <cell r="BN518">
            <v>0</v>
          </cell>
          <cell r="BO518">
            <v>0</v>
          </cell>
          <cell r="BP518">
            <v>0</v>
          </cell>
          <cell r="BQ518">
            <v>0</v>
          </cell>
          <cell r="BR518">
            <v>0</v>
          </cell>
          <cell r="BS518">
            <v>0</v>
          </cell>
          <cell r="BT518">
            <v>0</v>
          </cell>
          <cell r="BU518">
            <v>0</v>
          </cell>
          <cell r="BV518">
            <v>0</v>
          </cell>
          <cell r="BW518">
            <v>0</v>
          </cell>
          <cell r="BX518">
            <v>0</v>
          </cell>
          <cell r="BY518">
            <v>0</v>
          </cell>
          <cell r="BZ518">
            <v>0</v>
          </cell>
          <cell r="CA518">
            <v>0</v>
          </cell>
          <cell r="CB518">
            <v>0</v>
          </cell>
          <cell r="CC518">
            <v>0</v>
          </cell>
        </row>
        <row r="519">
          <cell r="B519" t="str">
            <v>국도38(시)13</v>
          </cell>
          <cell r="C519" t="str">
            <v>국도38(시)</v>
          </cell>
          <cell r="D519">
            <v>13</v>
          </cell>
          <cell r="E519" t="str">
            <v>0105Z_591</v>
          </cell>
          <cell r="F519" t="str">
            <v>0105X_501</v>
          </cell>
          <cell r="G519">
            <v>37</v>
          </cell>
          <cell r="H519">
            <v>48</v>
          </cell>
          <cell r="I519">
            <v>0</v>
          </cell>
          <cell r="J519">
            <v>0</v>
          </cell>
          <cell r="K519">
            <v>0</v>
          </cell>
          <cell r="L519">
            <v>0</v>
          </cell>
          <cell r="M519">
            <v>0</v>
          </cell>
          <cell r="N519">
            <v>0</v>
          </cell>
          <cell r="O519">
            <v>0</v>
          </cell>
          <cell r="P519">
            <v>0</v>
          </cell>
          <cell r="Q519">
            <v>0</v>
          </cell>
          <cell r="R519">
            <v>37</v>
          </cell>
          <cell r="S519">
            <v>0</v>
          </cell>
          <cell r="T519">
            <v>37</v>
          </cell>
          <cell r="U519">
            <v>37</v>
          </cell>
          <cell r="V519">
            <v>0</v>
          </cell>
          <cell r="W519">
            <v>0</v>
          </cell>
          <cell r="X519">
            <v>0</v>
          </cell>
          <cell r="Y519">
            <v>0</v>
          </cell>
          <cell r="Z519">
            <v>0</v>
          </cell>
          <cell r="AA519">
            <v>0</v>
          </cell>
          <cell r="AB519">
            <v>0</v>
          </cell>
          <cell r="AC519">
            <v>0</v>
          </cell>
          <cell r="AD519">
            <v>0</v>
          </cell>
          <cell r="AE519">
            <v>0</v>
          </cell>
          <cell r="AF519">
            <v>0</v>
          </cell>
          <cell r="AG519">
            <v>0</v>
          </cell>
          <cell r="AH519">
            <v>0</v>
          </cell>
          <cell r="AI519">
            <v>0</v>
          </cell>
          <cell r="AJ519">
            <v>0</v>
          </cell>
          <cell r="AK519">
            <v>0</v>
          </cell>
          <cell r="AL519">
            <v>0</v>
          </cell>
          <cell r="AM519">
            <v>0</v>
          </cell>
          <cell r="AN519">
            <v>0</v>
          </cell>
          <cell r="AO519">
            <v>0</v>
          </cell>
          <cell r="AP519">
            <v>0</v>
          </cell>
          <cell r="AQ519">
            <v>0</v>
          </cell>
          <cell r="AR519">
            <v>0</v>
          </cell>
          <cell r="AS519">
            <v>0</v>
          </cell>
          <cell r="AT519">
            <v>0</v>
          </cell>
          <cell r="AU519">
            <v>0</v>
          </cell>
          <cell r="AV519">
            <v>0</v>
          </cell>
          <cell r="AW519">
            <v>0</v>
          </cell>
          <cell r="AX519">
            <v>0</v>
          </cell>
          <cell r="AY519">
            <v>0</v>
          </cell>
          <cell r="AZ519">
            <v>0</v>
          </cell>
          <cell r="BA519">
            <v>0</v>
          </cell>
          <cell r="BB519">
            <v>0</v>
          </cell>
          <cell r="BC519">
            <v>0</v>
          </cell>
          <cell r="BD519">
            <v>0</v>
          </cell>
          <cell r="BE519">
            <v>0</v>
          </cell>
          <cell r="BF519">
            <v>0</v>
          </cell>
          <cell r="BG519">
            <v>0</v>
          </cell>
          <cell r="BH519">
            <v>0</v>
          </cell>
          <cell r="BI519">
            <v>0</v>
          </cell>
          <cell r="BJ519">
            <v>0</v>
          </cell>
          <cell r="BK519">
            <v>0</v>
          </cell>
          <cell r="BL519">
            <v>0</v>
          </cell>
          <cell r="BM519">
            <v>0</v>
          </cell>
          <cell r="BN519">
            <v>0</v>
          </cell>
          <cell r="BO519">
            <v>0</v>
          </cell>
          <cell r="BP519">
            <v>0</v>
          </cell>
          <cell r="BQ519">
            <v>0</v>
          </cell>
          <cell r="BR519">
            <v>0</v>
          </cell>
          <cell r="BS519">
            <v>0</v>
          </cell>
          <cell r="BT519">
            <v>0</v>
          </cell>
          <cell r="BU519">
            <v>0</v>
          </cell>
          <cell r="BV519">
            <v>0</v>
          </cell>
          <cell r="BW519">
            <v>0</v>
          </cell>
          <cell r="BX519">
            <v>0</v>
          </cell>
          <cell r="BY519">
            <v>0</v>
          </cell>
          <cell r="BZ519">
            <v>0</v>
          </cell>
          <cell r="CA519">
            <v>0</v>
          </cell>
          <cell r="CB519">
            <v>0</v>
          </cell>
          <cell r="CC519">
            <v>0</v>
          </cell>
        </row>
        <row r="520">
          <cell r="B520" t="str">
            <v>국도38(시)13</v>
          </cell>
          <cell r="C520" t="str">
            <v>국도38(시)</v>
          </cell>
          <cell r="D520">
            <v>13</v>
          </cell>
          <cell r="E520" t="str">
            <v>0105X_501</v>
          </cell>
          <cell r="F520" t="str">
            <v>0105X_612</v>
          </cell>
          <cell r="G520">
            <v>43</v>
          </cell>
          <cell r="H520">
            <v>48</v>
          </cell>
          <cell r="I520">
            <v>0</v>
          </cell>
          <cell r="J520">
            <v>0</v>
          </cell>
          <cell r="K520">
            <v>0</v>
          </cell>
          <cell r="L520">
            <v>0</v>
          </cell>
          <cell r="M520">
            <v>0</v>
          </cell>
          <cell r="N520">
            <v>0</v>
          </cell>
          <cell r="O520">
            <v>0</v>
          </cell>
          <cell r="P520">
            <v>0</v>
          </cell>
          <cell r="Q520">
            <v>0</v>
          </cell>
          <cell r="R520">
            <v>43</v>
          </cell>
          <cell r="S520">
            <v>0</v>
          </cell>
          <cell r="T520">
            <v>43</v>
          </cell>
          <cell r="U520">
            <v>43</v>
          </cell>
          <cell r="V520">
            <v>0</v>
          </cell>
          <cell r="W520">
            <v>0</v>
          </cell>
          <cell r="X520">
            <v>0</v>
          </cell>
          <cell r="Y520">
            <v>0</v>
          </cell>
          <cell r="Z520">
            <v>0</v>
          </cell>
          <cell r="AA520">
            <v>0</v>
          </cell>
          <cell r="AB520">
            <v>0</v>
          </cell>
          <cell r="AC520">
            <v>0</v>
          </cell>
          <cell r="AD520">
            <v>0</v>
          </cell>
          <cell r="AE520">
            <v>0</v>
          </cell>
          <cell r="AF520">
            <v>0</v>
          </cell>
          <cell r="AG520">
            <v>0</v>
          </cell>
          <cell r="AH520">
            <v>0</v>
          </cell>
          <cell r="AI520">
            <v>0</v>
          </cell>
          <cell r="AJ520">
            <v>0</v>
          </cell>
          <cell r="AK520">
            <v>0</v>
          </cell>
          <cell r="AL520">
            <v>0</v>
          </cell>
          <cell r="AM520">
            <v>0</v>
          </cell>
          <cell r="AN520">
            <v>0</v>
          </cell>
          <cell r="AO520">
            <v>0</v>
          </cell>
          <cell r="AP520">
            <v>0</v>
          </cell>
          <cell r="AQ520">
            <v>0</v>
          </cell>
          <cell r="AR520">
            <v>0</v>
          </cell>
          <cell r="AS520">
            <v>0</v>
          </cell>
          <cell r="AT520">
            <v>0</v>
          </cell>
          <cell r="AU520">
            <v>0</v>
          </cell>
          <cell r="AV520">
            <v>0</v>
          </cell>
          <cell r="AW520">
            <v>0</v>
          </cell>
          <cell r="AX520">
            <v>0</v>
          </cell>
          <cell r="AY520">
            <v>0</v>
          </cell>
          <cell r="AZ520">
            <v>0</v>
          </cell>
          <cell r="BA520">
            <v>0</v>
          </cell>
          <cell r="BB520">
            <v>0</v>
          </cell>
          <cell r="BC520">
            <v>0</v>
          </cell>
          <cell r="BD520">
            <v>0</v>
          </cell>
          <cell r="BE520">
            <v>0</v>
          </cell>
          <cell r="BF520">
            <v>0</v>
          </cell>
          <cell r="BG520">
            <v>0</v>
          </cell>
          <cell r="BH520">
            <v>0</v>
          </cell>
          <cell r="BI520">
            <v>0</v>
          </cell>
          <cell r="BJ520">
            <v>0</v>
          </cell>
          <cell r="BK520">
            <v>0</v>
          </cell>
          <cell r="BL520">
            <v>0</v>
          </cell>
          <cell r="BM520">
            <v>0</v>
          </cell>
          <cell r="BN520">
            <v>0</v>
          </cell>
          <cell r="BO520">
            <v>0</v>
          </cell>
          <cell r="BP520">
            <v>0</v>
          </cell>
          <cell r="BQ520">
            <v>0</v>
          </cell>
          <cell r="BR520">
            <v>0</v>
          </cell>
          <cell r="BS520">
            <v>0</v>
          </cell>
          <cell r="BT520">
            <v>0</v>
          </cell>
          <cell r="BU520">
            <v>0</v>
          </cell>
          <cell r="BV520">
            <v>0</v>
          </cell>
          <cell r="BW520">
            <v>0</v>
          </cell>
          <cell r="BX520">
            <v>0</v>
          </cell>
          <cell r="BY520">
            <v>0</v>
          </cell>
          <cell r="BZ520">
            <v>0</v>
          </cell>
          <cell r="CA520">
            <v>0</v>
          </cell>
          <cell r="CB520">
            <v>0</v>
          </cell>
          <cell r="CC520">
            <v>0</v>
          </cell>
        </row>
        <row r="521">
          <cell r="B521" t="str">
            <v>국도38(시)13</v>
          </cell>
          <cell r="C521" t="str">
            <v>국도38(시)</v>
          </cell>
          <cell r="D521">
            <v>13</v>
          </cell>
          <cell r="E521" t="str">
            <v>0105X_612</v>
          </cell>
          <cell r="F521" t="str">
            <v>0105X_613</v>
          </cell>
          <cell r="G521">
            <v>32</v>
          </cell>
          <cell r="H521">
            <v>48</v>
          </cell>
          <cell r="I521">
            <v>0</v>
          </cell>
          <cell r="J521">
            <v>0</v>
          </cell>
          <cell r="K521">
            <v>0</v>
          </cell>
          <cell r="L521">
            <v>0</v>
          </cell>
          <cell r="M521">
            <v>0</v>
          </cell>
          <cell r="N521">
            <v>0</v>
          </cell>
          <cell r="O521">
            <v>0</v>
          </cell>
          <cell r="P521">
            <v>0</v>
          </cell>
          <cell r="Q521">
            <v>0</v>
          </cell>
          <cell r="R521">
            <v>32</v>
          </cell>
          <cell r="S521">
            <v>0</v>
          </cell>
          <cell r="T521">
            <v>32</v>
          </cell>
          <cell r="U521">
            <v>32</v>
          </cell>
          <cell r="V521">
            <v>0</v>
          </cell>
          <cell r="W521">
            <v>0</v>
          </cell>
          <cell r="X521">
            <v>0</v>
          </cell>
          <cell r="Y521">
            <v>0</v>
          </cell>
          <cell r="Z521">
            <v>0</v>
          </cell>
          <cell r="AA521">
            <v>0</v>
          </cell>
          <cell r="AB521">
            <v>0</v>
          </cell>
          <cell r="AC521">
            <v>0</v>
          </cell>
          <cell r="AD521">
            <v>0</v>
          </cell>
          <cell r="AE521">
            <v>0</v>
          </cell>
          <cell r="AF521">
            <v>0</v>
          </cell>
          <cell r="AG521">
            <v>0</v>
          </cell>
          <cell r="AH521">
            <v>0</v>
          </cell>
          <cell r="AI521">
            <v>0</v>
          </cell>
          <cell r="AJ521">
            <v>0</v>
          </cell>
          <cell r="AK521">
            <v>0</v>
          </cell>
          <cell r="AL521">
            <v>0</v>
          </cell>
          <cell r="AM521">
            <v>0</v>
          </cell>
          <cell r="AN521">
            <v>0</v>
          </cell>
          <cell r="AO521">
            <v>0</v>
          </cell>
          <cell r="AP521">
            <v>0</v>
          </cell>
          <cell r="AQ521">
            <v>0</v>
          </cell>
          <cell r="AR521">
            <v>0</v>
          </cell>
          <cell r="AS521">
            <v>0</v>
          </cell>
          <cell r="AT521">
            <v>0</v>
          </cell>
          <cell r="AU521">
            <v>0</v>
          </cell>
          <cell r="AV521">
            <v>0</v>
          </cell>
          <cell r="AW521">
            <v>0</v>
          </cell>
          <cell r="AX521">
            <v>0</v>
          </cell>
          <cell r="AY521">
            <v>0</v>
          </cell>
          <cell r="AZ521">
            <v>0</v>
          </cell>
          <cell r="BA521">
            <v>0</v>
          </cell>
          <cell r="BB521">
            <v>0</v>
          </cell>
          <cell r="BC521">
            <v>0</v>
          </cell>
          <cell r="BD521">
            <v>0</v>
          </cell>
          <cell r="BE521">
            <v>0</v>
          </cell>
          <cell r="BF521">
            <v>0</v>
          </cell>
          <cell r="BG521">
            <v>0</v>
          </cell>
          <cell r="BH521">
            <v>0</v>
          </cell>
          <cell r="BI521">
            <v>0</v>
          </cell>
          <cell r="BJ521">
            <v>0</v>
          </cell>
          <cell r="BK521">
            <v>0</v>
          </cell>
          <cell r="BL521">
            <v>0</v>
          </cell>
          <cell r="BM521">
            <v>0</v>
          </cell>
          <cell r="BN521">
            <v>0</v>
          </cell>
          <cell r="BO521">
            <v>0</v>
          </cell>
          <cell r="BP521">
            <v>0</v>
          </cell>
          <cell r="BQ521">
            <v>0</v>
          </cell>
          <cell r="BR521">
            <v>0</v>
          </cell>
          <cell r="BS521">
            <v>0</v>
          </cell>
          <cell r="BT521">
            <v>0</v>
          </cell>
          <cell r="BU521">
            <v>0</v>
          </cell>
          <cell r="BV521">
            <v>0</v>
          </cell>
          <cell r="BW521">
            <v>0</v>
          </cell>
          <cell r="BX521">
            <v>0</v>
          </cell>
          <cell r="BY521">
            <v>0</v>
          </cell>
          <cell r="BZ521">
            <v>0</v>
          </cell>
          <cell r="CA521">
            <v>0</v>
          </cell>
          <cell r="CB521">
            <v>0</v>
          </cell>
          <cell r="CC521">
            <v>0</v>
          </cell>
        </row>
        <row r="522">
          <cell r="B522" t="str">
            <v>국도38(시)13</v>
          </cell>
          <cell r="C522" t="str">
            <v>국도38(시)</v>
          </cell>
          <cell r="D522">
            <v>13</v>
          </cell>
          <cell r="E522" t="str">
            <v>0105X_613</v>
          </cell>
          <cell r="F522" t="str">
            <v>0105X_622</v>
          </cell>
          <cell r="G522">
            <v>26</v>
          </cell>
          <cell r="H522">
            <v>48</v>
          </cell>
          <cell r="I522">
            <v>0</v>
          </cell>
          <cell r="J522">
            <v>0</v>
          </cell>
          <cell r="K522">
            <v>0</v>
          </cell>
          <cell r="L522">
            <v>0</v>
          </cell>
          <cell r="M522">
            <v>0</v>
          </cell>
          <cell r="N522">
            <v>0</v>
          </cell>
          <cell r="O522">
            <v>0</v>
          </cell>
          <cell r="P522">
            <v>0</v>
          </cell>
          <cell r="Q522">
            <v>0</v>
          </cell>
          <cell r="R522">
            <v>26</v>
          </cell>
          <cell r="S522">
            <v>0</v>
          </cell>
          <cell r="T522">
            <v>26</v>
          </cell>
          <cell r="U522">
            <v>26</v>
          </cell>
          <cell r="V522">
            <v>0</v>
          </cell>
          <cell r="W522">
            <v>0</v>
          </cell>
          <cell r="X522">
            <v>0</v>
          </cell>
          <cell r="Y522">
            <v>0</v>
          </cell>
          <cell r="Z522">
            <v>0</v>
          </cell>
          <cell r="AA522">
            <v>0</v>
          </cell>
          <cell r="AB522">
            <v>0</v>
          </cell>
          <cell r="AC522">
            <v>0</v>
          </cell>
          <cell r="AD522">
            <v>0</v>
          </cell>
          <cell r="AE522">
            <v>0</v>
          </cell>
          <cell r="AF522">
            <v>0</v>
          </cell>
          <cell r="AG522">
            <v>0</v>
          </cell>
          <cell r="AH522">
            <v>0</v>
          </cell>
          <cell r="AI522">
            <v>0</v>
          </cell>
          <cell r="AJ522">
            <v>0</v>
          </cell>
          <cell r="AK522">
            <v>0</v>
          </cell>
          <cell r="AL522">
            <v>0</v>
          </cell>
          <cell r="AM522">
            <v>0</v>
          </cell>
          <cell r="AN522">
            <v>0</v>
          </cell>
          <cell r="AO522">
            <v>0</v>
          </cell>
          <cell r="AP522">
            <v>0</v>
          </cell>
          <cell r="AQ522">
            <v>0</v>
          </cell>
          <cell r="AR522">
            <v>0</v>
          </cell>
          <cell r="AS522">
            <v>0</v>
          </cell>
          <cell r="AT522">
            <v>0</v>
          </cell>
          <cell r="AU522">
            <v>0</v>
          </cell>
          <cell r="AV522">
            <v>0</v>
          </cell>
          <cell r="AW522">
            <v>0</v>
          </cell>
          <cell r="AX522">
            <v>0</v>
          </cell>
          <cell r="AY522">
            <v>0</v>
          </cell>
          <cell r="AZ522">
            <v>0</v>
          </cell>
          <cell r="BA522">
            <v>0</v>
          </cell>
          <cell r="BB522">
            <v>0</v>
          </cell>
          <cell r="BC522">
            <v>0</v>
          </cell>
          <cell r="BD522">
            <v>0</v>
          </cell>
          <cell r="BE522">
            <v>0</v>
          </cell>
          <cell r="BF522">
            <v>0</v>
          </cell>
          <cell r="BG522">
            <v>0</v>
          </cell>
          <cell r="BH522">
            <v>0</v>
          </cell>
          <cell r="BI522">
            <v>0</v>
          </cell>
          <cell r="BJ522">
            <v>0</v>
          </cell>
          <cell r="BK522">
            <v>0</v>
          </cell>
          <cell r="BL522">
            <v>0</v>
          </cell>
          <cell r="BM522">
            <v>0</v>
          </cell>
          <cell r="BN522">
            <v>0</v>
          </cell>
          <cell r="BO522">
            <v>0</v>
          </cell>
          <cell r="BP522">
            <v>0</v>
          </cell>
          <cell r="BQ522">
            <v>0</v>
          </cell>
          <cell r="BR522">
            <v>0</v>
          </cell>
          <cell r="BS522">
            <v>0</v>
          </cell>
          <cell r="BT522">
            <v>0</v>
          </cell>
          <cell r="BU522">
            <v>0</v>
          </cell>
          <cell r="BV522">
            <v>0</v>
          </cell>
          <cell r="BW522">
            <v>0</v>
          </cell>
          <cell r="BX522">
            <v>0</v>
          </cell>
          <cell r="BY522">
            <v>0</v>
          </cell>
          <cell r="BZ522">
            <v>0</v>
          </cell>
          <cell r="CA522">
            <v>0</v>
          </cell>
          <cell r="CB522">
            <v>0</v>
          </cell>
          <cell r="CC522">
            <v>0</v>
          </cell>
        </row>
        <row r="523">
          <cell r="B523" t="str">
            <v>국도38(시)13</v>
          </cell>
          <cell r="C523" t="str">
            <v>국도38(시)</v>
          </cell>
          <cell r="D523">
            <v>13</v>
          </cell>
          <cell r="E523" t="str">
            <v>0105X_622</v>
          </cell>
          <cell r="F523" t="str">
            <v>0105X_621</v>
          </cell>
          <cell r="G523">
            <v>27</v>
          </cell>
          <cell r="H523">
            <v>48</v>
          </cell>
          <cell r="I523">
            <v>0</v>
          </cell>
          <cell r="J523">
            <v>0</v>
          </cell>
          <cell r="K523">
            <v>0</v>
          </cell>
          <cell r="L523">
            <v>0</v>
          </cell>
          <cell r="M523">
            <v>0</v>
          </cell>
          <cell r="N523">
            <v>0</v>
          </cell>
          <cell r="O523">
            <v>0</v>
          </cell>
          <cell r="P523">
            <v>0</v>
          </cell>
          <cell r="Q523">
            <v>0</v>
          </cell>
          <cell r="R523">
            <v>27</v>
          </cell>
          <cell r="S523">
            <v>0</v>
          </cell>
          <cell r="T523">
            <v>27</v>
          </cell>
          <cell r="U523">
            <v>27</v>
          </cell>
          <cell r="V523">
            <v>0</v>
          </cell>
          <cell r="W523">
            <v>0</v>
          </cell>
          <cell r="X523">
            <v>0</v>
          </cell>
          <cell r="Y523">
            <v>0</v>
          </cell>
          <cell r="Z523">
            <v>0</v>
          </cell>
          <cell r="AA523">
            <v>0</v>
          </cell>
          <cell r="AB523">
            <v>0</v>
          </cell>
          <cell r="AC523">
            <v>0</v>
          </cell>
          <cell r="AD523">
            <v>0</v>
          </cell>
          <cell r="AE523">
            <v>0</v>
          </cell>
          <cell r="AF523">
            <v>0</v>
          </cell>
          <cell r="AG523">
            <v>0</v>
          </cell>
          <cell r="AH523">
            <v>0</v>
          </cell>
          <cell r="AI523">
            <v>0</v>
          </cell>
          <cell r="AJ523">
            <v>0</v>
          </cell>
          <cell r="AK523">
            <v>0</v>
          </cell>
          <cell r="AL523">
            <v>0</v>
          </cell>
          <cell r="AM523">
            <v>0</v>
          </cell>
          <cell r="AN523">
            <v>0</v>
          </cell>
          <cell r="AO523">
            <v>0</v>
          </cell>
          <cell r="AP523">
            <v>0</v>
          </cell>
          <cell r="AQ523">
            <v>0</v>
          </cell>
          <cell r="AR523">
            <v>0</v>
          </cell>
          <cell r="AS523">
            <v>0</v>
          </cell>
          <cell r="AT523">
            <v>0</v>
          </cell>
          <cell r="AU523">
            <v>0</v>
          </cell>
          <cell r="AV523">
            <v>0</v>
          </cell>
          <cell r="AW523">
            <v>0</v>
          </cell>
          <cell r="AX523">
            <v>0</v>
          </cell>
          <cell r="AY523">
            <v>0</v>
          </cell>
          <cell r="AZ523">
            <v>0</v>
          </cell>
          <cell r="BA523">
            <v>0</v>
          </cell>
          <cell r="BB523">
            <v>0</v>
          </cell>
          <cell r="BC523">
            <v>0</v>
          </cell>
          <cell r="BD523">
            <v>0</v>
          </cell>
          <cell r="BE523">
            <v>0</v>
          </cell>
          <cell r="BF523">
            <v>0</v>
          </cell>
          <cell r="BG523">
            <v>0</v>
          </cell>
          <cell r="BH523">
            <v>0</v>
          </cell>
          <cell r="BI523">
            <v>0</v>
          </cell>
          <cell r="BJ523">
            <v>0</v>
          </cell>
          <cell r="BK523">
            <v>0</v>
          </cell>
          <cell r="BL523">
            <v>0</v>
          </cell>
          <cell r="BM523">
            <v>0</v>
          </cell>
          <cell r="BN523">
            <v>0</v>
          </cell>
          <cell r="BO523">
            <v>0</v>
          </cell>
          <cell r="BP523">
            <v>0</v>
          </cell>
          <cell r="BQ523">
            <v>0</v>
          </cell>
          <cell r="BR523">
            <v>0</v>
          </cell>
          <cell r="BS523">
            <v>0</v>
          </cell>
          <cell r="BT523">
            <v>0</v>
          </cell>
          <cell r="BU523">
            <v>0</v>
          </cell>
          <cell r="BV523">
            <v>0</v>
          </cell>
          <cell r="BW523">
            <v>0</v>
          </cell>
          <cell r="BX523">
            <v>0</v>
          </cell>
          <cell r="BY523">
            <v>0</v>
          </cell>
          <cell r="BZ523">
            <v>0</v>
          </cell>
          <cell r="CA523">
            <v>0</v>
          </cell>
          <cell r="CB523">
            <v>0</v>
          </cell>
          <cell r="CC523">
            <v>0</v>
          </cell>
        </row>
        <row r="524">
          <cell r="B524" t="str">
            <v>국도38(시)13</v>
          </cell>
          <cell r="C524" t="str">
            <v>국도38(시)</v>
          </cell>
          <cell r="D524">
            <v>13</v>
          </cell>
          <cell r="E524" t="str">
            <v>0105X_621</v>
          </cell>
          <cell r="F524" t="str">
            <v>0105X_521</v>
          </cell>
          <cell r="G524">
            <v>47</v>
          </cell>
          <cell r="H524">
            <v>48</v>
          </cell>
          <cell r="I524">
            <v>0</v>
          </cell>
          <cell r="J524" t="str">
            <v>중간여장</v>
          </cell>
          <cell r="K524">
            <v>0</v>
          </cell>
          <cell r="L524">
            <v>0</v>
          </cell>
          <cell r="M524">
            <v>0</v>
          </cell>
          <cell r="N524">
            <v>0</v>
          </cell>
          <cell r="O524">
            <v>0</v>
          </cell>
          <cell r="P524">
            <v>0</v>
          </cell>
          <cell r="Q524">
            <v>0</v>
          </cell>
          <cell r="R524">
            <v>47</v>
          </cell>
          <cell r="S524">
            <v>0</v>
          </cell>
          <cell r="T524">
            <v>47</v>
          </cell>
          <cell r="U524">
            <v>77</v>
          </cell>
          <cell r="V524">
            <v>0</v>
          </cell>
          <cell r="W524">
            <v>0</v>
          </cell>
          <cell r="X524">
            <v>30</v>
          </cell>
          <cell r="Y524">
            <v>0</v>
          </cell>
          <cell r="Z524">
            <v>0</v>
          </cell>
          <cell r="AA524">
            <v>0</v>
          </cell>
          <cell r="AB524">
            <v>0</v>
          </cell>
          <cell r="AC524">
            <v>0</v>
          </cell>
          <cell r="AD524">
            <v>0</v>
          </cell>
          <cell r="AE524">
            <v>0</v>
          </cell>
          <cell r="AF524">
            <v>0</v>
          </cell>
          <cell r="AG524">
            <v>0</v>
          </cell>
          <cell r="AH524">
            <v>0</v>
          </cell>
          <cell r="AI524">
            <v>0</v>
          </cell>
          <cell r="AJ524">
            <v>0</v>
          </cell>
          <cell r="AK524">
            <v>0</v>
          </cell>
          <cell r="AL524">
            <v>0</v>
          </cell>
          <cell r="AM524">
            <v>0</v>
          </cell>
          <cell r="AN524">
            <v>0</v>
          </cell>
          <cell r="AO524">
            <v>0</v>
          </cell>
          <cell r="AP524">
            <v>0</v>
          </cell>
          <cell r="AQ524">
            <v>0</v>
          </cell>
          <cell r="AR524">
            <v>0</v>
          </cell>
          <cell r="AS524">
            <v>0</v>
          </cell>
          <cell r="AT524">
            <v>0</v>
          </cell>
          <cell r="AU524">
            <v>0</v>
          </cell>
          <cell r="AV524">
            <v>0</v>
          </cell>
          <cell r="AW524">
            <v>0</v>
          </cell>
          <cell r="AX524">
            <v>0</v>
          </cell>
          <cell r="AY524">
            <v>0</v>
          </cell>
          <cell r="AZ524">
            <v>0</v>
          </cell>
          <cell r="BA524">
            <v>1</v>
          </cell>
          <cell r="BB524">
            <v>0</v>
          </cell>
          <cell r="BC524">
            <v>0</v>
          </cell>
          <cell r="BD524">
            <v>0</v>
          </cell>
          <cell r="BE524">
            <v>0</v>
          </cell>
          <cell r="BF524">
            <v>0</v>
          </cell>
          <cell r="BG524">
            <v>0</v>
          </cell>
          <cell r="BH524">
            <v>0</v>
          </cell>
          <cell r="BI524">
            <v>0</v>
          </cell>
          <cell r="BJ524">
            <v>0</v>
          </cell>
          <cell r="BK524">
            <v>0</v>
          </cell>
          <cell r="BL524">
            <v>0</v>
          </cell>
          <cell r="BM524">
            <v>0</v>
          </cell>
          <cell r="BN524">
            <v>0</v>
          </cell>
          <cell r="BO524">
            <v>0</v>
          </cell>
          <cell r="BP524">
            <v>0</v>
          </cell>
          <cell r="BQ524">
            <v>0</v>
          </cell>
          <cell r="BR524">
            <v>0</v>
          </cell>
          <cell r="BS524">
            <v>0</v>
          </cell>
          <cell r="BT524">
            <v>0</v>
          </cell>
          <cell r="BU524">
            <v>0</v>
          </cell>
          <cell r="BV524">
            <v>0</v>
          </cell>
          <cell r="BW524">
            <v>0</v>
          </cell>
          <cell r="BX524">
            <v>0</v>
          </cell>
          <cell r="BY524">
            <v>0</v>
          </cell>
          <cell r="BZ524">
            <v>0</v>
          </cell>
          <cell r="CA524">
            <v>0</v>
          </cell>
          <cell r="CB524">
            <v>0</v>
          </cell>
          <cell r="CC524">
            <v>0</v>
          </cell>
        </row>
        <row r="525">
          <cell r="B525" t="str">
            <v>국도38(시)13</v>
          </cell>
          <cell r="C525" t="str">
            <v>국도38(시)</v>
          </cell>
          <cell r="D525">
            <v>13</v>
          </cell>
          <cell r="E525" t="str">
            <v>0105X_521</v>
          </cell>
          <cell r="F525" t="str">
            <v>0105X_431</v>
          </cell>
          <cell r="G525">
            <v>52</v>
          </cell>
          <cell r="H525">
            <v>48</v>
          </cell>
          <cell r="I525">
            <v>0</v>
          </cell>
          <cell r="J525">
            <v>0</v>
          </cell>
          <cell r="K525">
            <v>0</v>
          </cell>
          <cell r="L525">
            <v>0</v>
          </cell>
          <cell r="M525">
            <v>0</v>
          </cell>
          <cell r="N525">
            <v>0</v>
          </cell>
          <cell r="O525">
            <v>0</v>
          </cell>
          <cell r="P525">
            <v>0</v>
          </cell>
          <cell r="Q525">
            <v>0</v>
          </cell>
          <cell r="R525">
            <v>52</v>
          </cell>
          <cell r="S525">
            <v>0</v>
          </cell>
          <cell r="T525">
            <v>52</v>
          </cell>
          <cell r="U525">
            <v>52</v>
          </cell>
          <cell r="V525">
            <v>0</v>
          </cell>
          <cell r="W525">
            <v>0</v>
          </cell>
          <cell r="X525">
            <v>0</v>
          </cell>
          <cell r="Y525">
            <v>0</v>
          </cell>
          <cell r="Z525">
            <v>0</v>
          </cell>
          <cell r="AA525">
            <v>0</v>
          </cell>
          <cell r="AB525">
            <v>0</v>
          </cell>
          <cell r="AC525">
            <v>0</v>
          </cell>
          <cell r="AD525">
            <v>0</v>
          </cell>
          <cell r="AE525">
            <v>0</v>
          </cell>
          <cell r="AF525">
            <v>0</v>
          </cell>
          <cell r="AG525">
            <v>0</v>
          </cell>
          <cell r="AH525">
            <v>0</v>
          </cell>
          <cell r="AI525">
            <v>0</v>
          </cell>
          <cell r="AJ525">
            <v>0</v>
          </cell>
          <cell r="AK525">
            <v>0</v>
          </cell>
          <cell r="AL525">
            <v>0</v>
          </cell>
          <cell r="AM525">
            <v>0</v>
          </cell>
          <cell r="AN525">
            <v>0</v>
          </cell>
          <cell r="AO525">
            <v>0</v>
          </cell>
          <cell r="AP525">
            <v>0</v>
          </cell>
          <cell r="AQ525">
            <v>0</v>
          </cell>
          <cell r="AR525">
            <v>0</v>
          </cell>
          <cell r="AS525">
            <v>0</v>
          </cell>
          <cell r="AT525">
            <v>0</v>
          </cell>
          <cell r="AU525">
            <v>0</v>
          </cell>
          <cell r="AV525">
            <v>0</v>
          </cell>
          <cell r="AW525">
            <v>0</v>
          </cell>
          <cell r="AX525">
            <v>0</v>
          </cell>
          <cell r="AY525">
            <v>0</v>
          </cell>
          <cell r="AZ525">
            <v>0</v>
          </cell>
          <cell r="BA525">
            <v>0</v>
          </cell>
          <cell r="BB525">
            <v>0</v>
          </cell>
          <cell r="BC525">
            <v>0</v>
          </cell>
          <cell r="BD525">
            <v>0</v>
          </cell>
          <cell r="BE525">
            <v>0</v>
          </cell>
          <cell r="BF525">
            <v>0</v>
          </cell>
          <cell r="BG525">
            <v>0</v>
          </cell>
          <cell r="BH525">
            <v>0</v>
          </cell>
          <cell r="BI525">
            <v>0</v>
          </cell>
          <cell r="BJ525">
            <v>0</v>
          </cell>
          <cell r="BK525">
            <v>0</v>
          </cell>
          <cell r="BL525">
            <v>0</v>
          </cell>
          <cell r="BM525">
            <v>0</v>
          </cell>
          <cell r="BN525">
            <v>0</v>
          </cell>
          <cell r="BO525">
            <v>0</v>
          </cell>
          <cell r="BP525">
            <v>0</v>
          </cell>
          <cell r="BQ525">
            <v>0</v>
          </cell>
          <cell r="BR525">
            <v>0</v>
          </cell>
          <cell r="BS525">
            <v>0</v>
          </cell>
          <cell r="BT525">
            <v>0</v>
          </cell>
          <cell r="BU525">
            <v>0</v>
          </cell>
          <cell r="BV525">
            <v>0</v>
          </cell>
          <cell r="BW525">
            <v>0</v>
          </cell>
          <cell r="BX525">
            <v>0</v>
          </cell>
          <cell r="BY525">
            <v>0</v>
          </cell>
          <cell r="BZ525">
            <v>0</v>
          </cell>
          <cell r="CA525">
            <v>0</v>
          </cell>
          <cell r="CB525">
            <v>0</v>
          </cell>
          <cell r="CC525">
            <v>0</v>
          </cell>
        </row>
        <row r="526">
          <cell r="B526" t="str">
            <v>국도38(시)13</v>
          </cell>
          <cell r="C526" t="str">
            <v>국도38(시)</v>
          </cell>
          <cell r="D526">
            <v>13</v>
          </cell>
          <cell r="E526" t="str">
            <v>0105X_431</v>
          </cell>
          <cell r="F526" t="str">
            <v>0105X_342</v>
          </cell>
          <cell r="G526">
            <v>54</v>
          </cell>
          <cell r="H526">
            <v>48</v>
          </cell>
          <cell r="I526">
            <v>0</v>
          </cell>
          <cell r="J526">
            <v>0</v>
          </cell>
          <cell r="K526">
            <v>0</v>
          </cell>
          <cell r="L526">
            <v>0</v>
          </cell>
          <cell r="M526">
            <v>0</v>
          </cell>
          <cell r="N526">
            <v>0</v>
          </cell>
          <cell r="O526">
            <v>0</v>
          </cell>
          <cell r="P526">
            <v>0</v>
          </cell>
          <cell r="Q526">
            <v>0</v>
          </cell>
          <cell r="R526">
            <v>54</v>
          </cell>
          <cell r="S526">
            <v>0</v>
          </cell>
          <cell r="T526">
            <v>54</v>
          </cell>
          <cell r="U526">
            <v>54</v>
          </cell>
          <cell r="V526">
            <v>0</v>
          </cell>
          <cell r="W526">
            <v>0</v>
          </cell>
          <cell r="X526">
            <v>0</v>
          </cell>
          <cell r="Y526">
            <v>0</v>
          </cell>
          <cell r="Z526">
            <v>0</v>
          </cell>
          <cell r="AA526">
            <v>0</v>
          </cell>
          <cell r="AB526">
            <v>0</v>
          </cell>
          <cell r="AC526">
            <v>0</v>
          </cell>
          <cell r="AD526">
            <v>0</v>
          </cell>
          <cell r="AE526">
            <v>0</v>
          </cell>
          <cell r="AF526">
            <v>0</v>
          </cell>
          <cell r="AG526">
            <v>0</v>
          </cell>
          <cell r="AH526">
            <v>0</v>
          </cell>
          <cell r="AI526">
            <v>0</v>
          </cell>
          <cell r="AJ526">
            <v>0</v>
          </cell>
          <cell r="AK526">
            <v>0</v>
          </cell>
          <cell r="AL526">
            <v>0</v>
          </cell>
          <cell r="AM526">
            <v>0</v>
          </cell>
          <cell r="AN526">
            <v>0</v>
          </cell>
          <cell r="AO526">
            <v>0</v>
          </cell>
          <cell r="AP526">
            <v>0</v>
          </cell>
          <cell r="AQ526">
            <v>0</v>
          </cell>
          <cell r="AR526">
            <v>0</v>
          </cell>
          <cell r="AS526">
            <v>0</v>
          </cell>
          <cell r="AT526">
            <v>0</v>
          </cell>
          <cell r="AU526">
            <v>0</v>
          </cell>
          <cell r="AV526">
            <v>0</v>
          </cell>
          <cell r="AW526">
            <v>0</v>
          </cell>
          <cell r="AX526">
            <v>0</v>
          </cell>
          <cell r="AY526">
            <v>0</v>
          </cell>
          <cell r="AZ526">
            <v>0</v>
          </cell>
          <cell r="BA526">
            <v>0</v>
          </cell>
          <cell r="BB526">
            <v>0</v>
          </cell>
          <cell r="BC526">
            <v>0</v>
          </cell>
          <cell r="BD526">
            <v>0</v>
          </cell>
          <cell r="BE526">
            <v>0</v>
          </cell>
          <cell r="BF526">
            <v>0</v>
          </cell>
          <cell r="BG526">
            <v>0</v>
          </cell>
          <cell r="BH526">
            <v>0</v>
          </cell>
          <cell r="BI526">
            <v>0</v>
          </cell>
          <cell r="BJ526">
            <v>0</v>
          </cell>
          <cell r="BK526">
            <v>0</v>
          </cell>
          <cell r="BL526">
            <v>0</v>
          </cell>
          <cell r="BM526">
            <v>0</v>
          </cell>
          <cell r="BN526">
            <v>0</v>
          </cell>
          <cell r="BO526">
            <v>0</v>
          </cell>
          <cell r="BP526">
            <v>0</v>
          </cell>
          <cell r="BQ526">
            <v>0</v>
          </cell>
          <cell r="BR526">
            <v>0</v>
          </cell>
          <cell r="BS526">
            <v>0</v>
          </cell>
          <cell r="BT526">
            <v>0</v>
          </cell>
          <cell r="BU526">
            <v>0</v>
          </cell>
          <cell r="BV526">
            <v>0</v>
          </cell>
          <cell r="BW526">
            <v>0</v>
          </cell>
          <cell r="BX526">
            <v>0</v>
          </cell>
          <cell r="BY526">
            <v>0</v>
          </cell>
          <cell r="BZ526">
            <v>0</v>
          </cell>
          <cell r="CA526">
            <v>0</v>
          </cell>
          <cell r="CB526">
            <v>0</v>
          </cell>
          <cell r="CC526">
            <v>0</v>
          </cell>
        </row>
        <row r="527">
          <cell r="B527" t="str">
            <v>국도38(시)13</v>
          </cell>
          <cell r="C527" t="str">
            <v>국도38(시)</v>
          </cell>
          <cell r="D527">
            <v>13</v>
          </cell>
          <cell r="E527" t="str">
            <v>0105X_342</v>
          </cell>
          <cell r="F527" t="str">
            <v>0105X_341</v>
          </cell>
          <cell r="G527">
            <v>37</v>
          </cell>
          <cell r="H527">
            <v>48</v>
          </cell>
          <cell r="I527">
            <v>0</v>
          </cell>
          <cell r="J527">
            <v>0</v>
          </cell>
          <cell r="K527">
            <v>0</v>
          </cell>
          <cell r="L527">
            <v>0</v>
          </cell>
          <cell r="M527">
            <v>0</v>
          </cell>
          <cell r="N527">
            <v>0</v>
          </cell>
          <cell r="O527">
            <v>0</v>
          </cell>
          <cell r="P527">
            <v>0</v>
          </cell>
          <cell r="Q527">
            <v>0</v>
          </cell>
          <cell r="R527">
            <v>37</v>
          </cell>
          <cell r="S527">
            <v>0</v>
          </cell>
          <cell r="T527">
            <v>37</v>
          </cell>
          <cell r="U527">
            <v>37</v>
          </cell>
          <cell r="V527">
            <v>0</v>
          </cell>
          <cell r="W527">
            <v>0</v>
          </cell>
          <cell r="X527">
            <v>0</v>
          </cell>
          <cell r="Y527">
            <v>0</v>
          </cell>
          <cell r="Z527">
            <v>0</v>
          </cell>
          <cell r="AA527">
            <v>0</v>
          </cell>
          <cell r="AB527">
            <v>0</v>
          </cell>
          <cell r="AC527">
            <v>0</v>
          </cell>
          <cell r="AD527">
            <v>0</v>
          </cell>
          <cell r="AE527">
            <v>0</v>
          </cell>
          <cell r="AF527">
            <v>0</v>
          </cell>
          <cell r="AG527">
            <v>0</v>
          </cell>
          <cell r="AH527">
            <v>0</v>
          </cell>
          <cell r="AI527">
            <v>0</v>
          </cell>
          <cell r="AJ527">
            <v>0</v>
          </cell>
          <cell r="AK527">
            <v>0</v>
          </cell>
          <cell r="AL527">
            <v>0</v>
          </cell>
          <cell r="AM527">
            <v>0</v>
          </cell>
          <cell r="AN527">
            <v>0</v>
          </cell>
          <cell r="AO527">
            <v>0</v>
          </cell>
          <cell r="AP527">
            <v>0</v>
          </cell>
          <cell r="AQ527">
            <v>0</v>
          </cell>
          <cell r="AR527">
            <v>0</v>
          </cell>
          <cell r="AS527">
            <v>0</v>
          </cell>
          <cell r="AT527">
            <v>0</v>
          </cell>
          <cell r="AU527">
            <v>0</v>
          </cell>
          <cell r="AV527">
            <v>0</v>
          </cell>
          <cell r="AW527">
            <v>0</v>
          </cell>
          <cell r="AX527">
            <v>0</v>
          </cell>
          <cell r="AY527">
            <v>0</v>
          </cell>
          <cell r="AZ527">
            <v>0</v>
          </cell>
          <cell r="BA527">
            <v>0</v>
          </cell>
          <cell r="BB527">
            <v>0</v>
          </cell>
          <cell r="BC527">
            <v>0</v>
          </cell>
          <cell r="BD527">
            <v>0</v>
          </cell>
          <cell r="BE527">
            <v>0</v>
          </cell>
          <cell r="BF527">
            <v>0</v>
          </cell>
          <cell r="BG527">
            <v>0</v>
          </cell>
          <cell r="BH527">
            <v>0</v>
          </cell>
          <cell r="BI527">
            <v>0</v>
          </cell>
          <cell r="BJ527">
            <v>0</v>
          </cell>
          <cell r="BK527">
            <v>0</v>
          </cell>
          <cell r="BL527">
            <v>0</v>
          </cell>
          <cell r="BM527">
            <v>0</v>
          </cell>
          <cell r="BN527">
            <v>0</v>
          </cell>
          <cell r="BO527">
            <v>0</v>
          </cell>
          <cell r="BP527">
            <v>0</v>
          </cell>
          <cell r="BQ527">
            <v>0</v>
          </cell>
          <cell r="BR527">
            <v>0</v>
          </cell>
          <cell r="BS527">
            <v>0</v>
          </cell>
          <cell r="BT527">
            <v>0</v>
          </cell>
          <cell r="BU527">
            <v>0</v>
          </cell>
          <cell r="BV527">
            <v>0</v>
          </cell>
          <cell r="BW527">
            <v>0</v>
          </cell>
          <cell r="BX527">
            <v>0</v>
          </cell>
          <cell r="BY527">
            <v>0</v>
          </cell>
          <cell r="BZ527">
            <v>0</v>
          </cell>
          <cell r="CA527">
            <v>0</v>
          </cell>
          <cell r="CB527">
            <v>0</v>
          </cell>
          <cell r="CC527">
            <v>0</v>
          </cell>
        </row>
        <row r="528">
          <cell r="B528" t="str">
            <v>국도38(시)13</v>
          </cell>
          <cell r="C528" t="str">
            <v>국도38(시)</v>
          </cell>
          <cell r="D528">
            <v>13</v>
          </cell>
          <cell r="E528" t="str">
            <v>0105X_341</v>
          </cell>
          <cell r="F528" t="str">
            <v>0105X_241</v>
          </cell>
          <cell r="G528">
            <v>35</v>
          </cell>
          <cell r="H528">
            <v>48</v>
          </cell>
          <cell r="I528">
            <v>0</v>
          </cell>
          <cell r="J528">
            <v>0</v>
          </cell>
          <cell r="K528">
            <v>0</v>
          </cell>
          <cell r="L528">
            <v>0</v>
          </cell>
          <cell r="M528">
            <v>0</v>
          </cell>
          <cell r="N528">
            <v>0</v>
          </cell>
          <cell r="O528">
            <v>0</v>
          </cell>
          <cell r="P528">
            <v>0</v>
          </cell>
          <cell r="Q528">
            <v>0</v>
          </cell>
          <cell r="R528">
            <v>35</v>
          </cell>
          <cell r="S528">
            <v>0</v>
          </cell>
          <cell r="T528">
            <v>35</v>
          </cell>
          <cell r="U528">
            <v>35</v>
          </cell>
          <cell r="V528">
            <v>0</v>
          </cell>
          <cell r="W528">
            <v>0</v>
          </cell>
          <cell r="X528">
            <v>0</v>
          </cell>
          <cell r="Y528">
            <v>0</v>
          </cell>
          <cell r="Z528">
            <v>0</v>
          </cell>
          <cell r="AA528">
            <v>0</v>
          </cell>
          <cell r="AB528">
            <v>0</v>
          </cell>
          <cell r="AC528">
            <v>0</v>
          </cell>
          <cell r="AD528">
            <v>0</v>
          </cell>
          <cell r="AE528">
            <v>0</v>
          </cell>
          <cell r="AF528">
            <v>0</v>
          </cell>
          <cell r="AG528">
            <v>0</v>
          </cell>
          <cell r="AH528">
            <v>0</v>
          </cell>
          <cell r="AI528">
            <v>0</v>
          </cell>
          <cell r="AJ528">
            <v>0</v>
          </cell>
          <cell r="AK528">
            <v>0</v>
          </cell>
          <cell r="AL528">
            <v>0</v>
          </cell>
          <cell r="AM528">
            <v>0</v>
          </cell>
          <cell r="AN528">
            <v>0</v>
          </cell>
          <cell r="AO528">
            <v>0</v>
          </cell>
          <cell r="AP528">
            <v>0</v>
          </cell>
          <cell r="AQ528">
            <v>0</v>
          </cell>
          <cell r="AR528">
            <v>0</v>
          </cell>
          <cell r="AS528">
            <v>0</v>
          </cell>
          <cell r="AT528">
            <v>0</v>
          </cell>
          <cell r="AU528">
            <v>0</v>
          </cell>
          <cell r="AV528">
            <v>0</v>
          </cell>
          <cell r="AW528">
            <v>0</v>
          </cell>
          <cell r="AX528">
            <v>0</v>
          </cell>
          <cell r="AY528">
            <v>0</v>
          </cell>
          <cell r="AZ528">
            <v>0</v>
          </cell>
          <cell r="BA528">
            <v>0</v>
          </cell>
          <cell r="BB528">
            <v>0</v>
          </cell>
          <cell r="BC528">
            <v>0</v>
          </cell>
          <cell r="BD528">
            <v>0</v>
          </cell>
          <cell r="BE528">
            <v>0</v>
          </cell>
          <cell r="BF528">
            <v>0</v>
          </cell>
          <cell r="BG528">
            <v>0</v>
          </cell>
          <cell r="BH528">
            <v>0</v>
          </cell>
          <cell r="BI528">
            <v>0</v>
          </cell>
          <cell r="BJ528">
            <v>0</v>
          </cell>
          <cell r="BK528">
            <v>0</v>
          </cell>
          <cell r="BL528">
            <v>0</v>
          </cell>
          <cell r="BM528">
            <v>0</v>
          </cell>
          <cell r="BN528">
            <v>0</v>
          </cell>
          <cell r="BO528">
            <v>0</v>
          </cell>
          <cell r="BP528">
            <v>0</v>
          </cell>
          <cell r="BQ528">
            <v>0</v>
          </cell>
          <cell r="BR528">
            <v>0</v>
          </cell>
          <cell r="BS528">
            <v>0</v>
          </cell>
          <cell r="BT528">
            <v>0</v>
          </cell>
          <cell r="BU528">
            <v>0</v>
          </cell>
          <cell r="BV528">
            <v>0</v>
          </cell>
          <cell r="BW528">
            <v>0</v>
          </cell>
          <cell r="BX528">
            <v>0</v>
          </cell>
          <cell r="BY528">
            <v>0</v>
          </cell>
          <cell r="BZ528">
            <v>0</v>
          </cell>
          <cell r="CA528">
            <v>0</v>
          </cell>
          <cell r="CB528">
            <v>0</v>
          </cell>
          <cell r="CC528">
            <v>0</v>
          </cell>
        </row>
        <row r="529">
          <cell r="B529" t="str">
            <v>국도38(시)13</v>
          </cell>
          <cell r="C529" t="str">
            <v>국도38(시)</v>
          </cell>
          <cell r="D529">
            <v>13</v>
          </cell>
          <cell r="E529" t="str">
            <v>0105X_241</v>
          </cell>
          <cell r="F529" t="str">
            <v>0105X_251</v>
          </cell>
          <cell r="G529">
            <v>45</v>
          </cell>
          <cell r="H529">
            <v>48</v>
          </cell>
          <cell r="I529">
            <v>0</v>
          </cell>
          <cell r="J529">
            <v>0</v>
          </cell>
          <cell r="K529">
            <v>0</v>
          </cell>
          <cell r="L529">
            <v>0</v>
          </cell>
          <cell r="M529">
            <v>0</v>
          </cell>
          <cell r="N529">
            <v>0</v>
          </cell>
          <cell r="O529">
            <v>0</v>
          </cell>
          <cell r="P529">
            <v>0</v>
          </cell>
          <cell r="Q529">
            <v>0</v>
          </cell>
          <cell r="R529">
            <v>45</v>
          </cell>
          <cell r="S529">
            <v>0</v>
          </cell>
          <cell r="T529">
            <v>45</v>
          </cell>
          <cell r="U529">
            <v>45</v>
          </cell>
          <cell r="V529">
            <v>0</v>
          </cell>
          <cell r="W529">
            <v>0</v>
          </cell>
          <cell r="X529">
            <v>0</v>
          </cell>
          <cell r="Y529">
            <v>0</v>
          </cell>
          <cell r="Z529">
            <v>0</v>
          </cell>
          <cell r="AA529">
            <v>0</v>
          </cell>
          <cell r="AB529">
            <v>0</v>
          </cell>
          <cell r="AC529">
            <v>0</v>
          </cell>
          <cell r="AD529">
            <v>0</v>
          </cell>
          <cell r="AE529">
            <v>0</v>
          </cell>
          <cell r="AF529">
            <v>0</v>
          </cell>
          <cell r="AG529">
            <v>0</v>
          </cell>
          <cell r="AH529">
            <v>0</v>
          </cell>
          <cell r="AI529">
            <v>0</v>
          </cell>
          <cell r="AJ529">
            <v>0</v>
          </cell>
          <cell r="AK529">
            <v>0</v>
          </cell>
          <cell r="AL529">
            <v>0</v>
          </cell>
          <cell r="AM529">
            <v>0</v>
          </cell>
          <cell r="AN529">
            <v>0</v>
          </cell>
          <cell r="AO529">
            <v>0</v>
          </cell>
          <cell r="AP529">
            <v>0</v>
          </cell>
          <cell r="AQ529">
            <v>0</v>
          </cell>
          <cell r="AR529">
            <v>0</v>
          </cell>
          <cell r="AS529">
            <v>0</v>
          </cell>
          <cell r="AT529">
            <v>0</v>
          </cell>
          <cell r="AU529">
            <v>0</v>
          </cell>
          <cell r="AV529">
            <v>0</v>
          </cell>
          <cell r="AW529">
            <v>0</v>
          </cell>
          <cell r="AX529">
            <v>0</v>
          </cell>
          <cell r="AY529">
            <v>0</v>
          </cell>
          <cell r="AZ529">
            <v>0</v>
          </cell>
          <cell r="BA529">
            <v>0</v>
          </cell>
          <cell r="BB529">
            <v>0</v>
          </cell>
          <cell r="BC529">
            <v>0</v>
          </cell>
          <cell r="BD529">
            <v>0</v>
          </cell>
          <cell r="BE529">
            <v>0</v>
          </cell>
          <cell r="BF529">
            <v>0</v>
          </cell>
          <cell r="BG529">
            <v>0</v>
          </cell>
          <cell r="BH529">
            <v>0</v>
          </cell>
          <cell r="BI529">
            <v>0</v>
          </cell>
          <cell r="BJ529">
            <v>0</v>
          </cell>
          <cell r="BK529">
            <v>0</v>
          </cell>
          <cell r="BL529">
            <v>0</v>
          </cell>
          <cell r="BM529">
            <v>0</v>
          </cell>
          <cell r="BN529">
            <v>0</v>
          </cell>
          <cell r="BO529">
            <v>0</v>
          </cell>
          <cell r="BP529">
            <v>0</v>
          </cell>
          <cell r="BQ529">
            <v>0</v>
          </cell>
          <cell r="BR529">
            <v>0</v>
          </cell>
          <cell r="BS529">
            <v>0</v>
          </cell>
          <cell r="BT529">
            <v>0</v>
          </cell>
          <cell r="BU529">
            <v>0</v>
          </cell>
          <cell r="BV529">
            <v>0</v>
          </cell>
          <cell r="BW529">
            <v>0</v>
          </cell>
          <cell r="BX529">
            <v>0</v>
          </cell>
          <cell r="BY529">
            <v>0</v>
          </cell>
          <cell r="BZ529">
            <v>0</v>
          </cell>
          <cell r="CA529">
            <v>0</v>
          </cell>
          <cell r="CB529">
            <v>0</v>
          </cell>
          <cell r="CC529">
            <v>0</v>
          </cell>
        </row>
        <row r="530">
          <cell r="B530" t="str">
            <v>국도38(시)13</v>
          </cell>
          <cell r="C530" t="str">
            <v>국도38(시)</v>
          </cell>
          <cell r="D530">
            <v>13</v>
          </cell>
          <cell r="E530" t="str">
            <v>0105X_251</v>
          </cell>
          <cell r="F530" t="str">
            <v>0105X_261</v>
          </cell>
          <cell r="G530">
            <v>49</v>
          </cell>
          <cell r="H530">
            <v>48</v>
          </cell>
          <cell r="I530">
            <v>0</v>
          </cell>
          <cell r="J530">
            <v>0</v>
          </cell>
          <cell r="K530">
            <v>0</v>
          </cell>
          <cell r="L530">
            <v>0</v>
          </cell>
          <cell r="M530">
            <v>0</v>
          </cell>
          <cell r="N530">
            <v>0</v>
          </cell>
          <cell r="O530">
            <v>0</v>
          </cell>
          <cell r="P530">
            <v>0</v>
          </cell>
          <cell r="Q530">
            <v>0</v>
          </cell>
          <cell r="R530">
            <v>49</v>
          </cell>
          <cell r="S530">
            <v>0</v>
          </cell>
          <cell r="T530">
            <v>49</v>
          </cell>
          <cell r="U530">
            <v>49</v>
          </cell>
          <cell r="V530">
            <v>0</v>
          </cell>
          <cell r="W530">
            <v>0</v>
          </cell>
          <cell r="X530">
            <v>0</v>
          </cell>
          <cell r="Y530">
            <v>0</v>
          </cell>
          <cell r="Z530">
            <v>0</v>
          </cell>
          <cell r="AA530">
            <v>0</v>
          </cell>
          <cell r="AB530">
            <v>0</v>
          </cell>
          <cell r="AC530">
            <v>0</v>
          </cell>
          <cell r="AD530">
            <v>0</v>
          </cell>
          <cell r="AE530">
            <v>0</v>
          </cell>
          <cell r="AF530">
            <v>0</v>
          </cell>
          <cell r="AG530">
            <v>0</v>
          </cell>
          <cell r="AH530">
            <v>0</v>
          </cell>
          <cell r="AI530">
            <v>0</v>
          </cell>
          <cell r="AJ530">
            <v>0</v>
          </cell>
          <cell r="AK530">
            <v>0</v>
          </cell>
          <cell r="AL530">
            <v>0</v>
          </cell>
          <cell r="AM530">
            <v>0</v>
          </cell>
          <cell r="AN530">
            <v>0</v>
          </cell>
          <cell r="AO530">
            <v>0</v>
          </cell>
          <cell r="AP530">
            <v>0</v>
          </cell>
          <cell r="AQ530">
            <v>0</v>
          </cell>
          <cell r="AR530">
            <v>0</v>
          </cell>
          <cell r="AS530">
            <v>0</v>
          </cell>
          <cell r="AT530">
            <v>0</v>
          </cell>
          <cell r="AU530">
            <v>0</v>
          </cell>
          <cell r="AV530">
            <v>0</v>
          </cell>
          <cell r="AW530">
            <v>0</v>
          </cell>
          <cell r="AX530">
            <v>0</v>
          </cell>
          <cell r="AY530">
            <v>0</v>
          </cell>
          <cell r="AZ530">
            <v>0</v>
          </cell>
          <cell r="BA530">
            <v>0</v>
          </cell>
          <cell r="BB530">
            <v>0</v>
          </cell>
          <cell r="BC530">
            <v>0</v>
          </cell>
          <cell r="BD530">
            <v>0</v>
          </cell>
          <cell r="BE530">
            <v>0</v>
          </cell>
          <cell r="BF530">
            <v>0</v>
          </cell>
          <cell r="BG530">
            <v>0</v>
          </cell>
          <cell r="BH530">
            <v>0</v>
          </cell>
          <cell r="BI530">
            <v>0</v>
          </cell>
          <cell r="BJ530">
            <v>0</v>
          </cell>
          <cell r="BK530">
            <v>0</v>
          </cell>
          <cell r="BL530">
            <v>0</v>
          </cell>
          <cell r="BM530">
            <v>0</v>
          </cell>
          <cell r="BN530">
            <v>0</v>
          </cell>
          <cell r="BO530">
            <v>0</v>
          </cell>
          <cell r="BP530">
            <v>0</v>
          </cell>
          <cell r="BQ530">
            <v>0</v>
          </cell>
          <cell r="BR530">
            <v>0</v>
          </cell>
          <cell r="BS530">
            <v>0</v>
          </cell>
          <cell r="BT530">
            <v>0</v>
          </cell>
          <cell r="BU530">
            <v>0</v>
          </cell>
          <cell r="BV530">
            <v>0</v>
          </cell>
          <cell r="BW530">
            <v>0</v>
          </cell>
          <cell r="BX530">
            <v>0</v>
          </cell>
          <cell r="BY530">
            <v>0</v>
          </cell>
          <cell r="BZ530">
            <v>0</v>
          </cell>
          <cell r="CA530">
            <v>0</v>
          </cell>
          <cell r="CB530">
            <v>0</v>
          </cell>
          <cell r="CC530">
            <v>0</v>
          </cell>
        </row>
        <row r="531">
          <cell r="B531" t="str">
            <v>국도38(시)13</v>
          </cell>
          <cell r="C531" t="str">
            <v>국도38(시)</v>
          </cell>
          <cell r="D531">
            <v>13</v>
          </cell>
          <cell r="E531" t="str">
            <v>0105X_261</v>
          </cell>
          <cell r="F531" t="str">
            <v>0105X_272</v>
          </cell>
          <cell r="G531">
            <v>45</v>
          </cell>
          <cell r="H531">
            <v>48</v>
          </cell>
          <cell r="I531">
            <v>0</v>
          </cell>
          <cell r="J531">
            <v>0</v>
          </cell>
          <cell r="K531">
            <v>0</v>
          </cell>
          <cell r="L531">
            <v>0</v>
          </cell>
          <cell r="M531">
            <v>0</v>
          </cell>
          <cell r="N531">
            <v>0</v>
          </cell>
          <cell r="O531">
            <v>0</v>
          </cell>
          <cell r="P531">
            <v>0</v>
          </cell>
          <cell r="Q531">
            <v>0</v>
          </cell>
          <cell r="R531">
            <v>45</v>
          </cell>
          <cell r="S531">
            <v>0</v>
          </cell>
          <cell r="T531">
            <v>45</v>
          </cell>
          <cell r="U531">
            <v>45</v>
          </cell>
          <cell r="V531">
            <v>0</v>
          </cell>
          <cell r="W531">
            <v>0</v>
          </cell>
          <cell r="X531">
            <v>0</v>
          </cell>
          <cell r="Y531">
            <v>0</v>
          </cell>
          <cell r="Z531">
            <v>0</v>
          </cell>
          <cell r="AA531">
            <v>0</v>
          </cell>
          <cell r="AB531">
            <v>0</v>
          </cell>
          <cell r="AC531">
            <v>0</v>
          </cell>
          <cell r="AD531">
            <v>0</v>
          </cell>
          <cell r="AE531">
            <v>0</v>
          </cell>
          <cell r="AF531">
            <v>0</v>
          </cell>
          <cell r="AG531">
            <v>0</v>
          </cell>
          <cell r="AH531">
            <v>0</v>
          </cell>
          <cell r="AI531">
            <v>0</v>
          </cell>
          <cell r="AJ531">
            <v>0</v>
          </cell>
          <cell r="AK531">
            <v>0</v>
          </cell>
          <cell r="AL531">
            <v>0</v>
          </cell>
          <cell r="AM531">
            <v>0</v>
          </cell>
          <cell r="AN531">
            <v>0</v>
          </cell>
          <cell r="AO531">
            <v>0</v>
          </cell>
          <cell r="AP531">
            <v>0</v>
          </cell>
          <cell r="AQ531">
            <v>0</v>
          </cell>
          <cell r="AR531">
            <v>0</v>
          </cell>
          <cell r="AS531">
            <v>0</v>
          </cell>
          <cell r="AT531">
            <v>0</v>
          </cell>
          <cell r="AU531">
            <v>0</v>
          </cell>
          <cell r="AV531">
            <v>0</v>
          </cell>
          <cell r="AW531">
            <v>0</v>
          </cell>
          <cell r="AX531">
            <v>0</v>
          </cell>
          <cell r="AY531">
            <v>0</v>
          </cell>
          <cell r="AZ531">
            <v>0</v>
          </cell>
          <cell r="BA531">
            <v>0</v>
          </cell>
          <cell r="BB531">
            <v>0</v>
          </cell>
          <cell r="BC531">
            <v>0</v>
          </cell>
          <cell r="BD531">
            <v>0</v>
          </cell>
          <cell r="BE531">
            <v>0</v>
          </cell>
          <cell r="BF531">
            <v>0</v>
          </cell>
          <cell r="BG531">
            <v>0</v>
          </cell>
          <cell r="BH531">
            <v>0</v>
          </cell>
          <cell r="BI531">
            <v>0</v>
          </cell>
          <cell r="BJ531">
            <v>0</v>
          </cell>
          <cell r="BK531">
            <v>0</v>
          </cell>
          <cell r="BL531">
            <v>0</v>
          </cell>
          <cell r="BM531">
            <v>0</v>
          </cell>
          <cell r="BN531">
            <v>0</v>
          </cell>
          <cell r="BO531">
            <v>0</v>
          </cell>
          <cell r="BP531">
            <v>0</v>
          </cell>
          <cell r="BQ531">
            <v>0</v>
          </cell>
          <cell r="BR531">
            <v>0</v>
          </cell>
          <cell r="BS531">
            <v>0</v>
          </cell>
          <cell r="BT531">
            <v>0</v>
          </cell>
          <cell r="BU531">
            <v>0</v>
          </cell>
          <cell r="BV531">
            <v>0</v>
          </cell>
          <cell r="BW531">
            <v>0</v>
          </cell>
          <cell r="BX531">
            <v>0</v>
          </cell>
          <cell r="BY531">
            <v>0</v>
          </cell>
          <cell r="BZ531">
            <v>0</v>
          </cell>
          <cell r="CA531">
            <v>0</v>
          </cell>
          <cell r="CB531">
            <v>0</v>
          </cell>
          <cell r="CC531">
            <v>0</v>
          </cell>
        </row>
        <row r="532">
          <cell r="B532" t="str">
            <v>국도38(시)13</v>
          </cell>
          <cell r="C532" t="str">
            <v>국도38(시)</v>
          </cell>
          <cell r="D532">
            <v>13</v>
          </cell>
          <cell r="E532" t="str">
            <v>0105X_272</v>
          </cell>
          <cell r="F532" t="str">
            <v>0105X_282</v>
          </cell>
          <cell r="G532">
            <v>51</v>
          </cell>
          <cell r="H532">
            <v>48</v>
          </cell>
          <cell r="I532">
            <v>0</v>
          </cell>
          <cell r="J532">
            <v>0</v>
          </cell>
          <cell r="K532">
            <v>0</v>
          </cell>
          <cell r="L532">
            <v>0</v>
          </cell>
          <cell r="M532">
            <v>0</v>
          </cell>
          <cell r="N532">
            <v>0</v>
          </cell>
          <cell r="O532">
            <v>0</v>
          </cell>
          <cell r="P532">
            <v>0</v>
          </cell>
          <cell r="Q532">
            <v>0</v>
          </cell>
          <cell r="R532">
            <v>51</v>
          </cell>
          <cell r="S532">
            <v>0</v>
          </cell>
          <cell r="T532">
            <v>51</v>
          </cell>
          <cell r="U532">
            <v>51</v>
          </cell>
          <cell r="V532">
            <v>0</v>
          </cell>
          <cell r="W532">
            <v>0</v>
          </cell>
          <cell r="X532">
            <v>0</v>
          </cell>
          <cell r="Y532">
            <v>0</v>
          </cell>
          <cell r="Z532">
            <v>0</v>
          </cell>
          <cell r="AA532">
            <v>0</v>
          </cell>
          <cell r="AB532">
            <v>0</v>
          </cell>
          <cell r="AC532">
            <v>0</v>
          </cell>
          <cell r="AD532">
            <v>0</v>
          </cell>
          <cell r="AE532">
            <v>0</v>
          </cell>
          <cell r="AF532">
            <v>0</v>
          </cell>
          <cell r="AG532">
            <v>0</v>
          </cell>
          <cell r="AH532">
            <v>0</v>
          </cell>
          <cell r="AI532">
            <v>0</v>
          </cell>
          <cell r="AJ532">
            <v>0</v>
          </cell>
          <cell r="AK532">
            <v>0</v>
          </cell>
          <cell r="AL532">
            <v>0</v>
          </cell>
          <cell r="AM532">
            <v>0</v>
          </cell>
          <cell r="AN532">
            <v>0</v>
          </cell>
          <cell r="AO532">
            <v>0</v>
          </cell>
          <cell r="AP532">
            <v>0</v>
          </cell>
          <cell r="AQ532">
            <v>0</v>
          </cell>
          <cell r="AR532">
            <v>0</v>
          </cell>
          <cell r="AS532">
            <v>0</v>
          </cell>
          <cell r="AT532">
            <v>0</v>
          </cell>
          <cell r="AU532">
            <v>0</v>
          </cell>
          <cell r="AV532">
            <v>0</v>
          </cell>
          <cell r="AW532">
            <v>0</v>
          </cell>
          <cell r="AX532">
            <v>0</v>
          </cell>
          <cell r="AY532">
            <v>0</v>
          </cell>
          <cell r="AZ532">
            <v>0</v>
          </cell>
          <cell r="BA532">
            <v>0</v>
          </cell>
          <cell r="BB532">
            <v>0</v>
          </cell>
          <cell r="BC532">
            <v>0</v>
          </cell>
          <cell r="BD532">
            <v>0</v>
          </cell>
          <cell r="BE532">
            <v>0</v>
          </cell>
          <cell r="BF532">
            <v>0</v>
          </cell>
          <cell r="BG532">
            <v>0</v>
          </cell>
          <cell r="BH532">
            <v>0</v>
          </cell>
          <cell r="BI532">
            <v>0</v>
          </cell>
          <cell r="BJ532">
            <v>0</v>
          </cell>
          <cell r="BK532">
            <v>0</v>
          </cell>
          <cell r="BL532">
            <v>0</v>
          </cell>
          <cell r="BM532">
            <v>0</v>
          </cell>
          <cell r="BN532">
            <v>0</v>
          </cell>
          <cell r="BO532">
            <v>0</v>
          </cell>
          <cell r="BP532">
            <v>0</v>
          </cell>
          <cell r="BQ532">
            <v>0</v>
          </cell>
          <cell r="BR532">
            <v>0</v>
          </cell>
          <cell r="BS532">
            <v>0</v>
          </cell>
          <cell r="BT532">
            <v>0</v>
          </cell>
          <cell r="BU532">
            <v>0</v>
          </cell>
          <cell r="BV532">
            <v>0</v>
          </cell>
          <cell r="BW532">
            <v>0</v>
          </cell>
          <cell r="BX532">
            <v>0</v>
          </cell>
          <cell r="BY532">
            <v>0</v>
          </cell>
          <cell r="BZ532">
            <v>0</v>
          </cell>
          <cell r="CA532">
            <v>0</v>
          </cell>
          <cell r="CB532">
            <v>0</v>
          </cell>
          <cell r="CC532">
            <v>0</v>
          </cell>
        </row>
        <row r="533">
          <cell r="B533" t="str">
            <v>국도38(시)13</v>
          </cell>
          <cell r="C533" t="str">
            <v>국도38(시)</v>
          </cell>
          <cell r="D533">
            <v>13</v>
          </cell>
          <cell r="E533" t="str">
            <v>0105X_282</v>
          </cell>
          <cell r="F533" t="str">
            <v>0105X_292</v>
          </cell>
          <cell r="G533">
            <v>39</v>
          </cell>
          <cell r="H533">
            <v>48</v>
          </cell>
          <cell r="I533">
            <v>0</v>
          </cell>
          <cell r="J533">
            <v>0</v>
          </cell>
          <cell r="K533">
            <v>0</v>
          </cell>
          <cell r="L533">
            <v>0</v>
          </cell>
          <cell r="M533">
            <v>0</v>
          </cell>
          <cell r="N533">
            <v>0</v>
          </cell>
          <cell r="O533">
            <v>0</v>
          </cell>
          <cell r="P533">
            <v>0</v>
          </cell>
          <cell r="Q533">
            <v>0</v>
          </cell>
          <cell r="R533">
            <v>39</v>
          </cell>
          <cell r="S533">
            <v>0</v>
          </cell>
          <cell r="T533">
            <v>39</v>
          </cell>
          <cell r="U533">
            <v>39</v>
          </cell>
          <cell r="V533">
            <v>0</v>
          </cell>
          <cell r="W533">
            <v>0</v>
          </cell>
          <cell r="X533">
            <v>0</v>
          </cell>
          <cell r="Y533">
            <v>0</v>
          </cell>
          <cell r="Z533">
            <v>0</v>
          </cell>
          <cell r="AA533">
            <v>0</v>
          </cell>
          <cell r="AB533">
            <v>0</v>
          </cell>
          <cell r="AC533">
            <v>0</v>
          </cell>
          <cell r="AD533">
            <v>0</v>
          </cell>
          <cell r="AE533">
            <v>0</v>
          </cell>
          <cell r="AF533">
            <v>0</v>
          </cell>
          <cell r="AG533">
            <v>0</v>
          </cell>
          <cell r="AH533">
            <v>0</v>
          </cell>
          <cell r="AI533">
            <v>0</v>
          </cell>
          <cell r="AJ533">
            <v>0</v>
          </cell>
          <cell r="AK533">
            <v>0</v>
          </cell>
          <cell r="AL533">
            <v>0</v>
          </cell>
          <cell r="AM533">
            <v>0</v>
          </cell>
          <cell r="AN533">
            <v>0</v>
          </cell>
          <cell r="AO533">
            <v>0</v>
          </cell>
          <cell r="AP533">
            <v>0</v>
          </cell>
          <cell r="AQ533">
            <v>0</v>
          </cell>
          <cell r="AR533">
            <v>0</v>
          </cell>
          <cell r="AS533">
            <v>0</v>
          </cell>
          <cell r="AT533">
            <v>0</v>
          </cell>
          <cell r="AU533">
            <v>0</v>
          </cell>
          <cell r="AV533">
            <v>0</v>
          </cell>
          <cell r="AW533">
            <v>0</v>
          </cell>
          <cell r="AX533">
            <v>0</v>
          </cell>
          <cell r="AY533">
            <v>0</v>
          </cell>
          <cell r="AZ533">
            <v>0</v>
          </cell>
          <cell r="BA533">
            <v>0</v>
          </cell>
          <cell r="BB533">
            <v>0</v>
          </cell>
          <cell r="BC533">
            <v>0</v>
          </cell>
          <cell r="BD533">
            <v>0</v>
          </cell>
          <cell r="BE533">
            <v>0</v>
          </cell>
          <cell r="BF533">
            <v>0</v>
          </cell>
          <cell r="BG533">
            <v>0</v>
          </cell>
          <cell r="BH533">
            <v>0</v>
          </cell>
          <cell r="BI533">
            <v>0</v>
          </cell>
          <cell r="BJ533">
            <v>0</v>
          </cell>
          <cell r="BK533">
            <v>0</v>
          </cell>
          <cell r="BL533">
            <v>0</v>
          </cell>
          <cell r="BM533">
            <v>0</v>
          </cell>
          <cell r="BN533">
            <v>0</v>
          </cell>
          <cell r="BO533">
            <v>0</v>
          </cell>
          <cell r="BP533">
            <v>0</v>
          </cell>
          <cell r="BQ533">
            <v>0</v>
          </cell>
          <cell r="BR533">
            <v>0</v>
          </cell>
          <cell r="BS533">
            <v>0</v>
          </cell>
          <cell r="BT533">
            <v>0</v>
          </cell>
          <cell r="BU533">
            <v>0</v>
          </cell>
          <cell r="BV533">
            <v>0</v>
          </cell>
          <cell r="BW533">
            <v>0</v>
          </cell>
          <cell r="BX533">
            <v>0</v>
          </cell>
          <cell r="BY533">
            <v>0</v>
          </cell>
          <cell r="BZ533">
            <v>0</v>
          </cell>
          <cell r="CA533">
            <v>0</v>
          </cell>
          <cell r="CB533">
            <v>0</v>
          </cell>
          <cell r="CC533">
            <v>0</v>
          </cell>
        </row>
        <row r="534">
          <cell r="B534" t="str">
            <v>국도38(시)13</v>
          </cell>
          <cell r="C534" t="str">
            <v>국도38(시)</v>
          </cell>
          <cell r="D534">
            <v>13</v>
          </cell>
          <cell r="E534" t="str">
            <v>0105X_292</v>
          </cell>
          <cell r="F534" t="str">
            <v>0105H_202</v>
          </cell>
          <cell r="G534">
            <v>53</v>
          </cell>
          <cell r="H534">
            <v>48</v>
          </cell>
          <cell r="I534">
            <v>0</v>
          </cell>
          <cell r="J534">
            <v>0</v>
          </cell>
          <cell r="K534">
            <v>0</v>
          </cell>
          <cell r="L534">
            <v>0</v>
          </cell>
          <cell r="M534">
            <v>0</v>
          </cell>
          <cell r="N534">
            <v>0</v>
          </cell>
          <cell r="O534">
            <v>0</v>
          </cell>
          <cell r="P534">
            <v>0</v>
          </cell>
          <cell r="Q534">
            <v>0</v>
          </cell>
          <cell r="R534">
            <v>53</v>
          </cell>
          <cell r="S534">
            <v>0</v>
          </cell>
          <cell r="T534">
            <v>53</v>
          </cell>
          <cell r="U534">
            <v>53</v>
          </cell>
          <cell r="V534">
            <v>0</v>
          </cell>
          <cell r="W534">
            <v>0</v>
          </cell>
          <cell r="X534">
            <v>0</v>
          </cell>
          <cell r="Y534">
            <v>0</v>
          </cell>
          <cell r="Z534">
            <v>0</v>
          </cell>
          <cell r="AA534">
            <v>0</v>
          </cell>
          <cell r="AB534">
            <v>0</v>
          </cell>
          <cell r="AC534">
            <v>0</v>
          </cell>
          <cell r="AD534">
            <v>0</v>
          </cell>
          <cell r="AE534">
            <v>0</v>
          </cell>
          <cell r="AF534">
            <v>0</v>
          </cell>
          <cell r="AG534">
            <v>0</v>
          </cell>
          <cell r="AH534">
            <v>0</v>
          </cell>
          <cell r="AI534">
            <v>0</v>
          </cell>
          <cell r="AJ534">
            <v>0</v>
          </cell>
          <cell r="AK534">
            <v>0</v>
          </cell>
          <cell r="AL534">
            <v>0</v>
          </cell>
          <cell r="AM534">
            <v>0</v>
          </cell>
          <cell r="AN534">
            <v>0</v>
          </cell>
          <cell r="AO534">
            <v>0</v>
          </cell>
          <cell r="AP534">
            <v>0</v>
          </cell>
          <cell r="AQ534">
            <v>0</v>
          </cell>
          <cell r="AR534">
            <v>0</v>
          </cell>
          <cell r="AS534">
            <v>0</v>
          </cell>
          <cell r="AT534">
            <v>0</v>
          </cell>
          <cell r="AU534">
            <v>0</v>
          </cell>
          <cell r="AV534">
            <v>0</v>
          </cell>
          <cell r="AW534">
            <v>0</v>
          </cell>
          <cell r="AX534">
            <v>0</v>
          </cell>
          <cell r="AY534">
            <v>0</v>
          </cell>
          <cell r="AZ534">
            <v>0</v>
          </cell>
          <cell r="BA534">
            <v>0</v>
          </cell>
          <cell r="BB534">
            <v>0</v>
          </cell>
          <cell r="BC534">
            <v>0</v>
          </cell>
          <cell r="BD534">
            <v>0</v>
          </cell>
          <cell r="BE534">
            <v>0</v>
          </cell>
          <cell r="BF534">
            <v>0</v>
          </cell>
          <cell r="BG534">
            <v>0</v>
          </cell>
          <cell r="BH534">
            <v>0</v>
          </cell>
          <cell r="BI534">
            <v>0</v>
          </cell>
          <cell r="BJ534">
            <v>0</v>
          </cell>
          <cell r="BK534">
            <v>0</v>
          </cell>
          <cell r="BL534">
            <v>0</v>
          </cell>
          <cell r="BM534">
            <v>0</v>
          </cell>
          <cell r="BN534">
            <v>0</v>
          </cell>
          <cell r="BO534">
            <v>0</v>
          </cell>
          <cell r="BP534">
            <v>0</v>
          </cell>
          <cell r="BQ534">
            <v>0</v>
          </cell>
          <cell r="BR534">
            <v>0</v>
          </cell>
          <cell r="BS534">
            <v>0</v>
          </cell>
          <cell r="BT534">
            <v>0</v>
          </cell>
          <cell r="BU534">
            <v>0</v>
          </cell>
          <cell r="BV534">
            <v>0</v>
          </cell>
          <cell r="BW534">
            <v>0</v>
          </cell>
          <cell r="BX534">
            <v>0</v>
          </cell>
          <cell r="BY534">
            <v>0</v>
          </cell>
          <cell r="BZ534">
            <v>0</v>
          </cell>
          <cell r="CA534">
            <v>0</v>
          </cell>
          <cell r="CB534">
            <v>0</v>
          </cell>
          <cell r="CC534">
            <v>0</v>
          </cell>
        </row>
        <row r="535">
          <cell r="B535" t="str">
            <v>국도38(시)13</v>
          </cell>
          <cell r="C535" t="str">
            <v>국도38(시)</v>
          </cell>
          <cell r="D535">
            <v>13</v>
          </cell>
          <cell r="E535" t="str">
            <v>0105H_202</v>
          </cell>
          <cell r="F535" t="str">
            <v>0105H_212</v>
          </cell>
          <cell r="G535">
            <v>29</v>
          </cell>
          <cell r="H535">
            <v>48</v>
          </cell>
          <cell r="I535">
            <v>0</v>
          </cell>
          <cell r="J535">
            <v>0</v>
          </cell>
          <cell r="K535">
            <v>0</v>
          </cell>
          <cell r="L535">
            <v>0</v>
          </cell>
          <cell r="M535">
            <v>0</v>
          </cell>
          <cell r="N535">
            <v>0</v>
          </cell>
          <cell r="O535">
            <v>0</v>
          </cell>
          <cell r="P535">
            <v>0</v>
          </cell>
          <cell r="Q535">
            <v>0</v>
          </cell>
          <cell r="R535">
            <v>29</v>
          </cell>
          <cell r="S535">
            <v>0</v>
          </cell>
          <cell r="T535">
            <v>29</v>
          </cell>
          <cell r="U535">
            <v>29</v>
          </cell>
          <cell r="V535">
            <v>0</v>
          </cell>
          <cell r="W535">
            <v>0</v>
          </cell>
          <cell r="X535">
            <v>0</v>
          </cell>
          <cell r="Y535">
            <v>0</v>
          </cell>
          <cell r="Z535">
            <v>0</v>
          </cell>
          <cell r="AA535">
            <v>0</v>
          </cell>
          <cell r="AB535">
            <v>0</v>
          </cell>
          <cell r="AC535">
            <v>0</v>
          </cell>
          <cell r="AD535">
            <v>0</v>
          </cell>
          <cell r="AE535">
            <v>0</v>
          </cell>
          <cell r="AF535">
            <v>0</v>
          </cell>
          <cell r="AG535">
            <v>0</v>
          </cell>
          <cell r="AH535">
            <v>0</v>
          </cell>
          <cell r="AI535">
            <v>0</v>
          </cell>
          <cell r="AJ535">
            <v>0</v>
          </cell>
          <cell r="AK535">
            <v>0</v>
          </cell>
          <cell r="AL535">
            <v>0</v>
          </cell>
          <cell r="AM535">
            <v>0</v>
          </cell>
          <cell r="AN535">
            <v>0</v>
          </cell>
          <cell r="AO535">
            <v>0</v>
          </cell>
          <cell r="AP535">
            <v>0</v>
          </cell>
          <cell r="AQ535">
            <v>0</v>
          </cell>
          <cell r="AR535">
            <v>0</v>
          </cell>
          <cell r="AS535">
            <v>0</v>
          </cell>
          <cell r="AT535">
            <v>0</v>
          </cell>
          <cell r="AU535">
            <v>0</v>
          </cell>
          <cell r="AV535">
            <v>0</v>
          </cell>
          <cell r="AW535">
            <v>0</v>
          </cell>
          <cell r="AX535">
            <v>0</v>
          </cell>
          <cell r="AY535">
            <v>0</v>
          </cell>
          <cell r="AZ535">
            <v>0</v>
          </cell>
          <cell r="BA535">
            <v>0</v>
          </cell>
          <cell r="BB535">
            <v>0</v>
          </cell>
          <cell r="BC535">
            <v>0</v>
          </cell>
          <cell r="BD535">
            <v>0</v>
          </cell>
          <cell r="BE535">
            <v>0</v>
          </cell>
          <cell r="BF535">
            <v>0</v>
          </cell>
          <cell r="BG535">
            <v>0</v>
          </cell>
          <cell r="BH535">
            <v>0</v>
          </cell>
          <cell r="BI535">
            <v>0</v>
          </cell>
          <cell r="BJ535">
            <v>0</v>
          </cell>
          <cell r="BK535">
            <v>0</v>
          </cell>
          <cell r="BL535">
            <v>0</v>
          </cell>
          <cell r="BM535">
            <v>0</v>
          </cell>
          <cell r="BN535">
            <v>0</v>
          </cell>
          <cell r="BO535">
            <v>0</v>
          </cell>
          <cell r="BP535">
            <v>0</v>
          </cell>
          <cell r="BQ535">
            <v>0</v>
          </cell>
          <cell r="BR535">
            <v>0</v>
          </cell>
          <cell r="BS535">
            <v>0</v>
          </cell>
          <cell r="BT535">
            <v>0</v>
          </cell>
          <cell r="BU535">
            <v>0</v>
          </cell>
          <cell r="BV535">
            <v>0</v>
          </cell>
          <cell r="BW535">
            <v>0</v>
          </cell>
          <cell r="BX535">
            <v>0</v>
          </cell>
          <cell r="BY535">
            <v>0</v>
          </cell>
          <cell r="BZ535">
            <v>0</v>
          </cell>
          <cell r="CA535">
            <v>0</v>
          </cell>
          <cell r="CB535">
            <v>0</v>
          </cell>
          <cell r="CC535">
            <v>0</v>
          </cell>
        </row>
        <row r="536">
          <cell r="B536" t="str">
            <v>국도38(시)13</v>
          </cell>
          <cell r="C536" t="str">
            <v>국도38(시)</v>
          </cell>
          <cell r="D536">
            <v>13</v>
          </cell>
          <cell r="E536" t="str">
            <v>0105H_212</v>
          </cell>
          <cell r="F536" t="str">
            <v>0105H_122</v>
          </cell>
          <cell r="G536">
            <v>41</v>
          </cell>
          <cell r="H536">
            <v>48</v>
          </cell>
          <cell r="I536">
            <v>0</v>
          </cell>
          <cell r="J536">
            <v>0</v>
          </cell>
          <cell r="K536">
            <v>0</v>
          </cell>
          <cell r="L536">
            <v>0</v>
          </cell>
          <cell r="M536">
            <v>0</v>
          </cell>
          <cell r="N536">
            <v>0</v>
          </cell>
          <cell r="O536">
            <v>0</v>
          </cell>
          <cell r="P536">
            <v>0</v>
          </cell>
          <cell r="Q536">
            <v>0</v>
          </cell>
          <cell r="R536">
            <v>41</v>
          </cell>
          <cell r="S536">
            <v>0</v>
          </cell>
          <cell r="T536">
            <v>41</v>
          </cell>
          <cell r="U536">
            <v>41</v>
          </cell>
          <cell r="V536">
            <v>0</v>
          </cell>
          <cell r="W536">
            <v>0</v>
          </cell>
          <cell r="X536">
            <v>0</v>
          </cell>
          <cell r="Y536">
            <v>0</v>
          </cell>
          <cell r="Z536">
            <v>0</v>
          </cell>
          <cell r="AA536">
            <v>0</v>
          </cell>
          <cell r="AB536">
            <v>0</v>
          </cell>
          <cell r="AC536">
            <v>0</v>
          </cell>
          <cell r="AD536">
            <v>0</v>
          </cell>
          <cell r="AE536">
            <v>0</v>
          </cell>
          <cell r="AF536">
            <v>0</v>
          </cell>
          <cell r="AG536">
            <v>0</v>
          </cell>
          <cell r="AH536">
            <v>0</v>
          </cell>
          <cell r="AI536">
            <v>0</v>
          </cell>
          <cell r="AJ536">
            <v>0</v>
          </cell>
          <cell r="AK536">
            <v>0</v>
          </cell>
          <cell r="AL536">
            <v>0</v>
          </cell>
          <cell r="AM536">
            <v>0</v>
          </cell>
          <cell r="AN536">
            <v>0</v>
          </cell>
          <cell r="AO536">
            <v>0</v>
          </cell>
          <cell r="AP536">
            <v>0</v>
          </cell>
          <cell r="AQ536">
            <v>0</v>
          </cell>
          <cell r="AR536">
            <v>0</v>
          </cell>
          <cell r="AS536">
            <v>0</v>
          </cell>
          <cell r="AT536">
            <v>0</v>
          </cell>
          <cell r="AU536">
            <v>0</v>
          </cell>
          <cell r="AV536">
            <v>0</v>
          </cell>
          <cell r="AW536">
            <v>0</v>
          </cell>
          <cell r="AX536">
            <v>0</v>
          </cell>
          <cell r="AY536">
            <v>0</v>
          </cell>
          <cell r="AZ536">
            <v>0</v>
          </cell>
          <cell r="BA536">
            <v>0</v>
          </cell>
          <cell r="BB536">
            <v>0</v>
          </cell>
          <cell r="BC536">
            <v>0</v>
          </cell>
          <cell r="BD536">
            <v>0</v>
          </cell>
          <cell r="BE536">
            <v>0</v>
          </cell>
          <cell r="BF536">
            <v>0</v>
          </cell>
          <cell r="BG536">
            <v>0</v>
          </cell>
          <cell r="BH536">
            <v>0</v>
          </cell>
          <cell r="BI536">
            <v>0</v>
          </cell>
          <cell r="BJ536">
            <v>0</v>
          </cell>
          <cell r="BK536">
            <v>0</v>
          </cell>
          <cell r="BL536">
            <v>0</v>
          </cell>
          <cell r="BM536">
            <v>0</v>
          </cell>
          <cell r="BN536">
            <v>0</v>
          </cell>
          <cell r="BO536">
            <v>0</v>
          </cell>
          <cell r="BP536">
            <v>0</v>
          </cell>
          <cell r="BQ536">
            <v>0</v>
          </cell>
          <cell r="BR536">
            <v>0</v>
          </cell>
          <cell r="BS536">
            <v>0</v>
          </cell>
          <cell r="BT536">
            <v>0</v>
          </cell>
          <cell r="BU536">
            <v>0</v>
          </cell>
          <cell r="BV536">
            <v>0</v>
          </cell>
          <cell r="BW536">
            <v>0</v>
          </cell>
          <cell r="BX536">
            <v>0</v>
          </cell>
          <cell r="BY536">
            <v>0</v>
          </cell>
          <cell r="BZ536">
            <v>0</v>
          </cell>
          <cell r="CA536">
            <v>0</v>
          </cell>
          <cell r="CB536">
            <v>0</v>
          </cell>
          <cell r="CC536">
            <v>0</v>
          </cell>
        </row>
        <row r="537">
          <cell r="B537" t="str">
            <v>국도38(시)13</v>
          </cell>
          <cell r="C537" t="str">
            <v>국도38(시)</v>
          </cell>
          <cell r="D537">
            <v>13</v>
          </cell>
          <cell r="E537" t="str">
            <v>0105H_122</v>
          </cell>
          <cell r="F537" t="str">
            <v>0105H_121</v>
          </cell>
          <cell r="G537">
            <v>34</v>
          </cell>
          <cell r="H537">
            <v>48</v>
          </cell>
          <cell r="I537">
            <v>0</v>
          </cell>
          <cell r="J537">
            <v>0</v>
          </cell>
          <cell r="K537">
            <v>0</v>
          </cell>
          <cell r="L537">
            <v>0</v>
          </cell>
          <cell r="M537">
            <v>0</v>
          </cell>
          <cell r="N537">
            <v>0</v>
          </cell>
          <cell r="O537">
            <v>0</v>
          </cell>
          <cell r="P537">
            <v>0</v>
          </cell>
          <cell r="Q537">
            <v>0</v>
          </cell>
          <cell r="R537">
            <v>34</v>
          </cell>
          <cell r="S537">
            <v>0</v>
          </cell>
          <cell r="T537">
            <v>34</v>
          </cell>
          <cell r="U537">
            <v>34</v>
          </cell>
          <cell r="V537">
            <v>0</v>
          </cell>
          <cell r="W537">
            <v>0</v>
          </cell>
          <cell r="X537">
            <v>0</v>
          </cell>
          <cell r="Y537">
            <v>0</v>
          </cell>
          <cell r="Z537">
            <v>0</v>
          </cell>
          <cell r="AA537">
            <v>0</v>
          </cell>
          <cell r="AB537">
            <v>0</v>
          </cell>
          <cell r="AC537">
            <v>0</v>
          </cell>
          <cell r="AD537">
            <v>0</v>
          </cell>
          <cell r="AE537">
            <v>0</v>
          </cell>
          <cell r="AF537">
            <v>0</v>
          </cell>
          <cell r="AG537">
            <v>0</v>
          </cell>
          <cell r="AH537">
            <v>0</v>
          </cell>
          <cell r="AI537">
            <v>0</v>
          </cell>
          <cell r="AJ537">
            <v>0</v>
          </cell>
          <cell r="AK537">
            <v>0</v>
          </cell>
          <cell r="AL537">
            <v>0</v>
          </cell>
          <cell r="AM537">
            <v>0</v>
          </cell>
          <cell r="AN537">
            <v>0</v>
          </cell>
          <cell r="AO537">
            <v>0</v>
          </cell>
          <cell r="AP537">
            <v>0</v>
          </cell>
          <cell r="AQ537">
            <v>0</v>
          </cell>
          <cell r="AR537">
            <v>0</v>
          </cell>
          <cell r="AS537">
            <v>0</v>
          </cell>
          <cell r="AT537">
            <v>0</v>
          </cell>
          <cell r="AU537">
            <v>0</v>
          </cell>
          <cell r="AV537">
            <v>0</v>
          </cell>
          <cell r="AW537">
            <v>0</v>
          </cell>
          <cell r="AX537">
            <v>0</v>
          </cell>
          <cell r="AY537">
            <v>0</v>
          </cell>
          <cell r="AZ537">
            <v>0</v>
          </cell>
          <cell r="BA537">
            <v>0</v>
          </cell>
          <cell r="BB537">
            <v>0</v>
          </cell>
          <cell r="BC537">
            <v>0</v>
          </cell>
          <cell r="BD537">
            <v>0</v>
          </cell>
          <cell r="BE537">
            <v>0</v>
          </cell>
          <cell r="BF537">
            <v>0</v>
          </cell>
          <cell r="BG537">
            <v>0</v>
          </cell>
          <cell r="BH537">
            <v>0</v>
          </cell>
          <cell r="BI537">
            <v>0</v>
          </cell>
          <cell r="BJ537">
            <v>0</v>
          </cell>
          <cell r="BK537">
            <v>0</v>
          </cell>
          <cell r="BL537">
            <v>0</v>
          </cell>
          <cell r="BM537">
            <v>0</v>
          </cell>
          <cell r="BN537">
            <v>0</v>
          </cell>
          <cell r="BO537">
            <v>0</v>
          </cell>
          <cell r="BP537">
            <v>0</v>
          </cell>
          <cell r="BQ537">
            <v>0</v>
          </cell>
          <cell r="BR537">
            <v>0</v>
          </cell>
          <cell r="BS537">
            <v>0</v>
          </cell>
          <cell r="BT537">
            <v>0</v>
          </cell>
          <cell r="BU537">
            <v>0</v>
          </cell>
          <cell r="BV537">
            <v>0</v>
          </cell>
          <cell r="BW537">
            <v>0</v>
          </cell>
          <cell r="BX537">
            <v>0</v>
          </cell>
          <cell r="BY537">
            <v>0</v>
          </cell>
          <cell r="BZ537">
            <v>0</v>
          </cell>
          <cell r="CA537">
            <v>0</v>
          </cell>
          <cell r="CB537">
            <v>0</v>
          </cell>
          <cell r="CC537">
            <v>0</v>
          </cell>
        </row>
        <row r="538">
          <cell r="B538" t="str">
            <v>국도38(시)13</v>
          </cell>
          <cell r="C538" t="str">
            <v>국도38(시)</v>
          </cell>
          <cell r="D538">
            <v>13</v>
          </cell>
          <cell r="E538" t="str">
            <v>0105H_121</v>
          </cell>
          <cell r="F538" t="str">
            <v>0105H_022</v>
          </cell>
          <cell r="G538">
            <v>34</v>
          </cell>
          <cell r="H538">
            <v>48</v>
          </cell>
          <cell r="I538">
            <v>0</v>
          </cell>
          <cell r="J538">
            <v>0</v>
          </cell>
          <cell r="K538">
            <v>0</v>
          </cell>
          <cell r="L538">
            <v>0</v>
          </cell>
          <cell r="M538">
            <v>0</v>
          </cell>
          <cell r="N538">
            <v>0</v>
          </cell>
          <cell r="O538">
            <v>0</v>
          </cell>
          <cell r="P538">
            <v>0</v>
          </cell>
          <cell r="Q538">
            <v>0</v>
          </cell>
          <cell r="R538">
            <v>34</v>
          </cell>
          <cell r="S538">
            <v>0</v>
          </cell>
          <cell r="T538">
            <v>34</v>
          </cell>
          <cell r="U538">
            <v>34</v>
          </cell>
          <cell r="V538">
            <v>0</v>
          </cell>
          <cell r="W538">
            <v>0</v>
          </cell>
          <cell r="X538">
            <v>0</v>
          </cell>
          <cell r="Y538">
            <v>0</v>
          </cell>
          <cell r="Z538">
            <v>0</v>
          </cell>
          <cell r="AA538">
            <v>0</v>
          </cell>
          <cell r="AB538">
            <v>0</v>
          </cell>
          <cell r="AC538">
            <v>0</v>
          </cell>
          <cell r="AD538">
            <v>0</v>
          </cell>
          <cell r="AE538">
            <v>0</v>
          </cell>
          <cell r="AF538">
            <v>0</v>
          </cell>
          <cell r="AG538">
            <v>0</v>
          </cell>
          <cell r="AH538">
            <v>0</v>
          </cell>
          <cell r="AI538">
            <v>0</v>
          </cell>
          <cell r="AJ538">
            <v>0</v>
          </cell>
          <cell r="AK538">
            <v>0</v>
          </cell>
          <cell r="AL538">
            <v>0</v>
          </cell>
          <cell r="AM538">
            <v>0</v>
          </cell>
          <cell r="AN538">
            <v>0</v>
          </cell>
          <cell r="AO538">
            <v>0</v>
          </cell>
          <cell r="AP538">
            <v>0</v>
          </cell>
          <cell r="AQ538">
            <v>0</v>
          </cell>
          <cell r="AR538">
            <v>0</v>
          </cell>
          <cell r="AS538">
            <v>0</v>
          </cell>
          <cell r="AT538">
            <v>0</v>
          </cell>
          <cell r="AU538">
            <v>0</v>
          </cell>
          <cell r="AV538">
            <v>0</v>
          </cell>
          <cell r="AW538">
            <v>0</v>
          </cell>
          <cell r="AX538">
            <v>0</v>
          </cell>
          <cell r="AY538">
            <v>0</v>
          </cell>
          <cell r="AZ538">
            <v>0</v>
          </cell>
          <cell r="BA538">
            <v>0</v>
          </cell>
          <cell r="BB538">
            <v>0</v>
          </cell>
          <cell r="BC538">
            <v>0</v>
          </cell>
          <cell r="BD538">
            <v>0</v>
          </cell>
          <cell r="BE538">
            <v>0</v>
          </cell>
          <cell r="BF538">
            <v>0</v>
          </cell>
          <cell r="BG538">
            <v>0</v>
          </cell>
          <cell r="BH538">
            <v>0</v>
          </cell>
          <cell r="BI538">
            <v>0</v>
          </cell>
          <cell r="BJ538">
            <v>0</v>
          </cell>
          <cell r="BK538">
            <v>0</v>
          </cell>
          <cell r="BL538">
            <v>2</v>
          </cell>
          <cell r="BM538">
            <v>0</v>
          </cell>
          <cell r="BN538">
            <v>0</v>
          </cell>
          <cell r="BO538">
            <v>0</v>
          </cell>
          <cell r="BP538">
            <v>0</v>
          </cell>
          <cell r="BQ538">
            <v>0</v>
          </cell>
          <cell r="BR538">
            <v>0</v>
          </cell>
          <cell r="BS538">
            <v>0</v>
          </cell>
          <cell r="BT538">
            <v>0</v>
          </cell>
          <cell r="BU538">
            <v>0</v>
          </cell>
          <cell r="BV538">
            <v>0</v>
          </cell>
          <cell r="BW538">
            <v>0</v>
          </cell>
          <cell r="BX538">
            <v>0</v>
          </cell>
          <cell r="BY538">
            <v>0</v>
          </cell>
          <cell r="BZ538">
            <v>0</v>
          </cell>
          <cell r="CA538">
            <v>0</v>
          </cell>
          <cell r="CB538">
            <v>0</v>
          </cell>
          <cell r="CC538">
            <v>0</v>
          </cell>
        </row>
        <row r="539">
          <cell r="B539" t="str">
            <v>국도38(시)13</v>
          </cell>
          <cell r="C539" t="str">
            <v>국도38(시)</v>
          </cell>
          <cell r="D539">
            <v>13</v>
          </cell>
          <cell r="E539" t="str">
            <v>0105H_022</v>
          </cell>
          <cell r="F539" t="str">
            <v>0105H_021</v>
          </cell>
          <cell r="G539">
            <v>34</v>
          </cell>
          <cell r="H539">
            <v>48</v>
          </cell>
          <cell r="I539">
            <v>0</v>
          </cell>
          <cell r="J539">
            <v>0</v>
          </cell>
          <cell r="K539">
            <v>0</v>
          </cell>
          <cell r="L539">
            <v>0</v>
          </cell>
          <cell r="M539">
            <v>0</v>
          </cell>
          <cell r="N539">
            <v>0</v>
          </cell>
          <cell r="O539">
            <v>0</v>
          </cell>
          <cell r="P539">
            <v>0</v>
          </cell>
          <cell r="Q539">
            <v>0</v>
          </cell>
          <cell r="R539">
            <v>34</v>
          </cell>
          <cell r="S539">
            <v>0</v>
          </cell>
          <cell r="T539">
            <v>34</v>
          </cell>
          <cell r="U539">
            <v>34</v>
          </cell>
          <cell r="V539">
            <v>0</v>
          </cell>
          <cell r="W539">
            <v>0</v>
          </cell>
          <cell r="X539">
            <v>0</v>
          </cell>
          <cell r="Y539">
            <v>0</v>
          </cell>
          <cell r="Z539">
            <v>0</v>
          </cell>
          <cell r="AA539">
            <v>0</v>
          </cell>
          <cell r="AB539">
            <v>0</v>
          </cell>
          <cell r="AC539">
            <v>0</v>
          </cell>
          <cell r="AD539">
            <v>0</v>
          </cell>
          <cell r="AE539">
            <v>0</v>
          </cell>
          <cell r="AF539">
            <v>0</v>
          </cell>
          <cell r="AG539">
            <v>0</v>
          </cell>
          <cell r="AH539">
            <v>0</v>
          </cell>
          <cell r="AI539">
            <v>0</v>
          </cell>
          <cell r="AJ539">
            <v>0</v>
          </cell>
          <cell r="AK539">
            <v>0</v>
          </cell>
          <cell r="AL539">
            <v>0</v>
          </cell>
          <cell r="AM539">
            <v>0</v>
          </cell>
          <cell r="AN539">
            <v>0</v>
          </cell>
          <cell r="AO539">
            <v>0</v>
          </cell>
          <cell r="AP539">
            <v>0</v>
          </cell>
          <cell r="AQ539">
            <v>0</v>
          </cell>
          <cell r="AR539">
            <v>0</v>
          </cell>
          <cell r="AS539">
            <v>0</v>
          </cell>
          <cell r="AT539">
            <v>0</v>
          </cell>
          <cell r="AU539">
            <v>0</v>
          </cell>
          <cell r="AV539">
            <v>0</v>
          </cell>
          <cell r="AW539">
            <v>0</v>
          </cell>
          <cell r="AX539">
            <v>0</v>
          </cell>
          <cell r="AY539">
            <v>0</v>
          </cell>
          <cell r="AZ539">
            <v>0</v>
          </cell>
          <cell r="BA539">
            <v>0</v>
          </cell>
          <cell r="BB539">
            <v>0</v>
          </cell>
          <cell r="BC539">
            <v>0</v>
          </cell>
          <cell r="BD539">
            <v>0</v>
          </cell>
          <cell r="BE539">
            <v>0</v>
          </cell>
          <cell r="BF539">
            <v>0</v>
          </cell>
          <cell r="BG539">
            <v>0</v>
          </cell>
          <cell r="BH539">
            <v>0</v>
          </cell>
          <cell r="BI539">
            <v>0</v>
          </cell>
          <cell r="BJ539">
            <v>0</v>
          </cell>
          <cell r="BK539">
            <v>0</v>
          </cell>
          <cell r="BL539">
            <v>0</v>
          </cell>
          <cell r="BM539">
            <v>0</v>
          </cell>
          <cell r="BN539">
            <v>0</v>
          </cell>
          <cell r="BO539">
            <v>0</v>
          </cell>
          <cell r="BP539">
            <v>0</v>
          </cell>
          <cell r="BQ539">
            <v>0</v>
          </cell>
          <cell r="BR539">
            <v>0</v>
          </cell>
          <cell r="BS539">
            <v>0</v>
          </cell>
          <cell r="BT539">
            <v>0</v>
          </cell>
          <cell r="BU539">
            <v>0</v>
          </cell>
          <cell r="BV539">
            <v>0</v>
          </cell>
          <cell r="BW539">
            <v>0</v>
          </cell>
          <cell r="BX539">
            <v>0</v>
          </cell>
          <cell r="BY539">
            <v>0</v>
          </cell>
          <cell r="BZ539">
            <v>0</v>
          </cell>
          <cell r="CA539">
            <v>0</v>
          </cell>
          <cell r="CB539">
            <v>0</v>
          </cell>
          <cell r="CC539">
            <v>0</v>
          </cell>
        </row>
        <row r="540">
          <cell r="B540" t="str">
            <v>국도38(시)13</v>
          </cell>
          <cell r="C540" t="str">
            <v>국도38(시)</v>
          </cell>
          <cell r="D540">
            <v>13</v>
          </cell>
          <cell r="E540" t="str">
            <v>0105H_021</v>
          </cell>
          <cell r="F540" t="str">
            <v>0105G_931</v>
          </cell>
          <cell r="G540">
            <v>42</v>
          </cell>
          <cell r="H540">
            <v>48</v>
          </cell>
          <cell r="I540">
            <v>0</v>
          </cell>
          <cell r="J540">
            <v>0</v>
          </cell>
          <cell r="K540">
            <v>0</v>
          </cell>
          <cell r="L540">
            <v>0</v>
          </cell>
          <cell r="M540">
            <v>0</v>
          </cell>
          <cell r="N540">
            <v>0</v>
          </cell>
          <cell r="O540">
            <v>0</v>
          </cell>
          <cell r="P540">
            <v>0</v>
          </cell>
          <cell r="Q540">
            <v>0</v>
          </cell>
          <cell r="R540">
            <v>42</v>
          </cell>
          <cell r="S540">
            <v>0</v>
          </cell>
          <cell r="T540">
            <v>42</v>
          </cell>
          <cell r="U540">
            <v>42</v>
          </cell>
          <cell r="V540">
            <v>0</v>
          </cell>
          <cell r="W540">
            <v>0</v>
          </cell>
          <cell r="X540">
            <v>0</v>
          </cell>
          <cell r="Y540">
            <v>0</v>
          </cell>
          <cell r="Z540">
            <v>0</v>
          </cell>
          <cell r="AA540">
            <v>0</v>
          </cell>
          <cell r="AB540">
            <v>0</v>
          </cell>
          <cell r="AC540">
            <v>0</v>
          </cell>
          <cell r="AD540">
            <v>0</v>
          </cell>
          <cell r="AE540">
            <v>0</v>
          </cell>
          <cell r="AF540">
            <v>0</v>
          </cell>
          <cell r="AG540">
            <v>0</v>
          </cell>
          <cell r="AH540">
            <v>0</v>
          </cell>
          <cell r="AI540">
            <v>0</v>
          </cell>
          <cell r="AJ540">
            <v>0</v>
          </cell>
          <cell r="AK540">
            <v>0</v>
          </cell>
          <cell r="AL540">
            <v>0</v>
          </cell>
          <cell r="AM540">
            <v>0</v>
          </cell>
          <cell r="AN540">
            <v>0</v>
          </cell>
          <cell r="AO540">
            <v>0</v>
          </cell>
          <cell r="AP540">
            <v>0</v>
          </cell>
          <cell r="AQ540">
            <v>0</v>
          </cell>
          <cell r="AR540">
            <v>0</v>
          </cell>
          <cell r="AS540">
            <v>0</v>
          </cell>
          <cell r="AT540">
            <v>0</v>
          </cell>
          <cell r="AU540">
            <v>0</v>
          </cell>
          <cell r="AV540">
            <v>0</v>
          </cell>
          <cell r="AW540">
            <v>0</v>
          </cell>
          <cell r="AX540">
            <v>0</v>
          </cell>
          <cell r="AY540">
            <v>0</v>
          </cell>
          <cell r="AZ540">
            <v>0</v>
          </cell>
          <cell r="BA540">
            <v>0</v>
          </cell>
          <cell r="BB540">
            <v>0</v>
          </cell>
          <cell r="BC540">
            <v>0</v>
          </cell>
          <cell r="BD540">
            <v>0</v>
          </cell>
          <cell r="BE540">
            <v>0</v>
          </cell>
          <cell r="BF540">
            <v>0</v>
          </cell>
          <cell r="BG540">
            <v>0</v>
          </cell>
          <cell r="BH540">
            <v>0</v>
          </cell>
          <cell r="BI540">
            <v>0</v>
          </cell>
          <cell r="BJ540">
            <v>0</v>
          </cell>
          <cell r="BK540">
            <v>0</v>
          </cell>
          <cell r="BL540">
            <v>0</v>
          </cell>
          <cell r="BM540">
            <v>0</v>
          </cell>
          <cell r="BN540">
            <v>0</v>
          </cell>
          <cell r="BO540">
            <v>0</v>
          </cell>
          <cell r="BP540">
            <v>0</v>
          </cell>
          <cell r="BQ540">
            <v>0</v>
          </cell>
          <cell r="BR540">
            <v>0</v>
          </cell>
          <cell r="BS540">
            <v>0</v>
          </cell>
          <cell r="BT540">
            <v>0</v>
          </cell>
          <cell r="BU540">
            <v>0</v>
          </cell>
          <cell r="BV540">
            <v>0</v>
          </cell>
          <cell r="BW540">
            <v>0</v>
          </cell>
          <cell r="BX540">
            <v>0</v>
          </cell>
          <cell r="BY540">
            <v>0</v>
          </cell>
          <cell r="BZ540">
            <v>0</v>
          </cell>
          <cell r="CA540">
            <v>0</v>
          </cell>
          <cell r="CB540">
            <v>0</v>
          </cell>
          <cell r="CC540">
            <v>0</v>
          </cell>
        </row>
        <row r="541">
          <cell r="B541" t="str">
            <v>국도38(시)13</v>
          </cell>
          <cell r="C541" t="str">
            <v>국도38(시)</v>
          </cell>
          <cell r="D541">
            <v>13</v>
          </cell>
          <cell r="E541" t="str">
            <v>0105G_931</v>
          </cell>
          <cell r="F541" t="str">
            <v>0105G_941</v>
          </cell>
          <cell r="G541">
            <v>48</v>
          </cell>
          <cell r="H541">
            <v>48</v>
          </cell>
          <cell r="I541">
            <v>0</v>
          </cell>
          <cell r="J541">
            <v>0</v>
          </cell>
          <cell r="K541">
            <v>0</v>
          </cell>
          <cell r="L541">
            <v>0</v>
          </cell>
          <cell r="M541">
            <v>0</v>
          </cell>
          <cell r="N541">
            <v>0</v>
          </cell>
          <cell r="O541">
            <v>0</v>
          </cell>
          <cell r="P541">
            <v>0</v>
          </cell>
          <cell r="Q541">
            <v>0</v>
          </cell>
          <cell r="R541">
            <v>48</v>
          </cell>
          <cell r="S541">
            <v>0</v>
          </cell>
          <cell r="T541">
            <v>48</v>
          </cell>
          <cell r="U541">
            <v>48</v>
          </cell>
          <cell r="V541">
            <v>0</v>
          </cell>
          <cell r="W541">
            <v>0</v>
          </cell>
          <cell r="X541">
            <v>0</v>
          </cell>
          <cell r="Y541">
            <v>0</v>
          </cell>
          <cell r="Z541">
            <v>0</v>
          </cell>
          <cell r="AA541">
            <v>0</v>
          </cell>
          <cell r="AB541">
            <v>0</v>
          </cell>
          <cell r="AC541">
            <v>0</v>
          </cell>
          <cell r="AD541">
            <v>0</v>
          </cell>
          <cell r="AE541">
            <v>0</v>
          </cell>
          <cell r="AF541">
            <v>0</v>
          </cell>
          <cell r="AG541">
            <v>0</v>
          </cell>
          <cell r="AH541">
            <v>0</v>
          </cell>
          <cell r="AI541">
            <v>0</v>
          </cell>
          <cell r="AJ541">
            <v>0</v>
          </cell>
          <cell r="AK541">
            <v>0</v>
          </cell>
          <cell r="AL541">
            <v>0</v>
          </cell>
          <cell r="AM541">
            <v>0</v>
          </cell>
          <cell r="AN541">
            <v>0</v>
          </cell>
          <cell r="AO541">
            <v>0</v>
          </cell>
          <cell r="AP541">
            <v>0</v>
          </cell>
          <cell r="AQ541">
            <v>0</v>
          </cell>
          <cell r="AR541">
            <v>0</v>
          </cell>
          <cell r="AS541">
            <v>0</v>
          </cell>
          <cell r="AT541">
            <v>0</v>
          </cell>
          <cell r="AU541">
            <v>0</v>
          </cell>
          <cell r="AV541">
            <v>0</v>
          </cell>
          <cell r="AW541">
            <v>0</v>
          </cell>
          <cell r="AX541">
            <v>0</v>
          </cell>
          <cell r="AY541">
            <v>0</v>
          </cell>
          <cell r="AZ541">
            <v>0</v>
          </cell>
          <cell r="BA541">
            <v>0</v>
          </cell>
          <cell r="BB541">
            <v>0</v>
          </cell>
          <cell r="BC541">
            <v>0</v>
          </cell>
          <cell r="BD541">
            <v>0</v>
          </cell>
          <cell r="BE541">
            <v>0</v>
          </cell>
          <cell r="BF541">
            <v>0</v>
          </cell>
          <cell r="BG541">
            <v>0</v>
          </cell>
          <cell r="BH541">
            <v>0</v>
          </cell>
          <cell r="BI541">
            <v>0</v>
          </cell>
          <cell r="BJ541">
            <v>0</v>
          </cell>
          <cell r="BK541">
            <v>0</v>
          </cell>
          <cell r="BL541">
            <v>0</v>
          </cell>
          <cell r="BM541">
            <v>0</v>
          </cell>
          <cell r="BN541">
            <v>0</v>
          </cell>
          <cell r="BO541">
            <v>0</v>
          </cell>
          <cell r="BP541">
            <v>0</v>
          </cell>
          <cell r="BQ541">
            <v>0</v>
          </cell>
          <cell r="BR541">
            <v>0</v>
          </cell>
          <cell r="BS541">
            <v>0</v>
          </cell>
          <cell r="BT541">
            <v>0</v>
          </cell>
          <cell r="BU541">
            <v>0</v>
          </cell>
          <cell r="BV541">
            <v>0</v>
          </cell>
          <cell r="BW541">
            <v>0</v>
          </cell>
          <cell r="BX541">
            <v>0</v>
          </cell>
          <cell r="BY541">
            <v>0</v>
          </cell>
          <cell r="BZ541">
            <v>0</v>
          </cell>
          <cell r="CA541">
            <v>0</v>
          </cell>
          <cell r="CB541">
            <v>0</v>
          </cell>
          <cell r="CC541">
            <v>0</v>
          </cell>
        </row>
        <row r="542">
          <cell r="B542" t="str">
            <v>국도38(시)13</v>
          </cell>
          <cell r="C542" t="str">
            <v>국도38(시)</v>
          </cell>
          <cell r="D542">
            <v>13</v>
          </cell>
          <cell r="E542" t="str">
            <v>0105G_941</v>
          </cell>
          <cell r="F542" t="str">
            <v xml:space="preserve"> _무명</v>
          </cell>
          <cell r="G542">
            <v>37</v>
          </cell>
          <cell r="H542">
            <v>48</v>
          </cell>
          <cell r="I542">
            <v>0</v>
          </cell>
          <cell r="J542" t="str">
            <v>F15</v>
          </cell>
          <cell r="K542">
            <v>0</v>
          </cell>
          <cell r="L542">
            <v>0</v>
          </cell>
          <cell r="M542">
            <v>0</v>
          </cell>
          <cell r="N542">
            <v>0</v>
          </cell>
          <cell r="O542">
            <v>0</v>
          </cell>
          <cell r="P542">
            <v>0</v>
          </cell>
          <cell r="Q542">
            <v>0</v>
          </cell>
          <cell r="R542">
            <v>37</v>
          </cell>
          <cell r="S542">
            <v>0</v>
          </cell>
          <cell r="T542">
            <v>37</v>
          </cell>
          <cell r="U542">
            <v>57</v>
          </cell>
          <cell r="V542">
            <v>0</v>
          </cell>
          <cell r="W542">
            <v>20</v>
          </cell>
          <cell r="X542">
            <v>0</v>
          </cell>
          <cell r="Y542">
            <v>0</v>
          </cell>
          <cell r="Z542">
            <v>0</v>
          </cell>
          <cell r="AA542">
            <v>0</v>
          </cell>
          <cell r="AB542">
            <v>0</v>
          </cell>
          <cell r="AC542">
            <v>0</v>
          </cell>
          <cell r="AD542">
            <v>0</v>
          </cell>
          <cell r="AE542">
            <v>0</v>
          </cell>
          <cell r="AF542">
            <v>0</v>
          </cell>
          <cell r="AG542">
            <v>0</v>
          </cell>
          <cell r="AH542">
            <v>0</v>
          </cell>
          <cell r="AI542">
            <v>0</v>
          </cell>
          <cell r="AJ542">
            <v>0</v>
          </cell>
          <cell r="AK542">
            <v>0</v>
          </cell>
          <cell r="AL542">
            <v>0</v>
          </cell>
          <cell r="AM542">
            <v>1</v>
          </cell>
          <cell r="AN542">
            <v>0</v>
          </cell>
          <cell r="AO542">
            <v>0</v>
          </cell>
          <cell r="AP542">
            <v>0</v>
          </cell>
          <cell r="AQ542">
            <v>0</v>
          </cell>
          <cell r="AR542">
            <v>1</v>
          </cell>
          <cell r="AS542">
            <v>0</v>
          </cell>
          <cell r="AT542">
            <v>0</v>
          </cell>
          <cell r="AU542">
            <v>0</v>
          </cell>
          <cell r="AV542">
            <v>25</v>
          </cell>
          <cell r="AW542">
            <v>0</v>
          </cell>
          <cell r="AX542">
            <v>0</v>
          </cell>
          <cell r="AY542">
            <v>0</v>
          </cell>
          <cell r="AZ542">
            <v>0</v>
          </cell>
          <cell r="BA542">
            <v>1</v>
          </cell>
          <cell r="BB542">
            <v>0</v>
          </cell>
          <cell r="BC542">
            <v>0</v>
          </cell>
          <cell r="BD542">
            <v>0</v>
          </cell>
          <cell r="BE542">
            <v>0</v>
          </cell>
          <cell r="BF542">
            <v>0</v>
          </cell>
          <cell r="BG542">
            <v>0</v>
          </cell>
          <cell r="BH542">
            <v>0</v>
          </cell>
          <cell r="BI542">
            <v>0</v>
          </cell>
          <cell r="BJ542">
            <v>0</v>
          </cell>
          <cell r="BK542">
            <v>0</v>
          </cell>
          <cell r="BL542">
            <v>0</v>
          </cell>
          <cell r="BM542">
            <v>0</v>
          </cell>
          <cell r="BN542">
            <v>0</v>
          </cell>
          <cell r="BO542">
            <v>0</v>
          </cell>
          <cell r="BP542">
            <v>0</v>
          </cell>
          <cell r="BQ542">
            <v>0</v>
          </cell>
          <cell r="BR542">
            <v>0</v>
          </cell>
          <cell r="BS542">
            <v>0</v>
          </cell>
          <cell r="BT542">
            <v>0</v>
          </cell>
          <cell r="BU542">
            <v>0</v>
          </cell>
          <cell r="BV542">
            <v>0</v>
          </cell>
          <cell r="BW542">
            <v>0</v>
          </cell>
          <cell r="BX542">
            <v>0</v>
          </cell>
          <cell r="BY542">
            <v>0</v>
          </cell>
          <cell r="BZ542">
            <v>0</v>
          </cell>
          <cell r="CA542">
            <v>0</v>
          </cell>
          <cell r="CB542">
            <v>0</v>
          </cell>
          <cell r="CC542">
            <v>0</v>
          </cell>
        </row>
        <row r="543">
          <cell r="B543" t="str">
            <v>국도38(시)13</v>
          </cell>
          <cell r="C543" t="str">
            <v>국도38(시)</v>
          </cell>
          <cell r="D543">
            <v>13</v>
          </cell>
          <cell r="E543" t="str">
            <v xml:space="preserve"> _무명</v>
          </cell>
          <cell r="F543" t="str">
            <v>WC3</v>
          </cell>
          <cell r="G543">
            <v>5</v>
          </cell>
          <cell r="H543">
            <v>12</v>
          </cell>
          <cell r="I543">
            <v>0</v>
          </cell>
          <cell r="J543">
            <v>0</v>
          </cell>
          <cell r="K543">
            <v>0</v>
          </cell>
          <cell r="L543">
            <v>0</v>
          </cell>
          <cell r="M543">
            <v>0</v>
          </cell>
          <cell r="N543">
            <v>0</v>
          </cell>
          <cell r="O543">
            <v>0</v>
          </cell>
          <cell r="P543">
            <v>0</v>
          </cell>
          <cell r="Q543">
            <v>0</v>
          </cell>
          <cell r="R543">
            <v>0</v>
          </cell>
          <cell r="S543">
            <v>0</v>
          </cell>
          <cell r="T543">
            <v>0</v>
          </cell>
          <cell r="U543">
            <v>0</v>
          </cell>
          <cell r="V543">
            <v>0</v>
          </cell>
          <cell r="W543">
            <v>0</v>
          </cell>
          <cell r="X543">
            <v>0</v>
          </cell>
          <cell r="Y543">
            <v>0</v>
          </cell>
          <cell r="Z543">
            <v>0</v>
          </cell>
          <cell r="AA543">
            <v>0</v>
          </cell>
          <cell r="AB543">
            <v>0</v>
          </cell>
          <cell r="AC543">
            <v>0</v>
          </cell>
          <cell r="AD543">
            <v>0</v>
          </cell>
          <cell r="AE543">
            <v>0</v>
          </cell>
          <cell r="AF543">
            <v>5</v>
          </cell>
          <cell r="AG543">
            <v>0</v>
          </cell>
          <cell r="AH543">
            <v>5</v>
          </cell>
          <cell r="AI543">
            <v>35</v>
          </cell>
          <cell r="AJ543">
            <v>20</v>
          </cell>
          <cell r="AK543">
            <v>10</v>
          </cell>
          <cell r="AL543">
            <v>1</v>
          </cell>
          <cell r="AM543">
            <v>0</v>
          </cell>
          <cell r="AN543">
            <v>0</v>
          </cell>
          <cell r="AO543">
            <v>2</v>
          </cell>
          <cell r="AP543">
            <v>0</v>
          </cell>
          <cell r="AQ543">
            <v>0</v>
          </cell>
          <cell r="AR543">
            <v>0</v>
          </cell>
          <cell r="AS543">
            <v>0</v>
          </cell>
          <cell r="AT543">
            <v>0</v>
          </cell>
          <cell r="AU543">
            <v>0</v>
          </cell>
          <cell r="AV543">
            <v>0</v>
          </cell>
          <cell r="AW543">
            <v>0</v>
          </cell>
          <cell r="AX543">
            <v>0</v>
          </cell>
          <cell r="AY543">
            <v>0</v>
          </cell>
          <cell r="AZ543">
            <v>0</v>
          </cell>
          <cell r="BA543">
            <v>0</v>
          </cell>
          <cell r="BB543">
            <v>0</v>
          </cell>
          <cell r="BC543">
            <v>0</v>
          </cell>
          <cell r="BD543">
            <v>5</v>
          </cell>
          <cell r="BE543">
            <v>0</v>
          </cell>
          <cell r="BF543">
            <v>0</v>
          </cell>
          <cell r="BG543">
            <v>1</v>
          </cell>
          <cell r="BH543">
            <v>2</v>
          </cell>
          <cell r="BI543">
            <v>0</v>
          </cell>
          <cell r="BJ543">
            <v>0</v>
          </cell>
          <cell r="BK543">
            <v>0</v>
          </cell>
          <cell r="BL543">
            <v>0</v>
          </cell>
          <cell r="BM543">
            <v>0</v>
          </cell>
          <cell r="BN543">
            <v>0</v>
          </cell>
          <cell r="BO543">
            <v>0</v>
          </cell>
          <cell r="BP543">
            <v>0</v>
          </cell>
          <cell r="BQ543">
            <v>0</v>
          </cell>
          <cell r="BR543">
            <v>0</v>
          </cell>
          <cell r="BS543">
            <v>0</v>
          </cell>
          <cell r="BT543">
            <v>0</v>
          </cell>
          <cell r="BU543">
            <v>0</v>
          </cell>
          <cell r="BV543">
            <v>0</v>
          </cell>
          <cell r="BW543">
            <v>0</v>
          </cell>
          <cell r="BX543">
            <v>1</v>
          </cell>
          <cell r="BY543">
            <v>0</v>
          </cell>
          <cell r="BZ543">
            <v>0</v>
          </cell>
          <cell r="CA543">
            <v>0</v>
          </cell>
          <cell r="CB543">
            <v>0</v>
          </cell>
          <cell r="CC543">
            <v>0</v>
          </cell>
        </row>
        <row r="544">
          <cell r="A544" t="str">
            <v>국도38(시)13</v>
          </cell>
          <cell r="B544" t="str">
            <v>소계</v>
          </cell>
          <cell r="C544" t="str">
            <v>국도38(시)13</v>
          </cell>
          <cell r="D544">
            <v>0</v>
          </cell>
          <cell r="E544">
            <v>0</v>
          </cell>
          <cell r="F544">
            <v>0</v>
          </cell>
          <cell r="G544">
            <v>1538</v>
          </cell>
          <cell r="H544">
            <v>0</v>
          </cell>
          <cell r="I544">
            <v>0</v>
          </cell>
          <cell r="J544">
            <v>0</v>
          </cell>
          <cell r="K544">
            <v>0</v>
          </cell>
          <cell r="L544">
            <v>0</v>
          </cell>
          <cell r="M544">
            <v>0</v>
          </cell>
          <cell r="N544">
            <v>0</v>
          </cell>
          <cell r="O544">
            <v>0</v>
          </cell>
          <cell r="P544">
            <v>0</v>
          </cell>
          <cell r="Q544">
            <v>0</v>
          </cell>
          <cell r="R544">
            <v>1533</v>
          </cell>
          <cell r="S544">
            <v>0</v>
          </cell>
          <cell r="T544">
            <v>1533</v>
          </cell>
          <cell r="U544">
            <v>1583</v>
          </cell>
          <cell r="V544">
            <v>0</v>
          </cell>
          <cell r="W544">
            <v>20</v>
          </cell>
          <cell r="X544">
            <v>30</v>
          </cell>
          <cell r="Y544">
            <v>0</v>
          </cell>
          <cell r="Z544">
            <v>0</v>
          </cell>
          <cell r="AA544">
            <v>0</v>
          </cell>
          <cell r="AB544">
            <v>0</v>
          </cell>
          <cell r="AC544">
            <v>0</v>
          </cell>
          <cell r="AD544">
            <v>0</v>
          </cell>
          <cell r="AE544">
            <v>0</v>
          </cell>
          <cell r="AF544">
            <v>5</v>
          </cell>
          <cell r="AG544">
            <v>0</v>
          </cell>
          <cell r="AH544">
            <v>5</v>
          </cell>
          <cell r="AI544">
            <v>35</v>
          </cell>
          <cell r="AJ544">
            <v>20</v>
          </cell>
          <cell r="AK544">
            <v>10</v>
          </cell>
          <cell r="AL544">
            <v>1</v>
          </cell>
          <cell r="AM544">
            <v>1</v>
          </cell>
          <cell r="AN544">
            <v>0</v>
          </cell>
          <cell r="AO544">
            <v>2</v>
          </cell>
          <cell r="AP544">
            <v>0</v>
          </cell>
          <cell r="AQ544">
            <v>0</v>
          </cell>
          <cell r="AR544">
            <v>1</v>
          </cell>
          <cell r="AS544">
            <v>0</v>
          </cell>
          <cell r="AT544">
            <v>0</v>
          </cell>
          <cell r="AU544">
            <v>0</v>
          </cell>
          <cell r="AV544">
            <v>25</v>
          </cell>
          <cell r="AW544">
            <v>0</v>
          </cell>
          <cell r="AX544">
            <v>0</v>
          </cell>
          <cell r="AY544">
            <v>0</v>
          </cell>
          <cell r="AZ544">
            <v>0</v>
          </cell>
          <cell r="BA544">
            <v>2</v>
          </cell>
          <cell r="BB544">
            <v>0</v>
          </cell>
          <cell r="BC544">
            <v>0</v>
          </cell>
          <cell r="BD544">
            <v>5</v>
          </cell>
          <cell r="BE544">
            <v>0</v>
          </cell>
          <cell r="BF544">
            <v>0</v>
          </cell>
          <cell r="BG544">
            <v>1</v>
          </cell>
          <cell r="BH544">
            <v>2</v>
          </cell>
          <cell r="BI544">
            <v>0</v>
          </cell>
          <cell r="BJ544">
            <v>0</v>
          </cell>
          <cell r="BK544">
            <v>0</v>
          </cell>
          <cell r="BL544">
            <v>2</v>
          </cell>
          <cell r="BM544">
            <v>0</v>
          </cell>
          <cell r="BN544">
            <v>0</v>
          </cell>
          <cell r="BO544">
            <v>0</v>
          </cell>
          <cell r="BP544">
            <v>0</v>
          </cell>
          <cell r="BQ544">
            <v>0</v>
          </cell>
          <cell r="BR544">
            <v>0</v>
          </cell>
          <cell r="BS544">
            <v>0</v>
          </cell>
          <cell r="BT544">
            <v>0</v>
          </cell>
          <cell r="BU544">
            <v>0</v>
          </cell>
          <cell r="BV544">
            <v>0</v>
          </cell>
          <cell r="BW544">
            <v>0</v>
          </cell>
          <cell r="BX544">
            <v>1</v>
          </cell>
          <cell r="BY544">
            <v>0</v>
          </cell>
          <cell r="BZ544">
            <v>0</v>
          </cell>
          <cell r="CA544">
            <v>0</v>
          </cell>
          <cell r="CB544">
            <v>0</v>
          </cell>
          <cell r="CC544">
            <v>0</v>
          </cell>
        </row>
        <row r="545">
          <cell r="B545" t="str">
            <v>국도38(시)14</v>
          </cell>
          <cell r="C545" t="str">
            <v>국도38(시)</v>
          </cell>
          <cell r="D545">
            <v>14</v>
          </cell>
          <cell r="E545" t="str">
            <v xml:space="preserve"> _무명</v>
          </cell>
          <cell r="F545" t="str">
            <v>0105H_051</v>
          </cell>
          <cell r="G545">
            <v>43</v>
          </cell>
          <cell r="H545">
            <v>48</v>
          </cell>
          <cell r="I545">
            <v>0</v>
          </cell>
          <cell r="J545">
            <v>0</v>
          </cell>
          <cell r="K545">
            <v>0</v>
          </cell>
          <cell r="L545">
            <v>0</v>
          </cell>
          <cell r="M545">
            <v>0</v>
          </cell>
          <cell r="N545">
            <v>0</v>
          </cell>
          <cell r="O545">
            <v>0</v>
          </cell>
          <cell r="P545">
            <v>0</v>
          </cell>
          <cell r="Q545">
            <v>0</v>
          </cell>
          <cell r="R545">
            <v>43</v>
          </cell>
          <cell r="S545">
            <v>0</v>
          </cell>
          <cell r="T545">
            <v>43</v>
          </cell>
          <cell r="U545">
            <v>43</v>
          </cell>
          <cell r="V545">
            <v>0</v>
          </cell>
          <cell r="W545">
            <v>0</v>
          </cell>
          <cell r="X545">
            <v>0</v>
          </cell>
          <cell r="Y545">
            <v>0</v>
          </cell>
          <cell r="Z545">
            <v>0</v>
          </cell>
          <cell r="AA545">
            <v>0</v>
          </cell>
          <cell r="AB545">
            <v>0</v>
          </cell>
          <cell r="AC545">
            <v>0</v>
          </cell>
          <cell r="AD545">
            <v>0</v>
          </cell>
          <cell r="AE545">
            <v>0</v>
          </cell>
          <cell r="AF545">
            <v>0</v>
          </cell>
          <cell r="AG545">
            <v>0</v>
          </cell>
          <cell r="AH545">
            <v>0</v>
          </cell>
          <cell r="AI545">
            <v>0</v>
          </cell>
          <cell r="AJ545">
            <v>0</v>
          </cell>
          <cell r="AK545">
            <v>0</v>
          </cell>
          <cell r="AL545">
            <v>0</v>
          </cell>
          <cell r="AM545">
            <v>0</v>
          </cell>
          <cell r="AN545">
            <v>0</v>
          </cell>
          <cell r="AO545">
            <v>0</v>
          </cell>
          <cell r="AP545">
            <v>0</v>
          </cell>
          <cell r="AQ545">
            <v>0</v>
          </cell>
          <cell r="AR545">
            <v>0</v>
          </cell>
          <cell r="AS545">
            <v>0</v>
          </cell>
          <cell r="AT545">
            <v>0</v>
          </cell>
          <cell r="AU545">
            <v>0</v>
          </cell>
          <cell r="AV545">
            <v>0</v>
          </cell>
          <cell r="AW545">
            <v>0</v>
          </cell>
          <cell r="AX545">
            <v>0</v>
          </cell>
          <cell r="AY545">
            <v>0</v>
          </cell>
          <cell r="AZ545">
            <v>0</v>
          </cell>
          <cell r="BA545">
            <v>0</v>
          </cell>
          <cell r="BB545">
            <v>0</v>
          </cell>
          <cell r="BC545">
            <v>0</v>
          </cell>
          <cell r="BD545">
            <v>0</v>
          </cell>
          <cell r="BE545">
            <v>0</v>
          </cell>
          <cell r="BF545">
            <v>0</v>
          </cell>
          <cell r="BG545">
            <v>0</v>
          </cell>
          <cell r="BH545">
            <v>0</v>
          </cell>
          <cell r="BI545">
            <v>0</v>
          </cell>
          <cell r="BJ545">
            <v>0</v>
          </cell>
          <cell r="BK545">
            <v>0</v>
          </cell>
          <cell r="BL545">
            <v>0</v>
          </cell>
          <cell r="BM545">
            <v>0</v>
          </cell>
          <cell r="BN545">
            <v>0</v>
          </cell>
          <cell r="BO545">
            <v>0</v>
          </cell>
          <cell r="BP545">
            <v>0</v>
          </cell>
          <cell r="BQ545">
            <v>0</v>
          </cell>
          <cell r="BR545">
            <v>0</v>
          </cell>
          <cell r="BS545">
            <v>0</v>
          </cell>
          <cell r="BT545">
            <v>0</v>
          </cell>
          <cell r="BU545">
            <v>0</v>
          </cell>
          <cell r="BV545">
            <v>0</v>
          </cell>
          <cell r="BW545">
            <v>0</v>
          </cell>
          <cell r="BX545">
            <v>0</v>
          </cell>
          <cell r="BY545">
            <v>0</v>
          </cell>
          <cell r="BZ545">
            <v>0</v>
          </cell>
          <cell r="CA545">
            <v>0</v>
          </cell>
          <cell r="CB545">
            <v>0</v>
          </cell>
          <cell r="CC545">
            <v>0</v>
          </cell>
        </row>
        <row r="546">
          <cell r="B546" t="str">
            <v>국도38(시)14</v>
          </cell>
          <cell r="C546" t="str">
            <v>국도38(시)</v>
          </cell>
          <cell r="D546">
            <v>14</v>
          </cell>
          <cell r="E546" t="str">
            <v>0105H_051</v>
          </cell>
          <cell r="F546" t="str">
            <v>0105H_151</v>
          </cell>
          <cell r="G546">
            <v>38</v>
          </cell>
          <cell r="H546">
            <v>48</v>
          </cell>
          <cell r="I546">
            <v>0</v>
          </cell>
          <cell r="J546">
            <v>0</v>
          </cell>
          <cell r="K546">
            <v>0</v>
          </cell>
          <cell r="L546">
            <v>0</v>
          </cell>
          <cell r="M546">
            <v>0</v>
          </cell>
          <cell r="N546">
            <v>0</v>
          </cell>
          <cell r="O546">
            <v>0</v>
          </cell>
          <cell r="P546">
            <v>0</v>
          </cell>
          <cell r="Q546">
            <v>0</v>
          </cell>
          <cell r="R546">
            <v>38</v>
          </cell>
          <cell r="S546">
            <v>0</v>
          </cell>
          <cell r="T546">
            <v>38</v>
          </cell>
          <cell r="U546">
            <v>38</v>
          </cell>
          <cell r="V546">
            <v>0</v>
          </cell>
          <cell r="W546">
            <v>0</v>
          </cell>
          <cell r="X546">
            <v>0</v>
          </cell>
          <cell r="Y546">
            <v>0</v>
          </cell>
          <cell r="Z546">
            <v>0</v>
          </cell>
          <cell r="AA546">
            <v>0</v>
          </cell>
          <cell r="AB546">
            <v>0</v>
          </cell>
          <cell r="AC546">
            <v>0</v>
          </cell>
          <cell r="AD546">
            <v>0</v>
          </cell>
          <cell r="AE546">
            <v>0</v>
          </cell>
          <cell r="AF546">
            <v>0</v>
          </cell>
          <cell r="AG546">
            <v>0</v>
          </cell>
          <cell r="AH546">
            <v>0</v>
          </cell>
          <cell r="AI546">
            <v>0</v>
          </cell>
          <cell r="AJ546">
            <v>0</v>
          </cell>
          <cell r="AK546">
            <v>0</v>
          </cell>
          <cell r="AL546">
            <v>0</v>
          </cell>
          <cell r="AM546">
            <v>0</v>
          </cell>
          <cell r="AN546">
            <v>0</v>
          </cell>
          <cell r="AO546">
            <v>0</v>
          </cell>
          <cell r="AP546">
            <v>0</v>
          </cell>
          <cell r="AQ546">
            <v>0</v>
          </cell>
          <cell r="AR546">
            <v>0</v>
          </cell>
          <cell r="AS546">
            <v>0</v>
          </cell>
          <cell r="AT546">
            <v>0</v>
          </cell>
          <cell r="AU546">
            <v>0</v>
          </cell>
          <cell r="AV546">
            <v>0</v>
          </cell>
          <cell r="AW546">
            <v>0</v>
          </cell>
          <cell r="AX546">
            <v>0</v>
          </cell>
          <cell r="AY546">
            <v>0</v>
          </cell>
          <cell r="AZ546">
            <v>0</v>
          </cell>
          <cell r="BA546">
            <v>0</v>
          </cell>
          <cell r="BB546">
            <v>0</v>
          </cell>
          <cell r="BC546">
            <v>0</v>
          </cell>
          <cell r="BD546">
            <v>0</v>
          </cell>
          <cell r="BE546">
            <v>0</v>
          </cell>
          <cell r="BF546">
            <v>0</v>
          </cell>
          <cell r="BG546">
            <v>0</v>
          </cell>
          <cell r="BH546">
            <v>0</v>
          </cell>
          <cell r="BI546">
            <v>0</v>
          </cell>
          <cell r="BJ546">
            <v>0</v>
          </cell>
          <cell r="BK546">
            <v>0</v>
          </cell>
          <cell r="BL546">
            <v>0</v>
          </cell>
          <cell r="BM546">
            <v>0</v>
          </cell>
          <cell r="BN546">
            <v>0</v>
          </cell>
          <cell r="BO546">
            <v>0</v>
          </cell>
          <cell r="BP546">
            <v>0</v>
          </cell>
          <cell r="BQ546">
            <v>0</v>
          </cell>
          <cell r="BR546">
            <v>0</v>
          </cell>
          <cell r="BS546">
            <v>0</v>
          </cell>
          <cell r="BT546">
            <v>0</v>
          </cell>
          <cell r="BU546">
            <v>0</v>
          </cell>
          <cell r="BV546">
            <v>0</v>
          </cell>
          <cell r="BW546">
            <v>0</v>
          </cell>
          <cell r="BX546">
            <v>0</v>
          </cell>
          <cell r="BY546">
            <v>0</v>
          </cell>
          <cell r="BZ546">
            <v>0</v>
          </cell>
          <cell r="CA546">
            <v>0</v>
          </cell>
          <cell r="CB546">
            <v>0</v>
          </cell>
          <cell r="CC546">
            <v>0</v>
          </cell>
        </row>
        <row r="547">
          <cell r="B547" t="str">
            <v>국도38(시)14</v>
          </cell>
          <cell r="C547" t="str">
            <v>국도38(시)</v>
          </cell>
          <cell r="D547">
            <v>14</v>
          </cell>
          <cell r="E547" t="str">
            <v>0105H_151</v>
          </cell>
          <cell r="F547" t="str">
            <v>0105H_141</v>
          </cell>
          <cell r="G547">
            <v>37</v>
          </cell>
          <cell r="H547">
            <v>48</v>
          </cell>
          <cell r="I547">
            <v>0</v>
          </cell>
          <cell r="J547">
            <v>0</v>
          </cell>
          <cell r="K547">
            <v>0</v>
          </cell>
          <cell r="L547">
            <v>0</v>
          </cell>
          <cell r="M547">
            <v>0</v>
          </cell>
          <cell r="N547">
            <v>0</v>
          </cell>
          <cell r="O547">
            <v>0</v>
          </cell>
          <cell r="P547">
            <v>0</v>
          </cell>
          <cell r="Q547">
            <v>0</v>
          </cell>
          <cell r="R547">
            <v>37</v>
          </cell>
          <cell r="S547">
            <v>0</v>
          </cell>
          <cell r="T547">
            <v>37</v>
          </cell>
          <cell r="U547">
            <v>37</v>
          </cell>
          <cell r="V547">
            <v>0</v>
          </cell>
          <cell r="W547">
            <v>0</v>
          </cell>
          <cell r="X547">
            <v>0</v>
          </cell>
          <cell r="Y547">
            <v>0</v>
          </cell>
          <cell r="Z547">
            <v>0</v>
          </cell>
          <cell r="AA547">
            <v>0</v>
          </cell>
          <cell r="AB547">
            <v>0</v>
          </cell>
          <cell r="AC547">
            <v>0</v>
          </cell>
          <cell r="AD547">
            <v>0</v>
          </cell>
          <cell r="AE547">
            <v>0</v>
          </cell>
          <cell r="AF547">
            <v>0</v>
          </cell>
          <cell r="AG547">
            <v>0</v>
          </cell>
          <cell r="AH547">
            <v>0</v>
          </cell>
          <cell r="AI547">
            <v>0</v>
          </cell>
          <cell r="AJ547">
            <v>0</v>
          </cell>
          <cell r="AK547">
            <v>0</v>
          </cell>
          <cell r="AL547">
            <v>0</v>
          </cell>
          <cell r="AM547">
            <v>0</v>
          </cell>
          <cell r="AN547">
            <v>0</v>
          </cell>
          <cell r="AO547">
            <v>0</v>
          </cell>
          <cell r="AP547">
            <v>0</v>
          </cell>
          <cell r="AQ547">
            <v>0</v>
          </cell>
          <cell r="AR547">
            <v>0</v>
          </cell>
          <cell r="AS547">
            <v>0</v>
          </cell>
          <cell r="AT547">
            <v>0</v>
          </cell>
          <cell r="AU547">
            <v>0</v>
          </cell>
          <cell r="AV547">
            <v>0</v>
          </cell>
          <cell r="AW547">
            <v>0</v>
          </cell>
          <cell r="AX547">
            <v>0</v>
          </cell>
          <cell r="AY547">
            <v>0</v>
          </cell>
          <cell r="AZ547">
            <v>0</v>
          </cell>
          <cell r="BA547">
            <v>0</v>
          </cell>
          <cell r="BB547">
            <v>0</v>
          </cell>
          <cell r="BC547">
            <v>0</v>
          </cell>
          <cell r="BD547">
            <v>0</v>
          </cell>
          <cell r="BE547">
            <v>0</v>
          </cell>
          <cell r="BF547">
            <v>0</v>
          </cell>
          <cell r="BG547">
            <v>0</v>
          </cell>
          <cell r="BH547">
            <v>0</v>
          </cell>
          <cell r="BI547">
            <v>0</v>
          </cell>
          <cell r="BJ547">
            <v>0</v>
          </cell>
          <cell r="BK547">
            <v>0</v>
          </cell>
          <cell r="BL547">
            <v>1</v>
          </cell>
          <cell r="BM547">
            <v>0</v>
          </cell>
          <cell r="BN547">
            <v>0</v>
          </cell>
          <cell r="BO547">
            <v>0</v>
          </cell>
          <cell r="BP547">
            <v>0</v>
          </cell>
          <cell r="BQ547">
            <v>0</v>
          </cell>
          <cell r="BR547">
            <v>0</v>
          </cell>
          <cell r="BS547">
            <v>0</v>
          </cell>
          <cell r="BT547">
            <v>0</v>
          </cell>
          <cell r="BU547">
            <v>0</v>
          </cell>
          <cell r="BV547">
            <v>0</v>
          </cell>
          <cell r="BW547">
            <v>0</v>
          </cell>
          <cell r="BX547">
            <v>0</v>
          </cell>
          <cell r="BY547">
            <v>0</v>
          </cell>
          <cell r="BZ547">
            <v>0</v>
          </cell>
          <cell r="CA547">
            <v>0</v>
          </cell>
          <cell r="CB547">
            <v>0</v>
          </cell>
          <cell r="CC547">
            <v>0</v>
          </cell>
        </row>
        <row r="548">
          <cell r="B548" t="str">
            <v>국도38(시)14</v>
          </cell>
          <cell r="C548" t="str">
            <v>국도38(시)</v>
          </cell>
          <cell r="D548">
            <v>14</v>
          </cell>
          <cell r="E548" t="str">
            <v>0105H_141</v>
          </cell>
          <cell r="F548" t="str">
            <v>0105H_131</v>
          </cell>
          <cell r="G548">
            <v>43</v>
          </cell>
          <cell r="H548">
            <v>48</v>
          </cell>
          <cell r="I548">
            <v>0</v>
          </cell>
          <cell r="J548">
            <v>0</v>
          </cell>
          <cell r="K548">
            <v>0</v>
          </cell>
          <cell r="L548">
            <v>0</v>
          </cell>
          <cell r="M548">
            <v>0</v>
          </cell>
          <cell r="N548">
            <v>0</v>
          </cell>
          <cell r="O548">
            <v>0</v>
          </cell>
          <cell r="P548">
            <v>0</v>
          </cell>
          <cell r="Q548">
            <v>0</v>
          </cell>
          <cell r="R548">
            <v>43</v>
          </cell>
          <cell r="S548">
            <v>0</v>
          </cell>
          <cell r="T548">
            <v>43</v>
          </cell>
          <cell r="U548">
            <v>43</v>
          </cell>
          <cell r="V548">
            <v>0</v>
          </cell>
          <cell r="W548">
            <v>0</v>
          </cell>
          <cell r="X548">
            <v>0</v>
          </cell>
          <cell r="Y548">
            <v>0</v>
          </cell>
          <cell r="Z548">
            <v>0</v>
          </cell>
          <cell r="AA548">
            <v>0</v>
          </cell>
          <cell r="AB548">
            <v>0</v>
          </cell>
          <cell r="AC548">
            <v>0</v>
          </cell>
          <cell r="AD548">
            <v>0</v>
          </cell>
          <cell r="AE548">
            <v>0</v>
          </cell>
          <cell r="AF548">
            <v>0</v>
          </cell>
          <cell r="AG548">
            <v>0</v>
          </cell>
          <cell r="AH548">
            <v>0</v>
          </cell>
          <cell r="AI548">
            <v>0</v>
          </cell>
          <cell r="AJ548">
            <v>0</v>
          </cell>
          <cell r="AK548">
            <v>0</v>
          </cell>
          <cell r="AL548">
            <v>0</v>
          </cell>
          <cell r="AM548">
            <v>0</v>
          </cell>
          <cell r="AN548">
            <v>0</v>
          </cell>
          <cell r="AO548">
            <v>0</v>
          </cell>
          <cell r="AP548">
            <v>0</v>
          </cell>
          <cell r="AQ548">
            <v>0</v>
          </cell>
          <cell r="AR548">
            <v>0</v>
          </cell>
          <cell r="AS548">
            <v>0</v>
          </cell>
          <cell r="AT548">
            <v>0</v>
          </cell>
          <cell r="AU548">
            <v>0</v>
          </cell>
          <cell r="AV548">
            <v>0</v>
          </cell>
          <cell r="AW548">
            <v>0</v>
          </cell>
          <cell r="AX548">
            <v>0</v>
          </cell>
          <cell r="AY548">
            <v>0</v>
          </cell>
          <cell r="AZ548">
            <v>0</v>
          </cell>
          <cell r="BA548">
            <v>0</v>
          </cell>
          <cell r="BB548">
            <v>0</v>
          </cell>
          <cell r="BC548">
            <v>0</v>
          </cell>
          <cell r="BD548">
            <v>0</v>
          </cell>
          <cell r="BE548">
            <v>0</v>
          </cell>
          <cell r="BF548">
            <v>0</v>
          </cell>
          <cell r="BG548">
            <v>0</v>
          </cell>
          <cell r="BH548">
            <v>0</v>
          </cell>
          <cell r="BI548">
            <v>0</v>
          </cell>
          <cell r="BJ548">
            <v>0</v>
          </cell>
          <cell r="BK548">
            <v>0</v>
          </cell>
          <cell r="BL548">
            <v>0</v>
          </cell>
          <cell r="BM548">
            <v>0</v>
          </cell>
          <cell r="BN548">
            <v>0</v>
          </cell>
          <cell r="BO548">
            <v>0</v>
          </cell>
          <cell r="BP548">
            <v>0</v>
          </cell>
          <cell r="BQ548">
            <v>0</v>
          </cell>
          <cell r="BR548">
            <v>0</v>
          </cell>
          <cell r="BS548">
            <v>0</v>
          </cell>
          <cell r="BT548">
            <v>0</v>
          </cell>
          <cell r="BU548">
            <v>0</v>
          </cell>
          <cell r="BV548">
            <v>0</v>
          </cell>
          <cell r="BW548">
            <v>0</v>
          </cell>
          <cell r="BX548">
            <v>0</v>
          </cell>
          <cell r="BY548">
            <v>0</v>
          </cell>
          <cell r="BZ548">
            <v>0</v>
          </cell>
          <cell r="CA548">
            <v>0</v>
          </cell>
          <cell r="CB548">
            <v>0</v>
          </cell>
          <cell r="CC548">
            <v>0</v>
          </cell>
        </row>
        <row r="549">
          <cell r="B549" t="str">
            <v>국도38(시)14</v>
          </cell>
          <cell r="C549" t="str">
            <v>국도38(시)</v>
          </cell>
          <cell r="D549">
            <v>14</v>
          </cell>
          <cell r="E549" t="str">
            <v>0105H_131</v>
          </cell>
          <cell r="F549" t="str">
            <v>0105H_241</v>
          </cell>
          <cell r="G549">
            <v>42</v>
          </cell>
          <cell r="H549">
            <v>48</v>
          </cell>
          <cell r="I549">
            <v>0</v>
          </cell>
          <cell r="J549">
            <v>0</v>
          </cell>
          <cell r="K549">
            <v>0</v>
          </cell>
          <cell r="L549">
            <v>0</v>
          </cell>
          <cell r="M549">
            <v>0</v>
          </cell>
          <cell r="N549">
            <v>0</v>
          </cell>
          <cell r="O549">
            <v>0</v>
          </cell>
          <cell r="P549">
            <v>0</v>
          </cell>
          <cell r="Q549">
            <v>0</v>
          </cell>
          <cell r="R549">
            <v>42</v>
          </cell>
          <cell r="S549">
            <v>0</v>
          </cell>
          <cell r="T549">
            <v>42</v>
          </cell>
          <cell r="U549">
            <v>42</v>
          </cell>
          <cell r="V549">
            <v>0</v>
          </cell>
          <cell r="W549">
            <v>0</v>
          </cell>
          <cell r="X549">
            <v>0</v>
          </cell>
          <cell r="Y549">
            <v>0</v>
          </cell>
          <cell r="Z549">
            <v>0</v>
          </cell>
          <cell r="AA549">
            <v>0</v>
          </cell>
          <cell r="AB549">
            <v>0</v>
          </cell>
          <cell r="AC549">
            <v>0</v>
          </cell>
          <cell r="AD549">
            <v>0</v>
          </cell>
          <cell r="AE549">
            <v>0</v>
          </cell>
          <cell r="AF549">
            <v>0</v>
          </cell>
          <cell r="AG549">
            <v>0</v>
          </cell>
          <cell r="AH549">
            <v>0</v>
          </cell>
          <cell r="AI549">
            <v>0</v>
          </cell>
          <cell r="AJ549">
            <v>0</v>
          </cell>
          <cell r="AK549">
            <v>0</v>
          </cell>
          <cell r="AL549">
            <v>0</v>
          </cell>
          <cell r="AM549">
            <v>0</v>
          </cell>
          <cell r="AN549">
            <v>0</v>
          </cell>
          <cell r="AO549">
            <v>0</v>
          </cell>
          <cell r="AP549">
            <v>0</v>
          </cell>
          <cell r="AQ549">
            <v>0</v>
          </cell>
          <cell r="AR549">
            <v>0</v>
          </cell>
          <cell r="AS549">
            <v>0</v>
          </cell>
          <cell r="AT549">
            <v>0</v>
          </cell>
          <cell r="AU549">
            <v>0</v>
          </cell>
          <cell r="AV549">
            <v>0</v>
          </cell>
          <cell r="AW549">
            <v>0</v>
          </cell>
          <cell r="AX549">
            <v>0</v>
          </cell>
          <cell r="AY549">
            <v>0</v>
          </cell>
          <cell r="AZ549">
            <v>0</v>
          </cell>
          <cell r="BA549">
            <v>0</v>
          </cell>
          <cell r="BB549">
            <v>0</v>
          </cell>
          <cell r="BC549">
            <v>0</v>
          </cell>
          <cell r="BD549">
            <v>0</v>
          </cell>
          <cell r="BE549">
            <v>0</v>
          </cell>
          <cell r="BF549">
            <v>0</v>
          </cell>
          <cell r="BG549">
            <v>0</v>
          </cell>
          <cell r="BH549">
            <v>0</v>
          </cell>
          <cell r="BI549">
            <v>0</v>
          </cell>
          <cell r="BJ549">
            <v>0</v>
          </cell>
          <cell r="BK549">
            <v>0</v>
          </cell>
          <cell r="BL549">
            <v>0</v>
          </cell>
          <cell r="BM549">
            <v>0</v>
          </cell>
          <cell r="BN549">
            <v>0</v>
          </cell>
          <cell r="BO549">
            <v>0</v>
          </cell>
          <cell r="BP549">
            <v>0</v>
          </cell>
          <cell r="BQ549">
            <v>0</v>
          </cell>
          <cell r="BR549">
            <v>0</v>
          </cell>
          <cell r="BS549">
            <v>0</v>
          </cell>
          <cell r="BT549">
            <v>0</v>
          </cell>
          <cell r="BU549">
            <v>0</v>
          </cell>
          <cell r="BV549">
            <v>0</v>
          </cell>
          <cell r="BW549">
            <v>0</v>
          </cell>
          <cell r="BX549">
            <v>0</v>
          </cell>
          <cell r="BY549">
            <v>0</v>
          </cell>
          <cell r="BZ549">
            <v>0</v>
          </cell>
          <cell r="CA549">
            <v>0</v>
          </cell>
          <cell r="CB549">
            <v>0</v>
          </cell>
          <cell r="CC549">
            <v>0</v>
          </cell>
        </row>
        <row r="550">
          <cell r="B550" t="str">
            <v>국도38(시)14</v>
          </cell>
          <cell r="C550" t="str">
            <v>국도38(시)</v>
          </cell>
          <cell r="D550">
            <v>14</v>
          </cell>
          <cell r="E550" t="str">
            <v>0105H_241</v>
          </cell>
          <cell r="F550" t="str">
            <v>0105H_331</v>
          </cell>
          <cell r="G550">
            <v>33</v>
          </cell>
          <cell r="H550">
            <v>48</v>
          </cell>
          <cell r="I550">
            <v>0</v>
          </cell>
          <cell r="J550">
            <v>0</v>
          </cell>
          <cell r="K550">
            <v>0</v>
          </cell>
          <cell r="L550">
            <v>0</v>
          </cell>
          <cell r="M550">
            <v>0</v>
          </cell>
          <cell r="N550">
            <v>0</v>
          </cell>
          <cell r="O550">
            <v>0</v>
          </cell>
          <cell r="P550">
            <v>0</v>
          </cell>
          <cell r="Q550">
            <v>0</v>
          </cell>
          <cell r="R550">
            <v>33</v>
          </cell>
          <cell r="S550">
            <v>0</v>
          </cell>
          <cell r="T550">
            <v>33</v>
          </cell>
          <cell r="U550">
            <v>33</v>
          </cell>
          <cell r="V550">
            <v>0</v>
          </cell>
          <cell r="W550">
            <v>0</v>
          </cell>
          <cell r="X550">
            <v>0</v>
          </cell>
          <cell r="Y550">
            <v>0</v>
          </cell>
          <cell r="Z550">
            <v>0</v>
          </cell>
          <cell r="AA550">
            <v>0</v>
          </cell>
          <cell r="AB550">
            <v>0</v>
          </cell>
          <cell r="AC550">
            <v>0</v>
          </cell>
          <cell r="AD550">
            <v>0</v>
          </cell>
          <cell r="AE550">
            <v>0</v>
          </cell>
          <cell r="AF550">
            <v>0</v>
          </cell>
          <cell r="AG550">
            <v>0</v>
          </cell>
          <cell r="AH550">
            <v>0</v>
          </cell>
          <cell r="AI550">
            <v>0</v>
          </cell>
          <cell r="AJ550">
            <v>0</v>
          </cell>
          <cell r="AK550">
            <v>0</v>
          </cell>
          <cell r="AL550">
            <v>0</v>
          </cell>
          <cell r="AM550">
            <v>0</v>
          </cell>
          <cell r="AN550">
            <v>0</v>
          </cell>
          <cell r="AO550">
            <v>0</v>
          </cell>
          <cell r="AP550">
            <v>0</v>
          </cell>
          <cell r="AQ550">
            <v>0</v>
          </cell>
          <cell r="AR550">
            <v>0</v>
          </cell>
          <cell r="AS550">
            <v>0</v>
          </cell>
          <cell r="AT550">
            <v>0</v>
          </cell>
          <cell r="AU550">
            <v>0</v>
          </cell>
          <cell r="AV550">
            <v>0</v>
          </cell>
          <cell r="AW550">
            <v>0</v>
          </cell>
          <cell r="AX550">
            <v>0</v>
          </cell>
          <cell r="AY550">
            <v>0</v>
          </cell>
          <cell r="AZ550">
            <v>0</v>
          </cell>
          <cell r="BA550">
            <v>0</v>
          </cell>
          <cell r="BB550">
            <v>0</v>
          </cell>
          <cell r="BC550">
            <v>0</v>
          </cell>
          <cell r="BD550">
            <v>0</v>
          </cell>
          <cell r="BE550">
            <v>0</v>
          </cell>
          <cell r="BF550">
            <v>0</v>
          </cell>
          <cell r="BG550">
            <v>0</v>
          </cell>
          <cell r="BH550">
            <v>0</v>
          </cell>
          <cell r="BI550">
            <v>0</v>
          </cell>
          <cell r="BJ550">
            <v>0</v>
          </cell>
          <cell r="BK550">
            <v>0</v>
          </cell>
          <cell r="BL550">
            <v>0</v>
          </cell>
          <cell r="BM550">
            <v>0</v>
          </cell>
          <cell r="BN550">
            <v>0</v>
          </cell>
          <cell r="BO550">
            <v>0</v>
          </cell>
          <cell r="BP550">
            <v>0</v>
          </cell>
          <cell r="BQ550">
            <v>0</v>
          </cell>
          <cell r="BR550">
            <v>0</v>
          </cell>
          <cell r="BS550">
            <v>0</v>
          </cell>
          <cell r="BT550">
            <v>0</v>
          </cell>
          <cell r="BU550">
            <v>0</v>
          </cell>
          <cell r="BV550">
            <v>0</v>
          </cell>
          <cell r="BW550">
            <v>0</v>
          </cell>
          <cell r="BX550">
            <v>0</v>
          </cell>
          <cell r="BY550">
            <v>0</v>
          </cell>
          <cell r="BZ550">
            <v>0</v>
          </cell>
          <cell r="CA550">
            <v>0</v>
          </cell>
          <cell r="CB550">
            <v>0</v>
          </cell>
          <cell r="CC550">
            <v>0</v>
          </cell>
        </row>
        <row r="551">
          <cell r="B551" t="str">
            <v>국도38(시)14</v>
          </cell>
          <cell r="C551" t="str">
            <v>국도38(시)</v>
          </cell>
          <cell r="D551">
            <v>14</v>
          </cell>
          <cell r="E551" t="str">
            <v>0105H_331</v>
          </cell>
          <cell r="F551" t="str">
            <v>0105H_423</v>
          </cell>
          <cell r="G551">
            <v>43</v>
          </cell>
          <cell r="H551">
            <v>48</v>
          </cell>
          <cell r="I551">
            <v>0</v>
          </cell>
          <cell r="J551">
            <v>0</v>
          </cell>
          <cell r="K551">
            <v>0</v>
          </cell>
          <cell r="L551">
            <v>0</v>
          </cell>
          <cell r="M551">
            <v>0</v>
          </cell>
          <cell r="N551">
            <v>0</v>
          </cell>
          <cell r="O551">
            <v>0</v>
          </cell>
          <cell r="P551">
            <v>0</v>
          </cell>
          <cell r="Q551">
            <v>0</v>
          </cell>
          <cell r="R551">
            <v>43</v>
          </cell>
          <cell r="S551">
            <v>0</v>
          </cell>
          <cell r="T551">
            <v>43</v>
          </cell>
          <cell r="U551">
            <v>43</v>
          </cell>
          <cell r="V551">
            <v>0</v>
          </cell>
          <cell r="W551">
            <v>0</v>
          </cell>
          <cell r="X551">
            <v>0</v>
          </cell>
          <cell r="Y551">
            <v>0</v>
          </cell>
          <cell r="Z551">
            <v>0</v>
          </cell>
          <cell r="AA551">
            <v>0</v>
          </cell>
          <cell r="AB551">
            <v>0</v>
          </cell>
          <cell r="AC551">
            <v>0</v>
          </cell>
          <cell r="AD551">
            <v>0</v>
          </cell>
          <cell r="AE551">
            <v>0</v>
          </cell>
          <cell r="AF551">
            <v>0</v>
          </cell>
          <cell r="AG551">
            <v>0</v>
          </cell>
          <cell r="AH551">
            <v>0</v>
          </cell>
          <cell r="AI551">
            <v>0</v>
          </cell>
          <cell r="AJ551">
            <v>0</v>
          </cell>
          <cell r="AK551">
            <v>0</v>
          </cell>
          <cell r="AL551">
            <v>0</v>
          </cell>
          <cell r="AM551">
            <v>0</v>
          </cell>
          <cell r="AN551">
            <v>0</v>
          </cell>
          <cell r="AO551">
            <v>0</v>
          </cell>
          <cell r="AP551">
            <v>0</v>
          </cell>
          <cell r="AQ551">
            <v>0</v>
          </cell>
          <cell r="AR551">
            <v>0</v>
          </cell>
          <cell r="AS551">
            <v>0</v>
          </cell>
          <cell r="AT551">
            <v>0</v>
          </cell>
          <cell r="AU551">
            <v>0</v>
          </cell>
          <cell r="AV551">
            <v>0</v>
          </cell>
          <cell r="AW551">
            <v>0</v>
          </cell>
          <cell r="AX551">
            <v>0</v>
          </cell>
          <cell r="AY551">
            <v>0</v>
          </cell>
          <cell r="AZ551">
            <v>0</v>
          </cell>
          <cell r="BA551">
            <v>0</v>
          </cell>
          <cell r="BB551">
            <v>0</v>
          </cell>
          <cell r="BC551">
            <v>0</v>
          </cell>
          <cell r="BD551">
            <v>0</v>
          </cell>
          <cell r="BE551">
            <v>0</v>
          </cell>
          <cell r="BF551">
            <v>0</v>
          </cell>
          <cell r="BG551">
            <v>0</v>
          </cell>
          <cell r="BH551">
            <v>0</v>
          </cell>
          <cell r="BI551">
            <v>0</v>
          </cell>
          <cell r="BJ551">
            <v>0</v>
          </cell>
          <cell r="BK551">
            <v>0</v>
          </cell>
          <cell r="BL551">
            <v>0</v>
          </cell>
          <cell r="BM551">
            <v>0</v>
          </cell>
          <cell r="BN551">
            <v>0</v>
          </cell>
          <cell r="BO551">
            <v>0</v>
          </cell>
          <cell r="BP551">
            <v>0</v>
          </cell>
          <cell r="BQ551">
            <v>0</v>
          </cell>
          <cell r="BR551">
            <v>0</v>
          </cell>
          <cell r="BS551">
            <v>0</v>
          </cell>
          <cell r="BT551">
            <v>0</v>
          </cell>
          <cell r="BU551">
            <v>0</v>
          </cell>
          <cell r="BV551">
            <v>0</v>
          </cell>
          <cell r="BW551">
            <v>0</v>
          </cell>
          <cell r="BX551">
            <v>0</v>
          </cell>
          <cell r="BY551">
            <v>0</v>
          </cell>
          <cell r="BZ551">
            <v>0</v>
          </cell>
          <cell r="CA551">
            <v>0</v>
          </cell>
          <cell r="CB551">
            <v>0</v>
          </cell>
          <cell r="CC551">
            <v>0</v>
          </cell>
        </row>
        <row r="552">
          <cell r="B552" t="str">
            <v>국도38(시)14</v>
          </cell>
          <cell r="C552" t="str">
            <v>국도38(시)</v>
          </cell>
          <cell r="D552">
            <v>14</v>
          </cell>
          <cell r="E552" t="str">
            <v>0105H_423</v>
          </cell>
          <cell r="F552" t="str">
            <v xml:space="preserve"> _무명</v>
          </cell>
          <cell r="G552">
            <v>28</v>
          </cell>
          <cell r="H552">
            <v>48</v>
          </cell>
          <cell r="I552">
            <v>0</v>
          </cell>
          <cell r="J552">
            <v>0</v>
          </cell>
          <cell r="K552">
            <v>0</v>
          </cell>
          <cell r="L552">
            <v>0</v>
          </cell>
          <cell r="M552">
            <v>0</v>
          </cell>
          <cell r="N552">
            <v>0</v>
          </cell>
          <cell r="O552">
            <v>0</v>
          </cell>
          <cell r="P552">
            <v>0</v>
          </cell>
          <cell r="Q552">
            <v>0</v>
          </cell>
          <cell r="R552">
            <v>28</v>
          </cell>
          <cell r="S552">
            <v>0</v>
          </cell>
          <cell r="T552">
            <v>28</v>
          </cell>
          <cell r="U552">
            <v>28</v>
          </cell>
          <cell r="V552">
            <v>0</v>
          </cell>
          <cell r="W552">
            <v>0</v>
          </cell>
          <cell r="X552">
            <v>0</v>
          </cell>
          <cell r="Y552">
            <v>0</v>
          </cell>
          <cell r="Z552">
            <v>0</v>
          </cell>
          <cell r="AA552">
            <v>0</v>
          </cell>
          <cell r="AB552">
            <v>0</v>
          </cell>
          <cell r="AC552">
            <v>0</v>
          </cell>
          <cell r="AD552">
            <v>0</v>
          </cell>
          <cell r="AE552">
            <v>0</v>
          </cell>
          <cell r="AF552">
            <v>0</v>
          </cell>
          <cell r="AG552">
            <v>0</v>
          </cell>
          <cell r="AH552">
            <v>0</v>
          </cell>
          <cell r="AI552">
            <v>0</v>
          </cell>
          <cell r="AJ552">
            <v>0</v>
          </cell>
          <cell r="AK552">
            <v>0</v>
          </cell>
          <cell r="AL552">
            <v>0</v>
          </cell>
          <cell r="AM552">
            <v>0</v>
          </cell>
          <cell r="AN552">
            <v>0</v>
          </cell>
          <cell r="AO552">
            <v>0</v>
          </cell>
          <cell r="AP552">
            <v>0</v>
          </cell>
          <cell r="AQ552">
            <v>0</v>
          </cell>
          <cell r="AR552">
            <v>0</v>
          </cell>
          <cell r="AS552">
            <v>0</v>
          </cell>
          <cell r="AT552">
            <v>0</v>
          </cell>
          <cell r="AU552">
            <v>0</v>
          </cell>
          <cell r="AV552">
            <v>0</v>
          </cell>
          <cell r="AW552">
            <v>0</v>
          </cell>
          <cell r="AX552">
            <v>0</v>
          </cell>
          <cell r="AY552">
            <v>0</v>
          </cell>
          <cell r="AZ552">
            <v>0</v>
          </cell>
          <cell r="BA552">
            <v>0</v>
          </cell>
          <cell r="BB552">
            <v>0</v>
          </cell>
          <cell r="BC552">
            <v>0</v>
          </cell>
          <cell r="BD552">
            <v>0</v>
          </cell>
          <cell r="BE552">
            <v>0</v>
          </cell>
          <cell r="BF552">
            <v>0</v>
          </cell>
          <cell r="BG552">
            <v>0</v>
          </cell>
          <cell r="BH552">
            <v>0</v>
          </cell>
          <cell r="BI552">
            <v>0</v>
          </cell>
          <cell r="BJ552">
            <v>0</v>
          </cell>
          <cell r="BK552">
            <v>0</v>
          </cell>
          <cell r="BL552">
            <v>0</v>
          </cell>
          <cell r="BM552">
            <v>0</v>
          </cell>
          <cell r="BN552">
            <v>0</v>
          </cell>
          <cell r="BO552">
            <v>0</v>
          </cell>
          <cell r="BP552">
            <v>0</v>
          </cell>
          <cell r="BQ552">
            <v>0</v>
          </cell>
          <cell r="BR552">
            <v>0</v>
          </cell>
          <cell r="BS552">
            <v>0</v>
          </cell>
          <cell r="BT552">
            <v>0</v>
          </cell>
          <cell r="BU552">
            <v>0</v>
          </cell>
          <cell r="BV552">
            <v>0</v>
          </cell>
          <cell r="BW552">
            <v>0</v>
          </cell>
          <cell r="BX552">
            <v>0</v>
          </cell>
          <cell r="BY552">
            <v>0</v>
          </cell>
          <cell r="BZ552">
            <v>0</v>
          </cell>
          <cell r="CA552">
            <v>0</v>
          </cell>
          <cell r="CB552">
            <v>0</v>
          </cell>
          <cell r="CC552">
            <v>0</v>
          </cell>
        </row>
        <row r="553">
          <cell r="B553" t="str">
            <v>국도38(시)14</v>
          </cell>
          <cell r="C553" t="str">
            <v>국도38(시)</v>
          </cell>
          <cell r="D553">
            <v>14</v>
          </cell>
          <cell r="E553" t="str">
            <v xml:space="preserve"> _무명</v>
          </cell>
          <cell r="F553" t="str">
            <v xml:space="preserve"> _무명</v>
          </cell>
          <cell r="G553">
            <v>30</v>
          </cell>
          <cell r="H553">
            <v>48</v>
          </cell>
          <cell r="I553">
            <v>0</v>
          </cell>
          <cell r="J553">
            <v>0</v>
          </cell>
          <cell r="K553">
            <v>0</v>
          </cell>
          <cell r="L553">
            <v>0</v>
          </cell>
          <cell r="M553">
            <v>0</v>
          </cell>
          <cell r="N553">
            <v>0</v>
          </cell>
          <cell r="O553">
            <v>0</v>
          </cell>
          <cell r="P553">
            <v>0</v>
          </cell>
          <cell r="Q553">
            <v>0</v>
          </cell>
          <cell r="R553">
            <v>30</v>
          </cell>
          <cell r="S553">
            <v>0</v>
          </cell>
          <cell r="T553">
            <v>30</v>
          </cell>
          <cell r="U553">
            <v>30</v>
          </cell>
          <cell r="V553">
            <v>0</v>
          </cell>
          <cell r="W553">
            <v>0</v>
          </cell>
          <cell r="X553">
            <v>0</v>
          </cell>
          <cell r="Y553">
            <v>0</v>
          </cell>
          <cell r="Z553">
            <v>0</v>
          </cell>
          <cell r="AA553">
            <v>0</v>
          </cell>
          <cell r="AB553">
            <v>0</v>
          </cell>
          <cell r="AC553">
            <v>0</v>
          </cell>
          <cell r="AD553">
            <v>0</v>
          </cell>
          <cell r="AE553">
            <v>0</v>
          </cell>
          <cell r="AF553">
            <v>0</v>
          </cell>
          <cell r="AG553">
            <v>0</v>
          </cell>
          <cell r="AH553">
            <v>0</v>
          </cell>
          <cell r="AI553">
            <v>0</v>
          </cell>
          <cell r="AJ553">
            <v>0</v>
          </cell>
          <cell r="AK553">
            <v>0</v>
          </cell>
          <cell r="AL553">
            <v>0</v>
          </cell>
          <cell r="AM553">
            <v>0</v>
          </cell>
          <cell r="AN553">
            <v>0</v>
          </cell>
          <cell r="AO553">
            <v>0</v>
          </cell>
          <cell r="AP553">
            <v>0</v>
          </cell>
          <cell r="AQ553">
            <v>0</v>
          </cell>
          <cell r="AR553">
            <v>0</v>
          </cell>
          <cell r="AS553">
            <v>0</v>
          </cell>
          <cell r="AT553">
            <v>0</v>
          </cell>
          <cell r="AU553">
            <v>0</v>
          </cell>
          <cell r="AV553">
            <v>0</v>
          </cell>
          <cell r="AW553">
            <v>0</v>
          </cell>
          <cell r="AX553">
            <v>0</v>
          </cell>
          <cell r="AY553">
            <v>0</v>
          </cell>
          <cell r="AZ553">
            <v>0</v>
          </cell>
          <cell r="BA553">
            <v>0</v>
          </cell>
          <cell r="BB553">
            <v>0</v>
          </cell>
          <cell r="BC553">
            <v>0</v>
          </cell>
          <cell r="BD553">
            <v>0</v>
          </cell>
          <cell r="BE553">
            <v>0</v>
          </cell>
          <cell r="BF553">
            <v>0</v>
          </cell>
          <cell r="BG553">
            <v>0</v>
          </cell>
          <cell r="BH553">
            <v>0</v>
          </cell>
          <cell r="BI553">
            <v>0</v>
          </cell>
          <cell r="BJ553">
            <v>0</v>
          </cell>
          <cell r="BK553">
            <v>0</v>
          </cell>
          <cell r="BL553">
            <v>0</v>
          </cell>
          <cell r="BM553">
            <v>0</v>
          </cell>
          <cell r="BN553">
            <v>0</v>
          </cell>
          <cell r="BO553">
            <v>0</v>
          </cell>
          <cell r="BP553">
            <v>0</v>
          </cell>
          <cell r="BQ553">
            <v>0</v>
          </cell>
          <cell r="BR553">
            <v>0</v>
          </cell>
          <cell r="BS553">
            <v>0</v>
          </cell>
          <cell r="BT553">
            <v>0</v>
          </cell>
          <cell r="BU553">
            <v>0</v>
          </cell>
          <cell r="BV553">
            <v>0</v>
          </cell>
          <cell r="BW553">
            <v>0</v>
          </cell>
          <cell r="BX553">
            <v>0</v>
          </cell>
          <cell r="BY553">
            <v>0</v>
          </cell>
          <cell r="BZ553">
            <v>0</v>
          </cell>
          <cell r="CA553">
            <v>0</v>
          </cell>
          <cell r="CB553">
            <v>0</v>
          </cell>
          <cell r="CC553">
            <v>0</v>
          </cell>
        </row>
        <row r="554">
          <cell r="B554" t="str">
            <v>국도38(시)14</v>
          </cell>
          <cell r="C554" t="str">
            <v>국도38(시)</v>
          </cell>
          <cell r="D554">
            <v>14</v>
          </cell>
          <cell r="E554" t="str">
            <v xml:space="preserve"> _무명</v>
          </cell>
          <cell r="F554" t="str">
            <v xml:space="preserve"> _무명</v>
          </cell>
          <cell r="G554">
            <v>21</v>
          </cell>
          <cell r="H554">
            <v>48</v>
          </cell>
          <cell r="I554">
            <v>0</v>
          </cell>
          <cell r="J554">
            <v>0</v>
          </cell>
          <cell r="K554">
            <v>0</v>
          </cell>
          <cell r="L554">
            <v>0</v>
          </cell>
          <cell r="M554">
            <v>0</v>
          </cell>
          <cell r="N554">
            <v>0</v>
          </cell>
          <cell r="O554">
            <v>0</v>
          </cell>
          <cell r="P554">
            <v>0</v>
          </cell>
          <cell r="Q554">
            <v>0</v>
          </cell>
          <cell r="R554">
            <v>21</v>
          </cell>
          <cell r="S554">
            <v>0</v>
          </cell>
          <cell r="T554">
            <v>21</v>
          </cell>
          <cell r="U554">
            <v>21</v>
          </cell>
          <cell r="V554">
            <v>0</v>
          </cell>
          <cell r="W554">
            <v>0</v>
          </cell>
          <cell r="X554">
            <v>0</v>
          </cell>
          <cell r="Y554">
            <v>0</v>
          </cell>
          <cell r="Z554">
            <v>0</v>
          </cell>
          <cell r="AA554">
            <v>0</v>
          </cell>
          <cell r="AB554">
            <v>0</v>
          </cell>
          <cell r="AC554">
            <v>0</v>
          </cell>
          <cell r="AD554">
            <v>0</v>
          </cell>
          <cell r="AE554">
            <v>0</v>
          </cell>
          <cell r="AF554">
            <v>0</v>
          </cell>
          <cell r="AG554">
            <v>0</v>
          </cell>
          <cell r="AH554">
            <v>0</v>
          </cell>
          <cell r="AI554">
            <v>0</v>
          </cell>
          <cell r="AJ554">
            <v>0</v>
          </cell>
          <cell r="AK554">
            <v>0</v>
          </cell>
          <cell r="AL554">
            <v>0</v>
          </cell>
          <cell r="AM554">
            <v>0</v>
          </cell>
          <cell r="AN554">
            <v>0</v>
          </cell>
          <cell r="AO554">
            <v>0</v>
          </cell>
          <cell r="AP554">
            <v>0</v>
          </cell>
          <cell r="AQ554">
            <v>0</v>
          </cell>
          <cell r="AR554">
            <v>0</v>
          </cell>
          <cell r="AS554">
            <v>0</v>
          </cell>
          <cell r="AT554">
            <v>0</v>
          </cell>
          <cell r="AU554">
            <v>0</v>
          </cell>
          <cell r="AV554">
            <v>0</v>
          </cell>
          <cell r="AW554">
            <v>0</v>
          </cell>
          <cell r="AX554">
            <v>0</v>
          </cell>
          <cell r="AY554">
            <v>0</v>
          </cell>
          <cell r="AZ554">
            <v>0</v>
          </cell>
          <cell r="BA554">
            <v>0</v>
          </cell>
          <cell r="BB554">
            <v>0</v>
          </cell>
          <cell r="BC554">
            <v>0</v>
          </cell>
          <cell r="BD554">
            <v>0</v>
          </cell>
          <cell r="BE554">
            <v>0</v>
          </cell>
          <cell r="BF554">
            <v>0</v>
          </cell>
          <cell r="BG554">
            <v>0</v>
          </cell>
          <cell r="BH554">
            <v>0</v>
          </cell>
          <cell r="BI554">
            <v>0</v>
          </cell>
          <cell r="BJ554">
            <v>0</v>
          </cell>
          <cell r="BK554">
            <v>0</v>
          </cell>
          <cell r="BL554">
            <v>0</v>
          </cell>
          <cell r="BM554">
            <v>0</v>
          </cell>
          <cell r="BN554">
            <v>0</v>
          </cell>
          <cell r="BO554">
            <v>0</v>
          </cell>
          <cell r="BP554">
            <v>0</v>
          </cell>
          <cell r="BQ554">
            <v>0</v>
          </cell>
          <cell r="BR554">
            <v>0</v>
          </cell>
          <cell r="BS554">
            <v>0</v>
          </cell>
          <cell r="BT554">
            <v>0</v>
          </cell>
          <cell r="BU554">
            <v>0</v>
          </cell>
          <cell r="BV554">
            <v>0</v>
          </cell>
          <cell r="BW554">
            <v>0</v>
          </cell>
          <cell r="BX554">
            <v>0</v>
          </cell>
          <cell r="BY554">
            <v>0</v>
          </cell>
          <cell r="BZ554">
            <v>0</v>
          </cell>
          <cell r="CA554">
            <v>0</v>
          </cell>
          <cell r="CB554">
            <v>0</v>
          </cell>
          <cell r="CC554">
            <v>0</v>
          </cell>
        </row>
        <row r="555">
          <cell r="B555" t="str">
            <v>국도38(시)14</v>
          </cell>
          <cell r="C555" t="str">
            <v>국도38(시)</v>
          </cell>
          <cell r="D555">
            <v>14</v>
          </cell>
          <cell r="E555" t="str">
            <v xml:space="preserve"> _무명</v>
          </cell>
          <cell r="F555" t="str">
            <v>0105H_511</v>
          </cell>
          <cell r="G555">
            <v>34</v>
          </cell>
          <cell r="H555">
            <v>48</v>
          </cell>
          <cell r="I555">
            <v>0</v>
          </cell>
          <cell r="J555">
            <v>0</v>
          </cell>
          <cell r="K555">
            <v>0</v>
          </cell>
          <cell r="L555">
            <v>0</v>
          </cell>
          <cell r="M555">
            <v>0</v>
          </cell>
          <cell r="N555">
            <v>0</v>
          </cell>
          <cell r="O555">
            <v>0</v>
          </cell>
          <cell r="P555">
            <v>0</v>
          </cell>
          <cell r="Q555">
            <v>0</v>
          </cell>
          <cell r="R555">
            <v>34</v>
          </cell>
          <cell r="S555">
            <v>0</v>
          </cell>
          <cell r="T555">
            <v>34</v>
          </cell>
          <cell r="U555">
            <v>34</v>
          </cell>
          <cell r="V555">
            <v>0</v>
          </cell>
          <cell r="W555">
            <v>0</v>
          </cell>
          <cell r="X555">
            <v>0</v>
          </cell>
          <cell r="Y555">
            <v>0</v>
          </cell>
          <cell r="Z555">
            <v>0</v>
          </cell>
          <cell r="AA555">
            <v>0</v>
          </cell>
          <cell r="AB555">
            <v>0</v>
          </cell>
          <cell r="AC555">
            <v>0</v>
          </cell>
          <cell r="AD555">
            <v>0</v>
          </cell>
          <cell r="AE555">
            <v>0</v>
          </cell>
          <cell r="AF555">
            <v>0</v>
          </cell>
          <cell r="AG555">
            <v>0</v>
          </cell>
          <cell r="AH555">
            <v>0</v>
          </cell>
          <cell r="AI555">
            <v>0</v>
          </cell>
          <cell r="AJ555">
            <v>0</v>
          </cell>
          <cell r="AK555">
            <v>0</v>
          </cell>
          <cell r="AL555">
            <v>0</v>
          </cell>
          <cell r="AM555">
            <v>0</v>
          </cell>
          <cell r="AN555">
            <v>0</v>
          </cell>
          <cell r="AO555">
            <v>0</v>
          </cell>
          <cell r="AP555">
            <v>0</v>
          </cell>
          <cell r="AQ555">
            <v>0</v>
          </cell>
          <cell r="AR555">
            <v>0</v>
          </cell>
          <cell r="AS555">
            <v>0</v>
          </cell>
          <cell r="AT555">
            <v>0</v>
          </cell>
          <cell r="AU555">
            <v>0</v>
          </cell>
          <cell r="AV555">
            <v>0</v>
          </cell>
          <cell r="AW555">
            <v>0</v>
          </cell>
          <cell r="AX555">
            <v>0</v>
          </cell>
          <cell r="AY555">
            <v>0</v>
          </cell>
          <cell r="AZ555">
            <v>0</v>
          </cell>
          <cell r="BA555">
            <v>0</v>
          </cell>
          <cell r="BB555">
            <v>0</v>
          </cell>
          <cell r="BC555">
            <v>0</v>
          </cell>
          <cell r="BD555">
            <v>0</v>
          </cell>
          <cell r="BE555">
            <v>0</v>
          </cell>
          <cell r="BF555">
            <v>0</v>
          </cell>
          <cell r="BG555">
            <v>0</v>
          </cell>
          <cell r="BH555">
            <v>0</v>
          </cell>
          <cell r="BI555">
            <v>0</v>
          </cell>
          <cell r="BJ555">
            <v>0</v>
          </cell>
          <cell r="BK555">
            <v>0</v>
          </cell>
          <cell r="BL555">
            <v>0</v>
          </cell>
          <cell r="BM555">
            <v>0</v>
          </cell>
          <cell r="BN555">
            <v>0</v>
          </cell>
          <cell r="BO555">
            <v>0</v>
          </cell>
          <cell r="BP555">
            <v>0</v>
          </cell>
          <cell r="BQ555">
            <v>0</v>
          </cell>
          <cell r="BR555">
            <v>0</v>
          </cell>
          <cell r="BS555">
            <v>0</v>
          </cell>
          <cell r="BT555">
            <v>0</v>
          </cell>
          <cell r="BU555">
            <v>0</v>
          </cell>
          <cell r="BV555">
            <v>0</v>
          </cell>
          <cell r="BW555">
            <v>0</v>
          </cell>
          <cell r="BX555">
            <v>0</v>
          </cell>
          <cell r="BY555">
            <v>0</v>
          </cell>
          <cell r="BZ555">
            <v>0</v>
          </cell>
          <cell r="CA555">
            <v>0</v>
          </cell>
          <cell r="CB555">
            <v>0</v>
          </cell>
          <cell r="CC555">
            <v>0</v>
          </cell>
        </row>
        <row r="556">
          <cell r="B556" t="str">
            <v>국도38(시)14</v>
          </cell>
          <cell r="C556" t="str">
            <v>국도38(시)</v>
          </cell>
          <cell r="D556">
            <v>14</v>
          </cell>
          <cell r="E556" t="str">
            <v>0105H_511</v>
          </cell>
          <cell r="F556" t="str">
            <v>0105H_612</v>
          </cell>
          <cell r="G556">
            <v>18</v>
          </cell>
          <cell r="H556">
            <v>48</v>
          </cell>
          <cell r="I556">
            <v>0</v>
          </cell>
          <cell r="J556">
            <v>0</v>
          </cell>
          <cell r="K556">
            <v>0</v>
          </cell>
          <cell r="L556">
            <v>0</v>
          </cell>
          <cell r="M556">
            <v>0</v>
          </cell>
          <cell r="N556">
            <v>0</v>
          </cell>
          <cell r="O556">
            <v>0</v>
          </cell>
          <cell r="P556">
            <v>0</v>
          </cell>
          <cell r="Q556">
            <v>0</v>
          </cell>
          <cell r="R556">
            <v>18</v>
          </cell>
          <cell r="S556">
            <v>0</v>
          </cell>
          <cell r="T556">
            <v>18</v>
          </cell>
          <cell r="U556">
            <v>18</v>
          </cell>
          <cell r="V556">
            <v>0</v>
          </cell>
          <cell r="W556">
            <v>0</v>
          </cell>
          <cell r="X556">
            <v>0</v>
          </cell>
          <cell r="Y556">
            <v>0</v>
          </cell>
          <cell r="Z556">
            <v>0</v>
          </cell>
          <cell r="AA556">
            <v>0</v>
          </cell>
          <cell r="AB556">
            <v>0</v>
          </cell>
          <cell r="AC556">
            <v>0</v>
          </cell>
          <cell r="AD556">
            <v>0</v>
          </cell>
          <cell r="AE556">
            <v>0</v>
          </cell>
          <cell r="AF556">
            <v>0</v>
          </cell>
          <cell r="AG556">
            <v>0</v>
          </cell>
          <cell r="AH556">
            <v>0</v>
          </cell>
          <cell r="AI556">
            <v>0</v>
          </cell>
          <cell r="AJ556">
            <v>0</v>
          </cell>
          <cell r="AK556">
            <v>0</v>
          </cell>
          <cell r="AL556">
            <v>0</v>
          </cell>
          <cell r="AM556">
            <v>0</v>
          </cell>
          <cell r="AN556">
            <v>0</v>
          </cell>
          <cell r="AO556">
            <v>0</v>
          </cell>
          <cell r="AP556">
            <v>0</v>
          </cell>
          <cell r="AQ556">
            <v>0</v>
          </cell>
          <cell r="AR556">
            <v>0</v>
          </cell>
          <cell r="AS556">
            <v>0</v>
          </cell>
          <cell r="AT556">
            <v>0</v>
          </cell>
          <cell r="AU556">
            <v>0</v>
          </cell>
          <cell r="AV556">
            <v>0</v>
          </cell>
          <cell r="AW556">
            <v>0</v>
          </cell>
          <cell r="AX556">
            <v>0</v>
          </cell>
          <cell r="AY556">
            <v>0</v>
          </cell>
          <cell r="AZ556">
            <v>0</v>
          </cell>
          <cell r="BA556">
            <v>0</v>
          </cell>
          <cell r="BB556">
            <v>0</v>
          </cell>
          <cell r="BC556">
            <v>0</v>
          </cell>
          <cell r="BD556">
            <v>0</v>
          </cell>
          <cell r="BE556">
            <v>0</v>
          </cell>
          <cell r="BF556">
            <v>0</v>
          </cell>
          <cell r="BG556">
            <v>0</v>
          </cell>
          <cell r="BH556">
            <v>0</v>
          </cell>
          <cell r="BI556">
            <v>0</v>
          </cell>
          <cell r="BJ556">
            <v>0</v>
          </cell>
          <cell r="BK556">
            <v>0</v>
          </cell>
          <cell r="BL556">
            <v>1</v>
          </cell>
          <cell r="BM556">
            <v>0</v>
          </cell>
          <cell r="BN556">
            <v>0</v>
          </cell>
          <cell r="BO556">
            <v>0</v>
          </cell>
          <cell r="BP556">
            <v>0</v>
          </cell>
          <cell r="BQ556">
            <v>0</v>
          </cell>
          <cell r="BR556">
            <v>0</v>
          </cell>
          <cell r="BS556">
            <v>0</v>
          </cell>
          <cell r="BT556">
            <v>0</v>
          </cell>
          <cell r="BU556">
            <v>0</v>
          </cell>
          <cell r="BV556">
            <v>0</v>
          </cell>
          <cell r="BW556">
            <v>0</v>
          </cell>
          <cell r="BX556">
            <v>0</v>
          </cell>
          <cell r="BY556">
            <v>0</v>
          </cell>
          <cell r="BZ556">
            <v>0</v>
          </cell>
          <cell r="CA556">
            <v>0</v>
          </cell>
          <cell r="CB556">
            <v>0</v>
          </cell>
          <cell r="CC556">
            <v>0</v>
          </cell>
        </row>
        <row r="557">
          <cell r="B557" t="str">
            <v>국도38(시)14</v>
          </cell>
          <cell r="C557" t="str">
            <v>국도38(시)</v>
          </cell>
          <cell r="D557">
            <v>14</v>
          </cell>
          <cell r="E557" t="str">
            <v>0105H_612</v>
          </cell>
          <cell r="F557" t="str">
            <v>0105H_606</v>
          </cell>
          <cell r="G557">
            <v>29</v>
          </cell>
          <cell r="H557">
            <v>48</v>
          </cell>
          <cell r="I557">
            <v>0</v>
          </cell>
          <cell r="J557">
            <v>0</v>
          </cell>
          <cell r="K557">
            <v>0</v>
          </cell>
          <cell r="L557">
            <v>0</v>
          </cell>
          <cell r="M557">
            <v>0</v>
          </cell>
          <cell r="N557">
            <v>0</v>
          </cell>
          <cell r="O557">
            <v>0</v>
          </cell>
          <cell r="P557">
            <v>0</v>
          </cell>
          <cell r="Q557">
            <v>0</v>
          </cell>
          <cell r="R557">
            <v>29</v>
          </cell>
          <cell r="S557">
            <v>0</v>
          </cell>
          <cell r="T557">
            <v>29</v>
          </cell>
          <cell r="U557">
            <v>29</v>
          </cell>
          <cell r="V557">
            <v>0</v>
          </cell>
          <cell r="W557">
            <v>0</v>
          </cell>
          <cell r="X557">
            <v>0</v>
          </cell>
          <cell r="Y557">
            <v>0</v>
          </cell>
          <cell r="Z557">
            <v>0</v>
          </cell>
          <cell r="AA557">
            <v>0</v>
          </cell>
          <cell r="AB557">
            <v>0</v>
          </cell>
          <cell r="AC557">
            <v>0</v>
          </cell>
          <cell r="AD557">
            <v>0</v>
          </cell>
          <cell r="AE557">
            <v>0</v>
          </cell>
          <cell r="AF557">
            <v>0</v>
          </cell>
          <cell r="AG557">
            <v>0</v>
          </cell>
          <cell r="AH557">
            <v>0</v>
          </cell>
          <cell r="AI557">
            <v>0</v>
          </cell>
          <cell r="AJ557">
            <v>0</v>
          </cell>
          <cell r="AK557">
            <v>0</v>
          </cell>
          <cell r="AL557">
            <v>0</v>
          </cell>
          <cell r="AM557">
            <v>0</v>
          </cell>
          <cell r="AN557">
            <v>0</v>
          </cell>
          <cell r="AO557">
            <v>0</v>
          </cell>
          <cell r="AP557">
            <v>0</v>
          </cell>
          <cell r="AQ557">
            <v>0</v>
          </cell>
          <cell r="AR557">
            <v>0</v>
          </cell>
          <cell r="AS557">
            <v>0</v>
          </cell>
          <cell r="AT557">
            <v>0</v>
          </cell>
          <cell r="AU557">
            <v>0</v>
          </cell>
          <cell r="AV557">
            <v>0</v>
          </cell>
          <cell r="AW557">
            <v>0</v>
          </cell>
          <cell r="AX557">
            <v>0</v>
          </cell>
          <cell r="AY557">
            <v>0</v>
          </cell>
          <cell r="AZ557">
            <v>0</v>
          </cell>
          <cell r="BA557">
            <v>0</v>
          </cell>
          <cell r="BB557">
            <v>0</v>
          </cell>
          <cell r="BC557">
            <v>0</v>
          </cell>
          <cell r="BD557">
            <v>0</v>
          </cell>
          <cell r="BE557">
            <v>0</v>
          </cell>
          <cell r="BF557">
            <v>0</v>
          </cell>
          <cell r="BG557">
            <v>0</v>
          </cell>
          <cell r="BH557">
            <v>0</v>
          </cell>
          <cell r="BI557">
            <v>0</v>
          </cell>
          <cell r="BJ557">
            <v>0</v>
          </cell>
          <cell r="BK557">
            <v>0</v>
          </cell>
          <cell r="BL557">
            <v>0</v>
          </cell>
          <cell r="BM557">
            <v>0</v>
          </cell>
          <cell r="BN557">
            <v>0</v>
          </cell>
          <cell r="BO557">
            <v>0</v>
          </cell>
          <cell r="BP557">
            <v>0</v>
          </cell>
          <cell r="BQ557">
            <v>0</v>
          </cell>
          <cell r="BR557">
            <v>0</v>
          </cell>
          <cell r="BS557">
            <v>0</v>
          </cell>
          <cell r="BT557">
            <v>0</v>
          </cell>
          <cell r="BU557">
            <v>0</v>
          </cell>
          <cell r="BV557">
            <v>0</v>
          </cell>
          <cell r="BW557">
            <v>0</v>
          </cell>
          <cell r="BX557">
            <v>0</v>
          </cell>
          <cell r="BY557">
            <v>0</v>
          </cell>
          <cell r="BZ557">
            <v>0</v>
          </cell>
          <cell r="CA557">
            <v>0</v>
          </cell>
          <cell r="CB557">
            <v>0</v>
          </cell>
          <cell r="CC557">
            <v>0</v>
          </cell>
        </row>
        <row r="558">
          <cell r="B558" t="str">
            <v>국도38(시)14</v>
          </cell>
          <cell r="C558" t="str">
            <v>국도38(시)</v>
          </cell>
          <cell r="D558">
            <v>14</v>
          </cell>
          <cell r="E558" t="str">
            <v>0105H_606</v>
          </cell>
          <cell r="F558" t="str">
            <v>0105X_692</v>
          </cell>
          <cell r="G558">
            <v>45</v>
          </cell>
          <cell r="H558">
            <v>48</v>
          </cell>
          <cell r="I558">
            <v>0</v>
          </cell>
          <cell r="J558">
            <v>0</v>
          </cell>
          <cell r="K558">
            <v>0</v>
          </cell>
          <cell r="L558">
            <v>0</v>
          </cell>
          <cell r="M558">
            <v>0</v>
          </cell>
          <cell r="N558">
            <v>0</v>
          </cell>
          <cell r="O558">
            <v>0</v>
          </cell>
          <cell r="P558">
            <v>0</v>
          </cell>
          <cell r="Q558">
            <v>0</v>
          </cell>
          <cell r="R558">
            <v>45</v>
          </cell>
          <cell r="S558">
            <v>0</v>
          </cell>
          <cell r="T558">
            <v>45</v>
          </cell>
          <cell r="U558">
            <v>45</v>
          </cell>
          <cell r="V558">
            <v>0</v>
          </cell>
          <cell r="W558">
            <v>0</v>
          </cell>
          <cell r="X558">
            <v>0</v>
          </cell>
          <cell r="Y558">
            <v>0</v>
          </cell>
          <cell r="Z558">
            <v>0</v>
          </cell>
          <cell r="AA558">
            <v>0</v>
          </cell>
          <cell r="AB558">
            <v>0</v>
          </cell>
          <cell r="AC558">
            <v>0</v>
          </cell>
          <cell r="AD558">
            <v>0</v>
          </cell>
          <cell r="AE558">
            <v>0</v>
          </cell>
          <cell r="AF558">
            <v>0</v>
          </cell>
          <cell r="AG558">
            <v>0</v>
          </cell>
          <cell r="AH558">
            <v>0</v>
          </cell>
          <cell r="AI558">
            <v>0</v>
          </cell>
          <cell r="AJ558">
            <v>0</v>
          </cell>
          <cell r="AK558">
            <v>0</v>
          </cell>
          <cell r="AL558">
            <v>0</v>
          </cell>
          <cell r="AM558">
            <v>0</v>
          </cell>
          <cell r="AN558">
            <v>0</v>
          </cell>
          <cell r="AO558">
            <v>0</v>
          </cell>
          <cell r="AP558">
            <v>0</v>
          </cell>
          <cell r="AQ558">
            <v>0</v>
          </cell>
          <cell r="AR558">
            <v>0</v>
          </cell>
          <cell r="AS558">
            <v>0</v>
          </cell>
          <cell r="AT558">
            <v>0</v>
          </cell>
          <cell r="AU558">
            <v>0</v>
          </cell>
          <cell r="AV558">
            <v>0</v>
          </cell>
          <cell r="AW558">
            <v>0</v>
          </cell>
          <cell r="AX558">
            <v>0</v>
          </cell>
          <cell r="AY558">
            <v>0</v>
          </cell>
          <cell r="AZ558">
            <v>0</v>
          </cell>
          <cell r="BA558">
            <v>0</v>
          </cell>
          <cell r="BB558">
            <v>0</v>
          </cell>
          <cell r="BC558">
            <v>0</v>
          </cell>
          <cell r="BD558">
            <v>0</v>
          </cell>
          <cell r="BE558">
            <v>0</v>
          </cell>
          <cell r="BF558">
            <v>0</v>
          </cell>
          <cell r="BG558">
            <v>0</v>
          </cell>
          <cell r="BH558">
            <v>0</v>
          </cell>
          <cell r="BI558">
            <v>0</v>
          </cell>
          <cell r="BJ558">
            <v>0</v>
          </cell>
          <cell r="BK558">
            <v>0</v>
          </cell>
          <cell r="BL558">
            <v>0</v>
          </cell>
          <cell r="BM558">
            <v>0</v>
          </cell>
          <cell r="BN558">
            <v>0</v>
          </cell>
          <cell r="BO558">
            <v>0</v>
          </cell>
          <cell r="BP558">
            <v>0</v>
          </cell>
          <cell r="BQ558">
            <v>0</v>
          </cell>
          <cell r="BR558">
            <v>0</v>
          </cell>
          <cell r="BS558">
            <v>0</v>
          </cell>
          <cell r="BT558">
            <v>0</v>
          </cell>
          <cell r="BU558">
            <v>0</v>
          </cell>
          <cell r="BV558">
            <v>0</v>
          </cell>
          <cell r="BW558">
            <v>0</v>
          </cell>
          <cell r="BX558">
            <v>0</v>
          </cell>
          <cell r="BY558">
            <v>0</v>
          </cell>
          <cell r="BZ558">
            <v>0</v>
          </cell>
          <cell r="CA558">
            <v>0</v>
          </cell>
          <cell r="CB558">
            <v>0</v>
          </cell>
          <cell r="CC558">
            <v>0</v>
          </cell>
        </row>
        <row r="559">
          <cell r="B559" t="str">
            <v>국도38(시)14</v>
          </cell>
          <cell r="C559" t="str">
            <v>국도38(시)</v>
          </cell>
          <cell r="D559">
            <v>14</v>
          </cell>
          <cell r="E559" t="str">
            <v>0105X_692</v>
          </cell>
          <cell r="F559" t="str">
            <v xml:space="preserve"> _무명</v>
          </cell>
          <cell r="G559">
            <v>28</v>
          </cell>
          <cell r="H559">
            <v>48</v>
          </cell>
          <cell r="I559">
            <v>0</v>
          </cell>
          <cell r="J559">
            <v>0</v>
          </cell>
          <cell r="K559">
            <v>0</v>
          </cell>
          <cell r="L559">
            <v>0</v>
          </cell>
          <cell r="M559">
            <v>0</v>
          </cell>
          <cell r="N559">
            <v>0</v>
          </cell>
          <cell r="O559">
            <v>0</v>
          </cell>
          <cell r="P559">
            <v>0</v>
          </cell>
          <cell r="Q559">
            <v>0</v>
          </cell>
          <cell r="R559">
            <v>28</v>
          </cell>
          <cell r="S559">
            <v>0</v>
          </cell>
          <cell r="T559">
            <v>28</v>
          </cell>
          <cell r="U559">
            <v>28</v>
          </cell>
          <cell r="V559">
            <v>0</v>
          </cell>
          <cell r="W559">
            <v>0</v>
          </cell>
          <cell r="X559">
            <v>0</v>
          </cell>
          <cell r="Y559">
            <v>0</v>
          </cell>
          <cell r="Z559">
            <v>0</v>
          </cell>
          <cell r="AA559">
            <v>0</v>
          </cell>
          <cell r="AB559">
            <v>0</v>
          </cell>
          <cell r="AC559">
            <v>0</v>
          </cell>
          <cell r="AD559">
            <v>0</v>
          </cell>
          <cell r="AE559">
            <v>0</v>
          </cell>
          <cell r="AF559">
            <v>0</v>
          </cell>
          <cell r="AG559">
            <v>0</v>
          </cell>
          <cell r="AH559">
            <v>0</v>
          </cell>
          <cell r="AI559">
            <v>0</v>
          </cell>
          <cell r="AJ559">
            <v>0</v>
          </cell>
          <cell r="AK559">
            <v>0</v>
          </cell>
          <cell r="AL559">
            <v>0</v>
          </cell>
          <cell r="AM559">
            <v>0</v>
          </cell>
          <cell r="AN559">
            <v>0</v>
          </cell>
          <cell r="AO559">
            <v>0</v>
          </cell>
          <cell r="AP559">
            <v>0</v>
          </cell>
          <cell r="AQ559">
            <v>0</v>
          </cell>
          <cell r="AR559">
            <v>0</v>
          </cell>
          <cell r="AS559">
            <v>0</v>
          </cell>
          <cell r="AT559">
            <v>0</v>
          </cell>
          <cell r="AU559">
            <v>0</v>
          </cell>
          <cell r="AV559">
            <v>0</v>
          </cell>
          <cell r="AW559">
            <v>0</v>
          </cell>
          <cell r="AX559">
            <v>0</v>
          </cell>
          <cell r="AY559">
            <v>0</v>
          </cell>
          <cell r="AZ559">
            <v>0</v>
          </cell>
          <cell r="BA559">
            <v>0</v>
          </cell>
          <cell r="BB559">
            <v>0</v>
          </cell>
          <cell r="BC559">
            <v>0</v>
          </cell>
          <cell r="BD559">
            <v>0</v>
          </cell>
          <cell r="BE559">
            <v>0</v>
          </cell>
          <cell r="BF559">
            <v>0</v>
          </cell>
          <cell r="BG559">
            <v>0</v>
          </cell>
          <cell r="BH559">
            <v>0</v>
          </cell>
          <cell r="BI559">
            <v>0</v>
          </cell>
          <cell r="BJ559">
            <v>0</v>
          </cell>
          <cell r="BK559">
            <v>0</v>
          </cell>
          <cell r="BL559">
            <v>0</v>
          </cell>
          <cell r="BM559">
            <v>0</v>
          </cell>
          <cell r="BN559">
            <v>0</v>
          </cell>
          <cell r="BO559">
            <v>0</v>
          </cell>
          <cell r="BP559">
            <v>0</v>
          </cell>
          <cell r="BQ559">
            <v>0</v>
          </cell>
          <cell r="BR559">
            <v>0</v>
          </cell>
          <cell r="BS559">
            <v>0</v>
          </cell>
          <cell r="BT559">
            <v>0</v>
          </cell>
          <cell r="BU559">
            <v>0</v>
          </cell>
          <cell r="BV559">
            <v>0</v>
          </cell>
          <cell r="BW559">
            <v>0</v>
          </cell>
          <cell r="BX559">
            <v>0</v>
          </cell>
          <cell r="BY559">
            <v>0</v>
          </cell>
          <cell r="BZ559">
            <v>0</v>
          </cell>
          <cell r="CA559">
            <v>0</v>
          </cell>
          <cell r="CB559">
            <v>0</v>
          </cell>
          <cell r="CC559">
            <v>0</v>
          </cell>
        </row>
        <row r="560">
          <cell r="B560" t="str">
            <v>국도38(시)14</v>
          </cell>
          <cell r="C560" t="str">
            <v>국도38(시)</v>
          </cell>
          <cell r="D560">
            <v>14</v>
          </cell>
          <cell r="E560" t="str">
            <v xml:space="preserve"> _무명</v>
          </cell>
          <cell r="F560" t="str">
            <v>0105H_701</v>
          </cell>
          <cell r="G560">
            <v>33</v>
          </cell>
          <cell r="H560">
            <v>48</v>
          </cell>
          <cell r="I560">
            <v>0</v>
          </cell>
          <cell r="J560">
            <v>0</v>
          </cell>
          <cell r="K560">
            <v>0</v>
          </cell>
          <cell r="L560">
            <v>0</v>
          </cell>
          <cell r="M560">
            <v>0</v>
          </cell>
          <cell r="N560">
            <v>0</v>
          </cell>
          <cell r="O560">
            <v>0</v>
          </cell>
          <cell r="P560">
            <v>0</v>
          </cell>
          <cell r="Q560">
            <v>0</v>
          </cell>
          <cell r="R560">
            <v>33</v>
          </cell>
          <cell r="S560">
            <v>0</v>
          </cell>
          <cell r="T560">
            <v>33</v>
          </cell>
          <cell r="U560">
            <v>33</v>
          </cell>
          <cell r="V560">
            <v>0</v>
          </cell>
          <cell r="W560">
            <v>0</v>
          </cell>
          <cell r="X560">
            <v>0</v>
          </cell>
          <cell r="Y560">
            <v>0</v>
          </cell>
          <cell r="Z560">
            <v>0</v>
          </cell>
          <cell r="AA560">
            <v>0</v>
          </cell>
          <cell r="AB560">
            <v>0</v>
          </cell>
          <cell r="AC560">
            <v>0</v>
          </cell>
          <cell r="AD560">
            <v>0</v>
          </cell>
          <cell r="AE560">
            <v>0</v>
          </cell>
          <cell r="AF560">
            <v>0</v>
          </cell>
          <cell r="AG560">
            <v>0</v>
          </cell>
          <cell r="AH560">
            <v>0</v>
          </cell>
          <cell r="AI560">
            <v>0</v>
          </cell>
          <cell r="AJ560">
            <v>0</v>
          </cell>
          <cell r="AK560">
            <v>0</v>
          </cell>
          <cell r="AL560">
            <v>0</v>
          </cell>
          <cell r="AM560">
            <v>0</v>
          </cell>
          <cell r="AN560">
            <v>0</v>
          </cell>
          <cell r="AO560">
            <v>0</v>
          </cell>
          <cell r="AP560">
            <v>0</v>
          </cell>
          <cell r="AQ560">
            <v>0</v>
          </cell>
          <cell r="AR560">
            <v>0</v>
          </cell>
          <cell r="AS560">
            <v>0</v>
          </cell>
          <cell r="AT560">
            <v>0</v>
          </cell>
          <cell r="AU560">
            <v>0</v>
          </cell>
          <cell r="AV560">
            <v>0</v>
          </cell>
          <cell r="AW560">
            <v>0</v>
          </cell>
          <cell r="AX560">
            <v>0</v>
          </cell>
          <cell r="AY560">
            <v>0</v>
          </cell>
          <cell r="AZ560">
            <v>0</v>
          </cell>
          <cell r="BA560">
            <v>0</v>
          </cell>
          <cell r="BB560">
            <v>0</v>
          </cell>
          <cell r="BC560">
            <v>0</v>
          </cell>
          <cell r="BD560">
            <v>0</v>
          </cell>
          <cell r="BE560">
            <v>0</v>
          </cell>
          <cell r="BF560">
            <v>0</v>
          </cell>
          <cell r="BG560">
            <v>0</v>
          </cell>
          <cell r="BH560">
            <v>0</v>
          </cell>
          <cell r="BI560">
            <v>0</v>
          </cell>
          <cell r="BJ560">
            <v>0</v>
          </cell>
          <cell r="BK560">
            <v>0</v>
          </cell>
          <cell r="BL560">
            <v>1</v>
          </cell>
          <cell r="BM560">
            <v>0</v>
          </cell>
          <cell r="BN560">
            <v>0</v>
          </cell>
          <cell r="BO560">
            <v>0</v>
          </cell>
          <cell r="BP560">
            <v>0</v>
          </cell>
          <cell r="BQ560">
            <v>0</v>
          </cell>
          <cell r="BR560">
            <v>0</v>
          </cell>
          <cell r="BS560">
            <v>0</v>
          </cell>
          <cell r="BT560">
            <v>0</v>
          </cell>
          <cell r="BU560">
            <v>0</v>
          </cell>
          <cell r="BV560">
            <v>0</v>
          </cell>
          <cell r="BW560">
            <v>0</v>
          </cell>
          <cell r="BX560">
            <v>0</v>
          </cell>
          <cell r="BY560">
            <v>0</v>
          </cell>
          <cell r="BZ560">
            <v>0</v>
          </cell>
          <cell r="CA560">
            <v>0</v>
          </cell>
          <cell r="CB560">
            <v>0</v>
          </cell>
          <cell r="CC560">
            <v>0</v>
          </cell>
        </row>
        <row r="561">
          <cell r="B561" t="str">
            <v>국도38(시)14</v>
          </cell>
          <cell r="C561" t="str">
            <v>국도38(시)</v>
          </cell>
          <cell r="D561">
            <v>14</v>
          </cell>
          <cell r="E561" t="str">
            <v>0105H_701</v>
          </cell>
          <cell r="F561" t="str">
            <v>0105H_804</v>
          </cell>
          <cell r="G561">
            <v>28</v>
          </cell>
          <cell r="H561">
            <v>48</v>
          </cell>
          <cell r="I561">
            <v>0</v>
          </cell>
          <cell r="J561">
            <v>0</v>
          </cell>
          <cell r="K561">
            <v>0</v>
          </cell>
          <cell r="L561">
            <v>0</v>
          </cell>
          <cell r="M561">
            <v>0</v>
          </cell>
          <cell r="N561">
            <v>0</v>
          </cell>
          <cell r="O561">
            <v>0</v>
          </cell>
          <cell r="P561">
            <v>0</v>
          </cell>
          <cell r="Q561">
            <v>0</v>
          </cell>
          <cell r="R561">
            <v>28</v>
          </cell>
          <cell r="S561">
            <v>0</v>
          </cell>
          <cell r="T561">
            <v>28</v>
          </cell>
          <cell r="U561">
            <v>28</v>
          </cell>
          <cell r="V561">
            <v>0</v>
          </cell>
          <cell r="W561">
            <v>0</v>
          </cell>
          <cell r="X561">
            <v>0</v>
          </cell>
          <cell r="Y561">
            <v>0</v>
          </cell>
          <cell r="Z561">
            <v>0</v>
          </cell>
          <cell r="AA561">
            <v>0</v>
          </cell>
          <cell r="AB561">
            <v>0</v>
          </cell>
          <cell r="AC561">
            <v>0</v>
          </cell>
          <cell r="AD561">
            <v>0</v>
          </cell>
          <cell r="AE561">
            <v>0</v>
          </cell>
          <cell r="AF561">
            <v>0</v>
          </cell>
          <cell r="AG561">
            <v>0</v>
          </cell>
          <cell r="AH561">
            <v>0</v>
          </cell>
          <cell r="AI561">
            <v>0</v>
          </cell>
          <cell r="AJ561">
            <v>0</v>
          </cell>
          <cell r="AK561">
            <v>0</v>
          </cell>
          <cell r="AL561">
            <v>0</v>
          </cell>
          <cell r="AM561">
            <v>0</v>
          </cell>
          <cell r="AN561">
            <v>0</v>
          </cell>
          <cell r="AO561">
            <v>0</v>
          </cell>
          <cell r="AP561">
            <v>0</v>
          </cell>
          <cell r="AQ561">
            <v>0</v>
          </cell>
          <cell r="AR561">
            <v>0</v>
          </cell>
          <cell r="AS561">
            <v>0</v>
          </cell>
          <cell r="AT561">
            <v>0</v>
          </cell>
          <cell r="AU561">
            <v>0</v>
          </cell>
          <cell r="AV561">
            <v>0</v>
          </cell>
          <cell r="AW561">
            <v>0</v>
          </cell>
          <cell r="AX561">
            <v>0</v>
          </cell>
          <cell r="AY561">
            <v>0</v>
          </cell>
          <cell r="AZ561">
            <v>0</v>
          </cell>
          <cell r="BA561">
            <v>0</v>
          </cell>
          <cell r="BB561">
            <v>0</v>
          </cell>
          <cell r="BC561">
            <v>0</v>
          </cell>
          <cell r="BD561">
            <v>0</v>
          </cell>
          <cell r="BE561">
            <v>0</v>
          </cell>
          <cell r="BF561">
            <v>0</v>
          </cell>
          <cell r="BG561">
            <v>0</v>
          </cell>
          <cell r="BH561">
            <v>0</v>
          </cell>
          <cell r="BI561">
            <v>0</v>
          </cell>
          <cell r="BJ561">
            <v>0</v>
          </cell>
          <cell r="BK561">
            <v>0</v>
          </cell>
          <cell r="BL561">
            <v>0</v>
          </cell>
          <cell r="BM561">
            <v>0</v>
          </cell>
          <cell r="BN561">
            <v>0</v>
          </cell>
          <cell r="BO561">
            <v>0</v>
          </cell>
          <cell r="BP561">
            <v>0</v>
          </cell>
          <cell r="BQ561">
            <v>0</v>
          </cell>
          <cell r="BR561">
            <v>0</v>
          </cell>
          <cell r="BS561">
            <v>0</v>
          </cell>
          <cell r="BT561">
            <v>0</v>
          </cell>
          <cell r="BU561">
            <v>0</v>
          </cell>
          <cell r="BV561">
            <v>0</v>
          </cell>
          <cell r="BW561">
            <v>0</v>
          </cell>
          <cell r="BX561">
            <v>0</v>
          </cell>
          <cell r="BY561">
            <v>0</v>
          </cell>
          <cell r="BZ561">
            <v>0</v>
          </cell>
          <cell r="CA561">
            <v>0</v>
          </cell>
          <cell r="CB561">
            <v>0</v>
          </cell>
          <cell r="CC561">
            <v>0</v>
          </cell>
        </row>
        <row r="562">
          <cell r="B562" t="str">
            <v>국도38(시)14</v>
          </cell>
          <cell r="C562" t="str">
            <v>국도38(시)</v>
          </cell>
          <cell r="D562">
            <v>14</v>
          </cell>
          <cell r="E562" t="str">
            <v>0105H_804</v>
          </cell>
          <cell r="F562" t="str">
            <v>0105H_812</v>
          </cell>
          <cell r="G562">
            <v>33</v>
          </cell>
          <cell r="H562">
            <v>48</v>
          </cell>
          <cell r="I562">
            <v>0</v>
          </cell>
          <cell r="J562">
            <v>0</v>
          </cell>
          <cell r="K562">
            <v>0</v>
          </cell>
          <cell r="L562">
            <v>0</v>
          </cell>
          <cell r="M562">
            <v>0</v>
          </cell>
          <cell r="N562">
            <v>0</v>
          </cell>
          <cell r="O562">
            <v>0</v>
          </cell>
          <cell r="P562">
            <v>0</v>
          </cell>
          <cell r="Q562">
            <v>0</v>
          </cell>
          <cell r="R562">
            <v>33</v>
          </cell>
          <cell r="S562">
            <v>0</v>
          </cell>
          <cell r="T562">
            <v>33</v>
          </cell>
          <cell r="U562">
            <v>33</v>
          </cell>
          <cell r="V562">
            <v>0</v>
          </cell>
          <cell r="W562">
            <v>0</v>
          </cell>
          <cell r="X562">
            <v>0</v>
          </cell>
          <cell r="Y562">
            <v>0</v>
          </cell>
          <cell r="Z562">
            <v>0</v>
          </cell>
          <cell r="AA562">
            <v>0</v>
          </cell>
          <cell r="AB562">
            <v>0</v>
          </cell>
          <cell r="AC562">
            <v>0</v>
          </cell>
          <cell r="AD562">
            <v>0</v>
          </cell>
          <cell r="AE562">
            <v>0</v>
          </cell>
          <cell r="AF562">
            <v>0</v>
          </cell>
          <cell r="AG562">
            <v>0</v>
          </cell>
          <cell r="AH562">
            <v>0</v>
          </cell>
          <cell r="AI562">
            <v>0</v>
          </cell>
          <cell r="AJ562">
            <v>0</v>
          </cell>
          <cell r="AK562">
            <v>0</v>
          </cell>
          <cell r="AL562">
            <v>0</v>
          </cell>
          <cell r="AM562">
            <v>0</v>
          </cell>
          <cell r="AN562">
            <v>0</v>
          </cell>
          <cell r="AO562">
            <v>0</v>
          </cell>
          <cell r="AP562">
            <v>0</v>
          </cell>
          <cell r="AQ562">
            <v>0</v>
          </cell>
          <cell r="AR562">
            <v>0</v>
          </cell>
          <cell r="AS562">
            <v>0</v>
          </cell>
          <cell r="AT562">
            <v>0</v>
          </cell>
          <cell r="AU562">
            <v>0</v>
          </cell>
          <cell r="AV562">
            <v>0</v>
          </cell>
          <cell r="AW562">
            <v>0</v>
          </cell>
          <cell r="AX562">
            <v>0</v>
          </cell>
          <cell r="AY562">
            <v>0</v>
          </cell>
          <cell r="AZ562">
            <v>0</v>
          </cell>
          <cell r="BA562">
            <v>0</v>
          </cell>
          <cell r="BB562">
            <v>0</v>
          </cell>
          <cell r="BC562">
            <v>0</v>
          </cell>
          <cell r="BD562">
            <v>0</v>
          </cell>
          <cell r="BE562">
            <v>0</v>
          </cell>
          <cell r="BF562">
            <v>0</v>
          </cell>
          <cell r="BG562">
            <v>0</v>
          </cell>
          <cell r="BH562">
            <v>0</v>
          </cell>
          <cell r="BI562">
            <v>0</v>
          </cell>
          <cell r="BJ562">
            <v>0</v>
          </cell>
          <cell r="BK562">
            <v>0</v>
          </cell>
          <cell r="BL562">
            <v>1</v>
          </cell>
          <cell r="BM562">
            <v>0</v>
          </cell>
          <cell r="BN562">
            <v>0</v>
          </cell>
          <cell r="BO562">
            <v>0</v>
          </cell>
          <cell r="BP562">
            <v>0</v>
          </cell>
          <cell r="BQ562">
            <v>0</v>
          </cell>
          <cell r="BR562">
            <v>0</v>
          </cell>
          <cell r="BS562">
            <v>0</v>
          </cell>
          <cell r="BT562">
            <v>0</v>
          </cell>
          <cell r="BU562">
            <v>0</v>
          </cell>
          <cell r="BV562">
            <v>0</v>
          </cell>
          <cell r="BW562">
            <v>0</v>
          </cell>
          <cell r="BX562">
            <v>0</v>
          </cell>
          <cell r="BY562">
            <v>0</v>
          </cell>
          <cell r="BZ562">
            <v>0</v>
          </cell>
          <cell r="CA562">
            <v>0</v>
          </cell>
          <cell r="CB562">
            <v>0</v>
          </cell>
          <cell r="CC562">
            <v>0</v>
          </cell>
        </row>
        <row r="563">
          <cell r="B563" t="str">
            <v>국도38(시)14</v>
          </cell>
          <cell r="C563" t="str">
            <v>국도38(시)</v>
          </cell>
          <cell r="D563">
            <v>14</v>
          </cell>
          <cell r="E563" t="str">
            <v>0105H_812</v>
          </cell>
          <cell r="F563" t="str">
            <v>0105H_821</v>
          </cell>
          <cell r="G563">
            <v>31</v>
          </cell>
          <cell r="H563">
            <v>48</v>
          </cell>
          <cell r="I563">
            <v>0</v>
          </cell>
          <cell r="J563">
            <v>0</v>
          </cell>
          <cell r="K563">
            <v>0</v>
          </cell>
          <cell r="L563">
            <v>0</v>
          </cell>
          <cell r="M563">
            <v>0</v>
          </cell>
          <cell r="N563">
            <v>0</v>
          </cell>
          <cell r="O563">
            <v>0</v>
          </cell>
          <cell r="P563">
            <v>0</v>
          </cell>
          <cell r="Q563">
            <v>0</v>
          </cell>
          <cell r="R563">
            <v>31</v>
          </cell>
          <cell r="S563">
            <v>0</v>
          </cell>
          <cell r="T563">
            <v>31</v>
          </cell>
          <cell r="U563">
            <v>31</v>
          </cell>
          <cell r="V563">
            <v>0</v>
          </cell>
          <cell r="W563">
            <v>0</v>
          </cell>
          <cell r="X563">
            <v>0</v>
          </cell>
          <cell r="Y563">
            <v>0</v>
          </cell>
          <cell r="Z563">
            <v>0</v>
          </cell>
          <cell r="AA563">
            <v>0</v>
          </cell>
          <cell r="AB563">
            <v>0</v>
          </cell>
          <cell r="AC563">
            <v>0</v>
          </cell>
          <cell r="AD563">
            <v>0</v>
          </cell>
          <cell r="AE563">
            <v>0</v>
          </cell>
          <cell r="AF563">
            <v>0</v>
          </cell>
          <cell r="AG563">
            <v>0</v>
          </cell>
          <cell r="AH563">
            <v>0</v>
          </cell>
          <cell r="AI563">
            <v>0</v>
          </cell>
          <cell r="AJ563">
            <v>0</v>
          </cell>
          <cell r="AK563">
            <v>0</v>
          </cell>
          <cell r="AL563">
            <v>0</v>
          </cell>
          <cell r="AM563">
            <v>0</v>
          </cell>
          <cell r="AN563">
            <v>0</v>
          </cell>
          <cell r="AO563">
            <v>0</v>
          </cell>
          <cell r="AP563">
            <v>0</v>
          </cell>
          <cell r="AQ563">
            <v>0</v>
          </cell>
          <cell r="AR563">
            <v>0</v>
          </cell>
          <cell r="AS563">
            <v>0</v>
          </cell>
          <cell r="AT563">
            <v>0</v>
          </cell>
          <cell r="AU563">
            <v>0</v>
          </cell>
          <cell r="AV563">
            <v>0</v>
          </cell>
          <cell r="AW563">
            <v>0</v>
          </cell>
          <cell r="AX563">
            <v>0</v>
          </cell>
          <cell r="AY563">
            <v>0</v>
          </cell>
          <cell r="AZ563">
            <v>0</v>
          </cell>
          <cell r="BA563">
            <v>0</v>
          </cell>
          <cell r="BB563">
            <v>0</v>
          </cell>
          <cell r="BC563">
            <v>0</v>
          </cell>
          <cell r="BD563">
            <v>0</v>
          </cell>
          <cell r="BE563">
            <v>0</v>
          </cell>
          <cell r="BF563">
            <v>0</v>
          </cell>
          <cell r="BG563">
            <v>0</v>
          </cell>
          <cell r="BH563">
            <v>0</v>
          </cell>
          <cell r="BI563">
            <v>0</v>
          </cell>
          <cell r="BJ563">
            <v>0</v>
          </cell>
          <cell r="BK563">
            <v>0</v>
          </cell>
          <cell r="BL563">
            <v>0</v>
          </cell>
          <cell r="BM563">
            <v>0</v>
          </cell>
          <cell r="BN563">
            <v>0</v>
          </cell>
          <cell r="BO563">
            <v>0</v>
          </cell>
          <cell r="BP563">
            <v>0</v>
          </cell>
          <cell r="BQ563">
            <v>0</v>
          </cell>
          <cell r="BR563">
            <v>0</v>
          </cell>
          <cell r="BS563">
            <v>0</v>
          </cell>
          <cell r="BT563">
            <v>0</v>
          </cell>
          <cell r="BU563">
            <v>0</v>
          </cell>
          <cell r="BV563">
            <v>0</v>
          </cell>
          <cell r="BW563">
            <v>0</v>
          </cell>
          <cell r="BX563">
            <v>0</v>
          </cell>
          <cell r="BY563">
            <v>0</v>
          </cell>
          <cell r="BZ563">
            <v>0</v>
          </cell>
          <cell r="CA563">
            <v>0</v>
          </cell>
          <cell r="CB563">
            <v>0</v>
          </cell>
          <cell r="CC563">
            <v>0</v>
          </cell>
        </row>
        <row r="564">
          <cell r="B564" t="str">
            <v>국도38(시)14</v>
          </cell>
          <cell r="C564" t="str">
            <v>국도38(시)</v>
          </cell>
          <cell r="D564">
            <v>14</v>
          </cell>
          <cell r="E564" t="str">
            <v>0105H_821</v>
          </cell>
          <cell r="F564" t="str">
            <v>0105H_833</v>
          </cell>
          <cell r="G564">
            <v>32</v>
          </cell>
          <cell r="H564">
            <v>48</v>
          </cell>
          <cell r="I564">
            <v>0</v>
          </cell>
          <cell r="J564">
            <v>0</v>
          </cell>
          <cell r="K564">
            <v>0</v>
          </cell>
          <cell r="L564">
            <v>0</v>
          </cell>
          <cell r="M564">
            <v>0</v>
          </cell>
          <cell r="N564">
            <v>0</v>
          </cell>
          <cell r="O564">
            <v>0</v>
          </cell>
          <cell r="P564">
            <v>0</v>
          </cell>
          <cell r="Q564">
            <v>0</v>
          </cell>
          <cell r="R564">
            <v>32</v>
          </cell>
          <cell r="S564">
            <v>0</v>
          </cell>
          <cell r="T564">
            <v>32</v>
          </cell>
          <cell r="U564">
            <v>32</v>
          </cell>
          <cell r="V564">
            <v>0</v>
          </cell>
          <cell r="W564">
            <v>0</v>
          </cell>
          <cell r="X564">
            <v>0</v>
          </cell>
          <cell r="Y564">
            <v>0</v>
          </cell>
          <cell r="Z564">
            <v>0</v>
          </cell>
          <cell r="AA564">
            <v>0</v>
          </cell>
          <cell r="AB564">
            <v>0</v>
          </cell>
          <cell r="AC564">
            <v>0</v>
          </cell>
          <cell r="AD564">
            <v>0</v>
          </cell>
          <cell r="AE564">
            <v>0</v>
          </cell>
          <cell r="AF564">
            <v>0</v>
          </cell>
          <cell r="AG564">
            <v>0</v>
          </cell>
          <cell r="AH564">
            <v>0</v>
          </cell>
          <cell r="AI564">
            <v>0</v>
          </cell>
          <cell r="AJ564">
            <v>0</v>
          </cell>
          <cell r="AK564">
            <v>0</v>
          </cell>
          <cell r="AL564">
            <v>0</v>
          </cell>
          <cell r="AM564">
            <v>0</v>
          </cell>
          <cell r="AN564">
            <v>0</v>
          </cell>
          <cell r="AO564">
            <v>0</v>
          </cell>
          <cell r="AP564">
            <v>0</v>
          </cell>
          <cell r="AQ564">
            <v>0</v>
          </cell>
          <cell r="AR564">
            <v>0</v>
          </cell>
          <cell r="AS564">
            <v>0</v>
          </cell>
          <cell r="AT564">
            <v>0</v>
          </cell>
          <cell r="AU564">
            <v>0</v>
          </cell>
          <cell r="AV564">
            <v>0</v>
          </cell>
          <cell r="AW564">
            <v>0</v>
          </cell>
          <cell r="AX564">
            <v>0</v>
          </cell>
          <cell r="AY564">
            <v>0</v>
          </cell>
          <cell r="AZ564">
            <v>0</v>
          </cell>
          <cell r="BA564">
            <v>0</v>
          </cell>
          <cell r="BB564">
            <v>0</v>
          </cell>
          <cell r="BC564">
            <v>0</v>
          </cell>
          <cell r="BD564">
            <v>0</v>
          </cell>
          <cell r="BE564">
            <v>0</v>
          </cell>
          <cell r="BF564">
            <v>0</v>
          </cell>
          <cell r="BG564">
            <v>0</v>
          </cell>
          <cell r="BH564">
            <v>0</v>
          </cell>
          <cell r="BI564">
            <v>0</v>
          </cell>
          <cell r="BJ564">
            <v>0</v>
          </cell>
          <cell r="BK564">
            <v>0</v>
          </cell>
          <cell r="BL564">
            <v>0</v>
          </cell>
          <cell r="BM564">
            <v>0</v>
          </cell>
          <cell r="BN564">
            <v>0</v>
          </cell>
          <cell r="BO564">
            <v>0</v>
          </cell>
          <cell r="BP564">
            <v>0</v>
          </cell>
          <cell r="BQ564">
            <v>0</v>
          </cell>
          <cell r="BR564">
            <v>0</v>
          </cell>
          <cell r="BS564">
            <v>0</v>
          </cell>
          <cell r="BT564">
            <v>0</v>
          </cell>
          <cell r="BU564">
            <v>0</v>
          </cell>
          <cell r="BV564">
            <v>0</v>
          </cell>
          <cell r="BW564">
            <v>0</v>
          </cell>
          <cell r="BX564">
            <v>0</v>
          </cell>
          <cell r="BY564">
            <v>0</v>
          </cell>
          <cell r="BZ564">
            <v>0</v>
          </cell>
          <cell r="CA564">
            <v>0</v>
          </cell>
          <cell r="CB564">
            <v>0</v>
          </cell>
          <cell r="CC564">
            <v>0</v>
          </cell>
        </row>
        <row r="565">
          <cell r="B565" t="str">
            <v>국도38(시)14</v>
          </cell>
          <cell r="C565" t="str">
            <v>국도38(시)</v>
          </cell>
          <cell r="D565">
            <v>14</v>
          </cell>
          <cell r="E565" t="str">
            <v>0105H_833</v>
          </cell>
          <cell r="F565" t="str">
            <v>0105H_831</v>
          </cell>
          <cell r="G565">
            <v>31</v>
          </cell>
          <cell r="H565">
            <v>48</v>
          </cell>
          <cell r="I565">
            <v>0</v>
          </cell>
          <cell r="J565">
            <v>0</v>
          </cell>
          <cell r="K565">
            <v>0</v>
          </cell>
          <cell r="L565">
            <v>0</v>
          </cell>
          <cell r="M565">
            <v>0</v>
          </cell>
          <cell r="N565">
            <v>0</v>
          </cell>
          <cell r="O565">
            <v>0</v>
          </cell>
          <cell r="P565">
            <v>0</v>
          </cell>
          <cell r="Q565">
            <v>0</v>
          </cell>
          <cell r="R565">
            <v>31</v>
          </cell>
          <cell r="S565">
            <v>0</v>
          </cell>
          <cell r="T565">
            <v>31</v>
          </cell>
          <cell r="U565">
            <v>31</v>
          </cell>
          <cell r="V565">
            <v>0</v>
          </cell>
          <cell r="W565">
            <v>0</v>
          </cell>
          <cell r="X565">
            <v>0</v>
          </cell>
          <cell r="Y565">
            <v>0</v>
          </cell>
          <cell r="Z565">
            <v>0</v>
          </cell>
          <cell r="AA565">
            <v>0</v>
          </cell>
          <cell r="AB565">
            <v>0</v>
          </cell>
          <cell r="AC565">
            <v>0</v>
          </cell>
          <cell r="AD565">
            <v>0</v>
          </cell>
          <cell r="AE565">
            <v>0</v>
          </cell>
          <cell r="AF565">
            <v>0</v>
          </cell>
          <cell r="AG565">
            <v>0</v>
          </cell>
          <cell r="AH565">
            <v>0</v>
          </cell>
          <cell r="AI565">
            <v>0</v>
          </cell>
          <cell r="AJ565">
            <v>0</v>
          </cell>
          <cell r="AK565">
            <v>0</v>
          </cell>
          <cell r="AL565">
            <v>0</v>
          </cell>
          <cell r="AM565">
            <v>0</v>
          </cell>
          <cell r="AN565">
            <v>0</v>
          </cell>
          <cell r="AO565">
            <v>0</v>
          </cell>
          <cell r="AP565">
            <v>0</v>
          </cell>
          <cell r="AQ565">
            <v>0</v>
          </cell>
          <cell r="AR565">
            <v>0</v>
          </cell>
          <cell r="AS565">
            <v>0</v>
          </cell>
          <cell r="AT565">
            <v>0</v>
          </cell>
          <cell r="AU565">
            <v>0</v>
          </cell>
          <cell r="AV565">
            <v>0</v>
          </cell>
          <cell r="AW565">
            <v>0</v>
          </cell>
          <cell r="AX565">
            <v>0</v>
          </cell>
          <cell r="AY565">
            <v>0</v>
          </cell>
          <cell r="AZ565">
            <v>0</v>
          </cell>
          <cell r="BA565">
            <v>0</v>
          </cell>
          <cell r="BB565">
            <v>0</v>
          </cell>
          <cell r="BC565">
            <v>0</v>
          </cell>
          <cell r="BD565">
            <v>0</v>
          </cell>
          <cell r="BE565">
            <v>0</v>
          </cell>
          <cell r="BF565">
            <v>0</v>
          </cell>
          <cell r="BG565">
            <v>0</v>
          </cell>
          <cell r="BH565">
            <v>0</v>
          </cell>
          <cell r="BI565">
            <v>0</v>
          </cell>
          <cell r="BJ565">
            <v>0</v>
          </cell>
          <cell r="BK565">
            <v>0</v>
          </cell>
          <cell r="BL565">
            <v>0</v>
          </cell>
          <cell r="BM565">
            <v>0</v>
          </cell>
          <cell r="BN565">
            <v>0</v>
          </cell>
          <cell r="BO565">
            <v>0</v>
          </cell>
          <cell r="BP565">
            <v>0</v>
          </cell>
          <cell r="BQ565">
            <v>0</v>
          </cell>
          <cell r="BR565">
            <v>0</v>
          </cell>
          <cell r="BS565">
            <v>0</v>
          </cell>
          <cell r="BT565">
            <v>0</v>
          </cell>
          <cell r="BU565">
            <v>0</v>
          </cell>
          <cell r="BV565">
            <v>0</v>
          </cell>
          <cell r="BW565">
            <v>0</v>
          </cell>
          <cell r="BX565">
            <v>0</v>
          </cell>
          <cell r="BY565">
            <v>0</v>
          </cell>
          <cell r="BZ565">
            <v>0</v>
          </cell>
          <cell r="CA565">
            <v>0</v>
          </cell>
          <cell r="CB565">
            <v>0</v>
          </cell>
          <cell r="CC565">
            <v>0</v>
          </cell>
        </row>
        <row r="566">
          <cell r="A566">
            <v>0</v>
          </cell>
          <cell r="B566" t="str">
            <v>국도38(시)14</v>
          </cell>
          <cell r="C566" t="str">
            <v>국도38(시)</v>
          </cell>
          <cell r="D566">
            <v>14</v>
          </cell>
          <cell r="E566" t="str">
            <v>0105H_831</v>
          </cell>
          <cell r="F566" t="str">
            <v>0105H_944</v>
          </cell>
          <cell r="G566">
            <v>41</v>
          </cell>
          <cell r="H566">
            <v>48</v>
          </cell>
          <cell r="I566">
            <v>0</v>
          </cell>
          <cell r="J566">
            <v>0</v>
          </cell>
          <cell r="K566">
            <v>0</v>
          </cell>
          <cell r="L566">
            <v>0</v>
          </cell>
          <cell r="M566">
            <v>0</v>
          </cell>
          <cell r="N566">
            <v>0</v>
          </cell>
          <cell r="O566">
            <v>0</v>
          </cell>
          <cell r="P566">
            <v>0</v>
          </cell>
          <cell r="Q566">
            <v>0</v>
          </cell>
          <cell r="R566">
            <v>41</v>
          </cell>
          <cell r="S566">
            <v>0</v>
          </cell>
          <cell r="T566">
            <v>41</v>
          </cell>
          <cell r="U566">
            <v>41</v>
          </cell>
          <cell r="V566">
            <v>0</v>
          </cell>
          <cell r="W566">
            <v>0</v>
          </cell>
          <cell r="X566">
            <v>0</v>
          </cell>
          <cell r="Y566">
            <v>0</v>
          </cell>
          <cell r="Z566">
            <v>0</v>
          </cell>
          <cell r="AA566">
            <v>0</v>
          </cell>
          <cell r="AB566">
            <v>0</v>
          </cell>
          <cell r="AC566">
            <v>0</v>
          </cell>
          <cell r="AD566">
            <v>0</v>
          </cell>
          <cell r="AE566">
            <v>0</v>
          </cell>
          <cell r="AF566">
            <v>0</v>
          </cell>
          <cell r="AG566">
            <v>0</v>
          </cell>
          <cell r="AH566">
            <v>0</v>
          </cell>
          <cell r="AI566">
            <v>0</v>
          </cell>
          <cell r="AJ566">
            <v>0</v>
          </cell>
          <cell r="AK566">
            <v>0</v>
          </cell>
          <cell r="AL566">
            <v>0</v>
          </cell>
          <cell r="AM566">
            <v>0</v>
          </cell>
          <cell r="AN566">
            <v>0</v>
          </cell>
          <cell r="AO566">
            <v>0</v>
          </cell>
          <cell r="AP566">
            <v>0</v>
          </cell>
          <cell r="AQ566">
            <v>0</v>
          </cell>
          <cell r="AR566">
            <v>0</v>
          </cell>
          <cell r="AS566">
            <v>0</v>
          </cell>
          <cell r="AT566">
            <v>0</v>
          </cell>
          <cell r="AU566">
            <v>0</v>
          </cell>
          <cell r="AV566">
            <v>0</v>
          </cell>
          <cell r="AW566">
            <v>0</v>
          </cell>
          <cell r="AX566">
            <v>0</v>
          </cell>
          <cell r="AY566">
            <v>0</v>
          </cell>
          <cell r="AZ566">
            <v>0</v>
          </cell>
          <cell r="BA566">
            <v>0</v>
          </cell>
          <cell r="BB566">
            <v>0</v>
          </cell>
          <cell r="BC566">
            <v>0</v>
          </cell>
          <cell r="BD566">
            <v>0</v>
          </cell>
          <cell r="BE566">
            <v>0</v>
          </cell>
          <cell r="BF566">
            <v>0</v>
          </cell>
          <cell r="BG566">
            <v>0</v>
          </cell>
          <cell r="BH566">
            <v>0</v>
          </cell>
          <cell r="BI566">
            <v>0</v>
          </cell>
          <cell r="BJ566">
            <v>0</v>
          </cell>
          <cell r="BK566">
            <v>0</v>
          </cell>
          <cell r="BL566">
            <v>2</v>
          </cell>
          <cell r="BM566">
            <v>0</v>
          </cell>
          <cell r="BN566">
            <v>0</v>
          </cell>
          <cell r="BO566">
            <v>0</v>
          </cell>
          <cell r="BP566">
            <v>0</v>
          </cell>
          <cell r="BQ566">
            <v>0</v>
          </cell>
          <cell r="BR566">
            <v>0</v>
          </cell>
          <cell r="BS566">
            <v>0</v>
          </cell>
          <cell r="BT566">
            <v>0</v>
          </cell>
          <cell r="BU566">
            <v>0</v>
          </cell>
          <cell r="BV566">
            <v>0</v>
          </cell>
          <cell r="BW566">
            <v>0</v>
          </cell>
          <cell r="BX566">
            <v>0</v>
          </cell>
          <cell r="BY566">
            <v>0</v>
          </cell>
          <cell r="BZ566">
            <v>0</v>
          </cell>
          <cell r="CA566">
            <v>0</v>
          </cell>
          <cell r="CB566">
            <v>0</v>
          </cell>
          <cell r="CC566">
            <v>0</v>
          </cell>
        </row>
        <row r="567">
          <cell r="A567">
            <v>0</v>
          </cell>
          <cell r="B567" t="str">
            <v>국도38(시)14</v>
          </cell>
          <cell r="C567" t="str">
            <v>국도38(시)</v>
          </cell>
          <cell r="D567">
            <v>14</v>
          </cell>
          <cell r="E567" t="str">
            <v>0105H_944</v>
          </cell>
          <cell r="F567" t="str">
            <v>0105H_942</v>
          </cell>
          <cell r="G567">
            <v>43</v>
          </cell>
          <cell r="H567">
            <v>48</v>
          </cell>
          <cell r="I567">
            <v>0</v>
          </cell>
          <cell r="J567">
            <v>0</v>
          </cell>
          <cell r="K567">
            <v>0</v>
          </cell>
          <cell r="L567">
            <v>0</v>
          </cell>
          <cell r="M567">
            <v>0</v>
          </cell>
          <cell r="N567">
            <v>0</v>
          </cell>
          <cell r="O567">
            <v>0</v>
          </cell>
          <cell r="P567">
            <v>0</v>
          </cell>
          <cell r="Q567">
            <v>0</v>
          </cell>
          <cell r="R567">
            <v>43</v>
          </cell>
          <cell r="S567">
            <v>0</v>
          </cell>
          <cell r="T567">
            <v>43</v>
          </cell>
          <cell r="U567">
            <v>43</v>
          </cell>
          <cell r="V567">
            <v>0</v>
          </cell>
          <cell r="W567">
            <v>0</v>
          </cell>
          <cell r="X567">
            <v>0</v>
          </cell>
          <cell r="Y567">
            <v>0</v>
          </cell>
          <cell r="Z567">
            <v>0</v>
          </cell>
          <cell r="AA567">
            <v>0</v>
          </cell>
          <cell r="AB567">
            <v>0</v>
          </cell>
          <cell r="AC567">
            <v>0</v>
          </cell>
          <cell r="AD567">
            <v>0</v>
          </cell>
          <cell r="AE567">
            <v>0</v>
          </cell>
          <cell r="AF567">
            <v>0</v>
          </cell>
          <cell r="AG567">
            <v>0</v>
          </cell>
          <cell r="AH567">
            <v>0</v>
          </cell>
          <cell r="AI567">
            <v>0</v>
          </cell>
          <cell r="AJ567">
            <v>0</v>
          </cell>
          <cell r="AK567">
            <v>0</v>
          </cell>
          <cell r="AL567">
            <v>0</v>
          </cell>
          <cell r="AM567">
            <v>0</v>
          </cell>
          <cell r="AN567">
            <v>0</v>
          </cell>
          <cell r="AO567">
            <v>0</v>
          </cell>
          <cell r="AP567">
            <v>0</v>
          </cell>
          <cell r="AQ567">
            <v>0</v>
          </cell>
          <cell r="AR567">
            <v>0</v>
          </cell>
          <cell r="AS567">
            <v>0</v>
          </cell>
          <cell r="AT567">
            <v>0</v>
          </cell>
          <cell r="AU567">
            <v>0</v>
          </cell>
          <cell r="AV567">
            <v>0</v>
          </cell>
          <cell r="AW567">
            <v>0</v>
          </cell>
          <cell r="AX567">
            <v>0</v>
          </cell>
          <cell r="AY567">
            <v>0</v>
          </cell>
          <cell r="AZ567">
            <v>0</v>
          </cell>
          <cell r="BA567">
            <v>0</v>
          </cell>
          <cell r="BB567">
            <v>0</v>
          </cell>
          <cell r="BC567">
            <v>0</v>
          </cell>
          <cell r="BD567">
            <v>0</v>
          </cell>
          <cell r="BE567">
            <v>0</v>
          </cell>
          <cell r="BF567">
            <v>0</v>
          </cell>
          <cell r="BG567">
            <v>0</v>
          </cell>
          <cell r="BH567">
            <v>0</v>
          </cell>
          <cell r="BI567">
            <v>0</v>
          </cell>
          <cell r="BJ567">
            <v>0</v>
          </cell>
          <cell r="BK567">
            <v>0</v>
          </cell>
          <cell r="BL567">
            <v>0</v>
          </cell>
          <cell r="BM567">
            <v>0</v>
          </cell>
          <cell r="BN567">
            <v>0</v>
          </cell>
          <cell r="BO567">
            <v>0</v>
          </cell>
          <cell r="BP567">
            <v>0</v>
          </cell>
          <cell r="BQ567">
            <v>0</v>
          </cell>
          <cell r="BR567">
            <v>0</v>
          </cell>
          <cell r="BS567">
            <v>0</v>
          </cell>
          <cell r="BT567">
            <v>0</v>
          </cell>
          <cell r="BU567">
            <v>0</v>
          </cell>
          <cell r="BV567">
            <v>0</v>
          </cell>
          <cell r="BW567">
            <v>0</v>
          </cell>
          <cell r="BX567">
            <v>0</v>
          </cell>
          <cell r="BY567">
            <v>0</v>
          </cell>
          <cell r="BZ567">
            <v>0</v>
          </cell>
          <cell r="CA567">
            <v>0</v>
          </cell>
          <cell r="CB567">
            <v>0</v>
          </cell>
          <cell r="CC567">
            <v>0</v>
          </cell>
        </row>
        <row r="568">
          <cell r="A568">
            <v>0</v>
          </cell>
          <cell r="B568" t="str">
            <v>국도38(시)14</v>
          </cell>
          <cell r="C568" t="str">
            <v>국도38(시)</v>
          </cell>
          <cell r="D568">
            <v>14</v>
          </cell>
          <cell r="E568" t="str">
            <v>0105H_942</v>
          </cell>
          <cell r="F568" t="str">
            <v>0105H_951</v>
          </cell>
          <cell r="G568">
            <v>33</v>
          </cell>
          <cell r="H568">
            <v>48</v>
          </cell>
          <cell r="I568">
            <v>0</v>
          </cell>
          <cell r="J568">
            <v>0</v>
          </cell>
          <cell r="K568">
            <v>0</v>
          </cell>
          <cell r="L568">
            <v>0</v>
          </cell>
          <cell r="M568">
            <v>0</v>
          </cell>
          <cell r="N568">
            <v>0</v>
          </cell>
          <cell r="O568">
            <v>0</v>
          </cell>
          <cell r="P568">
            <v>0</v>
          </cell>
          <cell r="Q568">
            <v>0</v>
          </cell>
          <cell r="R568">
            <v>33</v>
          </cell>
          <cell r="S568">
            <v>0</v>
          </cell>
          <cell r="T568">
            <v>33</v>
          </cell>
          <cell r="U568">
            <v>33</v>
          </cell>
          <cell r="V568">
            <v>0</v>
          </cell>
          <cell r="W568">
            <v>0</v>
          </cell>
          <cell r="X568">
            <v>0</v>
          </cell>
          <cell r="Y568">
            <v>0</v>
          </cell>
          <cell r="Z568">
            <v>0</v>
          </cell>
          <cell r="AA568">
            <v>0</v>
          </cell>
          <cell r="AB568">
            <v>0</v>
          </cell>
          <cell r="AC568">
            <v>0</v>
          </cell>
          <cell r="AD568">
            <v>0</v>
          </cell>
          <cell r="AE568">
            <v>0</v>
          </cell>
          <cell r="AF568">
            <v>0</v>
          </cell>
          <cell r="AG568">
            <v>0</v>
          </cell>
          <cell r="AH568">
            <v>0</v>
          </cell>
          <cell r="AI568">
            <v>0</v>
          </cell>
          <cell r="AJ568">
            <v>0</v>
          </cell>
          <cell r="AK568">
            <v>0</v>
          </cell>
          <cell r="AL568">
            <v>0</v>
          </cell>
          <cell r="AM568">
            <v>0</v>
          </cell>
          <cell r="AN568">
            <v>0</v>
          </cell>
          <cell r="AO568">
            <v>0</v>
          </cell>
          <cell r="AP568">
            <v>0</v>
          </cell>
          <cell r="AQ568">
            <v>0</v>
          </cell>
          <cell r="AR568">
            <v>0</v>
          </cell>
          <cell r="AS568">
            <v>0</v>
          </cell>
          <cell r="AT568">
            <v>0</v>
          </cell>
          <cell r="AU568">
            <v>0</v>
          </cell>
          <cell r="AV568">
            <v>0</v>
          </cell>
          <cell r="AW568">
            <v>0</v>
          </cell>
          <cell r="AX568">
            <v>0</v>
          </cell>
          <cell r="AY568">
            <v>0</v>
          </cell>
          <cell r="AZ568">
            <v>0</v>
          </cell>
          <cell r="BA568">
            <v>0</v>
          </cell>
          <cell r="BB568">
            <v>0</v>
          </cell>
          <cell r="BC568">
            <v>0</v>
          </cell>
          <cell r="BD568">
            <v>0</v>
          </cell>
          <cell r="BE568">
            <v>0</v>
          </cell>
          <cell r="BF568">
            <v>0</v>
          </cell>
          <cell r="BG568">
            <v>0</v>
          </cell>
          <cell r="BH568">
            <v>0</v>
          </cell>
          <cell r="BI568">
            <v>0</v>
          </cell>
          <cell r="BJ568">
            <v>0</v>
          </cell>
          <cell r="BK568">
            <v>0</v>
          </cell>
          <cell r="BL568">
            <v>0</v>
          </cell>
          <cell r="BM568">
            <v>0</v>
          </cell>
          <cell r="BN568">
            <v>0</v>
          </cell>
          <cell r="BO568">
            <v>0</v>
          </cell>
          <cell r="BP568">
            <v>0</v>
          </cell>
          <cell r="BQ568">
            <v>0</v>
          </cell>
          <cell r="BR568">
            <v>0</v>
          </cell>
          <cell r="BS568">
            <v>0</v>
          </cell>
          <cell r="BT568">
            <v>0</v>
          </cell>
          <cell r="BU568">
            <v>0</v>
          </cell>
          <cell r="BV568">
            <v>0</v>
          </cell>
          <cell r="BW568">
            <v>0</v>
          </cell>
          <cell r="BX568">
            <v>0</v>
          </cell>
          <cell r="BY568">
            <v>0</v>
          </cell>
          <cell r="BZ568">
            <v>0</v>
          </cell>
          <cell r="CA568">
            <v>0</v>
          </cell>
          <cell r="CB568">
            <v>0</v>
          </cell>
          <cell r="CC568">
            <v>0</v>
          </cell>
        </row>
        <row r="569">
          <cell r="A569">
            <v>0</v>
          </cell>
          <cell r="B569" t="str">
            <v>국도38(시)14</v>
          </cell>
          <cell r="C569" t="str">
            <v>국도38(시)</v>
          </cell>
          <cell r="D569">
            <v>14</v>
          </cell>
          <cell r="E569" t="str">
            <v>0105H_951</v>
          </cell>
          <cell r="F569" t="str">
            <v>02051_031</v>
          </cell>
          <cell r="G569">
            <v>29</v>
          </cell>
          <cell r="H569">
            <v>48</v>
          </cell>
          <cell r="I569">
            <v>0</v>
          </cell>
          <cell r="J569">
            <v>0</v>
          </cell>
          <cell r="K569">
            <v>0</v>
          </cell>
          <cell r="L569">
            <v>0</v>
          </cell>
          <cell r="M569">
            <v>0</v>
          </cell>
          <cell r="N569">
            <v>0</v>
          </cell>
          <cell r="O569">
            <v>0</v>
          </cell>
          <cell r="P569">
            <v>0</v>
          </cell>
          <cell r="Q569">
            <v>0</v>
          </cell>
          <cell r="R569">
            <v>29</v>
          </cell>
          <cell r="S569">
            <v>0</v>
          </cell>
          <cell r="T569">
            <v>29</v>
          </cell>
          <cell r="U569">
            <v>29</v>
          </cell>
          <cell r="V569">
            <v>0</v>
          </cell>
          <cell r="W569">
            <v>0</v>
          </cell>
          <cell r="X569">
            <v>0</v>
          </cell>
          <cell r="Y569">
            <v>0</v>
          </cell>
          <cell r="Z569">
            <v>0</v>
          </cell>
          <cell r="AA569">
            <v>0</v>
          </cell>
          <cell r="AB569">
            <v>0</v>
          </cell>
          <cell r="AC569">
            <v>0</v>
          </cell>
          <cell r="AD569">
            <v>0</v>
          </cell>
          <cell r="AE569">
            <v>0</v>
          </cell>
          <cell r="AF569">
            <v>0</v>
          </cell>
          <cell r="AG569">
            <v>0</v>
          </cell>
          <cell r="AH569">
            <v>0</v>
          </cell>
          <cell r="AI569">
            <v>0</v>
          </cell>
          <cell r="AJ569">
            <v>0</v>
          </cell>
          <cell r="AK569">
            <v>0</v>
          </cell>
          <cell r="AL569">
            <v>0</v>
          </cell>
          <cell r="AM569">
            <v>0</v>
          </cell>
          <cell r="AN569">
            <v>0</v>
          </cell>
          <cell r="AO569">
            <v>0</v>
          </cell>
          <cell r="AP569">
            <v>0</v>
          </cell>
          <cell r="AQ569">
            <v>0</v>
          </cell>
          <cell r="AR569">
            <v>0</v>
          </cell>
          <cell r="AS569">
            <v>0</v>
          </cell>
          <cell r="AT569">
            <v>0</v>
          </cell>
          <cell r="AU569">
            <v>0</v>
          </cell>
          <cell r="AV569">
            <v>0</v>
          </cell>
          <cell r="AW569">
            <v>0</v>
          </cell>
          <cell r="AX569">
            <v>0</v>
          </cell>
          <cell r="AY569">
            <v>0</v>
          </cell>
          <cell r="AZ569">
            <v>0</v>
          </cell>
          <cell r="BA569">
            <v>0</v>
          </cell>
          <cell r="BB569">
            <v>0</v>
          </cell>
          <cell r="BC569">
            <v>0</v>
          </cell>
          <cell r="BD569">
            <v>0</v>
          </cell>
          <cell r="BE569">
            <v>0</v>
          </cell>
          <cell r="BF569">
            <v>0</v>
          </cell>
          <cell r="BG569">
            <v>0</v>
          </cell>
          <cell r="BH569">
            <v>0</v>
          </cell>
          <cell r="BI569">
            <v>0</v>
          </cell>
          <cell r="BJ569">
            <v>0</v>
          </cell>
          <cell r="BK569">
            <v>0</v>
          </cell>
          <cell r="BL569">
            <v>0</v>
          </cell>
          <cell r="BM569">
            <v>0</v>
          </cell>
          <cell r="BN569">
            <v>0</v>
          </cell>
          <cell r="BO569">
            <v>0</v>
          </cell>
          <cell r="BP569">
            <v>0</v>
          </cell>
          <cell r="BQ569">
            <v>0</v>
          </cell>
          <cell r="BR569">
            <v>0</v>
          </cell>
          <cell r="BS569">
            <v>0</v>
          </cell>
          <cell r="BT569">
            <v>0</v>
          </cell>
          <cell r="BU569">
            <v>0</v>
          </cell>
          <cell r="BV569">
            <v>0</v>
          </cell>
          <cell r="BW569">
            <v>0</v>
          </cell>
          <cell r="BX569">
            <v>0</v>
          </cell>
          <cell r="BY569">
            <v>0</v>
          </cell>
          <cell r="BZ569">
            <v>0</v>
          </cell>
          <cell r="CA569">
            <v>0</v>
          </cell>
          <cell r="CB569">
            <v>0</v>
          </cell>
          <cell r="CC569">
            <v>0</v>
          </cell>
        </row>
        <row r="570">
          <cell r="A570">
            <v>0</v>
          </cell>
          <cell r="B570" t="str">
            <v>국도38(시)14</v>
          </cell>
          <cell r="C570" t="str">
            <v>국도38(시)</v>
          </cell>
          <cell r="D570">
            <v>14</v>
          </cell>
          <cell r="E570" t="str">
            <v>02051_031</v>
          </cell>
          <cell r="F570" t="str">
            <v>02051_032</v>
          </cell>
          <cell r="G570">
            <v>26</v>
          </cell>
          <cell r="H570">
            <v>48</v>
          </cell>
          <cell r="I570">
            <v>0</v>
          </cell>
          <cell r="J570" t="str">
            <v>F16</v>
          </cell>
          <cell r="K570">
            <v>0</v>
          </cell>
          <cell r="L570">
            <v>0</v>
          </cell>
          <cell r="M570">
            <v>0</v>
          </cell>
          <cell r="N570">
            <v>0</v>
          </cell>
          <cell r="O570">
            <v>0</v>
          </cell>
          <cell r="P570">
            <v>0</v>
          </cell>
          <cell r="Q570">
            <v>0</v>
          </cell>
          <cell r="R570">
            <v>26</v>
          </cell>
          <cell r="S570">
            <v>0</v>
          </cell>
          <cell r="T570">
            <v>26</v>
          </cell>
          <cell r="U570">
            <v>46</v>
          </cell>
          <cell r="V570">
            <v>0</v>
          </cell>
          <cell r="W570">
            <v>20</v>
          </cell>
          <cell r="X570">
            <v>0</v>
          </cell>
          <cell r="Y570">
            <v>0</v>
          </cell>
          <cell r="Z570">
            <v>0</v>
          </cell>
          <cell r="AA570">
            <v>0</v>
          </cell>
          <cell r="AB570">
            <v>0</v>
          </cell>
          <cell r="AC570">
            <v>0</v>
          </cell>
          <cell r="AD570">
            <v>0</v>
          </cell>
          <cell r="AE570">
            <v>0</v>
          </cell>
          <cell r="AF570">
            <v>0</v>
          </cell>
          <cell r="AG570">
            <v>0</v>
          </cell>
          <cell r="AH570">
            <v>0</v>
          </cell>
          <cell r="AI570">
            <v>0</v>
          </cell>
          <cell r="AJ570">
            <v>0</v>
          </cell>
          <cell r="AK570">
            <v>0</v>
          </cell>
          <cell r="AL570">
            <v>0</v>
          </cell>
          <cell r="AM570">
            <v>1</v>
          </cell>
          <cell r="AN570">
            <v>0</v>
          </cell>
          <cell r="AO570">
            <v>0</v>
          </cell>
          <cell r="AP570">
            <v>0</v>
          </cell>
          <cell r="AQ570">
            <v>0</v>
          </cell>
          <cell r="AR570">
            <v>1</v>
          </cell>
          <cell r="AS570">
            <v>0</v>
          </cell>
          <cell r="AT570">
            <v>0</v>
          </cell>
          <cell r="AU570">
            <v>0</v>
          </cell>
          <cell r="AV570">
            <v>25</v>
          </cell>
          <cell r="AW570">
            <v>0</v>
          </cell>
          <cell r="AX570">
            <v>0</v>
          </cell>
          <cell r="AY570">
            <v>0</v>
          </cell>
          <cell r="AZ570">
            <v>0</v>
          </cell>
          <cell r="BA570">
            <v>1</v>
          </cell>
          <cell r="BB570">
            <v>0</v>
          </cell>
          <cell r="BC570">
            <v>0</v>
          </cell>
          <cell r="BD570">
            <v>0</v>
          </cell>
          <cell r="BE570">
            <v>0</v>
          </cell>
          <cell r="BF570">
            <v>0</v>
          </cell>
          <cell r="BG570">
            <v>0</v>
          </cell>
          <cell r="BH570">
            <v>0</v>
          </cell>
          <cell r="BI570">
            <v>0</v>
          </cell>
          <cell r="BJ570">
            <v>0</v>
          </cell>
          <cell r="BK570">
            <v>0</v>
          </cell>
          <cell r="BL570">
            <v>0</v>
          </cell>
          <cell r="BM570">
            <v>0</v>
          </cell>
          <cell r="BN570">
            <v>0</v>
          </cell>
          <cell r="BO570">
            <v>0</v>
          </cell>
          <cell r="BP570">
            <v>0</v>
          </cell>
          <cell r="BQ570">
            <v>0</v>
          </cell>
          <cell r="BR570">
            <v>0</v>
          </cell>
          <cell r="BS570">
            <v>0</v>
          </cell>
          <cell r="BT570">
            <v>0</v>
          </cell>
          <cell r="BU570">
            <v>0</v>
          </cell>
          <cell r="BV570">
            <v>0</v>
          </cell>
          <cell r="BW570">
            <v>0</v>
          </cell>
          <cell r="BX570">
            <v>0</v>
          </cell>
          <cell r="BY570">
            <v>0</v>
          </cell>
          <cell r="BZ570">
            <v>0</v>
          </cell>
          <cell r="CA570">
            <v>0</v>
          </cell>
          <cell r="CB570">
            <v>0</v>
          </cell>
          <cell r="CC570">
            <v>0</v>
          </cell>
        </row>
        <row r="571">
          <cell r="A571">
            <v>0</v>
          </cell>
          <cell r="B571" t="str">
            <v>국도38(시)14</v>
          </cell>
          <cell r="C571" t="str">
            <v>국도38(시)</v>
          </cell>
          <cell r="D571">
            <v>14</v>
          </cell>
          <cell r="E571" t="str">
            <v>02051_032</v>
          </cell>
          <cell r="F571" t="str">
            <v>WC4</v>
          </cell>
          <cell r="G571">
            <v>6</v>
          </cell>
          <cell r="H571">
            <v>12</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cell r="AF571">
            <v>6</v>
          </cell>
          <cell r="AG571">
            <v>0</v>
          </cell>
          <cell r="AH571">
            <v>6</v>
          </cell>
          <cell r="AI571">
            <v>36</v>
          </cell>
          <cell r="AJ571">
            <v>20</v>
          </cell>
          <cell r="AK571">
            <v>10</v>
          </cell>
          <cell r="AL571">
            <v>1</v>
          </cell>
          <cell r="AM571">
            <v>0</v>
          </cell>
          <cell r="AN571">
            <v>0</v>
          </cell>
          <cell r="AO571">
            <v>2</v>
          </cell>
          <cell r="AP571">
            <v>0</v>
          </cell>
          <cell r="AQ571">
            <v>0</v>
          </cell>
          <cell r="AR571">
            <v>0</v>
          </cell>
          <cell r="AS571">
            <v>0</v>
          </cell>
          <cell r="AT571">
            <v>0</v>
          </cell>
          <cell r="AU571">
            <v>0</v>
          </cell>
          <cell r="AV571">
            <v>0</v>
          </cell>
          <cell r="AW571">
            <v>0</v>
          </cell>
          <cell r="AX571">
            <v>0</v>
          </cell>
          <cell r="AY571">
            <v>0</v>
          </cell>
          <cell r="AZ571">
            <v>0</v>
          </cell>
          <cell r="BA571">
            <v>0</v>
          </cell>
          <cell r="BB571">
            <v>0</v>
          </cell>
          <cell r="BC571">
            <v>0</v>
          </cell>
          <cell r="BD571">
            <v>6</v>
          </cell>
          <cell r="BE571">
            <v>0</v>
          </cell>
          <cell r="BF571">
            <v>0</v>
          </cell>
          <cell r="BG571">
            <v>1</v>
          </cell>
          <cell r="BH571">
            <v>2</v>
          </cell>
          <cell r="BI571">
            <v>0</v>
          </cell>
          <cell r="BJ571">
            <v>0</v>
          </cell>
          <cell r="BK571">
            <v>0</v>
          </cell>
          <cell r="BL571">
            <v>0</v>
          </cell>
          <cell r="BM571">
            <v>0</v>
          </cell>
          <cell r="BN571">
            <v>0</v>
          </cell>
          <cell r="BO571">
            <v>0</v>
          </cell>
          <cell r="BP571">
            <v>0</v>
          </cell>
          <cell r="BQ571">
            <v>0</v>
          </cell>
          <cell r="BR571">
            <v>0</v>
          </cell>
          <cell r="BS571">
            <v>0</v>
          </cell>
          <cell r="BT571">
            <v>0</v>
          </cell>
          <cell r="BU571">
            <v>0</v>
          </cell>
          <cell r="BV571">
            <v>0</v>
          </cell>
          <cell r="BW571">
            <v>0</v>
          </cell>
          <cell r="BX571">
            <v>1</v>
          </cell>
          <cell r="BY571">
            <v>0</v>
          </cell>
          <cell r="BZ571">
            <v>0</v>
          </cell>
          <cell r="CA571">
            <v>0</v>
          </cell>
          <cell r="CB571">
            <v>0</v>
          </cell>
          <cell r="CC571">
            <v>0</v>
          </cell>
        </row>
        <row r="572">
          <cell r="A572" t="str">
            <v>국도38(시)14</v>
          </cell>
          <cell r="B572" t="str">
            <v>소계</v>
          </cell>
          <cell r="C572" t="str">
            <v>국도38(시)14</v>
          </cell>
          <cell r="D572">
            <v>0</v>
          </cell>
          <cell r="E572">
            <v>0</v>
          </cell>
          <cell r="F572">
            <v>0</v>
          </cell>
          <cell r="G572">
            <v>878</v>
          </cell>
          <cell r="H572">
            <v>0</v>
          </cell>
          <cell r="I572">
            <v>0</v>
          </cell>
          <cell r="J572">
            <v>0</v>
          </cell>
          <cell r="K572">
            <v>0</v>
          </cell>
          <cell r="L572">
            <v>0</v>
          </cell>
          <cell r="M572">
            <v>0</v>
          </cell>
          <cell r="N572">
            <v>0</v>
          </cell>
          <cell r="O572">
            <v>0</v>
          </cell>
          <cell r="P572">
            <v>0</v>
          </cell>
          <cell r="Q572">
            <v>0</v>
          </cell>
          <cell r="R572">
            <v>872</v>
          </cell>
          <cell r="S572">
            <v>0</v>
          </cell>
          <cell r="T572">
            <v>872</v>
          </cell>
          <cell r="U572">
            <v>892</v>
          </cell>
          <cell r="V572">
            <v>0</v>
          </cell>
          <cell r="W572">
            <v>20</v>
          </cell>
          <cell r="X572">
            <v>0</v>
          </cell>
          <cell r="Y572">
            <v>0</v>
          </cell>
          <cell r="Z572">
            <v>0</v>
          </cell>
          <cell r="AA572">
            <v>0</v>
          </cell>
          <cell r="AB572">
            <v>0</v>
          </cell>
          <cell r="AC572">
            <v>0</v>
          </cell>
          <cell r="AD572">
            <v>0</v>
          </cell>
          <cell r="AE572">
            <v>0</v>
          </cell>
          <cell r="AF572">
            <v>6</v>
          </cell>
          <cell r="AG572">
            <v>0</v>
          </cell>
          <cell r="AH572">
            <v>6</v>
          </cell>
          <cell r="AI572">
            <v>36</v>
          </cell>
          <cell r="AJ572">
            <v>20</v>
          </cell>
          <cell r="AK572">
            <v>10</v>
          </cell>
          <cell r="AL572">
            <v>1</v>
          </cell>
          <cell r="AM572">
            <v>1</v>
          </cell>
          <cell r="AN572">
            <v>0</v>
          </cell>
          <cell r="AO572">
            <v>2</v>
          </cell>
          <cell r="AP572">
            <v>0</v>
          </cell>
          <cell r="AQ572">
            <v>0</v>
          </cell>
          <cell r="AR572">
            <v>1</v>
          </cell>
          <cell r="AS572">
            <v>0</v>
          </cell>
          <cell r="AT572">
            <v>0</v>
          </cell>
          <cell r="AU572">
            <v>0</v>
          </cell>
          <cell r="AV572">
            <v>25</v>
          </cell>
          <cell r="AW572">
            <v>0</v>
          </cell>
          <cell r="AX572">
            <v>0</v>
          </cell>
          <cell r="AY572">
            <v>0</v>
          </cell>
          <cell r="AZ572">
            <v>0</v>
          </cell>
          <cell r="BA572">
            <v>1</v>
          </cell>
          <cell r="BB572">
            <v>0</v>
          </cell>
          <cell r="BC572">
            <v>0</v>
          </cell>
          <cell r="BD572">
            <v>6</v>
          </cell>
          <cell r="BE572">
            <v>0</v>
          </cell>
          <cell r="BF572">
            <v>0</v>
          </cell>
          <cell r="BG572">
            <v>1</v>
          </cell>
          <cell r="BH572">
            <v>2</v>
          </cell>
          <cell r="BI572">
            <v>0</v>
          </cell>
          <cell r="BJ572">
            <v>0</v>
          </cell>
          <cell r="BK572">
            <v>0</v>
          </cell>
          <cell r="BL572">
            <v>6</v>
          </cell>
          <cell r="BM572">
            <v>0</v>
          </cell>
          <cell r="BN572">
            <v>0</v>
          </cell>
          <cell r="BO572">
            <v>0</v>
          </cell>
          <cell r="BP572">
            <v>0</v>
          </cell>
          <cell r="BQ572">
            <v>0</v>
          </cell>
          <cell r="BR572">
            <v>0</v>
          </cell>
          <cell r="BS572">
            <v>0</v>
          </cell>
          <cell r="BT572">
            <v>0</v>
          </cell>
          <cell r="BU572">
            <v>0</v>
          </cell>
          <cell r="BV572">
            <v>0</v>
          </cell>
          <cell r="BW572">
            <v>0</v>
          </cell>
          <cell r="BX572">
            <v>1</v>
          </cell>
          <cell r="BY572">
            <v>0</v>
          </cell>
          <cell r="BZ572">
            <v>0</v>
          </cell>
          <cell r="CA572">
            <v>0</v>
          </cell>
          <cell r="CB572">
            <v>0</v>
          </cell>
          <cell r="CC572">
            <v>0</v>
          </cell>
        </row>
        <row r="573">
          <cell r="A573">
            <v>0</v>
          </cell>
          <cell r="B573" t="str">
            <v>국도38(시)15</v>
          </cell>
          <cell r="C573" t="str">
            <v>국도38(시)</v>
          </cell>
          <cell r="D573">
            <v>15</v>
          </cell>
          <cell r="E573" t="str">
            <v>02051_032</v>
          </cell>
          <cell r="F573" t="str">
            <v>0105H_972</v>
          </cell>
          <cell r="G573">
            <v>47</v>
          </cell>
          <cell r="H573">
            <v>48</v>
          </cell>
          <cell r="I573">
            <v>0</v>
          </cell>
          <cell r="J573">
            <v>0</v>
          </cell>
          <cell r="K573">
            <v>0</v>
          </cell>
          <cell r="L573">
            <v>0</v>
          </cell>
          <cell r="M573">
            <v>0</v>
          </cell>
          <cell r="N573">
            <v>0</v>
          </cell>
          <cell r="O573">
            <v>0</v>
          </cell>
          <cell r="P573">
            <v>0</v>
          </cell>
          <cell r="Q573">
            <v>0</v>
          </cell>
          <cell r="R573">
            <v>47</v>
          </cell>
          <cell r="S573">
            <v>0</v>
          </cell>
          <cell r="T573">
            <v>47</v>
          </cell>
          <cell r="U573">
            <v>47</v>
          </cell>
          <cell r="V573">
            <v>0</v>
          </cell>
          <cell r="W573">
            <v>0</v>
          </cell>
          <cell r="X573">
            <v>0</v>
          </cell>
          <cell r="Y573">
            <v>0</v>
          </cell>
          <cell r="Z573">
            <v>0</v>
          </cell>
          <cell r="AA573">
            <v>0</v>
          </cell>
          <cell r="AB573">
            <v>0</v>
          </cell>
          <cell r="AC573">
            <v>0</v>
          </cell>
          <cell r="AD573">
            <v>0</v>
          </cell>
          <cell r="AE573">
            <v>0</v>
          </cell>
          <cell r="AF573">
            <v>0</v>
          </cell>
          <cell r="AG573">
            <v>0</v>
          </cell>
          <cell r="AH573">
            <v>0</v>
          </cell>
          <cell r="AI573">
            <v>0</v>
          </cell>
          <cell r="AJ573">
            <v>0</v>
          </cell>
          <cell r="AK573">
            <v>0</v>
          </cell>
          <cell r="AL573">
            <v>0</v>
          </cell>
          <cell r="AM573">
            <v>0</v>
          </cell>
          <cell r="AN573">
            <v>0</v>
          </cell>
          <cell r="AO573">
            <v>0</v>
          </cell>
          <cell r="AP573">
            <v>0</v>
          </cell>
          <cell r="AQ573">
            <v>0</v>
          </cell>
          <cell r="AR573">
            <v>0</v>
          </cell>
          <cell r="AS573">
            <v>0</v>
          </cell>
          <cell r="AT573">
            <v>0</v>
          </cell>
          <cell r="AU573">
            <v>0</v>
          </cell>
          <cell r="AV573">
            <v>0</v>
          </cell>
          <cell r="AW573">
            <v>0</v>
          </cell>
          <cell r="AX573">
            <v>0</v>
          </cell>
          <cell r="AY573">
            <v>0</v>
          </cell>
          <cell r="AZ573">
            <v>0</v>
          </cell>
          <cell r="BA573">
            <v>0</v>
          </cell>
          <cell r="BB573">
            <v>0</v>
          </cell>
          <cell r="BC573">
            <v>0</v>
          </cell>
          <cell r="BD573">
            <v>0</v>
          </cell>
          <cell r="BE573">
            <v>0</v>
          </cell>
          <cell r="BF573">
            <v>0</v>
          </cell>
          <cell r="BG573">
            <v>0</v>
          </cell>
          <cell r="BH573">
            <v>0</v>
          </cell>
          <cell r="BI573">
            <v>0</v>
          </cell>
          <cell r="BJ573">
            <v>0</v>
          </cell>
          <cell r="BK573">
            <v>0</v>
          </cell>
          <cell r="BL573">
            <v>0</v>
          </cell>
          <cell r="BM573">
            <v>0</v>
          </cell>
          <cell r="BN573">
            <v>0</v>
          </cell>
          <cell r="BO573">
            <v>0</v>
          </cell>
          <cell r="BP573">
            <v>0</v>
          </cell>
          <cell r="BQ573">
            <v>0</v>
          </cell>
          <cell r="BR573">
            <v>0</v>
          </cell>
          <cell r="BS573">
            <v>0</v>
          </cell>
          <cell r="BT573">
            <v>0</v>
          </cell>
          <cell r="BU573">
            <v>0</v>
          </cell>
          <cell r="BV573">
            <v>0</v>
          </cell>
          <cell r="BW573">
            <v>0</v>
          </cell>
          <cell r="BX573">
            <v>0</v>
          </cell>
          <cell r="BY573">
            <v>0</v>
          </cell>
          <cell r="BZ573">
            <v>0</v>
          </cell>
          <cell r="CA573">
            <v>0</v>
          </cell>
          <cell r="CB573">
            <v>0</v>
          </cell>
          <cell r="CC573">
            <v>0</v>
          </cell>
        </row>
        <row r="574">
          <cell r="A574">
            <v>0</v>
          </cell>
          <cell r="B574" t="str">
            <v>국도38(시)15</v>
          </cell>
          <cell r="C574" t="str">
            <v>국도38(시)</v>
          </cell>
          <cell r="D574">
            <v>15</v>
          </cell>
          <cell r="E574" t="str">
            <v>0105H_972</v>
          </cell>
          <cell r="F574" t="str">
            <v>0105H_971</v>
          </cell>
          <cell r="G574">
            <v>28</v>
          </cell>
          <cell r="H574">
            <v>48</v>
          </cell>
          <cell r="I574">
            <v>0</v>
          </cell>
          <cell r="J574">
            <v>0</v>
          </cell>
          <cell r="K574">
            <v>0</v>
          </cell>
          <cell r="L574">
            <v>0</v>
          </cell>
          <cell r="M574">
            <v>0</v>
          </cell>
          <cell r="N574">
            <v>0</v>
          </cell>
          <cell r="O574">
            <v>0</v>
          </cell>
          <cell r="P574">
            <v>0</v>
          </cell>
          <cell r="Q574">
            <v>0</v>
          </cell>
          <cell r="R574">
            <v>28</v>
          </cell>
          <cell r="S574">
            <v>0</v>
          </cell>
          <cell r="T574">
            <v>28</v>
          </cell>
          <cell r="U574">
            <v>28</v>
          </cell>
          <cell r="V574">
            <v>0</v>
          </cell>
          <cell r="W574">
            <v>0</v>
          </cell>
          <cell r="X574">
            <v>0</v>
          </cell>
          <cell r="Y574">
            <v>0</v>
          </cell>
          <cell r="Z574">
            <v>0</v>
          </cell>
          <cell r="AA574">
            <v>0</v>
          </cell>
          <cell r="AB574">
            <v>0</v>
          </cell>
          <cell r="AC574">
            <v>0</v>
          </cell>
          <cell r="AD574">
            <v>0</v>
          </cell>
          <cell r="AE574">
            <v>0</v>
          </cell>
          <cell r="AF574">
            <v>0</v>
          </cell>
          <cell r="AG574">
            <v>0</v>
          </cell>
          <cell r="AH574">
            <v>0</v>
          </cell>
          <cell r="AI574">
            <v>0</v>
          </cell>
          <cell r="AJ574">
            <v>0</v>
          </cell>
          <cell r="AK574">
            <v>0</v>
          </cell>
          <cell r="AL574">
            <v>0</v>
          </cell>
          <cell r="AM574">
            <v>0</v>
          </cell>
          <cell r="AN574">
            <v>0</v>
          </cell>
          <cell r="AO574">
            <v>0</v>
          </cell>
          <cell r="AP574">
            <v>0</v>
          </cell>
          <cell r="AQ574">
            <v>0</v>
          </cell>
          <cell r="AR574">
            <v>0</v>
          </cell>
          <cell r="AS574">
            <v>0</v>
          </cell>
          <cell r="AT574">
            <v>0</v>
          </cell>
          <cell r="AU574">
            <v>0</v>
          </cell>
          <cell r="AV574">
            <v>0</v>
          </cell>
          <cell r="AW574">
            <v>0</v>
          </cell>
          <cell r="AX574">
            <v>0</v>
          </cell>
          <cell r="AY574">
            <v>0</v>
          </cell>
          <cell r="AZ574">
            <v>0</v>
          </cell>
          <cell r="BA574">
            <v>0</v>
          </cell>
          <cell r="BB574">
            <v>0</v>
          </cell>
          <cell r="BC574">
            <v>0</v>
          </cell>
          <cell r="BD574">
            <v>0</v>
          </cell>
          <cell r="BE574">
            <v>0</v>
          </cell>
          <cell r="BF574">
            <v>0</v>
          </cell>
          <cell r="BG574">
            <v>0</v>
          </cell>
          <cell r="BH574">
            <v>0</v>
          </cell>
          <cell r="BI574">
            <v>0</v>
          </cell>
          <cell r="BJ574">
            <v>0</v>
          </cell>
          <cell r="BK574">
            <v>0</v>
          </cell>
          <cell r="BL574">
            <v>0</v>
          </cell>
          <cell r="BM574">
            <v>0</v>
          </cell>
          <cell r="BN574">
            <v>0</v>
          </cell>
          <cell r="BO574">
            <v>0</v>
          </cell>
          <cell r="BP574">
            <v>0</v>
          </cell>
          <cell r="BQ574">
            <v>0</v>
          </cell>
          <cell r="BR574">
            <v>0</v>
          </cell>
          <cell r="BS574">
            <v>0</v>
          </cell>
          <cell r="BT574">
            <v>0</v>
          </cell>
          <cell r="BU574">
            <v>0</v>
          </cell>
          <cell r="BV574">
            <v>0</v>
          </cell>
          <cell r="BW574">
            <v>0</v>
          </cell>
          <cell r="BX574">
            <v>0</v>
          </cell>
          <cell r="BY574">
            <v>0</v>
          </cell>
          <cell r="BZ574">
            <v>0</v>
          </cell>
          <cell r="CA574">
            <v>0</v>
          </cell>
          <cell r="CB574">
            <v>0</v>
          </cell>
          <cell r="CC574">
            <v>0</v>
          </cell>
        </row>
        <row r="575">
          <cell r="A575">
            <v>0</v>
          </cell>
          <cell r="B575" t="str">
            <v>국도38(시)15</v>
          </cell>
          <cell r="C575" t="str">
            <v>국도38(시)</v>
          </cell>
          <cell r="D575">
            <v>15</v>
          </cell>
          <cell r="E575" t="str">
            <v>0105H_971</v>
          </cell>
          <cell r="F575" t="str">
            <v>0105H_881</v>
          </cell>
          <cell r="G575">
            <v>43</v>
          </cell>
          <cell r="H575">
            <v>48</v>
          </cell>
          <cell r="I575">
            <v>0</v>
          </cell>
          <cell r="J575">
            <v>0</v>
          </cell>
          <cell r="K575">
            <v>0</v>
          </cell>
          <cell r="L575">
            <v>0</v>
          </cell>
          <cell r="M575">
            <v>0</v>
          </cell>
          <cell r="N575">
            <v>0</v>
          </cell>
          <cell r="O575">
            <v>0</v>
          </cell>
          <cell r="P575">
            <v>0</v>
          </cell>
          <cell r="Q575">
            <v>0</v>
          </cell>
          <cell r="R575">
            <v>43</v>
          </cell>
          <cell r="S575">
            <v>0</v>
          </cell>
          <cell r="T575">
            <v>43</v>
          </cell>
          <cell r="U575">
            <v>43</v>
          </cell>
          <cell r="V575">
            <v>0</v>
          </cell>
          <cell r="W575">
            <v>0</v>
          </cell>
          <cell r="X575">
            <v>0</v>
          </cell>
          <cell r="Y575">
            <v>0</v>
          </cell>
          <cell r="Z575">
            <v>0</v>
          </cell>
          <cell r="AA575">
            <v>0</v>
          </cell>
          <cell r="AB575">
            <v>0</v>
          </cell>
          <cell r="AC575">
            <v>0</v>
          </cell>
          <cell r="AD575">
            <v>0</v>
          </cell>
          <cell r="AE575">
            <v>0</v>
          </cell>
          <cell r="AF575">
            <v>0</v>
          </cell>
          <cell r="AG575">
            <v>0</v>
          </cell>
          <cell r="AH575">
            <v>0</v>
          </cell>
          <cell r="AI575">
            <v>0</v>
          </cell>
          <cell r="AJ575">
            <v>0</v>
          </cell>
          <cell r="AK575">
            <v>0</v>
          </cell>
          <cell r="AL575">
            <v>0</v>
          </cell>
          <cell r="AM575">
            <v>0</v>
          </cell>
          <cell r="AN575">
            <v>0</v>
          </cell>
          <cell r="AO575">
            <v>0</v>
          </cell>
          <cell r="AP575">
            <v>0</v>
          </cell>
          <cell r="AQ575">
            <v>0</v>
          </cell>
          <cell r="AR575">
            <v>0</v>
          </cell>
          <cell r="AS575">
            <v>0</v>
          </cell>
          <cell r="AT575">
            <v>0</v>
          </cell>
          <cell r="AU575">
            <v>0</v>
          </cell>
          <cell r="AV575">
            <v>0</v>
          </cell>
          <cell r="AW575">
            <v>0</v>
          </cell>
          <cell r="AX575">
            <v>0</v>
          </cell>
          <cell r="AY575">
            <v>0</v>
          </cell>
          <cell r="AZ575">
            <v>0</v>
          </cell>
          <cell r="BA575">
            <v>0</v>
          </cell>
          <cell r="BB575">
            <v>0</v>
          </cell>
          <cell r="BC575">
            <v>0</v>
          </cell>
          <cell r="BD575">
            <v>0</v>
          </cell>
          <cell r="BE575">
            <v>0</v>
          </cell>
          <cell r="BF575">
            <v>0</v>
          </cell>
          <cell r="BG575">
            <v>0</v>
          </cell>
          <cell r="BH575">
            <v>0</v>
          </cell>
          <cell r="BI575">
            <v>0</v>
          </cell>
          <cell r="BJ575">
            <v>0</v>
          </cell>
          <cell r="BK575">
            <v>0</v>
          </cell>
          <cell r="BL575">
            <v>0</v>
          </cell>
          <cell r="BM575">
            <v>0</v>
          </cell>
          <cell r="BN575">
            <v>0</v>
          </cell>
          <cell r="BO575">
            <v>0</v>
          </cell>
          <cell r="BP575">
            <v>0</v>
          </cell>
          <cell r="BQ575">
            <v>0</v>
          </cell>
          <cell r="BR575">
            <v>0</v>
          </cell>
          <cell r="BS575">
            <v>0</v>
          </cell>
          <cell r="BT575">
            <v>0</v>
          </cell>
          <cell r="BU575">
            <v>0</v>
          </cell>
          <cell r="BV575">
            <v>0</v>
          </cell>
          <cell r="BW575">
            <v>0</v>
          </cell>
          <cell r="BX575">
            <v>0</v>
          </cell>
          <cell r="BY575">
            <v>0</v>
          </cell>
          <cell r="BZ575">
            <v>0</v>
          </cell>
          <cell r="CA575">
            <v>0</v>
          </cell>
          <cell r="CB575">
            <v>0</v>
          </cell>
          <cell r="CC575">
            <v>0</v>
          </cell>
        </row>
        <row r="576">
          <cell r="A576">
            <v>0</v>
          </cell>
          <cell r="B576" t="str">
            <v>국도38(시)15</v>
          </cell>
          <cell r="C576" t="str">
            <v>국도38(시)</v>
          </cell>
          <cell r="D576">
            <v>15</v>
          </cell>
          <cell r="E576" t="str">
            <v>0105H_881</v>
          </cell>
          <cell r="F576" t="str">
            <v>0105H_781</v>
          </cell>
          <cell r="G576">
            <v>48</v>
          </cell>
          <cell r="H576">
            <v>48</v>
          </cell>
          <cell r="I576">
            <v>0</v>
          </cell>
          <cell r="J576">
            <v>0</v>
          </cell>
          <cell r="K576">
            <v>0</v>
          </cell>
          <cell r="L576">
            <v>0</v>
          </cell>
          <cell r="M576">
            <v>0</v>
          </cell>
          <cell r="N576">
            <v>0</v>
          </cell>
          <cell r="O576">
            <v>0</v>
          </cell>
          <cell r="P576">
            <v>0</v>
          </cell>
          <cell r="Q576">
            <v>0</v>
          </cell>
          <cell r="R576">
            <v>48</v>
          </cell>
          <cell r="S576">
            <v>0</v>
          </cell>
          <cell r="T576">
            <v>48</v>
          </cell>
          <cell r="U576">
            <v>48</v>
          </cell>
          <cell r="V576">
            <v>0</v>
          </cell>
          <cell r="W576">
            <v>0</v>
          </cell>
          <cell r="X576">
            <v>0</v>
          </cell>
          <cell r="Y576">
            <v>0</v>
          </cell>
          <cell r="Z576">
            <v>0</v>
          </cell>
          <cell r="AA576">
            <v>0</v>
          </cell>
          <cell r="AB576">
            <v>0</v>
          </cell>
          <cell r="AC576">
            <v>0</v>
          </cell>
          <cell r="AD576">
            <v>0</v>
          </cell>
          <cell r="AE576">
            <v>0</v>
          </cell>
          <cell r="AF576">
            <v>0</v>
          </cell>
          <cell r="AG576">
            <v>0</v>
          </cell>
          <cell r="AH576">
            <v>0</v>
          </cell>
          <cell r="AI576">
            <v>0</v>
          </cell>
          <cell r="AJ576">
            <v>0</v>
          </cell>
          <cell r="AK576">
            <v>0</v>
          </cell>
          <cell r="AL576">
            <v>0</v>
          </cell>
          <cell r="AM576">
            <v>0</v>
          </cell>
          <cell r="AN576">
            <v>0</v>
          </cell>
          <cell r="AO576">
            <v>0</v>
          </cell>
          <cell r="AP576">
            <v>0</v>
          </cell>
          <cell r="AQ576">
            <v>0</v>
          </cell>
          <cell r="AR576">
            <v>0</v>
          </cell>
          <cell r="AS576">
            <v>0</v>
          </cell>
          <cell r="AT576">
            <v>0</v>
          </cell>
          <cell r="AU576">
            <v>0</v>
          </cell>
          <cell r="AV576">
            <v>0</v>
          </cell>
          <cell r="AW576">
            <v>0</v>
          </cell>
          <cell r="AX576">
            <v>0</v>
          </cell>
          <cell r="AY576">
            <v>0</v>
          </cell>
          <cell r="AZ576">
            <v>0</v>
          </cell>
          <cell r="BA576">
            <v>0</v>
          </cell>
          <cell r="BB576">
            <v>0</v>
          </cell>
          <cell r="BC576">
            <v>0</v>
          </cell>
          <cell r="BD576">
            <v>0</v>
          </cell>
          <cell r="BE576">
            <v>0</v>
          </cell>
          <cell r="BF576">
            <v>0</v>
          </cell>
          <cell r="BG576">
            <v>0</v>
          </cell>
          <cell r="BH576">
            <v>0</v>
          </cell>
          <cell r="BI576">
            <v>0</v>
          </cell>
          <cell r="BJ576">
            <v>0</v>
          </cell>
          <cell r="BK576">
            <v>0</v>
          </cell>
          <cell r="BL576">
            <v>0</v>
          </cell>
          <cell r="BM576">
            <v>0</v>
          </cell>
          <cell r="BN576">
            <v>0</v>
          </cell>
          <cell r="BO576">
            <v>0</v>
          </cell>
          <cell r="BP576">
            <v>0</v>
          </cell>
          <cell r="BQ576">
            <v>0</v>
          </cell>
          <cell r="BR576">
            <v>0</v>
          </cell>
          <cell r="BS576">
            <v>0</v>
          </cell>
          <cell r="BT576">
            <v>0</v>
          </cell>
          <cell r="BU576">
            <v>0</v>
          </cell>
          <cell r="BV576">
            <v>0</v>
          </cell>
          <cell r="BW576">
            <v>0</v>
          </cell>
          <cell r="BX576">
            <v>0</v>
          </cell>
          <cell r="BY576">
            <v>0</v>
          </cell>
          <cell r="BZ576">
            <v>0</v>
          </cell>
          <cell r="CA576">
            <v>0</v>
          </cell>
          <cell r="CB576">
            <v>0</v>
          </cell>
          <cell r="CC576">
            <v>0</v>
          </cell>
        </row>
        <row r="577">
          <cell r="A577">
            <v>0</v>
          </cell>
          <cell r="B577" t="str">
            <v>국도38(시)15</v>
          </cell>
          <cell r="C577" t="str">
            <v>국도38(시)</v>
          </cell>
          <cell r="D577">
            <v>15</v>
          </cell>
          <cell r="E577" t="str">
            <v>0105H_781</v>
          </cell>
          <cell r="F577" t="str">
            <v>0105H_782</v>
          </cell>
          <cell r="G577">
            <v>56</v>
          </cell>
          <cell r="H577">
            <v>48</v>
          </cell>
          <cell r="I577">
            <v>0</v>
          </cell>
          <cell r="J577">
            <v>0</v>
          </cell>
          <cell r="K577">
            <v>0</v>
          </cell>
          <cell r="L577">
            <v>0</v>
          </cell>
          <cell r="M577">
            <v>0</v>
          </cell>
          <cell r="N577">
            <v>0</v>
          </cell>
          <cell r="O577">
            <v>0</v>
          </cell>
          <cell r="P577">
            <v>0</v>
          </cell>
          <cell r="Q577">
            <v>0</v>
          </cell>
          <cell r="R577">
            <v>56</v>
          </cell>
          <cell r="S577">
            <v>0</v>
          </cell>
          <cell r="T577">
            <v>56</v>
          </cell>
          <cell r="U577">
            <v>56</v>
          </cell>
          <cell r="V577">
            <v>0</v>
          </cell>
          <cell r="W577">
            <v>0</v>
          </cell>
          <cell r="X577">
            <v>0</v>
          </cell>
          <cell r="Y577">
            <v>0</v>
          </cell>
          <cell r="Z577">
            <v>0</v>
          </cell>
          <cell r="AA577">
            <v>0</v>
          </cell>
          <cell r="AB577">
            <v>0</v>
          </cell>
          <cell r="AC577">
            <v>0</v>
          </cell>
          <cell r="AD577">
            <v>0</v>
          </cell>
          <cell r="AE577">
            <v>0</v>
          </cell>
          <cell r="AF577">
            <v>0</v>
          </cell>
          <cell r="AG577">
            <v>0</v>
          </cell>
          <cell r="AH577">
            <v>0</v>
          </cell>
          <cell r="AI577">
            <v>0</v>
          </cell>
          <cell r="AJ577">
            <v>0</v>
          </cell>
          <cell r="AK577">
            <v>0</v>
          </cell>
          <cell r="AL577">
            <v>0</v>
          </cell>
          <cell r="AM577">
            <v>0</v>
          </cell>
          <cell r="AN577">
            <v>0</v>
          </cell>
          <cell r="AO577">
            <v>0</v>
          </cell>
          <cell r="AP577">
            <v>0</v>
          </cell>
          <cell r="AQ577">
            <v>0</v>
          </cell>
          <cell r="AR577">
            <v>0</v>
          </cell>
          <cell r="AS577">
            <v>0</v>
          </cell>
          <cell r="AT577">
            <v>0</v>
          </cell>
          <cell r="AU577">
            <v>0</v>
          </cell>
          <cell r="AV577">
            <v>0</v>
          </cell>
          <cell r="AW577">
            <v>0</v>
          </cell>
          <cell r="AX577">
            <v>0</v>
          </cell>
          <cell r="AY577">
            <v>0</v>
          </cell>
          <cell r="AZ577">
            <v>0</v>
          </cell>
          <cell r="BA577">
            <v>0</v>
          </cell>
          <cell r="BB577">
            <v>0</v>
          </cell>
          <cell r="BC577">
            <v>0</v>
          </cell>
          <cell r="BD577">
            <v>0</v>
          </cell>
          <cell r="BE577">
            <v>0</v>
          </cell>
          <cell r="BF577">
            <v>0</v>
          </cell>
          <cell r="BG577">
            <v>0</v>
          </cell>
          <cell r="BH577">
            <v>0</v>
          </cell>
          <cell r="BI577">
            <v>0</v>
          </cell>
          <cell r="BJ577">
            <v>0</v>
          </cell>
          <cell r="BK577">
            <v>0</v>
          </cell>
          <cell r="BL577">
            <v>0</v>
          </cell>
          <cell r="BM577">
            <v>0</v>
          </cell>
          <cell r="BN577">
            <v>0</v>
          </cell>
          <cell r="BO577">
            <v>0</v>
          </cell>
          <cell r="BP577">
            <v>0</v>
          </cell>
          <cell r="BQ577">
            <v>0</v>
          </cell>
          <cell r="BR577">
            <v>0</v>
          </cell>
          <cell r="BS577">
            <v>0</v>
          </cell>
          <cell r="BT577">
            <v>0</v>
          </cell>
          <cell r="BU577">
            <v>0</v>
          </cell>
          <cell r="BV577">
            <v>0</v>
          </cell>
          <cell r="BW577">
            <v>0</v>
          </cell>
          <cell r="BX577">
            <v>0</v>
          </cell>
          <cell r="BY577">
            <v>0</v>
          </cell>
          <cell r="BZ577">
            <v>0</v>
          </cell>
          <cell r="CA577">
            <v>0</v>
          </cell>
          <cell r="CB577">
            <v>0</v>
          </cell>
          <cell r="CC577">
            <v>0</v>
          </cell>
        </row>
        <row r="578">
          <cell r="A578">
            <v>0</v>
          </cell>
          <cell r="B578" t="str">
            <v>국도38(시)15</v>
          </cell>
          <cell r="C578" t="str">
            <v>국도38(시)</v>
          </cell>
          <cell r="D578">
            <v>15</v>
          </cell>
          <cell r="E578" t="str">
            <v>0105H_782</v>
          </cell>
          <cell r="F578" t="str">
            <v>0105H_692</v>
          </cell>
          <cell r="G578">
            <v>32</v>
          </cell>
          <cell r="H578">
            <v>48</v>
          </cell>
          <cell r="I578">
            <v>0</v>
          </cell>
          <cell r="J578">
            <v>0</v>
          </cell>
          <cell r="K578">
            <v>0</v>
          </cell>
          <cell r="L578">
            <v>0</v>
          </cell>
          <cell r="M578">
            <v>0</v>
          </cell>
          <cell r="N578">
            <v>0</v>
          </cell>
          <cell r="O578">
            <v>0</v>
          </cell>
          <cell r="P578">
            <v>0</v>
          </cell>
          <cell r="Q578">
            <v>0</v>
          </cell>
          <cell r="R578">
            <v>32</v>
          </cell>
          <cell r="S578">
            <v>0</v>
          </cell>
          <cell r="T578">
            <v>32</v>
          </cell>
          <cell r="U578">
            <v>32</v>
          </cell>
          <cell r="V578">
            <v>0</v>
          </cell>
          <cell r="W578">
            <v>0</v>
          </cell>
          <cell r="X578">
            <v>0</v>
          </cell>
          <cell r="Y578">
            <v>0</v>
          </cell>
          <cell r="Z578">
            <v>0</v>
          </cell>
          <cell r="AA578">
            <v>0</v>
          </cell>
          <cell r="AB578">
            <v>0</v>
          </cell>
          <cell r="AC578">
            <v>0</v>
          </cell>
          <cell r="AD578">
            <v>0</v>
          </cell>
          <cell r="AE578">
            <v>0</v>
          </cell>
          <cell r="AF578">
            <v>0</v>
          </cell>
          <cell r="AG578">
            <v>0</v>
          </cell>
          <cell r="AH578">
            <v>0</v>
          </cell>
          <cell r="AI578">
            <v>0</v>
          </cell>
          <cell r="AJ578">
            <v>0</v>
          </cell>
          <cell r="AK578">
            <v>0</v>
          </cell>
          <cell r="AL578">
            <v>0</v>
          </cell>
          <cell r="AM578">
            <v>0</v>
          </cell>
          <cell r="AN578">
            <v>0</v>
          </cell>
          <cell r="AO578">
            <v>0</v>
          </cell>
          <cell r="AP578">
            <v>0</v>
          </cell>
          <cell r="AQ578">
            <v>0</v>
          </cell>
          <cell r="AR578">
            <v>0</v>
          </cell>
          <cell r="AS578">
            <v>0</v>
          </cell>
          <cell r="AT578">
            <v>0</v>
          </cell>
          <cell r="AU578">
            <v>0</v>
          </cell>
          <cell r="AV578">
            <v>0</v>
          </cell>
          <cell r="AW578">
            <v>0</v>
          </cell>
          <cell r="AX578">
            <v>0</v>
          </cell>
          <cell r="AY578">
            <v>0</v>
          </cell>
          <cell r="AZ578">
            <v>0</v>
          </cell>
          <cell r="BA578">
            <v>0</v>
          </cell>
          <cell r="BB578">
            <v>0</v>
          </cell>
          <cell r="BC578">
            <v>0</v>
          </cell>
          <cell r="BD578">
            <v>0</v>
          </cell>
          <cell r="BE578">
            <v>0</v>
          </cell>
          <cell r="BF578">
            <v>0</v>
          </cell>
          <cell r="BG578">
            <v>0</v>
          </cell>
          <cell r="BH578">
            <v>0</v>
          </cell>
          <cell r="BI578">
            <v>0</v>
          </cell>
          <cell r="BJ578">
            <v>0</v>
          </cell>
          <cell r="BK578">
            <v>0</v>
          </cell>
          <cell r="BL578">
            <v>0</v>
          </cell>
          <cell r="BM578">
            <v>0</v>
          </cell>
          <cell r="BN578">
            <v>0</v>
          </cell>
          <cell r="BO578">
            <v>0</v>
          </cell>
          <cell r="BP578">
            <v>0</v>
          </cell>
          <cell r="BQ578">
            <v>0</v>
          </cell>
          <cell r="BR578">
            <v>0</v>
          </cell>
          <cell r="BS578">
            <v>0</v>
          </cell>
          <cell r="BT578">
            <v>0</v>
          </cell>
          <cell r="BU578">
            <v>0</v>
          </cell>
          <cell r="BV578">
            <v>0</v>
          </cell>
          <cell r="BW578">
            <v>0</v>
          </cell>
          <cell r="BX578">
            <v>0</v>
          </cell>
          <cell r="BY578">
            <v>0</v>
          </cell>
          <cell r="BZ578">
            <v>0</v>
          </cell>
          <cell r="CA578">
            <v>0</v>
          </cell>
          <cell r="CB578">
            <v>0</v>
          </cell>
          <cell r="CC578">
            <v>0</v>
          </cell>
        </row>
        <row r="579">
          <cell r="A579">
            <v>0</v>
          </cell>
          <cell r="B579" t="str">
            <v>국도38(시)15</v>
          </cell>
          <cell r="C579" t="str">
            <v>국도38(시)</v>
          </cell>
          <cell r="D579">
            <v>15</v>
          </cell>
          <cell r="E579" t="str">
            <v>0105H_692</v>
          </cell>
          <cell r="F579" t="str">
            <v>0105F_594</v>
          </cell>
          <cell r="G579">
            <v>47</v>
          </cell>
          <cell r="H579">
            <v>48</v>
          </cell>
          <cell r="I579">
            <v>0</v>
          </cell>
          <cell r="J579">
            <v>0</v>
          </cell>
          <cell r="K579">
            <v>0</v>
          </cell>
          <cell r="L579">
            <v>0</v>
          </cell>
          <cell r="M579">
            <v>0</v>
          </cell>
          <cell r="N579">
            <v>0</v>
          </cell>
          <cell r="O579">
            <v>0</v>
          </cell>
          <cell r="P579">
            <v>0</v>
          </cell>
          <cell r="Q579">
            <v>0</v>
          </cell>
          <cell r="R579">
            <v>47</v>
          </cell>
          <cell r="S579">
            <v>0</v>
          </cell>
          <cell r="T579">
            <v>47</v>
          </cell>
          <cell r="U579">
            <v>47</v>
          </cell>
          <cell r="V579">
            <v>0</v>
          </cell>
          <cell r="W579">
            <v>0</v>
          </cell>
          <cell r="X579">
            <v>0</v>
          </cell>
          <cell r="Y579">
            <v>0</v>
          </cell>
          <cell r="Z579">
            <v>0</v>
          </cell>
          <cell r="AA579">
            <v>0</v>
          </cell>
          <cell r="AB579">
            <v>0</v>
          </cell>
          <cell r="AC579">
            <v>0</v>
          </cell>
          <cell r="AD579">
            <v>0</v>
          </cell>
          <cell r="AE579">
            <v>0</v>
          </cell>
          <cell r="AF579">
            <v>0</v>
          </cell>
          <cell r="AG579">
            <v>0</v>
          </cell>
          <cell r="AH579">
            <v>0</v>
          </cell>
          <cell r="AI579">
            <v>0</v>
          </cell>
          <cell r="AJ579">
            <v>0</v>
          </cell>
          <cell r="AK579">
            <v>0</v>
          </cell>
          <cell r="AL579">
            <v>0</v>
          </cell>
          <cell r="AM579">
            <v>0</v>
          </cell>
          <cell r="AN579">
            <v>0</v>
          </cell>
          <cell r="AO579">
            <v>0</v>
          </cell>
          <cell r="AP579">
            <v>0</v>
          </cell>
          <cell r="AQ579">
            <v>0</v>
          </cell>
          <cell r="AR579">
            <v>0</v>
          </cell>
          <cell r="AS579">
            <v>0</v>
          </cell>
          <cell r="AT579">
            <v>0</v>
          </cell>
          <cell r="AU579">
            <v>0</v>
          </cell>
          <cell r="AV579">
            <v>0</v>
          </cell>
          <cell r="AW579">
            <v>0</v>
          </cell>
          <cell r="AX579">
            <v>0</v>
          </cell>
          <cell r="AY579">
            <v>0</v>
          </cell>
          <cell r="AZ579">
            <v>0</v>
          </cell>
          <cell r="BA579">
            <v>0</v>
          </cell>
          <cell r="BB579">
            <v>0</v>
          </cell>
          <cell r="BC579">
            <v>0</v>
          </cell>
          <cell r="BD579">
            <v>0</v>
          </cell>
          <cell r="BE579">
            <v>0</v>
          </cell>
          <cell r="BF579">
            <v>0</v>
          </cell>
          <cell r="BG579">
            <v>0</v>
          </cell>
          <cell r="BH579">
            <v>0</v>
          </cell>
          <cell r="BI579">
            <v>0</v>
          </cell>
          <cell r="BJ579">
            <v>0</v>
          </cell>
          <cell r="BK579">
            <v>0</v>
          </cell>
          <cell r="BL579">
            <v>0</v>
          </cell>
          <cell r="BM579">
            <v>0</v>
          </cell>
          <cell r="BN579">
            <v>0</v>
          </cell>
          <cell r="BO579">
            <v>0</v>
          </cell>
          <cell r="BP579">
            <v>0</v>
          </cell>
          <cell r="BQ579">
            <v>0</v>
          </cell>
          <cell r="BR579">
            <v>0</v>
          </cell>
          <cell r="BS579">
            <v>0</v>
          </cell>
          <cell r="BT579">
            <v>0</v>
          </cell>
          <cell r="BU579">
            <v>0</v>
          </cell>
          <cell r="BV579">
            <v>0</v>
          </cell>
          <cell r="BW579">
            <v>0</v>
          </cell>
          <cell r="BX579">
            <v>0</v>
          </cell>
          <cell r="BY579">
            <v>0</v>
          </cell>
          <cell r="BZ579">
            <v>0</v>
          </cell>
          <cell r="CA579">
            <v>0</v>
          </cell>
          <cell r="CB579">
            <v>0</v>
          </cell>
          <cell r="CC579">
            <v>0</v>
          </cell>
        </row>
        <row r="580">
          <cell r="A580">
            <v>0</v>
          </cell>
          <cell r="B580" t="str">
            <v>국도38(시)15</v>
          </cell>
          <cell r="C580" t="str">
            <v>국도38(시)</v>
          </cell>
          <cell r="D580">
            <v>15</v>
          </cell>
          <cell r="E580" t="str">
            <v>0105F_594</v>
          </cell>
          <cell r="F580" t="str">
            <v>0105F_504</v>
          </cell>
          <cell r="G580">
            <v>38</v>
          </cell>
          <cell r="H580">
            <v>48</v>
          </cell>
          <cell r="I580">
            <v>0</v>
          </cell>
          <cell r="J580">
            <v>0</v>
          </cell>
          <cell r="K580">
            <v>0</v>
          </cell>
          <cell r="L580">
            <v>0</v>
          </cell>
          <cell r="M580">
            <v>0</v>
          </cell>
          <cell r="N580">
            <v>0</v>
          </cell>
          <cell r="O580">
            <v>0</v>
          </cell>
          <cell r="P580">
            <v>0</v>
          </cell>
          <cell r="Q580">
            <v>0</v>
          </cell>
          <cell r="R580">
            <v>38</v>
          </cell>
          <cell r="S580">
            <v>0</v>
          </cell>
          <cell r="T580">
            <v>38</v>
          </cell>
          <cell r="U580">
            <v>38</v>
          </cell>
          <cell r="V580">
            <v>0</v>
          </cell>
          <cell r="W580">
            <v>0</v>
          </cell>
          <cell r="X580">
            <v>0</v>
          </cell>
          <cell r="Y580">
            <v>0</v>
          </cell>
          <cell r="Z580">
            <v>0</v>
          </cell>
          <cell r="AA580">
            <v>0</v>
          </cell>
          <cell r="AB580">
            <v>0</v>
          </cell>
          <cell r="AC580">
            <v>0</v>
          </cell>
          <cell r="AD580">
            <v>0</v>
          </cell>
          <cell r="AE580">
            <v>0</v>
          </cell>
          <cell r="AF580">
            <v>0</v>
          </cell>
          <cell r="AG580">
            <v>0</v>
          </cell>
          <cell r="AH580">
            <v>0</v>
          </cell>
          <cell r="AI580">
            <v>0</v>
          </cell>
          <cell r="AJ580">
            <v>0</v>
          </cell>
          <cell r="AK580">
            <v>0</v>
          </cell>
          <cell r="AL580">
            <v>0</v>
          </cell>
          <cell r="AM580">
            <v>0</v>
          </cell>
          <cell r="AN580">
            <v>0</v>
          </cell>
          <cell r="AO580">
            <v>0</v>
          </cell>
          <cell r="AP580">
            <v>0</v>
          </cell>
          <cell r="AQ580">
            <v>0</v>
          </cell>
          <cell r="AR580">
            <v>0</v>
          </cell>
          <cell r="AS580">
            <v>0</v>
          </cell>
          <cell r="AT580">
            <v>0</v>
          </cell>
          <cell r="AU580">
            <v>0</v>
          </cell>
          <cell r="AV580">
            <v>0</v>
          </cell>
          <cell r="AW580">
            <v>0</v>
          </cell>
          <cell r="AX580">
            <v>0</v>
          </cell>
          <cell r="AY580">
            <v>0</v>
          </cell>
          <cell r="AZ580">
            <v>0</v>
          </cell>
          <cell r="BA580">
            <v>0</v>
          </cell>
          <cell r="BB580">
            <v>0</v>
          </cell>
          <cell r="BC580">
            <v>0</v>
          </cell>
          <cell r="BD580">
            <v>0</v>
          </cell>
          <cell r="BE580">
            <v>0</v>
          </cell>
          <cell r="BF580">
            <v>0</v>
          </cell>
          <cell r="BG580">
            <v>0</v>
          </cell>
          <cell r="BH580">
            <v>0</v>
          </cell>
          <cell r="BI580">
            <v>0</v>
          </cell>
          <cell r="BJ580">
            <v>0</v>
          </cell>
          <cell r="BK580">
            <v>0</v>
          </cell>
          <cell r="BL580">
            <v>0</v>
          </cell>
          <cell r="BM580">
            <v>0</v>
          </cell>
          <cell r="BN580">
            <v>0</v>
          </cell>
          <cell r="BO580">
            <v>0</v>
          </cell>
          <cell r="BP580">
            <v>0</v>
          </cell>
          <cell r="BQ580">
            <v>0</v>
          </cell>
          <cell r="BR580">
            <v>0</v>
          </cell>
          <cell r="BS580">
            <v>0</v>
          </cell>
          <cell r="BT580">
            <v>0</v>
          </cell>
          <cell r="BU580">
            <v>0</v>
          </cell>
          <cell r="BV580">
            <v>0</v>
          </cell>
          <cell r="BW580">
            <v>0</v>
          </cell>
          <cell r="BX580">
            <v>0</v>
          </cell>
          <cell r="BY580">
            <v>0</v>
          </cell>
          <cell r="BZ580">
            <v>0</v>
          </cell>
          <cell r="CA580">
            <v>0</v>
          </cell>
          <cell r="CB580">
            <v>0</v>
          </cell>
          <cell r="CC580">
            <v>0</v>
          </cell>
        </row>
        <row r="581">
          <cell r="A581">
            <v>0</v>
          </cell>
          <cell r="B581" t="str">
            <v>국도38(시)15</v>
          </cell>
          <cell r="C581" t="str">
            <v>국도38(시)</v>
          </cell>
          <cell r="D581">
            <v>15</v>
          </cell>
          <cell r="E581" t="str">
            <v>0105F_504</v>
          </cell>
          <cell r="F581" t="str">
            <v>0105F_612</v>
          </cell>
          <cell r="G581">
            <v>44</v>
          </cell>
          <cell r="H581">
            <v>48</v>
          </cell>
          <cell r="I581">
            <v>0</v>
          </cell>
          <cell r="J581">
            <v>0</v>
          </cell>
          <cell r="K581">
            <v>0</v>
          </cell>
          <cell r="L581">
            <v>0</v>
          </cell>
          <cell r="M581">
            <v>0</v>
          </cell>
          <cell r="N581">
            <v>0</v>
          </cell>
          <cell r="O581">
            <v>0</v>
          </cell>
          <cell r="P581">
            <v>0</v>
          </cell>
          <cell r="Q581">
            <v>0</v>
          </cell>
          <cell r="R581">
            <v>44</v>
          </cell>
          <cell r="S581">
            <v>0</v>
          </cell>
          <cell r="T581">
            <v>44</v>
          </cell>
          <cell r="U581">
            <v>44</v>
          </cell>
          <cell r="V581">
            <v>0</v>
          </cell>
          <cell r="W581">
            <v>0</v>
          </cell>
          <cell r="X581">
            <v>0</v>
          </cell>
          <cell r="Y581">
            <v>0</v>
          </cell>
          <cell r="Z581">
            <v>0</v>
          </cell>
          <cell r="AA581">
            <v>0</v>
          </cell>
          <cell r="AB581">
            <v>0</v>
          </cell>
          <cell r="AC581">
            <v>0</v>
          </cell>
          <cell r="AD581">
            <v>0</v>
          </cell>
          <cell r="AE581">
            <v>0</v>
          </cell>
          <cell r="AF581">
            <v>0</v>
          </cell>
          <cell r="AG581">
            <v>0</v>
          </cell>
          <cell r="AH581">
            <v>0</v>
          </cell>
          <cell r="AI581">
            <v>0</v>
          </cell>
          <cell r="AJ581">
            <v>0</v>
          </cell>
          <cell r="AK581">
            <v>0</v>
          </cell>
          <cell r="AL581">
            <v>0</v>
          </cell>
          <cell r="AM581">
            <v>0</v>
          </cell>
          <cell r="AN581">
            <v>0</v>
          </cell>
          <cell r="AO581">
            <v>0</v>
          </cell>
          <cell r="AP581">
            <v>0</v>
          </cell>
          <cell r="AQ581">
            <v>0</v>
          </cell>
          <cell r="AR581">
            <v>0</v>
          </cell>
          <cell r="AS581">
            <v>0</v>
          </cell>
          <cell r="AT581">
            <v>0</v>
          </cell>
          <cell r="AU581">
            <v>0</v>
          </cell>
          <cell r="AV581">
            <v>0</v>
          </cell>
          <cell r="AW581">
            <v>0</v>
          </cell>
          <cell r="AX581">
            <v>0</v>
          </cell>
          <cell r="AY581">
            <v>0</v>
          </cell>
          <cell r="AZ581">
            <v>0</v>
          </cell>
          <cell r="BA581">
            <v>0</v>
          </cell>
          <cell r="BB581">
            <v>0</v>
          </cell>
          <cell r="BC581">
            <v>0</v>
          </cell>
          <cell r="BD581">
            <v>0</v>
          </cell>
          <cell r="BE581">
            <v>0</v>
          </cell>
          <cell r="BF581">
            <v>0</v>
          </cell>
          <cell r="BG581">
            <v>0</v>
          </cell>
          <cell r="BH581">
            <v>0</v>
          </cell>
          <cell r="BI581">
            <v>0</v>
          </cell>
          <cell r="BJ581">
            <v>0</v>
          </cell>
          <cell r="BK581">
            <v>0</v>
          </cell>
          <cell r="BL581">
            <v>0</v>
          </cell>
          <cell r="BM581">
            <v>0</v>
          </cell>
          <cell r="BN581">
            <v>0</v>
          </cell>
          <cell r="BO581">
            <v>0</v>
          </cell>
          <cell r="BP581">
            <v>0</v>
          </cell>
          <cell r="BQ581">
            <v>0</v>
          </cell>
          <cell r="BR581">
            <v>0</v>
          </cell>
          <cell r="BS581">
            <v>0</v>
          </cell>
          <cell r="BT581">
            <v>0</v>
          </cell>
          <cell r="BU581">
            <v>0</v>
          </cell>
          <cell r="BV581">
            <v>0</v>
          </cell>
          <cell r="BW581">
            <v>0</v>
          </cell>
          <cell r="BX581">
            <v>0</v>
          </cell>
          <cell r="BY581">
            <v>0</v>
          </cell>
          <cell r="BZ581">
            <v>0</v>
          </cell>
          <cell r="CA581">
            <v>0</v>
          </cell>
          <cell r="CB581">
            <v>0</v>
          </cell>
          <cell r="CC581">
            <v>0</v>
          </cell>
        </row>
        <row r="582">
          <cell r="B582" t="str">
            <v>국도38(시)15</v>
          </cell>
          <cell r="C582" t="str">
            <v>국도38(시)</v>
          </cell>
          <cell r="D582">
            <v>15</v>
          </cell>
          <cell r="E582">
            <v>0</v>
          </cell>
          <cell r="F582">
            <v>0</v>
          </cell>
          <cell r="G582">
            <v>0</v>
          </cell>
          <cell r="H582">
            <v>0</v>
          </cell>
          <cell r="I582">
            <v>0</v>
          </cell>
          <cell r="J582">
            <v>0</v>
          </cell>
          <cell r="K582">
            <v>0</v>
          </cell>
          <cell r="L582">
            <v>0</v>
          </cell>
          <cell r="M582">
            <v>0</v>
          </cell>
          <cell r="N582">
            <v>0</v>
          </cell>
          <cell r="O582">
            <v>0</v>
          </cell>
          <cell r="P582">
            <v>0</v>
          </cell>
          <cell r="Q582">
            <v>0</v>
          </cell>
          <cell r="R582">
            <v>0</v>
          </cell>
          <cell r="S582">
            <v>0</v>
          </cell>
          <cell r="T582">
            <v>0</v>
          </cell>
          <cell r="U582">
            <v>0</v>
          </cell>
          <cell r="V582">
            <v>0</v>
          </cell>
          <cell r="W582">
            <v>0</v>
          </cell>
          <cell r="X582">
            <v>0</v>
          </cell>
          <cell r="Y582">
            <v>0</v>
          </cell>
          <cell r="Z582">
            <v>0</v>
          </cell>
          <cell r="AA582">
            <v>0</v>
          </cell>
          <cell r="AB582">
            <v>0</v>
          </cell>
          <cell r="AC582">
            <v>0</v>
          </cell>
          <cell r="AD582">
            <v>0</v>
          </cell>
          <cell r="AE582">
            <v>0</v>
          </cell>
          <cell r="AF582">
            <v>0</v>
          </cell>
          <cell r="AG582">
            <v>0</v>
          </cell>
          <cell r="AH582">
            <v>0</v>
          </cell>
          <cell r="AI582">
            <v>0</v>
          </cell>
          <cell r="AJ582">
            <v>0</v>
          </cell>
          <cell r="AK582">
            <v>0</v>
          </cell>
          <cell r="AL582">
            <v>0</v>
          </cell>
          <cell r="AM582">
            <v>0</v>
          </cell>
          <cell r="AN582">
            <v>0</v>
          </cell>
          <cell r="AO582">
            <v>0</v>
          </cell>
          <cell r="AP582">
            <v>0</v>
          </cell>
          <cell r="AQ582">
            <v>0</v>
          </cell>
          <cell r="AR582">
            <v>0</v>
          </cell>
          <cell r="AS582">
            <v>0</v>
          </cell>
          <cell r="AT582">
            <v>0</v>
          </cell>
          <cell r="AU582">
            <v>0</v>
          </cell>
          <cell r="AV582">
            <v>0</v>
          </cell>
          <cell r="AW582">
            <v>0</v>
          </cell>
          <cell r="AX582">
            <v>0</v>
          </cell>
          <cell r="AY582">
            <v>0</v>
          </cell>
          <cell r="AZ582">
            <v>0</v>
          </cell>
          <cell r="BA582">
            <v>0</v>
          </cell>
          <cell r="BB582">
            <v>0</v>
          </cell>
          <cell r="BC582">
            <v>0</v>
          </cell>
          <cell r="BD582">
            <v>0</v>
          </cell>
          <cell r="BE582">
            <v>0</v>
          </cell>
          <cell r="BF582">
            <v>0</v>
          </cell>
          <cell r="BG582">
            <v>0</v>
          </cell>
          <cell r="BH582">
            <v>0</v>
          </cell>
          <cell r="BI582">
            <v>0</v>
          </cell>
          <cell r="BJ582">
            <v>0</v>
          </cell>
          <cell r="BK582">
            <v>0</v>
          </cell>
          <cell r="BL582">
            <v>0</v>
          </cell>
          <cell r="BM582">
            <v>0</v>
          </cell>
          <cell r="BN582">
            <v>0</v>
          </cell>
          <cell r="BO582">
            <v>0</v>
          </cell>
          <cell r="BP582">
            <v>0</v>
          </cell>
          <cell r="BQ582">
            <v>0</v>
          </cell>
          <cell r="BR582">
            <v>0</v>
          </cell>
          <cell r="BS582">
            <v>0</v>
          </cell>
          <cell r="BT582">
            <v>0</v>
          </cell>
          <cell r="BU582">
            <v>0</v>
          </cell>
          <cell r="BV582">
            <v>0</v>
          </cell>
          <cell r="BW582">
            <v>0</v>
          </cell>
          <cell r="BX582">
            <v>0</v>
          </cell>
          <cell r="BY582">
            <v>0</v>
          </cell>
          <cell r="BZ582">
            <v>0</v>
          </cell>
          <cell r="CA582">
            <v>0</v>
          </cell>
          <cell r="CB582">
            <v>0</v>
          </cell>
          <cell r="CC582">
            <v>0</v>
          </cell>
        </row>
        <row r="583">
          <cell r="A583" t="str">
            <v>국도38(시)15</v>
          </cell>
          <cell r="B583" t="str">
            <v>소계</v>
          </cell>
          <cell r="C583" t="str">
            <v>국도38(시)15</v>
          </cell>
          <cell r="D583">
            <v>0</v>
          </cell>
          <cell r="E583">
            <v>0</v>
          </cell>
          <cell r="F583">
            <v>0</v>
          </cell>
          <cell r="G583">
            <v>383</v>
          </cell>
          <cell r="H583">
            <v>0</v>
          </cell>
          <cell r="I583">
            <v>0</v>
          </cell>
          <cell r="J583">
            <v>0</v>
          </cell>
          <cell r="K583">
            <v>0</v>
          </cell>
          <cell r="L583">
            <v>0</v>
          </cell>
          <cell r="M583">
            <v>0</v>
          </cell>
          <cell r="N583">
            <v>0</v>
          </cell>
          <cell r="O583">
            <v>0</v>
          </cell>
          <cell r="P583">
            <v>0</v>
          </cell>
          <cell r="Q583">
            <v>0</v>
          </cell>
          <cell r="R583">
            <v>383</v>
          </cell>
          <cell r="S583">
            <v>0</v>
          </cell>
          <cell r="T583">
            <v>383</v>
          </cell>
          <cell r="U583">
            <v>383</v>
          </cell>
          <cell r="V583">
            <v>0</v>
          </cell>
          <cell r="W583">
            <v>0</v>
          </cell>
          <cell r="X583">
            <v>0</v>
          </cell>
          <cell r="Y583">
            <v>0</v>
          </cell>
          <cell r="Z583">
            <v>0</v>
          </cell>
          <cell r="AA583">
            <v>0</v>
          </cell>
          <cell r="AB583">
            <v>0</v>
          </cell>
          <cell r="AC583">
            <v>0</v>
          </cell>
          <cell r="AD583">
            <v>0</v>
          </cell>
          <cell r="AE583">
            <v>0</v>
          </cell>
          <cell r="AF583">
            <v>0</v>
          </cell>
          <cell r="AG583">
            <v>0</v>
          </cell>
          <cell r="AH583">
            <v>0</v>
          </cell>
          <cell r="AI583">
            <v>0</v>
          </cell>
          <cell r="AJ583">
            <v>0</v>
          </cell>
          <cell r="AK583">
            <v>0</v>
          </cell>
          <cell r="AL583">
            <v>0</v>
          </cell>
          <cell r="AM583">
            <v>0</v>
          </cell>
          <cell r="AN583">
            <v>0</v>
          </cell>
          <cell r="AO583">
            <v>0</v>
          </cell>
          <cell r="AP583">
            <v>0</v>
          </cell>
          <cell r="AQ583">
            <v>0</v>
          </cell>
          <cell r="AR583">
            <v>0</v>
          </cell>
          <cell r="AS583">
            <v>0</v>
          </cell>
          <cell r="AT583">
            <v>0</v>
          </cell>
          <cell r="AU583">
            <v>0</v>
          </cell>
          <cell r="AV583">
            <v>0</v>
          </cell>
          <cell r="AW583">
            <v>0</v>
          </cell>
          <cell r="AX583">
            <v>0</v>
          </cell>
          <cell r="AY583">
            <v>0</v>
          </cell>
          <cell r="AZ583">
            <v>0</v>
          </cell>
          <cell r="BA583">
            <v>0</v>
          </cell>
          <cell r="BB583">
            <v>0</v>
          </cell>
          <cell r="BC583">
            <v>0</v>
          </cell>
          <cell r="BD583">
            <v>0</v>
          </cell>
          <cell r="BE583">
            <v>0</v>
          </cell>
          <cell r="BF583">
            <v>0</v>
          </cell>
          <cell r="BG583">
            <v>0</v>
          </cell>
          <cell r="BH583">
            <v>0</v>
          </cell>
          <cell r="BI583">
            <v>0</v>
          </cell>
          <cell r="BJ583">
            <v>0</v>
          </cell>
          <cell r="BK583">
            <v>0</v>
          </cell>
          <cell r="BL583">
            <v>0</v>
          </cell>
          <cell r="BM583">
            <v>0</v>
          </cell>
          <cell r="BN583">
            <v>0</v>
          </cell>
          <cell r="BO583">
            <v>0</v>
          </cell>
          <cell r="BP583">
            <v>0</v>
          </cell>
          <cell r="BQ583">
            <v>0</v>
          </cell>
          <cell r="BR583">
            <v>0</v>
          </cell>
          <cell r="BS583">
            <v>0</v>
          </cell>
          <cell r="BT583">
            <v>0</v>
          </cell>
          <cell r="BU583">
            <v>0</v>
          </cell>
          <cell r="BV583">
            <v>0</v>
          </cell>
          <cell r="BW583">
            <v>0</v>
          </cell>
          <cell r="BX583">
            <v>0</v>
          </cell>
          <cell r="BY583">
            <v>0</v>
          </cell>
          <cell r="BZ583">
            <v>0</v>
          </cell>
          <cell r="CA583">
            <v>0</v>
          </cell>
          <cell r="CB583">
            <v>0</v>
          </cell>
          <cell r="CC583">
            <v>0</v>
          </cell>
        </row>
        <row r="584">
          <cell r="B584" t="str">
            <v>국도38(시)16</v>
          </cell>
          <cell r="C584" t="str">
            <v>국도38(시)</v>
          </cell>
          <cell r="D584">
            <v>16</v>
          </cell>
          <cell r="E584" t="str">
            <v>0105F_612</v>
          </cell>
          <cell r="F584" t="str">
            <v>0105F_611</v>
          </cell>
          <cell r="G584">
            <v>42</v>
          </cell>
          <cell r="H584">
            <v>48</v>
          </cell>
          <cell r="I584">
            <v>0</v>
          </cell>
          <cell r="J584">
            <v>0</v>
          </cell>
          <cell r="K584">
            <v>0</v>
          </cell>
          <cell r="L584">
            <v>0</v>
          </cell>
          <cell r="M584">
            <v>0</v>
          </cell>
          <cell r="N584">
            <v>0</v>
          </cell>
          <cell r="O584">
            <v>0</v>
          </cell>
          <cell r="P584">
            <v>0</v>
          </cell>
          <cell r="Q584">
            <v>0</v>
          </cell>
          <cell r="R584">
            <v>42</v>
          </cell>
          <cell r="S584">
            <v>0</v>
          </cell>
          <cell r="T584">
            <v>42</v>
          </cell>
          <cell r="U584">
            <v>42</v>
          </cell>
          <cell r="V584">
            <v>0</v>
          </cell>
          <cell r="W584">
            <v>0</v>
          </cell>
          <cell r="X584">
            <v>0</v>
          </cell>
          <cell r="Y584">
            <v>0</v>
          </cell>
          <cell r="Z584">
            <v>0</v>
          </cell>
          <cell r="AA584">
            <v>0</v>
          </cell>
          <cell r="AB584">
            <v>0</v>
          </cell>
          <cell r="AC584">
            <v>0</v>
          </cell>
          <cell r="AD584">
            <v>0</v>
          </cell>
          <cell r="AE584">
            <v>0</v>
          </cell>
          <cell r="AF584">
            <v>0</v>
          </cell>
          <cell r="AG584">
            <v>0</v>
          </cell>
          <cell r="AH584">
            <v>0</v>
          </cell>
          <cell r="AI584">
            <v>0</v>
          </cell>
          <cell r="AJ584">
            <v>0</v>
          </cell>
          <cell r="AK584">
            <v>0</v>
          </cell>
          <cell r="AL584">
            <v>0</v>
          </cell>
          <cell r="AM584">
            <v>0</v>
          </cell>
          <cell r="AN584">
            <v>0</v>
          </cell>
          <cell r="AO584">
            <v>0</v>
          </cell>
          <cell r="AP584">
            <v>0</v>
          </cell>
          <cell r="AQ584">
            <v>0</v>
          </cell>
          <cell r="AR584">
            <v>0</v>
          </cell>
          <cell r="AS584">
            <v>0</v>
          </cell>
          <cell r="AT584">
            <v>0</v>
          </cell>
          <cell r="AU584">
            <v>0</v>
          </cell>
          <cell r="AV584">
            <v>0</v>
          </cell>
          <cell r="AW584">
            <v>0</v>
          </cell>
          <cell r="AX584">
            <v>0</v>
          </cell>
          <cell r="AY584">
            <v>0</v>
          </cell>
          <cell r="AZ584">
            <v>0</v>
          </cell>
          <cell r="BA584">
            <v>0</v>
          </cell>
          <cell r="BB584">
            <v>0</v>
          </cell>
          <cell r="BC584">
            <v>0</v>
          </cell>
          <cell r="BD584">
            <v>0</v>
          </cell>
          <cell r="BE584">
            <v>0</v>
          </cell>
          <cell r="BF584">
            <v>0</v>
          </cell>
          <cell r="BG584">
            <v>0</v>
          </cell>
          <cell r="BH584">
            <v>0</v>
          </cell>
          <cell r="BI584">
            <v>0</v>
          </cell>
          <cell r="BJ584">
            <v>0</v>
          </cell>
          <cell r="BK584">
            <v>0</v>
          </cell>
          <cell r="BL584">
            <v>0</v>
          </cell>
          <cell r="BM584">
            <v>0</v>
          </cell>
          <cell r="BN584">
            <v>0</v>
          </cell>
          <cell r="BO584">
            <v>0</v>
          </cell>
          <cell r="BP584">
            <v>0</v>
          </cell>
          <cell r="BQ584">
            <v>0</v>
          </cell>
          <cell r="BR584">
            <v>0</v>
          </cell>
          <cell r="BS584">
            <v>0</v>
          </cell>
          <cell r="BT584">
            <v>0</v>
          </cell>
          <cell r="BU584">
            <v>0</v>
          </cell>
          <cell r="BV584">
            <v>0</v>
          </cell>
          <cell r="BW584">
            <v>0</v>
          </cell>
          <cell r="BX584">
            <v>0</v>
          </cell>
          <cell r="BY584">
            <v>0</v>
          </cell>
          <cell r="BZ584">
            <v>0</v>
          </cell>
          <cell r="CA584">
            <v>0</v>
          </cell>
          <cell r="CB584">
            <v>0</v>
          </cell>
          <cell r="CC584">
            <v>0</v>
          </cell>
        </row>
        <row r="585">
          <cell r="B585" t="str">
            <v>국도38(시)16</v>
          </cell>
          <cell r="C585" t="str">
            <v>국도38(시)</v>
          </cell>
          <cell r="D585">
            <v>16</v>
          </cell>
          <cell r="E585" t="str">
            <v>0105F_611</v>
          </cell>
          <cell r="F585" t="str">
            <v>0105F_722</v>
          </cell>
          <cell r="G585">
            <v>47</v>
          </cell>
          <cell r="H585">
            <v>48</v>
          </cell>
          <cell r="I585">
            <v>0</v>
          </cell>
          <cell r="J585">
            <v>0</v>
          </cell>
          <cell r="K585">
            <v>0</v>
          </cell>
          <cell r="L585">
            <v>0</v>
          </cell>
          <cell r="M585">
            <v>0</v>
          </cell>
          <cell r="N585">
            <v>0</v>
          </cell>
          <cell r="O585">
            <v>0</v>
          </cell>
          <cell r="P585">
            <v>0</v>
          </cell>
          <cell r="Q585">
            <v>0</v>
          </cell>
          <cell r="R585">
            <v>47</v>
          </cell>
          <cell r="S585">
            <v>0</v>
          </cell>
          <cell r="T585">
            <v>47</v>
          </cell>
          <cell r="U585">
            <v>47</v>
          </cell>
          <cell r="V585">
            <v>0</v>
          </cell>
          <cell r="W585">
            <v>0</v>
          </cell>
          <cell r="X585">
            <v>0</v>
          </cell>
          <cell r="Y585">
            <v>0</v>
          </cell>
          <cell r="Z585">
            <v>0</v>
          </cell>
          <cell r="AA585">
            <v>0</v>
          </cell>
          <cell r="AB585">
            <v>0</v>
          </cell>
          <cell r="AC585">
            <v>0</v>
          </cell>
          <cell r="AD585">
            <v>0</v>
          </cell>
          <cell r="AE585">
            <v>0</v>
          </cell>
          <cell r="AF585">
            <v>0</v>
          </cell>
          <cell r="AG585">
            <v>0</v>
          </cell>
          <cell r="AH585">
            <v>0</v>
          </cell>
          <cell r="AI585">
            <v>0</v>
          </cell>
          <cell r="AJ585">
            <v>0</v>
          </cell>
          <cell r="AK585">
            <v>0</v>
          </cell>
          <cell r="AL585">
            <v>0</v>
          </cell>
          <cell r="AM585">
            <v>0</v>
          </cell>
          <cell r="AN585">
            <v>0</v>
          </cell>
          <cell r="AO585">
            <v>0</v>
          </cell>
          <cell r="AP585">
            <v>0</v>
          </cell>
          <cell r="AQ585">
            <v>0</v>
          </cell>
          <cell r="AR585">
            <v>0</v>
          </cell>
          <cell r="AS585">
            <v>0</v>
          </cell>
          <cell r="AT585">
            <v>0</v>
          </cell>
          <cell r="AU585">
            <v>0</v>
          </cell>
          <cell r="AV585">
            <v>0</v>
          </cell>
          <cell r="AW585">
            <v>0</v>
          </cell>
          <cell r="AX585">
            <v>0</v>
          </cell>
          <cell r="AY585">
            <v>0</v>
          </cell>
          <cell r="AZ585">
            <v>0</v>
          </cell>
          <cell r="BA585">
            <v>0</v>
          </cell>
          <cell r="BB585">
            <v>0</v>
          </cell>
          <cell r="BC585">
            <v>0</v>
          </cell>
          <cell r="BD585">
            <v>0</v>
          </cell>
          <cell r="BE585">
            <v>0</v>
          </cell>
          <cell r="BF585">
            <v>0</v>
          </cell>
          <cell r="BG585">
            <v>0</v>
          </cell>
          <cell r="BH585">
            <v>0</v>
          </cell>
          <cell r="BI585">
            <v>0</v>
          </cell>
          <cell r="BJ585">
            <v>0</v>
          </cell>
          <cell r="BK585">
            <v>0</v>
          </cell>
          <cell r="BL585">
            <v>0</v>
          </cell>
          <cell r="BM585">
            <v>0</v>
          </cell>
          <cell r="BN585">
            <v>0</v>
          </cell>
          <cell r="BO585">
            <v>0</v>
          </cell>
          <cell r="BP585">
            <v>0</v>
          </cell>
          <cell r="BQ585">
            <v>0</v>
          </cell>
          <cell r="BR585">
            <v>0</v>
          </cell>
          <cell r="BS585">
            <v>0</v>
          </cell>
          <cell r="BT585">
            <v>0</v>
          </cell>
          <cell r="BU585">
            <v>0</v>
          </cell>
          <cell r="BV585">
            <v>0</v>
          </cell>
          <cell r="BW585">
            <v>0</v>
          </cell>
          <cell r="BX585">
            <v>0</v>
          </cell>
          <cell r="BY585">
            <v>0</v>
          </cell>
          <cell r="BZ585">
            <v>0</v>
          </cell>
          <cell r="CA585">
            <v>0</v>
          </cell>
          <cell r="CB585">
            <v>0</v>
          </cell>
          <cell r="CC585">
            <v>0</v>
          </cell>
        </row>
        <row r="586">
          <cell r="B586" t="str">
            <v>국도38(시)16</v>
          </cell>
          <cell r="C586" t="str">
            <v>국도38(시)</v>
          </cell>
          <cell r="D586">
            <v>16</v>
          </cell>
          <cell r="E586" t="str">
            <v>0105F_722</v>
          </cell>
          <cell r="F586" t="str">
            <v>0105F_734</v>
          </cell>
          <cell r="G586">
            <v>34</v>
          </cell>
          <cell r="H586">
            <v>48</v>
          </cell>
          <cell r="I586">
            <v>0</v>
          </cell>
          <cell r="J586">
            <v>0</v>
          </cell>
          <cell r="K586">
            <v>0</v>
          </cell>
          <cell r="L586">
            <v>0</v>
          </cell>
          <cell r="M586">
            <v>0</v>
          </cell>
          <cell r="N586">
            <v>0</v>
          </cell>
          <cell r="O586">
            <v>0</v>
          </cell>
          <cell r="P586">
            <v>0</v>
          </cell>
          <cell r="Q586">
            <v>0</v>
          </cell>
          <cell r="R586">
            <v>34</v>
          </cell>
          <cell r="S586">
            <v>0</v>
          </cell>
          <cell r="T586">
            <v>34</v>
          </cell>
          <cell r="U586">
            <v>34</v>
          </cell>
          <cell r="V586">
            <v>0</v>
          </cell>
          <cell r="W586">
            <v>0</v>
          </cell>
          <cell r="X586">
            <v>0</v>
          </cell>
          <cell r="Y586">
            <v>0</v>
          </cell>
          <cell r="Z586">
            <v>0</v>
          </cell>
          <cell r="AA586">
            <v>0</v>
          </cell>
          <cell r="AB586">
            <v>0</v>
          </cell>
          <cell r="AC586">
            <v>0</v>
          </cell>
          <cell r="AD586">
            <v>0</v>
          </cell>
          <cell r="AE586">
            <v>0</v>
          </cell>
          <cell r="AF586">
            <v>0</v>
          </cell>
          <cell r="AG586">
            <v>0</v>
          </cell>
          <cell r="AH586">
            <v>0</v>
          </cell>
          <cell r="AI586">
            <v>0</v>
          </cell>
          <cell r="AJ586">
            <v>0</v>
          </cell>
          <cell r="AK586">
            <v>0</v>
          </cell>
          <cell r="AL586">
            <v>0</v>
          </cell>
          <cell r="AM586">
            <v>0</v>
          </cell>
          <cell r="AN586">
            <v>0</v>
          </cell>
          <cell r="AO586">
            <v>0</v>
          </cell>
          <cell r="AP586">
            <v>0</v>
          </cell>
          <cell r="AQ586">
            <v>0</v>
          </cell>
          <cell r="AR586">
            <v>0</v>
          </cell>
          <cell r="AS586">
            <v>0</v>
          </cell>
          <cell r="AT586">
            <v>0</v>
          </cell>
          <cell r="AU586">
            <v>0</v>
          </cell>
          <cell r="AV586">
            <v>0</v>
          </cell>
          <cell r="AW586">
            <v>0</v>
          </cell>
          <cell r="AX586">
            <v>0</v>
          </cell>
          <cell r="AY586">
            <v>0</v>
          </cell>
          <cell r="AZ586">
            <v>0</v>
          </cell>
          <cell r="BA586">
            <v>0</v>
          </cell>
          <cell r="BB586">
            <v>0</v>
          </cell>
          <cell r="BC586">
            <v>0</v>
          </cell>
          <cell r="BD586">
            <v>0</v>
          </cell>
          <cell r="BE586">
            <v>0</v>
          </cell>
          <cell r="BF586">
            <v>0</v>
          </cell>
          <cell r="BG586">
            <v>0</v>
          </cell>
          <cell r="BH586">
            <v>0</v>
          </cell>
          <cell r="BI586">
            <v>0</v>
          </cell>
          <cell r="BJ586">
            <v>0</v>
          </cell>
          <cell r="BK586">
            <v>0</v>
          </cell>
          <cell r="BL586">
            <v>0</v>
          </cell>
          <cell r="BM586">
            <v>0</v>
          </cell>
          <cell r="BN586">
            <v>0</v>
          </cell>
          <cell r="BO586">
            <v>0</v>
          </cell>
          <cell r="BP586">
            <v>0</v>
          </cell>
          <cell r="BQ586">
            <v>0</v>
          </cell>
          <cell r="BR586">
            <v>0</v>
          </cell>
          <cell r="BS586">
            <v>0</v>
          </cell>
          <cell r="BT586">
            <v>0</v>
          </cell>
          <cell r="BU586">
            <v>0</v>
          </cell>
          <cell r="BV586">
            <v>0</v>
          </cell>
          <cell r="BW586">
            <v>0</v>
          </cell>
          <cell r="BX586">
            <v>0</v>
          </cell>
          <cell r="BY586">
            <v>0</v>
          </cell>
          <cell r="BZ586">
            <v>0</v>
          </cell>
          <cell r="CA586">
            <v>0</v>
          </cell>
          <cell r="CB586">
            <v>0</v>
          </cell>
          <cell r="CC586">
            <v>0</v>
          </cell>
        </row>
        <row r="587">
          <cell r="B587" t="str">
            <v>국도38(시)16</v>
          </cell>
          <cell r="C587" t="str">
            <v>국도38(시)</v>
          </cell>
          <cell r="D587">
            <v>16</v>
          </cell>
          <cell r="E587" t="str">
            <v>0105F_734</v>
          </cell>
          <cell r="F587" t="str">
            <v>0105F_832</v>
          </cell>
          <cell r="G587">
            <v>30</v>
          </cell>
          <cell r="H587">
            <v>48</v>
          </cell>
          <cell r="I587">
            <v>0</v>
          </cell>
          <cell r="J587">
            <v>0</v>
          </cell>
          <cell r="K587">
            <v>0</v>
          </cell>
          <cell r="L587">
            <v>0</v>
          </cell>
          <cell r="M587">
            <v>0</v>
          </cell>
          <cell r="N587">
            <v>0</v>
          </cell>
          <cell r="O587">
            <v>0</v>
          </cell>
          <cell r="P587">
            <v>0</v>
          </cell>
          <cell r="Q587">
            <v>0</v>
          </cell>
          <cell r="R587">
            <v>30</v>
          </cell>
          <cell r="S587">
            <v>0</v>
          </cell>
          <cell r="T587">
            <v>30</v>
          </cell>
          <cell r="U587">
            <v>30</v>
          </cell>
          <cell r="V587">
            <v>0</v>
          </cell>
          <cell r="W587">
            <v>0</v>
          </cell>
          <cell r="X587">
            <v>0</v>
          </cell>
          <cell r="Y587">
            <v>0</v>
          </cell>
          <cell r="Z587">
            <v>0</v>
          </cell>
          <cell r="AA587">
            <v>0</v>
          </cell>
          <cell r="AB587">
            <v>0</v>
          </cell>
          <cell r="AC587">
            <v>0</v>
          </cell>
          <cell r="AD587">
            <v>0</v>
          </cell>
          <cell r="AE587">
            <v>0</v>
          </cell>
          <cell r="AF587">
            <v>0</v>
          </cell>
          <cell r="AG587">
            <v>0</v>
          </cell>
          <cell r="AH587">
            <v>0</v>
          </cell>
          <cell r="AI587">
            <v>0</v>
          </cell>
          <cell r="AJ587">
            <v>0</v>
          </cell>
          <cell r="AK587">
            <v>0</v>
          </cell>
          <cell r="AL587">
            <v>0</v>
          </cell>
          <cell r="AM587">
            <v>0</v>
          </cell>
          <cell r="AN587">
            <v>0</v>
          </cell>
          <cell r="AO587">
            <v>0</v>
          </cell>
          <cell r="AP587">
            <v>0</v>
          </cell>
          <cell r="AQ587">
            <v>0</v>
          </cell>
          <cell r="AR587">
            <v>0</v>
          </cell>
          <cell r="AS587">
            <v>0</v>
          </cell>
          <cell r="AT587">
            <v>0</v>
          </cell>
          <cell r="AU587">
            <v>0</v>
          </cell>
          <cell r="AV587">
            <v>0</v>
          </cell>
          <cell r="AW587">
            <v>0</v>
          </cell>
          <cell r="AX587">
            <v>0</v>
          </cell>
          <cell r="AY587">
            <v>0</v>
          </cell>
          <cell r="AZ587">
            <v>0</v>
          </cell>
          <cell r="BA587">
            <v>0</v>
          </cell>
          <cell r="BB587">
            <v>0</v>
          </cell>
          <cell r="BC587">
            <v>0</v>
          </cell>
          <cell r="BD587">
            <v>0</v>
          </cell>
          <cell r="BE587">
            <v>0</v>
          </cell>
          <cell r="BF587">
            <v>0</v>
          </cell>
          <cell r="BG587">
            <v>0</v>
          </cell>
          <cell r="BH587">
            <v>0</v>
          </cell>
          <cell r="BI587">
            <v>0</v>
          </cell>
          <cell r="BJ587">
            <v>0</v>
          </cell>
          <cell r="BK587">
            <v>0</v>
          </cell>
          <cell r="BL587">
            <v>0</v>
          </cell>
          <cell r="BM587">
            <v>0</v>
          </cell>
          <cell r="BN587">
            <v>0</v>
          </cell>
          <cell r="BO587">
            <v>0</v>
          </cell>
          <cell r="BP587">
            <v>0</v>
          </cell>
          <cell r="BQ587">
            <v>0</v>
          </cell>
          <cell r="BR587">
            <v>0</v>
          </cell>
          <cell r="BS587">
            <v>0</v>
          </cell>
          <cell r="BT587">
            <v>0</v>
          </cell>
          <cell r="BU587">
            <v>0</v>
          </cell>
          <cell r="BV587">
            <v>0</v>
          </cell>
          <cell r="BW587">
            <v>0</v>
          </cell>
          <cell r="BX587">
            <v>0</v>
          </cell>
          <cell r="BY587">
            <v>0</v>
          </cell>
          <cell r="BZ587">
            <v>0</v>
          </cell>
          <cell r="CA587">
            <v>0</v>
          </cell>
          <cell r="CB587">
            <v>0</v>
          </cell>
          <cell r="CC587">
            <v>0</v>
          </cell>
        </row>
        <row r="588">
          <cell r="B588" t="str">
            <v>국도38(시)16</v>
          </cell>
          <cell r="C588" t="str">
            <v>국도38(시)</v>
          </cell>
          <cell r="D588">
            <v>16</v>
          </cell>
          <cell r="E588" t="str">
            <v>0105F_832</v>
          </cell>
          <cell r="F588" t="str">
            <v>0105F_842</v>
          </cell>
          <cell r="G588">
            <v>60</v>
          </cell>
          <cell r="H588">
            <v>48</v>
          </cell>
          <cell r="I588">
            <v>0</v>
          </cell>
          <cell r="J588">
            <v>0</v>
          </cell>
          <cell r="K588">
            <v>0</v>
          </cell>
          <cell r="L588">
            <v>0</v>
          </cell>
          <cell r="M588">
            <v>0</v>
          </cell>
          <cell r="N588">
            <v>0</v>
          </cell>
          <cell r="O588">
            <v>0</v>
          </cell>
          <cell r="P588">
            <v>0</v>
          </cell>
          <cell r="Q588">
            <v>0</v>
          </cell>
          <cell r="R588">
            <v>60</v>
          </cell>
          <cell r="S588">
            <v>0</v>
          </cell>
          <cell r="T588">
            <v>60</v>
          </cell>
          <cell r="U588">
            <v>60</v>
          </cell>
          <cell r="V588">
            <v>0</v>
          </cell>
          <cell r="W588">
            <v>0</v>
          </cell>
          <cell r="X588">
            <v>0</v>
          </cell>
          <cell r="Y588">
            <v>0</v>
          </cell>
          <cell r="Z588">
            <v>0</v>
          </cell>
          <cell r="AA588">
            <v>0</v>
          </cell>
          <cell r="AB588">
            <v>0</v>
          </cell>
          <cell r="AC588">
            <v>0</v>
          </cell>
          <cell r="AD588">
            <v>0</v>
          </cell>
          <cell r="AE588">
            <v>0</v>
          </cell>
          <cell r="AF588">
            <v>0</v>
          </cell>
          <cell r="AG588">
            <v>0</v>
          </cell>
          <cell r="AH588">
            <v>0</v>
          </cell>
          <cell r="AI588">
            <v>0</v>
          </cell>
          <cell r="AJ588">
            <v>0</v>
          </cell>
          <cell r="AK588">
            <v>0</v>
          </cell>
          <cell r="AL588">
            <v>0</v>
          </cell>
          <cell r="AM588">
            <v>0</v>
          </cell>
          <cell r="AN588">
            <v>0</v>
          </cell>
          <cell r="AO588">
            <v>0</v>
          </cell>
          <cell r="AP588">
            <v>0</v>
          </cell>
          <cell r="AQ588">
            <v>0</v>
          </cell>
          <cell r="AR588">
            <v>0</v>
          </cell>
          <cell r="AS588">
            <v>0</v>
          </cell>
          <cell r="AT588">
            <v>0</v>
          </cell>
          <cell r="AU588">
            <v>0</v>
          </cell>
          <cell r="AV588">
            <v>0</v>
          </cell>
          <cell r="AW588">
            <v>0</v>
          </cell>
          <cell r="AX588">
            <v>0</v>
          </cell>
          <cell r="AY588">
            <v>0</v>
          </cell>
          <cell r="AZ588">
            <v>0</v>
          </cell>
          <cell r="BA588">
            <v>0</v>
          </cell>
          <cell r="BB588">
            <v>0</v>
          </cell>
          <cell r="BC588">
            <v>0</v>
          </cell>
          <cell r="BD588">
            <v>0</v>
          </cell>
          <cell r="BE588">
            <v>0</v>
          </cell>
          <cell r="BF588">
            <v>0</v>
          </cell>
          <cell r="BG588">
            <v>0</v>
          </cell>
          <cell r="BH588">
            <v>0</v>
          </cell>
          <cell r="BI588">
            <v>0</v>
          </cell>
          <cell r="BJ588">
            <v>0</v>
          </cell>
          <cell r="BK588">
            <v>0</v>
          </cell>
          <cell r="BL588">
            <v>0</v>
          </cell>
          <cell r="BM588">
            <v>0</v>
          </cell>
          <cell r="BN588">
            <v>0</v>
          </cell>
          <cell r="BO588">
            <v>0</v>
          </cell>
          <cell r="BP588">
            <v>0</v>
          </cell>
          <cell r="BQ588">
            <v>0</v>
          </cell>
          <cell r="BR588">
            <v>0</v>
          </cell>
          <cell r="BS588">
            <v>0</v>
          </cell>
          <cell r="BT588">
            <v>0</v>
          </cell>
          <cell r="BU588">
            <v>0</v>
          </cell>
          <cell r="BV588">
            <v>0</v>
          </cell>
          <cell r="BW588">
            <v>0</v>
          </cell>
          <cell r="BX588">
            <v>0</v>
          </cell>
          <cell r="BY588">
            <v>0</v>
          </cell>
          <cell r="BZ588">
            <v>0</v>
          </cell>
          <cell r="CA588">
            <v>0</v>
          </cell>
          <cell r="CB588">
            <v>0</v>
          </cell>
          <cell r="CC588">
            <v>0</v>
          </cell>
        </row>
        <row r="589">
          <cell r="B589" t="str">
            <v>국도38(시)16</v>
          </cell>
          <cell r="C589" t="str">
            <v>국도38(시)</v>
          </cell>
          <cell r="D589">
            <v>16</v>
          </cell>
          <cell r="E589" t="str">
            <v>0105F_842</v>
          </cell>
          <cell r="F589" t="str">
            <v>0105F_852</v>
          </cell>
          <cell r="G589">
            <v>16</v>
          </cell>
          <cell r="H589">
            <v>48</v>
          </cell>
          <cell r="I589">
            <v>0</v>
          </cell>
          <cell r="J589">
            <v>0</v>
          </cell>
          <cell r="K589">
            <v>0</v>
          </cell>
          <cell r="L589">
            <v>0</v>
          </cell>
          <cell r="M589">
            <v>0</v>
          </cell>
          <cell r="N589">
            <v>0</v>
          </cell>
          <cell r="O589">
            <v>0</v>
          </cell>
          <cell r="P589">
            <v>0</v>
          </cell>
          <cell r="Q589">
            <v>0</v>
          </cell>
          <cell r="R589">
            <v>16</v>
          </cell>
          <cell r="S589">
            <v>0</v>
          </cell>
          <cell r="T589">
            <v>16</v>
          </cell>
          <cell r="U589">
            <v>16</v>
          </cell>
          <cell r="V589">
            <v>0</v>
          </cell>
          <cell r="W589">
            <v>0</v>
          </cell>
          <cell r="X589">
            <v>0</v>
          </cell>
          <cell r="Y589">
            <v>0</v>
          </cell>
          <cell r="Z589">
            <v>0</v>
          </cell>
          <cell r="AA589">
            <v>0</v>
          </cell>
          <cell r="AB589">
            <v>0</v>
          </cell>
          <cell r="AC589">
            <v>0</v>
          </cell>
          <cell r="AD589">
            <v>0</v>
          </cell>
          <cell r="AE589">
            <v>0</v>
          </cell>
          <cell r="AF589">
            <v>0</v>
          </cell>
          <cell r="AG589">
            <v>0</v>
          </cell>
          <cell r="AH589">
            <v>0</v>
          </cell>
          <cell r="AI589">
            <v>0</v>
          </cell>
          <cell r="AJ589">
            <v>0</v>
          </cell>
          <cell r="AK589">
            <v>0</v>
          </cell>
          <cell r="AL589">
            <v>0</v>
          </cell>
          <cell r="AM589">
            <v>0</v>
          </cell>
          <cell r="AN589">
            <v>0</v>
          </cell>
          <cell r="AO589">
            <v>0</v>
          </cell>
          <cell r="AP589">
            <v>0</v>
          </cell>
          <cell r="AQ589">
            <v>0</v>
          </cell>
          <cell r="AR589">
            <v>0</v>
          </cell>
          <cell r="AS589">
            <v>0</v>
          </cell>
          <cell r="AT589">
            <v>0</v>
          </cell>
          <cell r="AU589">
            <v>0</v>
          </cell>
          <cell r="AV589">
            <v>0</v>
          </cell>
          <cell r="AW589">
            <v>0</v>
          </cell>
          <cell r="AX589">
            <v>0</v>
          </cell>
          <cell r="AY589">
            <v>0</v>
          </cell>
          <cell r="AZ589">
            <v>0</v>
          </cell>
          <cell r="BA589">
            <v>0</v>
          </cell>
          <cell r="BB589">
            <v>0</v>
          </cell>
          <cell r="BC589">
            <v>0</v>
          </cell>
          <cell r="BD589">
            <v>0</v>
          </cell>
          <cell r="BE589">
            <v>0</v>
          </cell>
          <cell r="BF589">
            <v>0</v>
          </cell>
          <cell r="BG589">
            <v>0</v>
          </cell>
          <cell r="BH589">
            <v>0</v>
          </cell>
          <cell r="BI589">
            <v>0</v>
          </cell>
          <cell r="BJ589">
            <v>0</v>
          </cell>
          <cell r="BK589">
            <v>0</v>
          </cell>
          <cell r="BL589">
            <v>0</v>
          </cell>
          <cell r="BM589">
            <v>0</v>
          </cell>
          <cell r="BN589">
            <v>0</v>
          </cell>
          <cell r="BO589">
            <v>0</v>
          </cell>
          <cell r="BP589">
            <v>0</v>
          </cell>
          <cell r="BQ589">
            <v>0</v>
          </cell>
          <cell r="BR589">
            <v>0</v>
          </cell>
          <cell r="BS589">
            <v>0</v>
          </cell>
          <cell r="BT589">
            <v>0</v>
          </cell>
          <cell r="BU589">
            <v>0</v>
          </cell>
          <cell r="BV589">
            <v>0</v>
          </cell>
          <cell r="BW589">
            <v>0</v>
          </cell>
          <cell r="BX589">
            <v>0</v>
          </cell>
          <cell r="BY589">
            <v>0</v>
          </cell>
          <cell r="BZ589">
            <v>0</v>
          </cell>
          <cell r="CA589">
            <v>0</v>
          </cell>
          <cell r="CB589">
            <v>0</v>
          </cell>
          <cell r="CC589">
            <v>0</v>
          </cell>
        </row>
        <row r="590">
          <cell r="B590" t="str">
            <v>국도38(시)16</v>
          </cell>
          <cell r="C590" t="str">
            <v>국도38(시)</v>
          </cell>
          <cell r="D590">
            <v>16</v>
          </cell>
          <cell r="E590" t="str">
            <v>0105F_852</v>
          </cell>
          <cell r="F590" t="str">
            <v xml:space="preserve"> _무명</v>
          </cell>
          <cell r="G590">
            <v>31</v>
          </cell>
          <cell r="H590">
            <v>48</v>
          </cell>
          <cell r="I590">
            <v>0</v>
          </cell>
          <cell r="J590">
            <v>0</v>
          </cell>
          <cell r="K590">
            <v>0</v>
          </cell>
          <cell r="L590">
            <v>0</v>
          </cell>
          <cell r="M590">
            <v>0</v>
          </cell>
          <cell r="N590">
            <v>0</v>
          </cell>
          <cell r="O590">
            <v>0</v>
          </cell>
          <cell r="P590">
            <v>0</v>
          </cell>
          <cell r="Q590">
            <v>0</v>
          </cell>
          <cell r="R590">
            <v>31</v>
          </cell>
          <cell r="S590">
            <v>0</v>
          </cell>
          <cell r="T590">
            <v>31</v>
          </cell>
          <cell r="U590">
            <v>31</v>
          </cell>
          <cell r="V590">
            <v>0</v>
          </cell>
          <cell r="W590">
            <v>0</v>
          </cell>
          <cell r="X590">
            <v>0</v>
          </cell>
          <cell r="Y590">
            <v>0</v>
          </cell>
          <cell r="Z590">
            <v>0</v>
          </cell>
          <cell r="AA590">
            <v>0</v>
          </cell>
          <cell r="AB590">
            <v>0</v>
          </cell>
          <cell r="AC590">
            <v>0</v>
          </cell>
          <cell r="AD590">
            <v>0</v>
          </cell>
          <cell r="AE590">
            <v>0</v>
          </cell>
          <cell r="AF590">
            <v>0</v>
          </cell>
          <cell r="AG590">
            <v>0</v>
          </cell>
          <cell r="AH590">
            <v>0</v>
          </cell>
          <cell r="AI590">
            <v>0</v>
          </cell>
          <cell r="AJ590">
            <v>0</v>
          </cell>
          <cell r="AK590">
            <v>0</v>
          </cell>
          <cell r="AL590">
            <v>0</v>
          </cell>
          <cell r="AM590">
            <v>0</v>
          </cell>
          <cell r="AN590">
            <v>0</v>
          </cell>
          <cell r="AO590">
            <v>0</v>
          </cell>
          <cell r="AP590">
            <v>0</v>
          </cell>
          <cell r="AQ590">
            <v>0</v>
          </cell>
          <cell r="AR590">
            <v>0</v>
          </cell>
          <cell r="AS590">
            <v>0</v>
          </cell>
          <cell r="AT590">
            <v>0</v>
          </cell>
          <cell r="AU590">
            <v>0</v>
          </cell>
          <cell r="AV590">
            <v>0</v>
          </cell>
          <cell r="AW590">
            <v>0</v>
          </cell>
          <cell r="AX590">
            <v>0</v>
          </cell>
          <cell r="AY590">
            <v>0</v>
          </cell>
          <cell r="AZ590">
            <v>0</v>
          </cell>
          <cell r="BA590">
            <v>0</v>
          </cell>
          <cell r="BB590">
            <v>0</v>
          </cell>
          <cell r="BC590">
            <v>0</v>
          </cell>
          <cell r="BD590">
            <v>0</v>
          </cell>
          <cell r="BE590">
            <v>0</v>
          </cell>
          <cell r="BF590">
            <v>0</v>
          </cell>
          <cell r="BG590">
            <v>0</v>
          </cell>
          <cell r="BH590">
            <v>0</v>
          </cell>
          <cell r="BI590">
            <v>0</v>
          </cell>
          <cell r="BJ590">
            <v>0</v>
          </cell>
          <cell r="BK590">
            <v>0</v>
          </cell>
          <cell r="BL590">
            <v>0</v>
          </cell>
          <cell r="BM590">
            <v>0</v>
          </cell>
          <cell r="BN590">
            <v>0</v>
          </cell>
          <cell r="BO590">
            <v>0</v>
          </cell>
          <cell r="BP590">
            <v>0</v>
          </cell>
          <cell r="BQ590">
            <v>0</v>
          </cell>
          <cell r="BR590">
            <v>0</v>
          </cell>
          <cell r="BS590">
            <v>0</v>
          </cell>
          <cell r="BT590">
            <v>0</v>
          </cell>
          <cell r="BU590">
            <v>0</v>
          </cell>
          <cell r="BV590">
            <v>0</v>
          </cell>
          <cell r="BW590">
            <v>0</v>
          </cell>
          <cell r="BX590">
            <v>0</v>
          </cell>
          <cell r="BY590">
            <v>0</v>
          </cell>
          <cell r="BZ590">
            <v>0</v>
          </cell>
          <cell r="CA590">
            <v>0</v>
          </cell>
          <cell r="CB590">
            <v>0</v>
          </cell>
          <cell r="CC590">
            <v>0</v>
          </cell>
        </row>
        <row r="591">
          <cell r="B591" t="str">
            <v>국도38(시)16</v>
          </cell>
          <cell r="C591" t="str">
            <v>국도38(시)</v>
          </cell>
          <cell r="D591">
            <v>16</v>
          </cell>
          <cell r="E591" t="str">
            <v xml:space="preserve"> _무명</v>
          </cell>
          <cell r="F591" t="str">
            <v>0105F_851</v>
          </cell>
          <cell r="G591">
            <v>29</v>
          </cell>
          <cell r="H591">
            <v>48</v>
          </cell>
          <cell r="I591">
            <v>0</v>
          </cell>
          <cell r="J591">
            <v>0</v>
          </cell>
          <cell r="K591">
            <v>0</v>
          </cell>
          <cell r="L591">
            <v>0</v>
          </cell>
          <cell r="M591">
            <v>0</v>
          </cell>
          <cell r="N591">
            <v>0</v>
          </cell>
          <cell r="O591">
            <v>0</v>
          </cell>
          <cell r="P591">
            <v>0</v>
          </cell>
          <cell r="Q591">
            <v>0</v>
          </cell>
          <cell r="R591">
            <v>29</v>
          </cell>
          <cell r="S591">
            <v>0</v>
          </cell>
          <cell r="T591">
            <v>29</v>
          </cell>
          <cell r="U591">
            <v>29</v>
          </cell>
          <cell r="V591">
            <v>0</v>
          </cell>
          <cell r="W591">
            <v>0</v>
          </cell>
          <cell r="X591">
            <v>0</v>
          </cell>
          <cell r="Y591">
            <v>0</v>
          </cell>
          <cell r="Z591">
            <v>0</v>
          </cell>
          <cell r="AA591">
            <v>0</v>
          </cell>
          <cell r="AB591">
            <v>0</v>
          </cell>
          <cell r="AC591">
            <v>0</v>
          </cell>
          <cell r="AD591">
            <v>0</v>
          </cell>
          <cell r="AE591">
            <v>0</v>
          </cell>
          <cell r="AF591">
            <v>0</v>
          </cell>
          <cell r="AG591">
            <v>0</v>
          </cell>
          <cell r="AH591">
            <v>0</v>
          </cell>
          <cell r="AI591">
            <v>0</v>
          </cell>
          <cell r="AJ591">
            <v>0</v>
          </cell>
          <cell r="AK591">
            <v>0</v>
          </cell>
          <cell r="AL591">
            <v>0</v>
          </cell>
          <cell r="AM591">
            <v>0</v>
          </cell>
          <cell r="AN591">
            <v>0</v>
          </cell>
          <cell r="AO591">
            <v>0</v>
          </cell>
          <cell r="AP591">
            <v>0</v>
          </cell>
          <cell r="AQ591">
            <v>0</v>
          </cell>
          <cell r="AR591">
            <v>0</v>
          </cell>
          <cell r="AS591">
            <v>0</v>
          </cell>
          <cell r="AT591">
            <v>0</v>
          </cell>
          <cell r="AU591">
            <v>0</v>
          </cell>
          <cell r="AV591">
            <v>0</v>
          </cell>
          <cell r="AW591">
            <v>0</v>
          </cell>
          <cell r="AX591">
            <v>0</v>
          </cell>
          <cell r="AY591">
            <v>0</v>
          </cell>
          <cell r="AZ591">
            <v>0</v>
          </cell>
          <cell r="BA591">
            <v>0</v>
          </cell>
          <cell r="BB591">
            <v>0</v>
          </cell>
          <cell r="BC591">
            <v>0</v>
          </cell>
          <cell r="BD591">
            <v>0</v>
          </cell>
          <cell r="BE591">
            <v>0</v>
          </cell>
          <cell r="BF591">
            <v>0</v>
          </cell>
          <cell r="BG591">
            <v>0</v>
          </cell>
          <cell r="BH591">
            <v>0</v>
          </cell>
          <cell r="BI591">
            <v>0</v>
          </cell>
          <cell r="BJ591">
            <v>0</v>
          </cell>
          <cell r="BK591">
            <v>0</v>
          </cell>
          <cell r="BL591">
            <v>1</v>
          </cell>
          <cell r="BM591">
            <v>0</v>
          </cell>
          <cell r="BN591">
            <v>0</v>
          </cell>
          <cell r="BO591">
            <v>0</v>
          </cell>
          <cell r="BP591">
            <v>0</v>
          </cell>
          <cell r="BQ591">
            <v>0</v>
          </cell>
          <cell r="BR591">
            <v>0</v>
          </cell>
          <cell r="BS591">
            <v>0</v>
          </cell>
          <cell r="BT591">
            <v>0</v>
          </cell>
          <cell r="BU591">
            <v>0</v>
          </cell>
          <cell r="BV591">
            <v>0</v>
          </cell>
          <cell r="BW591">
            <v>0</v>
          </cell>
          <cell r="BX591">
            <v>0</v>
          </cell>
          <cell r="BY591">
            <v>0</v>
          </cell>
          <cell r="BZ591">
            <v>0</v>
          </cell>
          <cell r="CA591">
            <v>0</v>
          </cell>
          <cell r="CB591">
            <v>0</v>
          </cell>
          <cell r="CC591">
            <v>0</v>
          </cell>
        </row>
        <row r="592">
          <cell r="B592" t="str">
            <v>국도38(시)16</v>
          </cell>
          <cell r="C592" t="str">
            <v>국도38(시)</v>
          </cell>
          <cell r="D592">
            <v>16</v>
          </cell>
          <cell r="E592" t="str">
            <v>0105F_851</v>
          </cell>
          <cell r="F592" t="str">
            <v>0105F_873</v>
          </cell>
          <cell r="G592">
            <v>48</v>
          </cell>
          <cell r="H592">
            <v>48</v>
          </cell>
          <cell r="I592">
            <v>0</v>
          </cell>
          <cell r="J592">
            <v>0</v>
          </cell>
          <cell r="K592">
            <v>0</v>
          </cell>
          <cell r="L592">
            <v>0</v>
          </cell>
          <cell r="M592">
            <v>0</v>
          </cell>
          <cell r="N592">
            <v>0</v>
          </cell>
          <cell r="O592">
            <v>0</v>
          </cell>
          <cell r="P592">
            <v>0</v>
          </cell>
          <cell r="Q592">
            <v>0</v>
          </cell>
          <cell r="R592">
            <v>48</v>
          </cell>
          <cell r="S592">
            <v>0</v>
          </cell>
          <cell r="T592">
            <v>48</v>
          </cell>
          <cell r="U592">
            <v>48</v>
          </cell>
          <cell r="V592">
            <v>0</v>
          </cell>
          <cell r="W592">
            <v>0</v>
          </cell>
          <cell r="X592">
            <v>0</v>
          </cell>
          <cell r="Y592">
            <v>0</v>
          </cell>
          <cell r="Z592">
            <v>0</v>
          </cell>
          <cell r="AA592">
            <v>0</v>
          </cell>
          <cell r="AB592">
            <v>0</v>
          </cell>
          <cell r="AC592">
            <v>0</v>
          </cell>
          <cell r="AD592">
            <v>0</v>
          </cell>
          <cell r="AE592">
            <v>0</v>
          </cell>
          <cell r="AF592">
            <v>0</v>
          </cell>
          <cell r="AG592">
            <v>0</v>
          </cell>
          <cell r="AH592">
            <v>0</v>
          </cell>
          <cell r="AI592">
            <v>0</v>
          </cell>
          <cell r="AJ592">
            <v>0</v>
          </cell>
          <cell r="AK592">
            <v>0</v>
          </cell>
          <cell r="AL592">
            <v>0</v>
          </cell>
          <cell r="AM592">
            <v>0</v>
          </cell>
          <cell r="AN592">
            <v>0</v>
          </cell>
          <cell r="AO592">
            <v>0</v>
          </cell>
          <cell r="AP592">
            <v>0</v>
          </cell>
          <cell r="AQ592">
            <v>0</v>
          </cell>
          <cell r="AR592">
            <v>0</v>
          </cell>
          <cell r="AS592">
            <v>0</v>
          </cell>
          <cell r="AT592">
            <v>0</v>
          </cell>
          <cell r="AU592">
            <v>0</v>
          </cell>
          <cell r="AV592">
            <v>0</v>
          </cell>
          <cell r="AW592">
            <v>0</v>
          </cell>
          <cell r="AX592">
            <v>0</v>
          </cell>
          <cell r="AY592">
            <v>0</v>
          </cell>
          <cell r="AZ592">
            <v>0</v>
          </cell>
          <cell r="BA592">
            <v>0</v>
          </cell>
          <cell r="BB592">
            <v>0</v>
          </cell>
          <cell r="BC592">
            <v>0</v>
          </cell>
          <cell r="BD592">
            <v>0</v>
          </cell>
          <cell r="BE592">
            <v>0</v>
          </cell>
          <cell r="BF592">
            <v>0</v>
          </cell>
          <cell r="BG592">
            <v>0</v>
          </cell>
          <cell r="BH592">
            <v>0</v>
          </cell>
          <cell r="BI592">
            <v>0</v>
          </cell>
          <cell r="BJ592">
            <v>0</v>
          </cell>
          <cell r="BK592">
            <v>0</v>
          </cell>
          <cell r="BL592">
            <v>0</v>
          </cell>
          <cell r="BM592">
            <v>0</v>
          </cell>
          <cell r="BN592">
            <v>0</v>
          </cell>
          <cell r="BO592">
            <v>0</v>
          </cell>
          <cell r="BP592">
            <v>0</v>
          </cell>
          <cell r="BQ592">
            <v>0</v>
          </cell>
          <cell r="BR592">
            <v>0</v>
          </cell>
          <cell r="BS592">
            <v>0</v>
          </cell>
          <cell r="BT592">
            <v>0</v>
          </cell>
          <cell r="BU592">
            <v>0</v>
          </cell>
          <cell r="BV592">
            <v>0</v>
          </cell>
          <cell r="BW592">
            <v>0</v>
          </cell>
          <cell r="BX592">
            <v>0</v>
          </cell>
          <cell r="BY592">
            <v>0</v>
          </cell>
          <cell r="BZ592">
            <v>0</v>
          </cell>
          <cell r="CA592">
            <v>0</v>
          </cell>
          <cell r="CB592">
            <v>0</v>
          </cell>
          <cell r="CC592">
            <v>0</v>
          </cell>
        </row>
        <row r="593">
          <cell r="B593" t="str">
            <v>국도38(시)16</v>
          </cell>
          <cell r="C593" t="str">
            <v>국도38(시)</v>
          </cell>
          <cell r="D593">
            <v>16</v>
          </cell>
          <cell r="E593" t="str">
            <v>0105F_873</v>
          </cell>
          <cell r="F593" t="str">
            <v>0105F_962</v>
          </cell>
          <cell r="G593">
            <v>14</v>
          </cell>
          <cell r="H593">
            <v>48</v>
          </cell>
          <cell r="I593">
            <v>0</v>
          </cell>
          <cell r="J593">
            <v>0</v>
          </cell>
          <cell r="K593">
            <v>0</v>
          </cell>
          <cell r="L593">
            <v>0</v>
          </cell>
          <cell r="M593">
            <v>0</v>
          </cell>
          <cell r="N593">
            <v>0</v>
          </cell>
          <cell r="O593">
            <v>0</v>
          </cell>
          <cell r="P593">
            <v>0</v>
          </cell>
          <cell r="Q593">
            <v>0</v>
          </cell>
          <cell r="R593">
            <v>14</v>
          </cell>
          <cell r="S593">
            <v>0</v>
          </cell>
          <cell r="T593">
            <v>14</v>
          </cell>
          <cell r="U593">
            <v>14</v>
          </cell>
          <cell r="V593">
            <v>0</v>
          </cell>
          <cell r="W593">
            <v>0</v>
          </cell>
          <cell r="X593">
            <v>0</v>
          </cell>
          <cell r="Y593">
            <v>0</v>
          </cell>
          <cell r="Z593">
            <v>0</v>
          </cell>
          <cell r="AA593">
            <v>0</v>
          </cell>
          <cell r="AB593">
            <v>0</v>
          </cell>
          <cell r="AC593">
            <v>0</v>
          </cell>
          <cell r="AD593">
            <v>0</v>
          </cell>
          <cell r="AE593">
            <v>0</v>
          </cell>
          <cell r="AF593">
            <v>0</v>
          </cell>
          <cell r="AG593">
            <v>0</v>
          </cell>
          <cell r="AH593">
            <v>0</v>
          </cell>
          <cell r="AI593">
            <v>0</v>
          </cell>
          <cell r="AJ593">
            <v>0</v>
          </cell>
          <cell r="AK593">
            <v>0</v>
          </cell>
          <cell r="AL593">
            <v>0</v>
          </cell>
          <cell r="AM593">
            <v>0</v>
          </cell>
          <cell r="AN593">
            <v>0</v>
          </cell>
          <cell r="AO593">
            <v>0</v>
          </cell>
          <cell r="AP593">
            <v>0</v>
          </cell>
          <cell r="AQ593">
            <v>0</v>
          </cell>
          <cell r="AR593">
            <v>0</v>
          </cell>
          <cell r="AS593">
            <v>0</v>
          </cell>
          <cell r="AT593">
            <v>0</v>
          </cell>
          <cell r="AU593">
            <v>0</v>
          </cell>
          <cell r="AV593">
            <v>0</v>
          </cell>
          <cell r="AW593">
            <v>0</v>
          </cell>
          <cell r="AX593">
            <v>0</v>
          </cell>
          <cell r="AY593">
            <v>0</v>
          </cell>
          <cell r="AZ593">
            <v>0</v>
          </cell>
          <cell r="BA593">
            <v>0</v>
          </cell>
          <cell r="BB593">
            <v>0</v>
          </cell>
          <cell r="BC593">
            <v>0</v>
          </cell>
          <cell r="BD593">
            <v>0</v>
          </cell>
          <cell r="BE593">
            <v>0</v>
          </cell>
          <cell r="BF593">
            <v>0</v>
          </cell>
          <cell r="BG593">
            <v>0</v>
          </cell>
          <cell r="BH593">
            <v>0</v>
          </cell>
          <cell r="BI593">
            <v>0</v>
          </cell>
          <cell r="BJ593">
            <v>0</v>
          </cell>
          <cell r="BK593">
            <v>0</v>
          </cell>
          <cell r="BL593">
            <v>0</v>
          </cell>
          <cell r="BM593">
            <v>0</v>
          </cell>
          <cell r="BN593">
            <v>0</v>
          </cell>
          <cell r="BO593">
            <v>0</v>
          </cell>
          <cell r="BP593">
            <v>0</v>
          </cell>
          <cell r="BQ593">
            <v>0</v>
          </cell>
          <cell r="BR593">
            <v>0</v>
          </cell>
          <cell r="BS593">
            <v>0</v>
          </cell>
          <cell r="BT593">
            <v>0</v>
          </cell>
          <cell r="BU593">
            <v>0</v>
          </cell>
          <cell r="BV593">
            <v>0</v>
          </cell>
          <cell r="BW593">
            <v>0</v>
          </cell>
          <cell r="BX593">
            <v>0</v>
          </cell>
          <cell r="BY593">
            <v>0</v>
          </cell>
          <cell r="BZ593">
            <v>0</v>
          </cell>
          <cell r="CA593">
            <v>0</v>
          </cell>
          <cell r="CB593">
            <v>0</v>
          </cell>
          <cell r="CC593">
            <v>0</v>
          </cell>
        </row>
        <row r="594">
          <cell r="B594" t="str">
            <v>국도38(시)16</v>
          </cell>
          <cell r="C594" t="str">
            <v>국도38(시)</v>
          </cell>
          <cell r="D594">
            <v>16</v>
          </cell>
          <cell r="E594" t="str">
            <v>0105F_962</v>
          </cell>
          <cell r="F594" t="str">
            <v>0105F_971</v>
          </cell>
          <cell r="G594">
            <v>22</v>
          </cell>
          <cell r="H594">
            <v>48</v>
          </cell>
          <cell r="I594">
            <v>0</v>
          </cell>
          <cell r="J594">
            <v>0</v>
          </cell>
          <cell r="K594">
            <v>0</v>
          </cell>
          <cell r="L594">
            <v>0</v>
          </cell>
          <cell r="M594">
            <v>0</v>
          </cell>
          <cell r="N594">
            <v>0</v>
          </cell>
          <cell r="O594">
            <v>0</v>
          </cell>
          <cell r="P594">
            <v>0</v>
          </cell>
          <cell r="Q594">
            <v>0</v>
          </cell>
          <cell r="R594">
            <v>22</v>
          </cell>
          <cell r="S594">
            <v>0</v>
          </cell>
          <cell r="T594">
            <v>22</v>
          </cell>
          <cell r="U594">
            <v>22</v>
          </cell>
          <cell r="V594">
            <v>0</v>
          </cell>
          <cell r="W594">
            <v>0</v>
          </cell>
          <cell r="X594">
            <v>0</v>
          </cell>
          <cell r="Y594">
            <v>0</v>
          </cell>
          <cell r="Z594">
            <v>0</v>
          </cell>
          <cell r="AA594">
            <v>0</v>
          </cell>
          <cell r="AB594">
            <v>0</v>
          </cell>
          <cell r="AC594">
            <v>0</v>
          </cell>
          <cell r="AD594">
            <v>0</v>
          </cell>
          <cell r="AE594">
            <v>0</v>
          </cell>
          <cell r="AF594">
            <v>0</v>
          </cell>
          <cell r="AG594">
            <v>0</v>
          </cell>
          <cell r="AH594">
            <v>0</v>
          </cell>
          <cell r="AI594">
            <v>0</v>
          </cell>
          <cell r="AJ594">
            <v>0</v>
          </cell>
          <cell r="AK594">
            <v>0</v>
          </cell>
          <cell r="AL594">
            <v>0</v>
          </cell>
          <cell r="AM594">
            <v>0</v>
          </cell>
          <cell r="AN594">
            <v>0</v>
          </cell>
          <cell r="AO594">
            <v>0</v>
          </cell>
          <cell r="AP594">
            <v>0</v>
          </cell>
          <cell r="AQ594">
            <v>0</v>
          </cell>
          <cell r="AR594">
            <v>0</v>
          </cell>
          <cell r="AS594">
            <v>0</v>
          </cell>
          <cell r="AT594">
            <v>0</v>
          </cell>
          <cell r="AU594">
            <v>0</v>
          </cell>
          <cell r="AV594">
            <v>0</v>
          </cell>
          <cell r="AW594">
            <v>0</v>
          </cell>
          <cell r="AX594">
            <v>0</v>
          </cell>
          <cell r="AY594">
            <v>0</v>
          </cell>
          <cell r="AZ594">
            <v>0</v>
          </cell>
          <cell r="BA594">
            <v>0</v>
          </cell>
          <cell r="BB594">
            <v>0</v>
          </cell>
          <cell r="BC594">
            <v>0</v>
          </cell>
          <cell r="BD594">
            <v>0</v>
          </cell>
          <cell r="BE594">
            <v>0</v>
          </cell>
          <cell r="BF594">
            <v>0</v>
          </cell>
          <cell r="BG594">
            <v>0</v>
          </cell>
          <cell r="BH594">
            <v>0</v>
          </cell>
          <cell r="BI594">
            <v>0</v>
          </cell>
          <cell r="BJ594">
            <v>0</v>
          </cell>
          <cell r="BK594">
            <v>0</v>
          </cell>
          <cell r="BL594">
            <v>0</v>
          </cell>
          <cell r="BM594">
            <v>0</v>
          </cell>
          <cell r="BN594">
            <v>0</v>
          </cell>
          <cell r="BO594">
            <v>0</v>
          </cell>
          <cell r="BP594">
            <v>0</v>
          </cell>
          <cell r="BQ594">
            <v>0</v>
          </cell>
          <cell r="BR594">
            <v>0</v>
          </cell>
          <cell r="BS594">
            <v>0</v>
          </cell>
          <cell r="BT594">
            <v>0</v>
          </cell>
          <cell r="BU594">
            <v>0</v>
          </cell>
          <cell r="BV594">
            <v>0</v>
          </cell>
          <cell r="BW594">
            <v>0</v>
          </cell>
          <cell r="BX594">
            <v>0</v>
          </cell>
          <cell r="BY594">
            <v>0</v>
          </cell>
          <cell r="BZ594">
            <v>0</v>
          </cell>
          <cell r="CA594">
            <v>0</v>
          </cell>
          <cell r="CB594">
            <v>0</v>
          </cell>
          <cell r="CC594">
            <v>0</v>
          </cell>
        </row>
        <row r="595">
          <cell r="B595" t="str">
            <v>국도38(시)16</v>
          </cell>
          <cell r="C595" t="str">
            <v>국도38(시)</v>
          </cell>
          <cell r="D595">
            <v>16</v>
          </cell>
          <cell r="E595" t="str">
            <v>0105F_971</v>
          </cell>
          <cell r="F595" t="str">
            <v>0205A_072</v>
          </cell>
          <cell r="G595">
            <v>31</v>
          </cell>
          <cell r="H595">
            <v>48</v>
          </cell>
          <cell r="I595">
            <v>0</v>
          </cell>
          <cell r="J595">
            <v>0</v>
          </cell>
          <cell r="K595">
            <v>0</v>
          </cell>
          <cell r="L595">
            <v>0</v>
          </cell>
          <cell r="M595">
            <v>0</v>
          </cell>
          <cell r="N595">
            <v>0</v>
          </cell>
          <cell r="O595">
            <v>0</v>
          </cell>
          <cell r="P595">
            <v>0</v>
          </cell>
          <cell r="Q595">
            <v>0</v>
          </cell>
          <cell r="R595">
            <v>31</v>
          </cell>
          <cell r="S595">
            <v>0</v>
          </cell>
          <cell r="T595">
            <v>31</v>
          </cell>
          <cell r="U595">
            <v>31</v>
          </cell>
          <cell r="V595">
            <v>0</v>
          </cell>
          <cell r="W595">
            <v>0</v>
          </cell>
          <cell r="X595">
            <v>0</v>
          </cell>
          <cell r="Y595">
            <v>0</v>
          </cell>
          <cell r="Z595">
            <v>0</v>
          </cell>
          <cell r="AA595">
            <v>0</v>
          </cell>
          <cell r="AB595">
            <v>0</v>
          </cell>
          <cell r="AC595">
            <v>0</v>
          </cell>
          <cell r="AD595">
            <v>0</v>
          </cell>
          <cell r="AE595">
            <v>0</v>
          </cell>
          <cell r="AF595">
            <v>0</v>
          </cell>
          <cell r="AG595">
            <v>0</v>
          </cell>
          <cell r="AH595">
            <v>0</v>
          </cell>
          <cell r="AI595">
            <v>0</v>
          </cell>
          <cell r="AJ595">
            <v>0</v>
          </cell>
          <cell r="AK595">
            <v>0</v>
          </cell>
          <cell r="AL595">
            <v>0</v>
          </cell>
          <cell r="AM595">
            <v>0</v>
          </cell>
          <cell r="AN595">
            <v>0</v>
          </cell>
          <cell r="AO595">
            <v>0</v>
          </cell>
          <cell r="AP595">
            <v>0</v>
          </cell>
          <cell r="AQ595">
            <v>0</v>
          </cell>
          <cell r="AR595">
            <v>0</v>
          </cell>
          <cell r="AS595">
            <v>0</v>
          </cell>
          <cell r="AT595">
            <v>0</v>
          </cell>
          <cell r="AU595">
            <v>0</v>
          </cell>
          <cell r="AV595">
            <v>0</v>
          </cell>
          <cell r="AW595">
            <v>0</v>
          </cell>
          <cell r="AX595">
            <v>0</v>
          </cell>
          <cell r="AY595">
            <v>0</v>
          </cell>
          <cell r="AZ595">
            <v>0</v>
          </cell>
          <cell r="BA595">
            <v>0</v>
          </cell>
          <cell r="BB595">
            <v>0</v>
          </cell>
          <cell r="BC595">
            <v>0</v>
          </cell>
          <cell r="BD595">
            <v>0</v>
          </cell>
          <cell r="BE595">
            <v>0</v>
          </cell>
          <cell r="BF595">
            <v>0</v>
          </cell>
          <cell r="BG595">
            <v>0</v>
          </cell>
          <cell r="BH595">
            <v>0</v>
          </cell>
          <cell r="BI595">
            <v>0</v>
          </cell>
          <cell r="BJ595">
            <v>0</v>
          </cell>
          <cell r="BK595">
            <v>0</v>
          </cell>
          <cell r="BL595">
            <v>0</v>
          </cell>
          <cell r="BM595">
            <v>0</v>
          </cell>
          <cell r="BN595">
            <v>0</v>
          </cell>
          <cell r="BO595">
            <v>0</v>
          </cell>
          <cell r="BP595">
            <v>0</v>
          </cell>
          <cell r="BQ595">
            <v>0</v>
          </cell>
          <cell r="BR595">
            <v>0</v>
          </cell>
          <cell r="BS595">
            <v>0</v>
          </cell>
          <cell r="BT595">
            <v>0</v>
          </cell>
          <cell r="BU595">
            <v>0</v>
          </cell>
          <cell r="BV595">
            <v>0</v>
          </cell>
          <cell r="BW595">
            <v>0</v>
          </cell>
          <cell r="BX595">
            <v>0</v>
          </cell>
          <cell r="BY595">
            <v>0</v>
          </cell>
          <cell r="BZ595">
            <v>0</v>
          </cell>
          <cell r="CA595">
            <v>0</v>
          </cell>
          <cell r="CB595">
            <v>0</v>
          </cell>
          <cell r="CC595">
            <v>0</v>
          </cell>
        </row>
        <row r="596">
          <cell r="B596" t="str">
            <v>국도38(시)16</v>
          </cell>
          <cell r="C596" t="str">
            <v>국도38(시)</v>
          </cell>
          <cell r="D596">
            <v>16</v>
          </cell>
          <cell r="E596" t="str">
            <v>0205A_072</v>
          </cell>
          <cell r="F596" t="str">
            <v>0205A_073</v>
          </cell>
          <cell r="G596">
            <v>24</v>
          </cell>
          <cell r="H596">
            <v>48</v>
          </cell>
          <cell r="I596">
            <v>0</v>
          </cell>
          <cell r="J596">
            <v>0</v>
          </cell>
          <cell r="K596">
            <v>0</v>
          </cell>
          <cell r="L596">
            <v>0</v>
          </cell>
          <cell r="M596">
            <v>0</v>
          </cell>
          <cell r="N596">
            <v>0</v>
          </cell>
          <cell r="O596">
            <v>0</v>
          </cell>
          <cell r="P596">
            <v>0</v>
          </cell>
          <cell r="Q596">
            <v>0</v>
          </cell>
          <cell r="R596">
            <v>24</v>
          </cell>
          <cell r="S596">
            <v>0</v>
          </cell>
          <cell r="T596">
            <v>24</v>
          </cell>
          <cell r="U596">
            <v>24</v>
          </cell>
          <cell r="V596">
            <v>0</v>
          </cell>
          <cell r="W596">
            <v>0</v>
          </cell>
          <cell r="X596">
            <v>0</v>
          </cell>
          <cell r="Y596">
            <v>0</v>
          </cell>
          <cell r="Z596">
            <v>0</v>
          </cell>
          <cell r="AA596">
            <v>0</v>
          </cell>
          <cell r="AB596">
            <v>0</v>
          </cell>
          <cell r="AC596">
            <v>0</v>
          </cell>
          <cell r="AD596">
            <v>0</v>
          </cell>
          <cell r="AE596">
            <v>0</v>
          </cell>
          <cell r="AF596">
            <v>0</v>
          </cell>
          <cell r="AG596">
            <v>0</v>
          </cell>
          <cell r="AH596">
            <v>0</v>
          </cell>
          <cell r="AI596">
            <v>0</v>
          </cell>
          <cell r="AJ596">
            <v>0</v>
          </cell>
          <cell r="AK596">
            <v>0</v>
          </cell>
          <cell r="AL596">
            <v>0</v>
          </cell>
          <cell r="AM596">
            <v>0</v>
          </cell>
          <cell r="AN596">
            <v>0</v>
          </cell>
          <cell r="AO596">
            <v>0</v>
          </cell>
          <cell r="AP596">
            <v>0</v>
          </cell>
          <cell r="AQ596">
            <v>0</v>
          </cell>
          <cell r="AR596">
            <v>0</v>
          </cell>
          <cell r="AS596">
            <v>0</v>
          </cell>
          <cell r="AT596">
            <v>0</v>
          </cell>
          <cell r="AU596">
            <v>0</v>
          </cell>
          <cell r="AV596">
            <v>0</v>
          </cell>
          <cell r="AW596">
            <v>0</v>
          </cell>
          <cell r="AX596">
            <v>0</v>
          </cell>
          <cell r="AY596">
            <v>0</v>
          </cell>
          <cell r="AZ596">
            <v>0</v>
          </cell>
          <cell r="BA596">
            <v>0</v>
          </cell>
          <cell r="BB596">
            <v>0</v>
          </cell>
          <cell r="BC596">
            <v>0</v>
          </cell>
          <cell r="BD596">
            <v>0</v>
          </cell>
          <cell r="BE596">
            <v>0</v>
          </cell>
          <cell r="BF596">
            <v>0</v>
          </cell>
          <cell r="BG596">
            <v>0</v>
          </cell>
          <cell r="BH596">
            <v>0</v>
          </cell>
          <cell r="BI596">
            <v>0</v>
          </cell>
          <cell r="BJ596">
            <v>0</v>
          </cell>
          <cell r="BK596">
            <v>0</v>
          </cell>
          <cell r="BL596">
            <v>0</v>
          </cell>
          <cell r="BM596">
            <v>0</v>
          </cell>
          <cell r="BN596">
            <v>0</v>
          </cell>
          <cell r="BO596">
            <v>0</v>
          </cell>
          <cell r="BP596">
            <v>0</v>
          </cell>
          <cell r="BQ596">
            <v>0</v>
          </cell>
          <cell r="BR596">
            <v>0</v>
          </cell>
          <cell r="BS596">
            <v>0</v>
          </cell>
          <cell r="BT596">
            <v>0</v>
          </cell>
          <cell r="BU596">
            <v>0</v>
          </cell>
          <cell r="BV596">
            <v>0</v>
          </cell>
          <cell r="BW596">
            <v>0</v>
          </cell>
          <cell r="BX596">
            <v>0</v>
          </cell>
          <cell r="BY596">
            <v>0</v>
          </cell>
          <cell r="BZ596">
            <v>0</v>
          </cell>
          <cell r="CA596">
            <v>0</v>
          </cell>
          <cell r="CB596">
            <v>0</v>
          </cell>
          <cell r="CC596">
            <v>0</v>
          </cell>
        </row>
        <row r="597">
          <cell r="B597" t="str">
            <v>국도38(시)16</v>
          </cell>
          <cell r="C597" t="str">
            <v>국도38(시)</v>
          </cell>
          <cell r="D597">
            <v>16</v>
          </cell>
          <cell r="E597" t="str">
            <v>0205A_073</v>
          </cell>
          <cell r="F597" t="str">
            <v>0205A_184</v>
          </cell>
          <cell r="G597">
            <v>31</v>
          </cell>
          <cell r="H597">
            <v>48</v>
          </cell>
          <cell r="I597">
            <v>0</v>
          </cell>
          <cell r="J597">
            <v>0</v>
          </cell>
          <cell r="K597">
            <v>0</v>
          </cell>
          <cell r="L597">
            <v>0</v>
          </cell>
          <cell r="M597">
            <v>0</v>
          </cell>
          <cell r="N597">
            <v>0</v>
          </cell>
          <cell r="O597">
            <v>0</v>
          </cell>
          <cell r="P597">
            <v>0</v>
          </cell>
          <cell r="Q597">
            <v>0</v>
          </cell>
          <cell r="R597">
            <v>31</v>
          </cell>
          <cell r="S597">
            <v>0</v>
          </cell>
          <cell r="T597">
            <v>31</v>
          </cell>
          <cell r="U597">
            <v>31</v>
          </cell>
          <cell r="V597">
            <v>0</v>
          </cell>
          <cell r="W597">
            <v>0</v>
          </cell>
          <cell r="X597">
            <v>0</v>
          </cell>
          <cell r="Y597">
            <v>0</v>
          </cell>
          <cell r="Z597">
            <v>0</v>
          </cell>
          <cell r="AA597">
            <v>0</v>
          </cell>
          <cell r="AB597">
            <v>0</v>
          </cell>
          <cell r="AC597">
            <v>0</v>
          </cell>
          <cell r="AD597">
            <v>0</v>
          </cell>
          <cell r="AE597">
            <v>0</v>
          </cell>
          <cell r="AF597">
            <v>0</v>
          </cell>
          <cell r="AG597">
            <v>0</v>
          </cell>
          <cell r="AH597">
            <v>0</v>
          </cell>
          <cell r="AI597">
            <v>0</v>
          </cell>
          <cell r="AJ597">
            <v>0</v>
          </cell>
          <cell r="AK597">
            <v>0</v>
          </cell>
          <cell r="AL597">
            <v>0</v>
          </cell>
          <cell r="AM597">
            <v>0</v>
          </cell>
          <cell r="AN597">
            <v>0</v>
          </cell>
          <cell r="AO597">
            <v>0</v>
          </cell>
          <cell r="AP597">
            <v>0</v>
          </cell>
          <cell r="AQ597">
            <v>0</v>
          </cell>
          <cell r="AR597">
            <v>0</v>
          </cell>
          <cell r="AS597">
            <v>0</v>
          </cell>
          <cell r="AT597">
            <v>0</v>
          </cell>
          <cell r="AU597">
            <v>0</v>
          </cell>
          <cell r="AV597">
            <v>0</v>
          </cell>
          <cell r="AW597">
            <v>0</v>
          </cell>
          <cell r="AX597">
            <v>0</v>
          </cell>
          <cell r="AY597">
            <v>0</v>
          </cell>
          <cell r="AZ597">
            <v>0</v>
          </cell>
          <cell r="BA597">
            <v>0</v>
          </cell>
          <cell r="BB597">
            <v>0</v>
          </cell>
          <cell r="BC597">
            <v>0</v>
          </cell>
          <cell r="BD597">
            <v>0</v>
          </cell>
          <cell r="BE597">
            <v>0</v>
          </cell>
          <cell r="BF597">
            <v>0</v>
          </cell>
          <cell r="BG597">
            <v>0</v>
          </cell>
          <cell r="BH597">
            <v>0</v>
          </cell>
          <cell r="BI597">
            <v>0</v>
          </cell>
          <cell r="BJ597">
            <v>0</v>
          </cell>
          <cell r="BK597">
            <v>0</v>
          </cell>
          <cell r="BL597">
            <v>0</v>
          </cell>
          <cell r="BM597">
            <v>0</v>
          </cell>
          <cell r="BN597">
            <v>0</v>
          </cell>
          <cell r="BO597">
            <v>0</v>
          </cell>
          <cell r="BP597">
            <v>0</v>
          </cell>
          <cell r="BQ597">
            <v>0</v>
          </cell>
          <cell r="BR597">
            <v>0</v>
          </cell>
          <cell r="BS597">
            <v>0</v>
          </cell>
          <cell r="BT597">
            <v>0</v>
          </cell>
          <cell r="BU597">
            <v>0</v>
          </cell>
          <cell r="BV597">
            <v>0</v>
          </cell>
          <cell r="BW597">
            <v>0</v>
          </cell>
          <cell r="BX597">
            <v>0</v>
          </cell>
          <cell r="BY597">
            <v>0</v>
          </cell>
          <cell r="BZ597">
            <v>0</v>
          </cell>
          <cell r="CA597">
            <v>0</v>
          </cell>
          <cell r="CB597">
            <v>0</v>
          </cell>
          <cell r="CC597">
            <v>0</v>
          </cell>
        </row>
        <row r="598">
          <cell r="B598" t="str">
            <v>국도38(시)16</v>
          </cell>
          <cell r="C598" t="str">
            <v>국도38(시)</v>
          </cell>
          <cell r="D598">
            <v>16</v>
          </cell>
          <cell r="E598" t="str">
            <v>0205A_184</v>
          </cell>
          <cell r="F598" t="str">
            <v>0205A_185</v>
          </cell>
          <cell r="G598">
            <v>41</v>
          </cell>
          <cell r="H598">
            <v>48</v>
          </cell>
          <cell r="I598">
            <v>0</v>
          </cell>
          <cell r="J598">
            <v>0</v>
          </cell>
          <cell r="K598">
            <v>0</v>
          </cell>
          <cell r="L598">
            <v>0</v>
          </cell>
          <cell r="M598">
            <v>0</v>
          </cell>
          <cell r="N598">
            <v>0</v>
          </cell>
          <cell r="O598">
            <v>0</v>
          </cell>
          <cell r="P598">
            <v>0</v>
          </cell>
          <cell r="Q598">
            <v>0</v>
          </cell>
          <cell r="R598">
            <v>41</v>
          </cell>
          <cell r="S598">
            <v>0</v>
          </cell>
          <cell r="T598">
            <v>41</v>
          </cell>
          <cell r="U598">
            <v>41</v>
          </cell>
          <cell r="V598">
            <v>0</v>
          </cell>
          <cell r="W598">
            <v>0</v>
          </cell>
          <cell r="X598">
            <v>0</v>
          </cell>
          <cell r="Y598">
            <v>0</v>
          </cell>
          <cell r="Z598">
            <v>0</v>
          </cell>
          <cell r="AA598">
            <v>0</v>
          </cell>
          <cell r="AB598">
            <v>0</v>
          </cell>
          <cell r="AC598">
            <v>0</v>
          </cell>
          <cell r="AD598">
            <v>0</v>
          </cell>
          <cell r="AE598">
            <v>0</v>
          </cell>
          <cell r="AF598">
            <v>0</v>
          </cell>
          <cell r="AG598">
            <v>0</v>
          </cell>
          <cell r="AH598">
            <v>0</v>
          </cell>
          <cell r="AI598">
            <v>0</v>
          </cell>
          <cell r="AJ598">
            <v>0</v>
          </cell>
          <cell r="AK598">
            <v>0</v>
          </cell>
          <cell r="AL598">
            <v>0</v>
          </cell>
          <cell r="AM598">
            <v>0</v>
          </cell>
          <cell r="AN598">
            <v>0</v>
          </cell>
          <cell r="AO598">
            <v>0</v>
          </cell>
          <cell r="AP598">
            <v>0</v>
          </cell>
          <cell r="AQ598">
            <v>0</v>
          </cell>
          <cell r="AR598">
            <v>0</v>
          </cell>
          <cell r="AS598">
            <v>0</v>
          </cell>
          <cell r="AT598">
            <v>0</v>
          </cell>
          <cell r="AU598">
            <v>0</v>
          </cell>
          <cell r="AV598">
            <v>0</v>
          </cell>
          <cell r="AW598">
            <v>0</v>
          </cell>
          <cell r="AX598">
            <v>0</v>
          </cell>
          <cell r="AY598">
            <v>0</v>
          </cell>
          <cell r="AZ598">
            <v>0</v>
          </cell>
          <cell r="BA598">
            <v>0</v>
          </cell>
          <cell r="BB598">
            <v>0</v>
          </cell>
          <cell r="BC598">
            <v>0</v>
          </cell>
          <cell r="BD598">
            <v>0</v>
          </cell>
          <cell r="BE598">
            <v>0</v>
          </cell>
          <cell r="BF598">
            <v>0</v>
          </cell>
          <cell r="BG598">
            <v>0</v>
          </cell>
          <cell r="BH598">
            <v>0</v>
          </cell>
          <cell r="BI598">
            <v>0</v>
          </cell>
          <cell r="BJ598">
            <v>0</v>
          </cell>
          <cell r="BK598">
            <v>0</v>
          </cell>
          <cell r="BL598">
            <v>0</v>
          </cell>
          <cell r="BM598">
            <v>0</v>
          </cell>
          <cell r="BN598">
            <v>0</v>
          </cell>
          <cell r="BO598">
            <v>0</v>
          </cell>
          <cell r="BP598">
            <v>0</v>
          </cell>
          <cell r="BQ598">
            <v>0</v>
          </cell>
          <cell r="BR598">
            <v>0</v>
          </cell>
          <cell r="BS598">
            <v>0</v>
          </cell>
          <cell r="BT598">
            <v>0</v>
          </cell>
          <cell r="BU598">
            <v>0</v>
          </cell>
          <cell r="BV598">
            <v>0</v>
          </cell>
          <cell r="BW598">
            <v>0</v>
          </cell>
          <cell r="BX598">
            <v>0</v>
          </cell>
          <cell r="BY598">
            <v>0</v>
          </cell>
          <cell r="BZ598">
            <v>0</v>
          </cell>
          <cell r="CA598">
            <v>0</v>
          </cell>
          <cell r="CB598">
            <v>0</v>
          </cell>
          <cell r="CC598">
            <v>0</v>
          </cell>
        </row>
        <row r="599">
          <cell r="B599" t="str">
            <v>국도38(시)16</v>
          </cell>
          <cell r="C599" t="str">
            <v>국도38(시)</v>
          </cell>
          <cell r="D599">
            <v>16</v>
          </cell>
          <cell r="E599" t="str">
            <v>0205A_185</v>
          </cell>
          <cell r="F599" t="str">
            <v>0205A_191</v>
          </cell>
          <cell r="G599">
            <v>24</v>
          </cell>
          <cell r="H599">
            <v>48</v>
          </cell>
          <cell r="I599">
            <v>0</v>
          </cell>
          <cell r="J599">
            <v>0</v>
          </cell>
          <cell r="K599">
            <v>0</v>
          </cell>
          <cell r="L599">
            <v>0</v>
          </cell>
          <cell r="M599">
            <v>0</v>
          </cell>
          <cell r="N599">
            <v>0</v>
          </cell>
          <cell r="O599">
            <v>0</v>
          </cell>
          <cell r="P599">
            <v>0</v>
          </cell>
          <cell r="Q599">
            <v>0</v>
          </cell>
          <cell r="R599">
            <v>24</v>
          </cell>
          <cell r="S599">
            <v>0</v>
          </cell>
          <cell r="T599">
            <v>24</v>
          </cell>
          <cell r="U599">
            <v>24</v>
          </cell>
          <cell r="V599">
            <v>0</v>
          </cell>
          <cell r="W599">
            <v>0</v>
          </cell>
          <cell r="X599">
            <v>0</v>
          </cell>
          <cell r="Y599">
            <v>0</v>
          </cell>
          <cell r="Z599">
            <v>0</v>
          </cell>
          <cell r="AA599">
            <v>0</v>
          </cell>
          <cell r="AB599">
            <v>0</v>
          </cell>
          <cell r="AC599">
            <v>0</v>
          </cell>
          <cell r="AD599">
            <v>0</v>
          </cell>
          <cell r="AE599">
            <v>0</v>
          </cell>
          <cell r="AF599">
            <v>0</v>
          </cell>
          <cell r="AG599">
            <v>0</v>
          </cell>
          <cell r="AH599">
            <v>0</v>
          </cell>
          <cell r="AI599">
            <v>0</v>
          </cell>
          <cell r="AJ599">
            <v>0</v>
          </cell>
          <cell r="AK599">
            <v>0</v>
          </cell>
          <cell r="AL599">
            <v>0</v>
          </cell>
          <cell r="AM599">
            <v>0</v>
          </cell>
          <cell r="AN599">
            <v>0</v>
          </cell>
          <cell r="AO599">
            <v>0</v>
          </cell>
          <cell r="AP599">
            <v>0</v>
          </cell>
          <cell r="AQ599">
            <v>0</v>
          </cell>
          <cell r="AR599">
            <v>0</v>
          </cell>
          <cell r="AS599">
            <v>0</v>
          </cell>
          <cell r="AT599">
            <v>0</v>
          </cell>
          <cell r="AU599">
            <v>0</v>
          </cell>
          <cell r="AV599">
            <v>0</v>
          </cell>
          <cell r="AW599">
            <v>0</v>
          </cell>
          <cell r="AX599">
            <v>0</v>
          </cell>
          <cell r="AY599">
            <v>0</v>
          </cell>
          <cell r="AZ599">
            <v>0</v>
          </cell>
          <cell r="BA599">
            <v>0</v>
          </cell>
          <cell r="BB599">
            <v>0</v>
          </cell>
          <cell r="BC599">
            <v>0</v>
          </cell>
          <cell r="BD599">
            <v>0</v>
          </cell>
          <cell r="BE599">
            <v>0</v>
          </cell>
          <cell r="BF599">
            <v>0</v>
          </cell>
          <cell r="BG599">
            <v>0</v>
          </cell>
          <cell r="BH599">
            <v>0</v>
          </cell>
          <cell r="BI599">
            <v>0</v>
          </cell>
          <cell r="BJ599">
            <v>0</v>
          </cell>
          <cell r="BK599">
            <v>0</v>
          </cell>
          <cell r="BL599">
            <v>0</v>
          </cell>
          <cell r="BM599">
            <v>0</v>
          </cell>
          <cell r="BN599">
            <v>0</v>
          </cell>
          <cell r="BO599">
            <v>0</v>
          </cell>
          <cell r="BP599">
            <v>0</v>
          </cell>
          <cell r="BQ599">
            <v>0</v>
          </cell>
          <cell r="BR599">
            <v>0</v>
          </cell>
          <cell r="BS599">
            <v>0</v>
          </cell>
          <cell r="BT599">
            <v>0</v>
          </cell>
          <cell r="BU599">
            <v>0</v>
          </cell>
          <cell r="BV599">
            <v>0</v>
          </cell>
          <cell r="BW599">
            <v>0</v>
          </cell>
          <cell r="BX599">
            <v>0</v>
          </cell>
          <cell r="BY599">
            <v>0</v>
          </cell>
          <cell r="BZ599">
            <v>0</v>
          </cell>
          <cell r="CA599">
            <v>0</v>
          </cell>
          <cell r="CB599">
            <v>0</v>
          </cell>
          <cell r="CC599">
            <v>0</v>
          </cell>
        </row>
        <row r="600">
          <cell r="B600" t="str">
            <v>국도38(시)16</v>
          </cell>
          <cell r="C600" t="str">
            <v>국도38(시)</v>
          </cell>
          <cell r="D600">
            <v>16</v>
          </cell>
          <cell r="E600" t="str">
            <v>0205A_191</v>
          </cell>
          <cell r="F600" t="str">
            <v>0206R_103</v>
          </cell>
          <cell r="G600">
            <v>48</v>
          </cell>
          <cell r="H600">
            <v>48</v>
          </cell>
          <cell r="I600">
            <v>0</v>
          </cell>
          <cell r="J600">
            <v>0</v>
          </cell>
          <cell r="K600">
            <v>0</v>
          </cell>
          <cell r="L600">
            <v>0</v>
          </cell>
          <cell r="M600">
            <v>0</v>
          </cell>
          <cell r="N600">
            <v>0</v>
          </cell>
          <cell r="O600">
            <v>0</v>
          </cell>
          <cell r="P600">
            <v>0</v>
          </cell>
          <cell r="Q600">
            <v>0</v>
          </cell>
          <cell r="R600">
            <v>48</v>
          </cell>
          <cell r="S600">
            <v>0</v>
          </cell>
          <cell r="T600">
            <v>48</v>
          </cell>
          <cell r="U600">
            <v>48</v>
          </cell>
          <cell r="V600">
            <v>0</v>
          </cell>
          <cell r="W600">
            <v>0</v>
          </cell>
          <cell r="X600">
            <v>0</v>
          </cell>
          <cell r="Y600">
            <v>0</v>
          </cell>
          <cell r="Z600">
            <v>0</v>
          </cell>
          <cell r="AA600">
            <v>0</v>
          </cell>
          <cell r="AB600">
            <v>0</v>
          </cell>
          <cell r="AC600">
            <v>0</v>
          </cell>
          <cell r="AD600">
            <v>0</v>
          </cell>
          <cell r="AE600">
            <v>0</v>
          </cell>
          <cell r="AF600">
            <v>0</v>
          </cell>
          <cell r="AG600">
            <v>0</v>
          </cell>
          <cell r="AH600">
            <v>0</v>
          </cell>
          <cell r="AI600">
            <v>0</v>
          </cell>
          <cell r="AJ600">
            <v>0</v>
          </cell>
          <cell r="AK600">
            <v>0</v>
          </cell>
          <cell r="AL600">
            <v>0</v>
          </cell>
          <cell r="AM600">
            <v>0</v>
          </cell>
          <cell r="AN600">
            <v>0</v>
          </cell>
          <cell r="AO600">
            <v>0</v>
          </cell>
          <cell r="AP600">
            <v>0</v>
          </cell>
          <cell r="AQ600">
            <v>0</v>
          </cell>
          <cell r="AR600">
            <v>0</v>
          </cell>
          <cell r="AS600">
            <v>0</v>
          </cell>
          <cell r="AT600">
            <v>0</v>
          </cell>
          <cell r="AU600">
            <v>0</v>
          </cell>
          <cell r="AV600">
            <v>0</v>
          </cell>
          <cell r="AW600">
            <v>0</v>
          </cell>
          <cell r="AX600">
            <v>0</v>
          </cell>
          <cell r="AY600">
            <v>0</v>
          </cell>
          <cell r="AZ600">
            <v>0</v>
          </cell>
          <cell r="BA600">
            <v>0</v>
          </cell>
          <cell r="BB600">
            <v>0</v>
          </cell>
          <cell r="BC600">
            <v>0</v>
          </cell>
          <cell r="BD600">
            <v>0</v>
          </cell>
          <cell r="BE600">
            <v>0</v>
          </cell>
          <cell r="BF600">
            <v>0</v>
          </cell>
          <cell r="BG600">
            <v>0</v>
          </cell>
          <cell r="BH600">
            <v>0</v>
          </cell>
          <cell r="BI600">
            <v>0</v>
          </cell>
          <cell r="BJ600">
            <v>0</v>
          </cell>
          <cell r="BK600">
            <v>0</v>
          </cell>
          <cell r="BL600">
            <v>1</v>
          </cell>
          <cell r="BM600">
            <v>0</v>
          </cell>
          <cell r="BN600">
            <v>0</v>
          </cell>
          <cell r="BO600">
            <v>0</v>
          </cell>
          <cell r="BP600">
            <v>0</v>
          </cell>
          <cell r="BQ600">
            <v>0</v>
          </cell>
          <cell r="BR600">
            <v>0</v>
          </cell>
          <cell r="BS600">
            <v>0</v>
          </cell>
          <cell r="BT600">
            <v>0</v>
          </cell>
          <cell r="BU600">
            <v>0</v>
          </cell>
          <cell r="BV600">
            <v>0</v>
          </cell>
          <cell r="BW600">
            <v>0</v>
          </cell>
          <cell r="BX600">
            <v>0</v>
          </cell>
          <cell r="BY600">
            <v>0</v>
          </cell>
          <cell r="BZ600">
            <v>0</v>
          </cell>
          <cell r="CA600">
            <v>0</v>
          </cell>
          <cell r="CB600">
            <v>0</v>
          </cell>
          <cell r="CC600">
            <v>0</v>
          </cell>
        </row>
        <row r="601">
          <cell r="B601" t="str">
            <v>국도38(시)16</v>
          </cell>
          <cell r="C601" t="str">
            <v>국도38(시)</v>
          </cell>
          <cell r="D601">
            <v>16</v>
          </cell>
          <cell r="E601" t="str">
            <v>0206R_103</v>
          </cell>
          <cell r="F601" t="str">
            <v>0206R_114</v>
          </cell>
          <cell r="G601">
            <v>44</v>
          </cell>
          <cell r="H601">
            <v>48</v>
          </cell>
          <cell r="I601">
            <v>0</v>
          </cell>
          <cell r="J601">
            <v>0</v>
          </cell>
          <cell r="K601">
            <v>0</v>
          </cell>
          <cell r="L601">
            <v>0</v>
          </cell>
          <cell r="M601">
            <v>0</v>
          </cell>
          <cell r="N601">
            <v>0</v>
          </cell>
          <cell r="O601">
            <v>0</v>
          </cell>
          <cell r="P601">
            <v>0</v>
          </cell>
          <cell r="Q601">
            <v>0</v>
          </cell>
          <cell r="R601">
            <v>44</v>
          </cell>
          <cell r="S601">
            <v>0</v>
          </cell>
          <cell r="T601">
            <v>44</v>
          </cell>
          <cell r="U601">
            <v>44</v>
          </cell>
          <cell r="V601">
            <v>0</v>
          </cell>
          <cell r="W601">
            <v>0</v>
          </cell>
          <cell r="X601">
            <v>0</v>
          </cell>
          <cell r="Y601">
            <v>0</v>
          </cell>
          <cell r="Z601">
            <v>0</v>
          </cell>
          <cell r="AA601">
            <v>0</v>
          </cell>
          <cell r="AB601">
            <v>0</v>
          </cell>
          <cell r="AC601">
            <v>0</v>
          </cell>
          <cell r="AD601">
            <v>0</v>
          </cell>
          <cell r="AE601">
            <v>0</v>
          </cell>
          <cell r="AF601">
            <v>0</v>
          </cell>
          <cell r="AG601">
            <v>0</v>
          </cell>
          <cell r="AH601">
            <v>0</v>
          </cell>
          <cell r="AI601">
            <v>0</v>
          </cell>
          <cell r="AJ601">
            <v>0</v>
          </cell>
          <cell r="AK601">
            <v>0</v>
          </cell>
          <cell r="AL601">
            <v>0</v>
          </cell>
          <cell r="AM601">
            <v>0</v>
          </cell>
          <cell r="AN601">
            <v>0</v>
          </cell>
          <cell r="AO601">
            <v>0</v>
          </cell>
          <cell r="AP601">
            <v>0</v>
          </cell>
          <cell r="AQ601">
            <v>0</v>
          </cell>
          <cell r="AR601">
            <v>0</v>
          </cell>
          <cell r="AS601">
            <v>0</v>
          </cell>
          <cell r="AT601">
            <v>0</v>
          </cell>
          <cell r="AU601">
            <v>0</v>
          </cell>
          <cell r="AV601">
            <v>0</v>
          </cell>
          <cell r="AW601">
            <v>0</v>
          </cell>
          <cell r="AX601">
            <v>0</v>
          </cell>
          <cell r="AY601">
            <v>0</v>
          </cell>
          <cell r="AZ601">
            <v>0</v>
          </cell>
          <cell r="BA601">
            <v>0</v>
          </cell>
          <cell r="BB601">
            <v>0</v>
          </cell>
          <cell r="BC601">
            <v>0</v>
          </cell>
          <cell r="BD601">
            <v>0</v>
          </cell>
          <cell r="BE601">
            <v>0</v>
          </cell>
          <cell r="BF601">
            <v>0</v>
          </cell>
          <cell r="BG601">
            <v>0</v>
          </cell>
          <cell r="BH601">
            <v>0</v>
          </cell>
          <cell r="BI601">
            <v>0</v>
          </cell>
          <cell r="BJ601">
            <v>0</v>
          </cell>
          <cell r="BK601">
            <v>0</v>
          </cell>
          <cell r="BL601">
            <v>0</v>
          </cell>
          <cell r="BM601">
            <v>0</v>
          </cell>
          <cell r="BN601">
            <v>0</v>
          </cell>
          <cell r="BO601">
            <v>0</v>
          </cell>
          <cell r="BP601">
            <v>0</v>
          </cell>
          <cell r="BQ601">
            <v>0</v>
          </cell>
          <cell r="BR601">
            <v>0</v>
          </cell>
          <cell r="BS601">
            <v>0</v>
          </cell>
          <cell r="BT601">
            <v>0</v>
          </cell>
          <cell r="BU601">
            <v>0</v>
          </cell>
          <cell r="BV601">
            <v>0</v>
          </cell>
          <cell r="BW601">
            <v>0</v>
          </cell>
          <cell r="BX601">
            <v>0</v>
          </cell>
          <cell r="BY601">
            <v>0</v>
          </cell>
          <cell r="BZ601">
            <v>0</v>
          </cell>
          <cell r="CA601">
            <v>0</v>
          </cell>
          <cell r="CB601">
            <v>0</v>
          </cell>
          <cell r="CC601">
            <v>0</v>
          </cell>
        </row>
        <row r="602">
          <cell r="B602" t="str">
            <v>국도38(시)16</v>
          </cell>
          <cell r="C602" t="str">
            <v>국도38(시)</v>
          </cell>
          <cell r="D602">
            <v>16</v>
          </cell>
          <cell r="E602" t="str">
            <v>0206R_114</v>
          </cell>
          <cell r="F602" t="str">
            <v xml:space="preserve"> _무명</v>
          </cell>
          <cell r="G602">
            <v>28</v>
          </cell>
          <cell r="H602">
            <v>48</v>
          </cell>
          <cell r="I602">
            <v>0</v>
          </cell>
          <cell r="J602">
            <v>0</v>
          </cell>
          <cell r="K602">
            <v>0</v>
          </cell>
          <cell r="L602">
            <v>0</v>
          </cell>
          <cell r="M602">
            <v>0</v>
          </cell>
          <cell r="N602">
            <v>0</v>
          </cell>
          <cell r="O602">
            <v>0</v>
          </cell>
          <cell r="P602">
            <v>0</v>
          </cell>
          <cell r="Q602">
            <v>0</v>
          </cell>
          <cell r="R602">
            <v>28</v>
          </cell>
          <cell r="S602">
            <v>0</v>
          </cell>
          <cell r="T602">
            <v>28</v>
          </cell>
          <cell r="U602">
            <v>28</v>
          </cell>
          <cell r="V602">
            <v>0</v>
          </cell>
          <cell r="W602">
            <v>0</v>
          </cell>
          <cell r="X602">
            <v>0</v>
          </cell>
          <cell r="Y602">
            <v>0</v>
          </cell>
          <cell r="Z602">
            <v>0</v>
          </cell>
          <cell r="AA602">
            <v>0</v>
          </cell>
          <cell r="AB602">
            <v>0</v>
          </cell>
          <cell r="AC602">
            <v>0</v>
          </cell>
          <cell r="AD602">
            <v>0</v>
          </cell>
          <cell r="AE602">
            <v>0</v>
          </cell>
          <cell r="AF602">
            <v>0</v>
          </cell>
          <cell r="AG602">
            <v>0</v>
          </cell>
          <cell r="AH602">
            <v>0</v>
          </cell>
          <cell r="AI602">
            <v>0</v>
          </cell>
          <cell r="AJ602">
            <v>0</v>
          </cell>
          <cell r="AK602">
            <v>0</v>
          </cell>
          <cell r="AL602">
            <v>0</v>
          </cell>
          <cell r="AM602">
            <v>0</v>
          </cell>
          <cell r="AN602">
            <v>0</v>
          </cell>
          <cell r="AO602">
            <v>0</v>
          </cell>
          <cell r="AP602">
            <v>0</v>
          </cell>
          <cell r="AQ602">
            <v>0</v>
          </cell>
          <cell r="AR602">
            <v>0</v>
          </cell>
          <cell r="AS602">
            <v>0</v>
          </cell>
          <cell r="AT602">
            <v>0</v>
          </cell>
          <cell r="AU602">
            <v>0</v>
          </cell>
          <cell r="AV602">
            <v>0</v>
          </cell>
          <cell r="AW602">
            <v>0</v>
          </cell>
          <cell r="AX602">
            <v>0</v>
          </cell>
          <cell r="AY602">
            <v>0</v>
          </cell>
          <cell r="AZ602">
            <v>0</v>
          </cell>
          <cell r="BA602">
            <v>0</v>
          </cell>
          <cell r="BB602">
            <v>0</v>
          </cell>
          <cell r="BC602">
            <v>0</v>
          </cell>
          <cell r="BD602">
            <v>0</v>
          </cell>
          <cell r="BE602">
            <v>0</v>
          </cell>
          <cell r="BF602">
            <v>0</v>
          </cell>
          <cell r="BG602">
            <v>0</v>
          </cell>
          <cell r="BH602">
            <v>0</v>
          </cell>
          <cell r="BI602">
            <v>0</v>
          </cell>
          <cell r="BJ602">
            <v>0</v>
          </cell>
          <cell r="BK602">
            <v>0</v>
          </cell>
          <cell r="BL602">
            <v>0</v>
          </cell>
          <cell r="BM602">
            <v>0</v>
          </cell>
          <cell r="BN602">
            <v>0</v>
          </cell>
          <cell r="BO602">
            <v>0</v>
          </cell>
          <cell r="BP602">
            <v>0</v>
          </cell>
          <cell r="BQ602">
            <v>0</v>
          </cell>
          <cell r="BR602">
            <v>0</v>
          </cell>
          <cell r="BS602">
            <v>0</v>
          </cell>
          <cell r="BT602">
            <v>0</v>
          </cell>
          <cell r="BU602">
            <v>0</v>
          </cell>
          <cell r="BV602">
            <v>0</v>
          </cell>
          <cell r="BW602">
            <v>0</v>
          </cell>
          <cell r="BX602">
            <v>0</v>
          </cell>
          <cell r="BY602">
            <v>0</v>
          </cell>
          <cell r="BZ602">
            <v>0</v>
          </cell>
          <cell r="CA602">
            <v>0</v>
          </cell>
          <cell r="CB602">
            <v>0</v>
          </cell>
          <cell r="CC602">
            <v>0</v>
          </cell>
        </row>
        <row r="603">
          <cell r="B603" t="str">
            <v>국도38(시)16</v>
          </cell>
          <cell r="C603" t="str">
            <v>국도38(시)</v>
          </cell>
          <cell r="D603">
            <v>16</v>
          </cell>
          <cell r="E603" t="str">
            <v xml:space="preserve"> _무명</v>
          </cell>
          <cell r="F603" t="str">
            <v xml:space="preserve"> _무명</v>
          </cell>
          <cell r="G603">
            <v>21</v>
          </cell>
          <cell r="H603">
            <v>48</v>
          </cell>
          <cell r="I603">
            <v>0</v>
          </cell>
          <cell r="J603">
            <v>0</v>
          </cell>
          <cell r="K603">
            <v>0</v>
          </cell>
          <cell r="L603">
            <v>0</v>
          </cell>
          <cell r="M603">
            <v>0</v>
          </cell>
          <cell r="N603">
            <v>0</v>
          </cell>
          <cell r="O603">
            <v>0</v>
          </cell>
          <cell r="P603">
            <v>0</v>
          </cell>
          <cell r="Q603">
            <v>0</v>
          </cell>
          <cell r="R603">
            <v>21</v>
          </cell>
          <cell r="S603">
            <v>0</v>
          </cell>
          <cell r="T603">
            <v>21</v>
          </cell>
          <cell r="U603">
            <v>21</v>
          </cell>
          <cell r="V603">
            <v>0</v>
          </cell>
          <cell r="W603">
            <v>0</v>
          </cell>
          <cell r="X603">
            <v>0</v>
          </cell>
          <cell r="Y603">
            <v>0</v>
          </cell>
          <cell r="Z603">
            <v>0</v>
          </cell>
          <cell r="AA603">
            <v>0</v>
          </cell>
          <cell r="AB603">
            <v>0</v>
          </cell>
          <cell r="AC603">
            <v>0</v>
          </cell>
          <cell r="AD603">
            <v>0</v>
          </cell>
          <cell r="AE603">
            <v>0</v>
          </cell>
          <cell r="AF603">
            <v>0</v>
          </cell>
          <cell r="AG603">
            <v>0</v>
          </cell>
          <cell r="AH603">
            <v>0</v>
          </cell>
          <cell r="AI603">
            <v>0</v>
          </cell>
          <cell r="AJ603">
            <v>0</v>
          </cell>
          <cell r="AK603">
            <v>0</v>
          </cell>
          <cell r="AL603">
            <v>0</v>
          </cell>
          <cell r="AM603">
            <v>0</v>
          </cell>
          <cell r="AN603">
            <v>0</v>
          </cell>
          <cell r="AO603">
            <v>0</v>
          </cell>
          <cell r="AP603">
            <v>0</v>
          </cell>
          <cell r="AQ603">
            <v>0</v>
          </cell>
          <cell r="AR603">
            <v>0</v>
          </cell>
          <cell r="AS603">
            <v>0</v>
          </cell>
          <cell r="AT603">
            <v>0</v>
          </cell>
          <cell r="AU603">
            <v>0</v>
          </cell>
          <cell r="AV603">
            <v>0</v>
          </cell>
          <cell r="AW603">
            <v>0</v>
          </cell>
          <cell r="AX603">
            <v>0</v>
          </cell>
          <cell r="AY603">
            <v>0</v>
          </cell>
          <cell r="AZ603">
            <v>0</v>
          </cell>
          <cell r="BA603">
            <v>0</v>
          </cell>
          <cell r="BB603">
            <v>0</v>
          </cell>
          <cell r="BC603">
            <v>0</v>
          </cell>
          <cell r="BD603">
            <v>0</v>
          </cell>
          <cell r="BE603">
            <v>0</v>
          </cell>
          <cell r="BF603">
            <v>0</v>
          </cell>
          <cell r="BG603">
            <v>0</v>
          </cell>
          <cell r="BH603">
            <v>0</v>
          </cell>
          <cell r="BI603">
            <v>0</v>
          </cell>
          <cell r="BJ603">
            <v>0</v>
          </cell>
          <cell r="BK603">
            <v>0</v>
          </cell>
          <cell r="BL603">
            <v>0</v>
          </cell>
          <cell r="BM603">
            <v>0</v>
          </cell>
          <cell r="BN603">
            <v>0</v>
          </cell>
          <cell r="BO603">
            <v>0</v>
          </cell>
          <cell r="BP603">
            <v>0</v>
          </cell>
          <cell r="BQ603">
            <v>0</v>
          </cell>
          <cell r="BR603">
            <v>0</v>
          </cell>
          <cell r="BS603">
            <v>0</v>
          </cell>
          <cell r="BT603">
            <v>0</v>
          </cell>
          <cell r="BU603">
            <v>0</v>
          </cell>
          <cell r="BV603">
            <v>0</v>
          </cell>
          <cell r="BW603">
            <v>0</v>
          </cell>
          <cell r="BX603">
            <v>0</v>
          </cell>
          <cell r="BY603">
            <v>0</v>
          </cell>
          <cell r="BZ603">
            <v>0</v>
          </cell>
          <cell r="CA603">
            <v>0</v>
          </cell>
          <cell r="CB603">
            <v>0</v>
          </cell>
          <cell r="CC603">
            <v>0</v>
          </cell>
        </row>
        <row r="604">
          <cell r="B604" t="str">
            <v>국도38(시)16</v>
          </cell>
          <cell r="C604" t="str">
            <v>국도38(시)</v>
          </cell>
          <cell r="D604">
            <v>16</v>
          </cell>
          <cell r="E604" t="str">
            <v xml:space="preserve"> _무명</v>
          </cell>
          <cell r="F604" t="str">
            <v xml:space="preserve"> _무명</v>
          </cell>
          <cell r="G604">
            <v>20</v>
          </cell>
          <cell r="H604">
            <v>48</v>
          </cell>
          <cell r="I604">
            <v>0</v>
          </cell>
          <cell r="J604">
            <v>0</v>
          </cell>
          <cell r="K604">
            <v>0</v>
          </cell>
          <cell r="L604">
            <v>0</v>
          </cell>
          <cell r="M604">
            <v>0</v>
          </cell>
          <cell r="N604">
            <v>0</v>
          </cell>
          <cell r="O604">
            <v>0</v>
          </cell>
          <cell r="P604">
            <v>0</v>
          </cell>
          <cell r="Q604">
            <v>0</v>
          </cell>
          <cell r="R604">
            <v>20</v>
          </cell>
          <cell r="S604">
            <v>0</v>
          </cell>
          <cell r="T604">
            <v>20</v>
          </cell>
          <cell r="U604">
            <v>20</v>
          </cell>
          <cell r="V604">
            <v>0</v>
          </cell>
          <cell r="W604">
            <v>0</v>
          </cell>
          <cell r="X604">
            <v>0</v>
          </cell>
          <cell r="Y604">
            <v>0</v>
          </cell>
          <cell r="Z604">
            <v>0</v>
          </cell>
          <cell r="AA604">
            <v>0</v>
          </cell>
          <cell r="AB604">
            <v>0</v>
          </cell>
          <cell r="AC604">
            <v>0</v>
          </cell>
          <cell r="AD604">
            <v>0</v>
          </cell>
          <cell r="AE604">
            <v>0</v>
          </cell>
          <cell r="AF604">
            <v>0</v>
          </cell>
          <cell r="AG604">
            <v>0</v>
          </cell>
          <cell r="AH604">
            <v>0</v>
          </cell>
          <cell r="AI604">
            <v>0</v>
          </cell>
          <cell r="AJ604">
            <v>0</v>
          </cell>
          <cell r="AK604">
            <v>0</v>
          </cell>
          <cell r="AL604">
            <v>0</v>
          </cell>
          <cell r="AM604">
            <v>0</v>
          </cell>
          <cell r="AN604">
            <v>0</v>
          </cell>
          <cell r="AO604">
            <v>0</v>
          </cell>
          <cell r="AP604">
            <v>0</v>
          </cell>
          <cell r="AQ604">
            <v>0</v>
          </cell>
          <cell r="AR604">
            <v>0</v>
          </cell>
          <cell r="AS604">
            <v>0</v>
          </cell>
          <cell r="AT604">
            <v>0</v>
          </cell>
          <cell r="AU604">
            <v>0</v>
          </cell>
          <cell r="AV604">
            <v>0</v>
          </cell>
          <cell r="AW604">
            <v>0</v>
          </cell>
          <cell r="AX604">
            <v>0</v>
          </cell>
          <cell r="AY604">
            <v>0</v>
          </cell>
          <cell r="AZ604">
            <v>0</v>
          </cell>
          <cell r="BA604">
            <v>0</v>
          </cell>
          <cell r="BB604">
            <v>0</v>
          </cell>
          <cell r="BC604">
            <v>0</v>
          </cell>
          <cell r="BD604">
            <v>0</v>
          </cell>
          <cell r="BE604">
            <v>0</v>
          </cell>
          <cell r="BF604">
            <v>0</v>
          </cell>
          <cell r="BG604">
            <v>0</v>
          </cell>
          <cell r="BH604">
            <v>0</v>
          </cell>
          <cell r="BI604">
            <v>0</v>
          </cell>
          <cell r="BJ604">
            <v>0</v>
          </cell>
          <cell r="BK604">
            <v>0</v>
          </cell>
          <cell r="BL604">
            <v>0</v>
          </cell>
          <cell r="BM604">
            <v>0</v>
          </cell>
          <cell r="BN604">
            <v>0</v>
          </cell>
          <cell r="BO604">
            <v>0</v>
          </cell>
          <cell r="BP604">
            <v>0</v>
          </cell>
          <cell r="BQ604">
            <v>0</v>
          </cell>
          <cell r="BR604">
            <v>0</v>
          </cell>
          <cell r="BS604">
            <v>0</v>
          </cell>
          <cell r="BT604">
            <v>0</v>
          </cell>
          <cell r="BU604">
            <v>0</v>
          </cell>
          <cell r="BV604">
            <v>0</v>
          </cell>
          <cell r="BW604">
            <v>0</v>
          </cell>
          <cell r="BX604">
            <v>0</v>
          </cell>
          <cell r="BY604">
            <v>0</v>
          </cell>
          <cell r="BZ604">
            <v>0</v>
          </cell>
          <cell r="CA604">
            <v>0</v>
          </cell>
          <cell r="CB604">
            <v>0</v>
          </cell>
          <cell r="CC604">
            <v>0</v>
          </cell>
        </row>
        <row r="605">
          <cell r="B605" t="str">
            <v>국도38(시)16</v>
          </cell>
          <cell r="C605" t="str">
            <v>국도38(시)</v>
          </cell>
          <cell r="D605">
            <v>16</v>
          </cell>
          <cell r="E605" t="str">
            <v xml:space="preserve"> _무명</v>
          </cell>
          <cell r="F605" t="str">
            <v xml:space="preserve"> _무명</v>
          </cell>
          <cell r="G605">
            <v>17</v>
          </cell>
          <cell r="H605">
            <v>48</v>
          </cell>
          <cell r="I605">
            <v>0</v>
          </cell>
          <cell r="J605">
            <v>0</v>
          </cell>
          <cell r="K605">
            <v>0</v>
          </cell>
          <cell r="L605">
            <v>0</v>
          </cell>
          <cell r="M605">
            <v>0</v>
          </cell>
          <cell r="N605">
            <v>0</v>
          </cell>
          <cell r="O605">
            <v>0</v>
          </cell>
          <cell r="P605">
            <v>0</v>
          </cell>
          <cell r="Q605">
            <v>0</v>
          </cell>
          <cell r="R605">
            <v>17</v>
          </cell>
          <cell r="S605">
            <v>0</v>
          </cell>
          <cell r="T605">
            <v>17</v>
          </cell>
          <cell r="U605">
            <v>17</v>
          </cell>
          <cell r="V605">
            <v>0</v>
          </cell>
          <cell r="W605">
            <v>0</v>
          </cell>
          <cell r="X605">
            <v>0</v>
          </cell>
          <cell r="Y605">
            <v>0</v>
          </cell>
          <cell r="Z605">
            <v>0</v>
          </cell>
          <cell r="AA605">
            <v>0</v>
          </cell>
          <cell r="AB605">
            <v>0</v>
          </cell>
          <cell r="AC605">
            <v>0</v>
          </cell>
          <cell r="AD605">
            <v>0</v>
          </cell>
          <cell r="AE605">
            <v>0</v>
          </cell>
          <cell r="AF605">
            <v>0</v>
          </cell>
          <cell r="AG605">
            <v>0</v>
          </cell>
          <cell r="AH605">
            <v>0</v>
          </cell>
          <cell r="AI605">
            <v>0</v>
          </cell>
          <cell r="AJ605">
            <v>0</v>
          </cell>
          <cell r="AK605">
            <v>0</v>
          </cell>
          <cell r="AL605">
            <v>0</v>
          </cell>
          <cell r="AM605">
            <v>0</v>
          </cell>
          <cell r="AN605">
            <v>0</v>
          </cell>
          <cell r="AO605">
            <v>0</v>
          </cell>
          <cell r="AP605">
            <v>0</v>
          </cell>
          <cell r="AQ605">
            <v>0</v>
          </cell>
          <cell r="AR605">
            <v>0</v>
          </cell>
          <cell r="AS605">
            <v>0</v>
          </cell>
          <cell r="AT605">
            <v>0</v>
          </cell>
          <cell r="AU605">
            <v>0</v>
          </cell>
          <cell r="AV605">
            <v>0</v>
          </cell>
          <cell r="AW605">
            <v>0</v>
          </cell>
          <cell r="AX605">
            <v>0</v>
          </cell>
          <cell r="AY605">
            <v>0</v>
          </cell>
          <cell r="AZ605">
            <v>0</v>
          </cell>
          <cell r="BA605">
            <v>0</v>
          </cell>
          <cell r="BB605">
            <v>0</v>
          </cell>
          <cell r="BC605">
            <v>0</v>
          </cell>
          <cell r="BD605">
            <v>0</v>
          </cell>
          <cell r="BE605">
            <v>0</v>
          </cell>
          <cell r="BF605">
            <v>0</v>
          </cell>
          <cell r="BG605">
            <v>0</v>
          </cell>
          <cell r="BH605">
            <v>0</v>
          </cell>
          <cell r="BI605">
            <v>0</v>
          </cell>
          <cell r="BJ605">
            <v>0</v>
          </cell>
          <cell r="BK605">
            <v>0</v>
          </cell>
          <cell r="BL605">
            <v>0</v>
          </cell>
          <cell r="BM605">
            <v>0</v>
          </cell>
          <cell r="BN605">
            <v>0</v>
          </cell>
          <cell r="BO605">
            <v>0</v>
          </cell>
          <cell r="BP605">
            <v>0</v>
          </cell>
          <cell r="BQ605">
            <v>0</v>
          </cell>
          <cell r="BR605">
            <v>0</v>
          </cell>
          <cell r="BS605">
            <v>0</v>
          </cell>
          <cell r="BT605">
            <v>0</v>
          </cell>
          <cell r="BU605">
            <v>0</v>
          </cell>
          <cell r="BV605">
            <v>0</v>
          </cell>
          <cell r="BW605">
            <v>0</v>
          </cell>
          <cell r="BX605">
            <v>0</v>
          </cell>
          <cell r="BY605">
            <v>0</v>
          </cell>
          <cell r="BZ605">
            <v>0</v>
          </cell>
          <cell r="CA605">
            <v>0</v>
          </cell>
          <cell r="CB605">
            <v>0</v>
          </cell>
          <cell r="CC605">
            <v>0</v>
          </cell>
        </row>
        <row r="606">
          <cell r="B606" t="str">
            <v>국도38(시)16</v>
          </cell>
          <cell r="C606" t="str">
            <v>국도38(시)</v>
          </cell>
          <cell r="D606">
            <v>16</v>
          </cell>
          <cell r="E606" t="str">
            <v xml:space="preserve"> _무명</v>
          </cell>
          <cell r="F606" t="str">
            <v xml:space="preserve"> _무명</v>
          </cell>
          <cell r="G606">
            <v>24</v>
          </cell>
          <cell r="H606">
            <v>48</v>
          </cell>
          <cell r="I606">
            <v>0</v>
          </cell>
          <cell r="J606">
            <v>0</v>
          </cell>
          <cell r="K606">
            <v>0</v>
          </cell>
          <cell r="L606">
            <v>0</v>
          </cell>
          <cell r="M606">
            <v>0</v>
          </cell>
          <cell r="N606">
            <v>0</v>
          </cell>
          <cell r="O606">
            <v>0</v>
          </cell>
          <cell r="P606">
            <v>0</v>
          </cell>
          <cell r="Q606">
            <v>0</v>
          </cell>
          <cell r="R606">
            <v>24</v>
          </cell>
          <cell r="S606">
            <v>0</v>
          </cell>
          <cell r="T606">
            <v>24</v>
          </cell>
          <cell r="U606">
            <v>24</v>
          </cell>
          <cell r="V606">
            <v>0</v>
          </cell>
          <cell r="W606">
            <v>0</v>
          </cell>
          <cell r="X606">
            <v>0</v>
          </cell>
          <cell r="Y606">
            <v>0</v>
          </cell>
          <cell r="Z606">
            <v>0</v>
          </cell>
          <cell r="AA606">
            <v>0</v>
          </cell>
          <cell r="AB606">
            <v>0</v>
          </cell>
          <cell r="AC606">
            <v>0</v>
          </cell>
          <cell r="AD606">
            <v>0</v>
          </cell>
          <cell r="AE606">
            <v>0</v>
          </cell>
          <cell r="AF606">
            <v>0</v>
          </cell>
          <cell r="AG606">
            <v>0</v>
          </cell>
          <cell r="AH606">
            <v>0</v>
          </cell>
          <cell r="AI606">
            <v>0</v>
          </cell>
          <cell r="AJ606">
            <v>0</v>
          </cell>
          <cell r="AK606">
            <v>0</v>
          </cell>
          <cell r="AL606">
            <v>0</v>
          </cell>
          <cell r="AM606">
            <v>0</v>
          </cell>
          <cell r="AN606">
            <v>0</v>
          </cell>
          <cell r="AO606">
            <v>0</v>
          </cell>
          <cell r="AP606">
            <v>0</v>
          </cell>
          <cell r="AQ606">
            <v>0</v>
          </cell>
          <cell r="AR606">
            <v>0</v>
          </cell>
          <cell r="AS606">
            <v>0</v>
          </cell>
          <cell r="AT606">
            <v>0</v>
          </cell>
          <cell r="AU606">
            <v>0</v>
          </cell>
          <cell r="AV606">
            <v>0</v>
          </cell>
          <cell r="AW606">
            <v>0</v>
          </cell>
          <cell r="AX606">
            <v>0</v>
          </cell>
          <cell r="AY606">
            <v>0</v>
          </cell>
          <cell r="AZ606">
            <v>0</v>
          </cell>
          <cell r="BA606">
            <v>0</v>
          </cell>
          <cell r="BB606">
            <v>0</v>
          </cell>
          <cell r="BC606">
            <v>0</v>
          </cell>
          <cell r="BD606">
            <v>0</v>
          </cell>
          <cell r="BE606">
            <v>0</v>
          </cell>
          <cell r="BF606">
            <v>0</v>
          </cell>
          <cell r="BG606">
            <v>0</v>
          </cell>
          <cell r="BH606">
            <v>0</v>
          </cell>
          <cell r="BI606">
            <v>0</v>
          </cell>
          <cell r="BJ606">
            <v>0</v>
          </cell>
          <cell r="BK606">
            <v>0</v>
          </cell>
          <cell r="BL606">
            <v>0</v>
          </cell>
          <cell r="BM606">
            <v>0</v>
          </cell>
          <cell r="BN606">
            <v>0</v>
          </cell>
          <cell r="BO606">
            <v>0</v>
          </cell>
          <cell r="BP606">
            <v>0</v>
          </cell>
          <cell r="BQ606">
            <v>0</v>
          </cell>
          <cell r="BR606">
            <v>0</v>
          </cell>
          <cell r="BS606">
            <v>0</v>
          </cell>
          <cell r="BT606">
            <v>0</v>
          </cell>
          <cell r="BU606">
            <v>0</v>
          </cell>
          <cell r="BV606">
            <v>0</v>
          </cell>
          <cell r="BW606">
            <v>0</v>
          </cell>
          <cell r="BX606">
            <v>0</v>
          </cell>
          <cell r="BY606">
            <v>0</v>
          </cell>
          <cell r="BZ606">
            <v>0</v>
          </cell>
          <cell r="CA606">
            <v>0</v>
          </cell>
          <cell r="CB606">
            <v>0</v>
          </cell>
          <cell r="CC606">
            <v>0</v>
          </cell>
        </row>
        <row r="607">
          <cell r="B607" t="str">
            <v>국도38(시)16</v>
          </cell>
          <cell r="C607" t="str">
            <v>국도38(시)</v>
          </cell>
          <cell r="D607">
            <v>16</v>
          </cell>
          <cell r="E607" t="str">
            <v xml:space="preserve"> _무명</v>
          </cell>
          <cell r="F607" t="str">
            <v xml:space="preserve"> _무명</v>
          </cell>
          <cell r="G607">
            <v>19</v>
          </cell>
          <cell r="H607">
            <v>48</v>
          </cell>
          <cell r="I607">
            <v>0</v>
          </cell>
          <cell r="J607">
            <v>0</v>
          </cell>
          <cell r="K607">
            <v>0</v>
          </cell>
          <cell r="L607">
            <v>0</v>
          </cell>
          <cell r="M607">
            <v>0</v>
          </cell>
          <cell r="N607">
            <v>0</v>
          </cell>
          <cell r="O607">
            <v>0</v>
          </cell>
          <cell r="P607">
            <v>0</v>
          </cell>
          <cell r="Q607">
            <v>0</v>
          </cell>
          <cell r="R607">
            <v>19</v>
          </cell>
          <cell r="S607">
            <v>0</v>
          </cell>
          <cell r="T607">
            <v>19</v>
          </cell>
          <cell r="U607">
            <v>19</v>
          </cell>
          <cell r="V607">
            <v>0</v>
          </cell>
          <cell r="W607">
            <v>0</v>
          </cell>
          <cell r="X607">
            <v>0</v>
          </cell>
          <cell r="Y607">
            <v>0</v>
          </cell>
          <cell r="Z607">
            <v>0</v>
          </cell>
          <cell r="AA607">
            <v>0</v>
          </cell>
          <cell r="AB607">
            <v>0</v>
          </cell>
          <cell r="AC607">
            <v>0</v>
          </cell>
          <cell r="AD607">
            <v>0</v>
          </cell>
          <cell r="AE607">
            <v>0</v>
          </cell>
          <cell r="AF607">
            <v>0</v>
          </cell>
          <cell r="AG607">
            <v>0</v>
          </cell>
          <cell r="AH607">
            <v>0</v>
          </cell>
          <cell r="AI607">
            <v>0</v>
          </cell>
          <cell r="AJ607">
            <v>0</v>
          </cell>
          <cell r="AK607">
            <v>0</v>
          </cell>
          <cell r="AL607">
            <v>0</v>
          </cell>
          <cell r="AM607">
            <v>0</v>
          </cell>
          <cell r="AN607">
            <v>0</v>
          </cell>
          <cell r="AO607">
            <v>0</v>
          </cell>
          <cell r="AP607">
            <v>0</v>
          </cell>
          <cell r="AQ607">
            <v>0</v>
          </cell>
          <cell r="AR607">
            <v>0</v>
          </cell>
          <cell r="AS607">
            <v>0</v>
          </cell>
          <cell r="AT607">
            <v>0</v>
          </cell>
          <cell r="AU607">
            <v>0</v>
          </cell>
          <cell r="AV607">
            <v>0</v>
          </cell>
          <cell r="AW607">
            <v>0</v>
          </cell>
          <cell r="AX607">
            <v>0</v>
          </cell>
          <cell r="AY607">
            <v>0</v>
          </cell>
          <cell r="AZ607">
            <v>0</v>
          </cell>
          <cell r="BA607">
            <v>0</v>
          </cell>
          <cell r="BB607">
            <v>0</v>
          </cell>
          <cell r="BC607">
            <v>0</v>
          </cell>
          <cell r="BD607">
            <v>0</v>
          </cell>
          <cell r="BE607">
            <v>0</v>
          </cell>
          <cell r="BF607">
            <v>0</v>
          </cell>
          <cell r="BG607">
            <v>0</v>
          </cell>
          <cell r="BH607">
            <v>0</v>
          </cell>
          <cell r="BI607">
            <v>0</v>
          </cell>
          <cell r="BJ607">
            <v>0</v>
          </cell>
          <cell r="BK607">
            <v>0</v>
          </cell>
          <cell r="BL607">
            <v>0</v>
          </cell>
          <cell r="BM607">
            <v>0</v>
          </cell>
          <cell r="BN607">
            <v>0</v>
          </cell>
          <cell r="BO607">
            <v>0</v>
          </cell>
          <cell r="BP607">
            <v>0</v>
          </cell>
          <cell r="BQ607">
            <v>0</v>
          </cell>
          <cell r="BR607">
            <v>0</v>
          </cell>
          <cell r="BS607">
            <v>0</v>
          </cell>
          <cell r="BT607">
            <v>0</v>
          </cell>
          <cell r="BU607">
            <v>0</v>
          </cell>
          <cell r="BV607">
            <v>0</v>
          </cell>
          <cell r="BW607">
            <v>0</v>
          </cell>
          <cell r="BX607">
            <v>0</v>
          </cell>
          <cell r="BY607">
            <v>0</v>
          </cell>
          <cell r="BZ607">
            <v>0</v>
          </cell>
          <cell r="CA607">
            <v>0</v>
          </cell>
          <cell r="CB607">
            <v>0</v>
          </cell>
          <cell r="CC607">
            <v>0</v>
          </cell>
        </row>
        <row r="608">
          <cell r="B608" t="str">
            <v>국도38(시)16</v>
          </cell>
          <cell r="C608" t="str">
            <v>국도38(시)</v>
          </cell>
          <cell r="D608">
            <v>16</v>
          </cell>
          <cell r="E608" t="str">
            <v xml:space="preserve"> _무명</v>
          </cell>
          <cell r="F608" t="str">
            <v xml:space="preserve"> _무명</v>
          </cell>
          <cell r="G608">
            <v>24</v>
          </cell>
          <cell r="H608">
            <v>48</v>
          </cell>
          <cell r="I608">
            <v>0</v>
          </cell>
          <cell r="J608">
            <v>0</v>
          </cell>
          <cell r="K608">
            <v>0</v>
          </cell>
          <cell r="L608">
            <v>0</v>
          </cell>
          <cell r="M608">
            <v>0</v>
          </cell>
          <cell r="N608">
            <v>0</v>
          </cell>
          <cell r="O608">
            <v>0</v>
          </cell>
          <cell r="P608">
            <v>0</v>
          </cell>
          <cell r="Q608">
            <v>0</v>
          </cell>
          <cell r="R608">
            <v>24</v>
          </cell>
          <cell r="S608">
            <v>0</v>
          </cell>
          <cell r="T608">
            <v>24</v>
          </cell>
          <cell r="U608">
            <v>24</v>
          </cell>
          <cell r="V608">
            <v>0</v>
          </cell>
          <cell r="W608">
            <v>0</v>
          </cell>
          <cell r="X608">
            <v>0</v>
          </cell>
          <cell r="Y608">
            <v>0</v>
          </cell>
          <cell r="Z608">
            <v>0</v>
          </cell>
          <cell r="AA608">
            <v>0</v>
          </cell>
          <cell r="AB608">
            <v>0</v>
          </cell>
          <cell r="AC608">
            <v>0</v>
          </cell>
          <cell r="AD608">
            <v>0</v>
          </cell>
          <cell r="AE608">
            <v>0</v>
          </cell>
          <cell r="AF608">
            <v>0</v>
          </cell>
          <cell r="AG608">
            <v>0</v>
          </cell>
          <cell r="AH608">
            <v>0</v>
          </cell>
          <cell r="AI608">
            <v>0</v>
          </cell>
          <cell r="AJ608">
            <v>0</v>
          </cell>
          <cell r="AK608">
            <v>0</v>
          </cell>
          <cell r="AL608">
            <v>0</v>
          </cell>
          <cell r="AM608">
            <v>0</v>
          </cell>
          <cell r="AN608">
            <v>0</v>
          </cell>
          <cell r="AO608">
            <v>0</v>
          </cell>
          <cell r="AP608">
            <v>0</v>
          </cell>
          <cell r="AQ608">
            <v>0</v>
          </cell>
          <cell r="AR608">
            <v>0</v>
          </cell>
          <cell r="AS608">
            <v>0</v>
          </cell>
          <cell r="AT608">
            <v>0</v>
          </cell>
          <cell r="AU608">
            <v>0</v>
          </cell>
          <cell r="AV608">
            <v>0</v>
          </cell>
          <cell r="AW608">
            <v>0</v>
          </cell>
          <cell r="AX608">
            <v>0</v>
          </cell>
          <cell r="AY608">
            <v>0</v>
          </cell>
          <cell r="AZ608">
            <v>0</v>
          </cell>
          <cell r="BA608">
            <v>0</v>
          </cell>
          <cell r="BB608">
            <v>0</v>
          </cell>
          <cell r="BC608">
            <v>0</v>
          </cell>
          <cell r="BD608">
            <v>0</v>
          </cell>
          <cell r="BE608">
            <v>0</v>
          </cell>
          <cell r="BF608">
            <v>0</v>
          </cell>
          <cell r="BG608">
            <v>0</v>
          </cell>
          <cell r="BH608">
            <v>0</v>
          </cell>
          <cell r="BI608">
            <v>0</v>
          </cell>
          <cell r="BJ608">
            <v>0</v>
          </cell>
          <cell r="BK608">
            <v>0</v>
          </cell>
          <cell r="BL608">
            <v>0</v>
          </cell>
          <cell r="BM608">
            <v>0</v>
          </cell>
          <cell r="BN608">
            <v>0</v>
          </cell>
          <cell r="BO608">
            <v>0</v>
          </cell>
          <cell r="BP608">
            <v>0</v>
          </cell>
          <cell r="BQ608">
            <v>0</v>
          </cell>
          <cell r="BR608">
            <v>0</v>
          </cell>
          <cell r="BS608">
            <v>0</v>
          </cell>
          <cell r="BT608">
            <v>0</v>
          </cell>
          <cell r="BU608">
            <v>0</v>
          </cell>
          <cell r="BV608">
            <v>0</v>
          </cell>
          <cell r="BW608">
            <v>0</v>
          </cell>
          <cell r="BX608">
            <v>0</v>
          </cell>
          <cell r="BY608">
            <v>0</v>
          </cell>
          <cell r="BZ608">
            <v>0</v>
          </cell>
          <cell r="CA608">
            <v>0</v>
          </cell>
          <cell r="CB608">
            <v>0</v>
          </cell>
          <cell r="CC608">
            <v>0</v>
          </cell>
        </row>
        <row r="609">
          <cell r="B609" t="str">
            <v>국도38(시)16</v>
          </cell>
          <cell r="C609" t="str">
            <v>국도38(시)</v>
          </cell>
          <cell r="D609">
            <v>16</v>
          </cell>
          <cell r="E609" t="str">
            <v xml:space="preserve"> _무명</v>
          </cell>
          <cell r="F609" t="str">
            <v xml:space="preserve"> _무명</v>
          </cell>
          <cell r="G609">
            <v>12</v>
          </cell>
          <cell r="H609">
            <v>48</v>
          </cell>
          <cell r="I609">
            <v>0</v>
          </cell>
          <cell r="J609">
            <v>0</v>
          </cell>
          <cell r="K609">
            <v>0</v>
          </cell>
          <cell r="L609">
            <v>0</v>
          </cell>
          <cell r="M609">
            <v>0</v>
          </cell>
          <cell r="N609">
            <v>0</v>
          </cell>
          <cell r="O609">
            <v>0</v>
          </cell>
          <cell r="P609">
            <v>0</v>
          </cell>
          <cell r="Q609">
            <v>0</v>
          </cell>
          <cell r="R609">
            <v>12</v>
          </cell>
          <cell r="S609">
            <v>0</v>
          </cell>
          <cell r="T609">
            <v>12</v>
          </cell>
          <cell r="U609">
            <v>12</v>
          </cell>
          <cell r="V609">
            <v>0</v>
          </cell>
          <cell r="W609">
            <v>0</v>
          </cell>
          <cell r="X609">
            <v>0</v>
          </cell>
          <cell r="Y609">
            <v>0</v>
          </cell>
          <cell r="Z609">
            <v>0</v>
          </cell>
          <cell r="AA609">
            <v>0</v>
          </cell>
          <cell r="AB609">
            <v>0</v>
          </cell>
          <cell r="AC609">
            <v>0</v>
          </cell>
          <cell r="AD609">
            <v>0</v>
          </cell>
          <cell r="AE609">
            <v>0</v>
          </cell>
          <cell r="AF609">
            <v>0</v>
          </cell>
          <cell r="AG609">
            <v>0</v>
          </cell>
          <cell r="AH609">
            <v>0</v>
          </cell>
          <cell r="AI609">
            <v>0</v>
          </cell>
          <cell r="AJ609">
            <v>0</v>
          </cell>
          <cell r="AK609">
            <v>0</v>
          </cell>
          <cell r="AL609">
            <v>0</v>
          </cell>
          <cell r="AM609">
            <v>0</v>
          </cell>
          <cell r="AN609">
            <v>0</v>
          </cell>
          <cell r="AO609">
            <v>0</v>
          </cell>
          <cell r="AP609">
            <v>0</v>
          </cell>
          <cell r="AQ609">
            <v>0</v>
          </cell>
          <cell r="AR609">
            <v>0</v>
          </cell>
          <cell r="AS609">
            <v>0</v>
          </cell>
          <cell r="AT609">
            <v>0</v>
          </cell>
          <cell r="AU609">
            <v>0</v>
          </cell>
          <cell r="AV609">
            <v>0</v>
          </cell>
          <cell r="AW609">
            <v>0</v>
          </cell>
          <cell r="AX609">
            <v>0</v>
          </cell>
          <cell r="AY609">
            <v>0</v>
          </cell>
          <cell r="AZ609">
            <v>0</v>
          </cell>
          <cell r="BA609">
            <v>0</v>
          </cell>
          <cell r="BB609">
            <v>0</v>
          </cell>
          <cell r="BC609">
            <v>0</v>
          </cell>
          <cell r="BD609">
            <v>0</v>
          </cell>
          <cell r="BE609">
            <v>0</v>
          </cell>
          <cell r="BF609">
            <v>0</v>
          </cell>
          <cell r="BG609">
            <v>0</v>
          </cell>
          <cell r="BH609">
            <v>0</v>
          </cell>
          <cell r="BI609">
            <v>0</v>
          </cell>
          <cell r="BJ609">
            <v>0</v>
          </cell>
          <cell r="BK609">
            <v>0</v>
          </cell>
          <cell r="BL609">
            <v>1</v>
          </cell>
          <cell r="BM609">
            <v>0</v>
          </cell>
          <cell r="BN609">
            <v>0</v>
          </cell>
          <cell r="BO609">
            <v>0</v>
          </cell>
          <cell r="BP609">
            <v>0</v>
          </cell>
          <cell r="BQ609">
            <v>0</v>
          </cell>
          <cell r="BR609">
            <v>0</v>
          </cell>
          <cell r="BS609">
            <v>0</v>
          </cell>
          <cell r="BT609">
            <v>0</v>
          </cell>
          <cell r="BU609">
            <v>0</v>
          </cell>
          <cell r="BV609">
            <v>0</v>
          </cell>
          <cell r="BW609">
            <v>0</v>
          </cell>
          <cell r="BX609">
            <v>0</v>
          </cell>
          <cell r="BY609">
            <v>0</v>
          </cell>
          <cell r="BZ609">
            <v>0</v>
          </cell>
          <cell r="CA609">
            <v>0</v>
          </cell>
          <cell r="CB609">
            <v>0</v>
          </cell>
          <cell r="CC609">
            <v>0</v>
          </cell>
        </row>
        <row r="610">
          <cell r="B610" t="str">
            <v>국도38(시)16</v>
          </cell>
          <cell r="C610" t="str">
            <v>국도38(시)</v>
          </cell>
          <cell r="D610">
            <v>16</v>
          </cell>
          <cell r="E610" t="str">
            <v xml:space="preserve"> _무명</v>
          </cell>
          <cell r="F610" t="str">
            <v xml:space="preserve"> _무명</v>
          </cell>
          <cell r="G610">
            <v>22</v>
          </cell>
          <cell r="H610">
            <v>48</v>
          </cell>
          <cell r="I610">
            <v>0</v>
          </cell>
          <cell r="J610" t="str">
            <v>중간여장</v>
          </cell>
          <cell r="K610">
            <v>0</v>
          </cell>
          <cell r="L610">
            <v>0</v>
          </cell>
          <cell r="M610">
            <v>0</v>
          </cell>
          <cell r="N610">
            <v>0</v>
          </cell>
          <cell r="O610">
            <v>0</v>
          </cell>
          <cell r="P610">
            <v>0</v>
          </cell>
          <cell r="Q610">
            <v>0</v>
          </cell>
          <cell r="R610">
            <v>22</v>
          </cell>
          <cell r="S610">
            <v>0</v>
          </cell>
          <cell r="T610">
            <v>22</v>
          </cell>
          <cell r="U610">
            <v>52</v>
          </cell>
          <cell r="V610">
            <v>0</v>
          </cell>
          <cell r="W610">
            <v>0</v>
          </cell>
          <cell r="X610">
            <v>30</v>
          </cell>
          <cell r="Y610">
            <v>0</v>
          </cell>
          <cell r="Z610">
            <v>0</v>
          </cell>
          <cell r="AA610">
            <v>0</v>
          </cell>
          <cell r="AB610">
            <v>0</v>
          </cell>
          <cell r="AC610">
            <v>0</v>
          </cell>
          <cell r="AD610">
            <v>0</v>
          </cell>
          <cell r="AE610">
            <v>0</v>
          </cell>
          <cell r="AF610">
            <v>0</v>
          </cell>
          <cell r="AG610">
            <v>0</v>
          </cell>
          <cell r="AH610">
            <v>0</v>
          </cell>
          <cell r="AI610">
            <v>0</v>
          </cell>
          <cell r="AJ610">
            <v>0</v>
          </cell>
          <cell r="AK610">
            <v>0</v>
          </cell>
          <cell r="AL610">
            <v>0</v>
          </cell>
          <cell r="AM610">
            <v>0</v>
          </cell>
          <cell r="AN610">
            <v>0</v>
          </cell>
          <cell r="AO610">
            <v>0</v>
          </cell>
          <cell r="AP610">
            <v>0</v>
          </cell>
          <cell r="AQ610">
            <v>0</v>
          </cell>
          <cell r="AR610">
            <v>0</v>
          </cell>
          <cell r="AS610">
            <v>0</v>
          </cell>
          <cell r="AT610">
            <v>0</v>
          </cell>
          <cell r="AU610">
            <v>0</v>
          </cell>
          <cell r="AV610">
            <v>0</v>
          </cell>
          <cell r="AW610">
            <v>0</v>
          </cell>
          <cell r="AX610">
            <v>0</v>
          </cell>
          <cell r="AY610">
            <v>0</v>
          </cell>
          <cell r="AZ610">
            <v>0</v>
          </cell>
          <cell r="BA610">
            <v>1</v>
          </cell>
          <cell r="BB610">
            <v>0</v>
          </cell>
          <cell r="BC610">
            <v>0</v>
          </cell>
          <cell r="BD610">
            <v>0</v>
          </cell>
          <cell r="BE610">
            <v>0</v>
          </cell>
          <cell r="BF610">
            <v>0</v>
          </cell>
          <cell r="BG610">
            <v>0</v>
          </cell>
          <cell r="BH610">
            <v>0</v>
          </cell>
          <cell r="BI610">
            <v>0</v>
          </cell>
          <cell r="BJ610">
            <v>0</v>
          </cell>
          <cell r="BK610">
            <v>0</v>
          </cell>
          <cell r="BL610">
            <v>0</v>
          </cell>
          <cell r="BM610">
            <v>0</v>
          </cell>
          <cell r="BN610">
            <v>0</v>
          </cell>
          <cell r="BO610">
            <v>0</v>
          </cell>
          <cell r="BP610">
            <v>0</v>
          </cell>
          <cell r="BQ610">
            <v>0</v>
          </cell>
          <cell r="BR610">
            <v>0</v>
          </cell>
          <cell r="BS610">
            <v>0</v>
          </cell>
          <cell r="BT610">
            <v>0</v>
          </cell>
          <cell r="BU610">
            <v>0</v>
          </cell>
          <cell r="BV610">
            <v>0</v>
          </cell>
          <cell r="BW610">
            <v>0</v>
          </cell>
          <cell r="BX610">
            <v>0</v>
          </cell>
          <cell r="BY610">
            <v>0</v>
          </cell>
          <cell r="BZ610">
            <v>0</v>
          </cell>
          <cell r="CA610">
            <v>0</v>
          </cell>
          <cell r="CB610">
            <v>0</v>
          </cell>
          <cell r="CC610">
            <v>0</v>
          </cell>
        </row>
        <row r="611">
          <cell r="B611" t="str">
            <v>국도38(시)16</v>
          </cell>
          <cell r="C611" t="str">
            <v>국도38(시)</v>
          </cell>
          <cell r="D611">
            <v>16</v>
          </cell>
          <cell r="E611" t="str">
            <v xml:space="preserve"> _무명</v>
          </cell>
          <cell r="F611" t="str">
            <v>PBOX03</v>
          </cell>
          <cell r="G611">
            <v>3</v>
          </cell>
          <cell r="H611">
            <v>48</v>
          </cell>
          <cell r="I611">
            <v>0</v>
          </cell>
          <cell r="J611">
            <v>0</v>
          </cell>
          <cell r="K611">
            <v>0</v>
          </cell>
          <cell r="L611">
            <v>0</v>
          </cell>
          <cell r="M611">
            <v>0</v>
          </cell>
          <cell r="N611">
            <v>0</v>
          </cell>
          <cell r="O611">
            <v>0</v>
          </cell>
          <cell r="P611">
            <v>0</v>
          </cell>
          <cell r="Q611">
            <v>0</v>
          </cell>
          <cell r="R611">
            <v>0</v>
          </cell>
          <cell r="S611">
            <v>3</v>
          </cell>
          <cell r="T611">
            <v>3</v>
          </cell>
          <cell r="U611">
            <v>3</v>
          </cell>
          <cell r="V611">
            <v>0</v>
          </cell>
          <cell r="W611">
            <v>0</v>
          </cell>
          <cell r="X611">
            <v>0</v>
          </cell>
          <cell r="Y611">
            <v>0</v>
          </cell>
          <cell r="Z611">
            <v>0</v>
          </cell>
          <cell r="AA611">
            <v>0</v>
          </cell>
          <cell r="AB611">
            <v>0</v>
          </cell>
          <cell r="AC611">
            <v>0</v>
          </cell>
          <cell r="AD611">
            <v>0</v>
          </cell>
          <cell r="AE611">
            <v>0</v>
          </cell>
          <cell r="AF611">
            <v>0</v>
          </cell>
          <cell r="AG611">
            <v>0</v>
          </cell>
          <cell r="AH611">
            <v>0</v>
          </cell>
          <cell r="AI611">
            <v>0</v>
          </cell>
          <cell r="AJ611">
            <v>0</v>
          </cell>
          <cell r="AK611">
            <v>0</v>
          </cell>
          <cell r="AL611">
            <v>0</v>
          </cell>
          <cell r="AM611">
            <v>0</v>
          </cell>
          <cell r="AN611">
            <v>0</v>
          </cell>
          <cell r="AO611">
            <v>0</v>
          </cell>
          <cell r="AP611">
            <v>0</v>
          </cell>
          <cell r="AQ611">
            <v>0</v>
          </cell>
          <cell r="AR611">
            <v>0</v>
          </cell>
          <cell r="AS611">
            <v>0</v>
          </cell>
          <cell r="AT611">
            <v>0</v>
          </cell>
          <cell r="AU611">
            <v>0</v>
          </cell>
          <cell r="AV611">
            <v>0</v>
          </cell>
          <cell r="AW611">
            <v>0</v>
          </cell>
          <cell r="AX611">
            <v>0</v>
          </cell>
          <cell r="AY611">
            <v>0</v>
          </cell>
          <cell r="AZ611">
            <v>0</v>
          </cell>
          <cell r="BA611">
            <v>0</v>
          </cell>
          <cell r="BB611">
            <v>0</v>
          </cell>
          <cell r="BC611">
            <v>0</v>
          </cell>
          <cell r="BD611">
            <v>0</v>
          </cell>
          <cell r="BE611">
            <v>0</v>
          </cell>
          <cell r="BF611">
            <v>0</v>
          </cell>
          <cell r="BG611">
            <v>0</v>
          </cell>
          <cell r="BH611">
            <v>0</v>
          </cell>
          <cell r="BI611">
            <v>0</v>
          </cell>
          <cell r="BJ611">
            <v>0</v>
          </cell>
          <cell r="BK611">
            <v>0</v>
          </cell>
          <cell r="BL611">
            <v>0</v>
          </cell>
          <cell r="BM611">
            <v>0</v>
          </cell>
          <cell r="BN611">
            <v>0</v>
          </cell>
          <cell r="BO611">
            <v>0</v>
          </cell>
          <cell r="BP611">
            <v>0</v>
          </cell>
          <cell r="BQ611">
            <v>3</v>
          </cell>
          <cell r="BR611">
            <v>0</v>
          </cell>
          <cell r="BS611">
            <v>0</v>
          </cell>
          <cell r="BT611">
            <v>1</v>
          </cell>
          <cell r="BU611">
            <v>0</v>
          </cell>
          <cell r="BV611">
            <v>0</v>
          </cell>
          <cell r="BW611">
            <v>0</v>
          </cell>
          <cell r="BX611">
            <v>0</v>
          </cell>
          <cell r="BY611">
            <v>0</v>
          </cell>
          <cell r="BZ611">
            <v>0</v>
          </cell>
          <cell r="CA611">
            <v>0</v>
          </cell>
          <cell r="CB611">
            <v>0</v>
          </cell>
          <cell r="CC611">
            <v>0</v>
          </cell>
        </row>
        <row r="612">
          <cell r="B612" t="str">
            <v>국도38(시)16</v>
          </cell>
          <cell r="C612" t="str">
            <v>국도38(시)</v>
          </cell>
          <cell r="D612">
            <v>16</v>
          </cell>
          <cell r="E612" t="str">
            <v>PBOX03</v>
          </cell>
          <cell r="F612" t="str">
            <v>PBOX04</v>
          </cell>
          <cell r="G612">
            <v>91</v>
          </cell>
          <cell r="H612">
            <v>48</v>
          </cell>
          <cell r="I612">
            <v>0</v>
          </cell>
          <cell r="J612" t="str">
            <v>스틸</v>
          </cell>
          <cell r="K612">
            <v>0</v>
          </cell>
          <cell r="L612">
            <v>0</v>
          </cell>
          <cell r="M612">
            <v>0</v>
          </cell>
          <cell r="N612">
            <v>0</v>
          </cell>
          <cell r="O612">
            <v>0</v>
          </cell>
          <cell r="P612">
            <v>0</v>
          </cell>
          <cell r="Q612">
            <v>0</v>
          </cell>
          <cell r="R612">
            <v>0</v>
          </cell>
          <cell r="S612">
            <v>91</v>
          </cell>
          <cell r="T612">
            <v>91</v>
          </cell>
          <cell r="U612">
            <v>91</v>
          </cell>
          <cell r="V612">
            <v>0</v>
          </cell>
          <cell r="W612">
            <v>0</v>
          </cell>
          <cell r="X612">
            <v>0</v>
          </cell>
          <cell r="Y612">
            <v>0</v>
          </cell>
          <cell r="Z612">
            <v>0</v>
          </cell>
          <cell r="AA612">
            <v>0</v>
          </cell>
          <cell r="AB612">
            <v>0</v>
          </cell>
          <cell r="AC612">
            <v>0</v>
          </cell>
          <cell r="AD612">
            <v>0</v>
          </cell>
          <cell r="AE612">
            <v>0</v>
          </cell>
          <cell r="AF612">
            <v>0</v>
          </cell>
          <cell r="AG612">
            <v>0</v>
          </cell>
          <cell r="AH612">
            <v>0</v>
          </cell>
          <cell r="AI612">
            <v>0</v>
          </cell>
          <cell r="AJ612">
            <v>0</v>
          </cell>
          <cell r="AK612">
            <v>0</v>
          </cell>
          <cell r="AL612">
            <v>0</v>
          </cell>
          <cell r="AM612">
            <v>0</v>
          </cell>
          <cell r="AN612">
            <v>0</v>
          </cell>
          <cell r="AO612">
            <v>0</v>
          </cell>
          <cell r="AP612">
            <v>0</v>
          </cell>
          <cell r="AQ612">
            <v>0</v>
          </cell>
          <cell r="AR612">
            <v>0</v>
          </cell>
          <cell r="AS612">
            <v>0</v>
          </cell>
          <cell r="AT612">
            <v>0</v>
          </cell>
          <cell r="AU612">
            <v>0</v>
          </cell>
          <cell r="AV612">
            <v>0</v>
          </cell>
          <cell r="AW612">
            <v>0</v>
          </cell>
          <cell r="AX612">
            <v>0</v>
          </cell>
          <cell r="AY612">
            <v>0</v>
          </cell>
          <cell r="AZ612">
            <v>0</v>
          </cell>
          <cell r="BA612">
            <v>0</v>
          </cell>
          <cell r="BB612">
            <v>0</v>
          </cell>
          <cell r="BC612">
            <v>0</v>
          </cell>
          <cell r="BD612">
            <v>0</v>
          </cell>
          <cell r="BE612">
            <v>0</v>
          </cell>
          <cell r="BF612">
            <v>0</v>
          </cell>
          <cell r="BG612">
            <v>0</v>
          </cell>
          <cell r="BH612">
            <v>0</v>
          </cell>
          <cell r="BI612">
            <v>0</v>
          </cell>
          <cell r="BJ612">
            <v>0</v>
          </cell>
          <cell r="BK612">
            <v>0</v>
          </cell>
          <cell r="BL612">
            <v>0</v>
          </cell>
          <cell r="BM612">
            <v>0</v>
          </cell>
          <cell r="BN612">
            <v>0</v>
          </cell>
          <cell r="BO612">
            <v>0</v>
          </cell>
          <cell r="BP612">
            <v>0</v>
          </cell>
          <cell r="BQ612">
            <v>0</v>
          </cell>
          <cell r="BR612">
            <v>0</v>
          </cell>
          <cell r="BS612">
            <v>0</v>
          </cell>
          <cell r="BT612">
            <v>1</v>
          </cell>
          <cell r="BU612">
            <v>91</v>
          </cell>
          <cell r="BV612">
            <v>0</v>
          </cell>
          <cell r="BW612">
            <v>0</v>
          </cell>
          <cell r="BX612">
            <v>0</v>
          </cell>
          <cell r="BY612">
            <v>0</v>
          </cell>
          <cell r="BZ612">
            <v>0</v>
          </cell>
          <cell r="CA612">
            <v>0</v>
          </cell>
          <cell r="CB612">
            <v>0</v>
          </cell>
          <cell r="CC612">
            <v>0</v>
          </cell>
        </row>
        <row r="613">
          <cell r="B613" t="str">
            <v>국도38(시)16</v>
          </cell>
          <cell r="C613" t="str">
            <v>국도38(시)</v>
          </cell>
          <cell r="D613">
            <v>16</v>
          </cell>
          <cell r="E613" t="str">
            <v>PBOX04</v>
          </cell>
          <cell r="F613" t="str">
            <v>무명</v>
          </cell>
          <cell r="G613">
            <v>3</v>
          </cell>
          <cell r="H613">
            <v>48</v>
          </cell>
          <cell r="I613">
            <v>0</v>
          </cell>
          <cell r="J613">
            <v>0</v>
          </cell>
          <cell r="K613">
            <v>0</v>
          </cell>
          <cell r="L613">
            <v>0</v>
          </cell>
          <cell r="M613">
            <v>0</v>
          </cell>
          <cell r="N613">
            <v>0</v>
          </cell>
          <cell r="O613">
            <v>0</v>
          </cell>
          <cell r="P613">
            <v>0</v>
          </cell>
          <cell r="Q613">
            <v>0</v>
          </cell>
          <cell r="R613">
            <v>0</v>
          </cell>
          <cell r="S613">
            <v>3</v>
          </cell>
          <cell r="T613">
            <v>3</v>
          </cell>
          <cell r="U613">
            <v>3</v>
          </cell>
          <cell r="V613">
            <v>0</v>
          </cell>
          <cell r="W613">
            <v>0</v>
          </cell>
          <cell r="X613">
            <v>0</v>
          </cell>
          <cell r="Y613">
            <v>0</v>
          </cell>
          <cell r="Z613">
            <v>0</v>
          </cell>
          <cell r="AA613">
            <v>0</v>
          </cell>
          <cell r="AB613">
            <v>0</v>
          </cell>
          <cell r="AC613">
            <v>0</v>
          </cell>
          <cell r="AD613">
            <v>0</v>
          </cell>
          <cell r="AE613">
            <v>0</v>
          </cell>
          <cell r="AF613">
            <v>0</v>
          </cell>
          <cell r="AG613">
            <v>0</v>
          </cell>
          <cell r="AH613">
            <v>0</v>
          </cell>
          <cell r="AI613">
            <v>0</v>
          </cell>
          <cell r="AJ613">
            <v>0</v>
          </cell>
          <cell r="AK613">
            <v>0</v>
          </cell>
          <cell r="AL613">
            <v>0</v>
          </cell>
          <cell r="AM613">
            <v>0</v>
          </cell>
          <cell r="AN613">
            <v>0</v>
          </cell>
          <cell r="AO613">
            <v>0</v>
          </cell>
          <cell r="AP613">
            <v>0</v>
          </cell>
          <cell r="AQ613">
            <v>0</v>
          </cell>
          <cell r="AR613">
            <v>0</v>
          </cell>
          <cell r="AS613">
            <v>0</v>
          </cell>
          <cell r="AT613">
            <v>0</v>
          </cell>
          <cell r="AU613">
            <v>0</v>
          </cell>
          <cell r="AV613">
            <v>0</v>
          </cell>
          <cell r="AW613">
            <v>0</v>
          </cell>
          <cell r="AX613">
            <v>0</v>
          </cell>
          <cell r="AY613">
            <v>0</v>
          </cell>
          <cell r="AZ613">
            <v>0</v>
          </cell>
          <cell r="BA613">
            <v>0</v>
          </cell>
          <cell r="BB613">
            <v>0</v>
          </cell>
          <cell r="BC613">
            <v>0</v>
          </cell>
          <cell r="BD613">
            <v>0</v>
          </cell>
          <cell r="BE613">
            <v>0</v>
          </cell>
          <cell r="BF613">
            <v>0</v>
          </cell>
          <cell r="BG613">
            <v>0</v>
          </cell>
          <cell r="BH613">
            <v>0</v>
          </cell>
          <cell r="BI613">
            <v>0</v>
          </cell>
          <cell r="BJ613">
            <v>0</v>
          </cell>
          <cell r="BK613">
            <v>0</v>
          </cell>
          <cell r="BL613">
            <v>0</v>
          </cell>
          <cell r="BM613">
            <v>0</v>
          </cell>
          <cell r="BN613">
            <v>0</v>
          </cell>
          <cell r="BO613">
            <v>0</v>
          </cell>
          <cell r="BP613">
            <v>0</v>
          </cell>
          <cell r="BQ613">
            <v>3</v>
          </cell>
          <cell r="BR613">
            <v>0</v>
          </cell>
          <cell r="BS613">
            <v>0</v>
          </cell>
          <cell r="BT613">
            <v>0</v>
          </cell>
          <cell r="BU613">
            <v>0</v>
          </cell>
          <cell r="BV613">
            <v>0</v>
          </cell>
          <cell r="BW613">
            <v>0</v>
          </cell>
          <cell r="BX613">
            <v>0</v>
          </cell>
          <cell r="BY613">
            <v>0</v>
          </cell>
          <cell r="BZ613">
            <v>0</v>
          </cell>
          <cell r="CA613">
            <v>0</v>
          </cell>
          <cell r="CB613">
            <v>0</v>
          </cell>
          <cell r="CC613">
            <v>0</v>
          </cell>
        </row>
        <row r="614">
          <cell r="B614" t="str">
            <v>국도38(시)16</v>
          </cell>
          <cell r="C614" t="str">
            <v>국도38(시)</v>
          </cell>
          <cell r="D614">
            <v>16</v>
          </cell>
          <cell r="E614" t="str">
            <v>무명</v>
          </cell>
          <cell r="F614" t="str">
            <v xml:space="preserve"> _무명</v>
          </cell>
          <cell r="G614">
            <v>27</v>
          </cell>
          <cell r="H614">
            <v>48</v>
          </cell>
          <cell r="I614">
            <v>0</v>
          </cell>
          <cell r="J614">
            <v>0</v>
          </cell>
          <cell r="K614">
            <v>0</v>
          </cell>
          <cell r="L614">
            <v>0</v>
          </cell>
          <cell r="M614">
            <v>0</v>
          </cell>
          <cell r="N614">
            <v>0</v>
          </cell>
          <cell r="O614">
            <v>0</v>
          </cell>
          <cell r="P614">
            <v>0</v>
          </cell>
          <cell r="Q614">
            <v>0</v>
          </cell>
          <cell r="R614">
            <v>27</v>
          </cell>
          <cell r="S614">
            <v>0</v>
          </cell>
          <cell r="T614">
            <v>27</v>
          </cell>
          <cell r="U614">
            <v>27</v>
          </cell>
          <cell r="V614">
            <v>0</v>
          </cell>
          <cell r="W614">
            <v>0</v>
          </cell>
          <cell r="X614">
            <v>0</v>
          </cell>
          <cell r="Y614">
            <v>0</v>
          </cell>
          <cell r="Z614">
            <v>0</v>
          </cell>
          <cell r="AA614">
            <v>0</v>
          </cell>
          <cell r="AB614">
            <v>0</v>
          </cell>
          <cell r="AC614">
            <v>0</v>
          </cell>
          <cell r="AD614">
            <v>0</v>
          </cell>
          <cell r="AE614">
            <v>0</v>
          </cell>
          <cell r="AF614">
            <v>0</v>
          </cell>
          <cell r="AG614">
            <v>0</v>
          </cell>
          <cell r="AH614">
            <v>0</v>
          </cell>
          <cell r="AI614">
            <v>0</v>
          </cell>
          <cell r="AJ614">
            <v>0</v>
          </cell>
          <cell r="AK614">
            <v>0</v>
          </cell>
          <cell r="AL614">
            <v>0</v>
          </cell>
          <cell r="AM614">
            <v>0</v>
          </cell>
          <cell r="AN614">
            <v>0</v>
          </cell>
          <cell r="AO614">
            <v>0</v>
          </cell>
          <cell r="AP614">
            <v>0</v>
          </cell>
          <cell r="AQ614">
            <v>0</v>
          </cell>
          <cell r="AR614">
            <v>0</v>
          </cell>
          <cell r="AS614">
            <v>0</v>
          </cell>
          <cell r="AT614">
            <v>0</v>
          </cell>
          <cell r="AU614">
            <v>0</v>
          </cell>
          <cell r="AV614">
            <v>0</v>
          </cell>
          <cell r="AW614">
            <v>0</v>
          </cell>
          <cell r="AX614">
            <v>0</v>
          </cell>
          <cell r="AY614">
            <v>0</v>
          </cell>
          <cell r="AZ614">
            <v>0</v>
          </cell>
          <cell r="BA614">
            <v>0</v>
          </cell>
          <cell r="BB614">
            <v>0</v>
          </cell>
          <cell r="BC614">
            <v>0</v>
          </cell>
          <cell r="BD614">
            <v>0</v>
          </cell>
          <cell r="BE614">
            <v>0</v>
          </cell>
          <cell r="BF614">
            <v>0</v>
          </cell>
          <cell r="BG614">
            <v>0</v>
          </cell>
          <cell r="BH614">
            <v>0</v>
          </cell>
          <cell r="BI614">
            <v>0</v>
          </cell>
          <cell r="BJ614">
            <v>0</v>
          </cell>
          <cell r="BK614">
            <v>0</v>
          </cell>
          <cell r="BL614">
            <v>0</v>
          </cell>
          <cell r="BM614">
            <v>0</v>
          </cell>
          <cell r="BN614">
            <v>0</v>
          </cell>
          <cell r="BO614">
            <v>0</v>
          </cell>
          <cell r="BP614">
            <v>0</v>
          </cell>
          <cell r="BQ614">
            <v>0</v>
          </cell>
          <cell r="BR614">
            <v>0</v>
          </cell>
          <cell r="BS614">
            <v>0</v>
          </cell>
          <cell r="BT614">
            <v>0</v>
          </cell>
          <cell r="BU614">
            <v>0</v>
          </cell>
          <cell r="BV614">
            <v>0</v>
          </cell>
          <cell r="BW614">
            <v>0</v>
          </cell>
          <cell r="BX614">
            <v>0</v>
          </cell>
          <cell r="BY614">
            <v>0</v>
          </cell>
          <cell r="BZ614">
            <v>0</v>
          </cell>
          <cell r="CA614">
            <v>0</v>
          </cell>
          <cell r="CB614">
            <v>0</v>
          </cell>
          <cell r="CC614">
            <v>0</v>
          </cell>
        </row>
        <row r="615">
          <cell r="B615" t="str">
            <v>국도38(시)16</v>
          </cell>
          <cell r="C615" t="str">
            <v>국도38(시)</v>
          </cell>
          <cell r="D615">
            <v>16</v>
          </cell>
          <cell r="E615" t="str">
            <v xml:space="preserve"> _무명</v>
          </cell>
          <cell r="F615" t="str">
            <v>0206R_561</v>
          </cell>
          <cell r="G615">
            <v>55</v>
          </cell>
          <cell r="H615">
            <v>48</v>
          </cell>
          <cell r="I615">
            <v>0</v>
          </cell>
          <cell r="J615">
            <v>0</v>
          </cell>
          <cell r="K615">
            <v>0</v>
          </cell>
          <cell r="L615">
            <v>0</v>
          </cell>
          <cell r="M615">
            <v>0</v>
          </cell>
          <cell r="N615">
            <v>0</v>
          </cell>
          <cell r="O615">
            <v>0</v>
          </cell>
          <cell r="P615">
            <v>0</v>
          </cell>
          <cell r="Q615">
            <v>0</v>
          </cell>
          <cell r="R615">
            <v>55</v>
          </cell>
          <cell r="S615">
            <v>0</v>
          </cell>
          <cell r="T615">
            <v>55</v>
          </cell>
          <cell r="U615">
            <v>55</v>
          </cell>
          <cell r="V615">
            <v>0</v>
          </cell>
          <cell r="W615">
            <v>0</v>
          </cell>
          <cell r="X615">
            <v>0</v>
          </cell>
          <cell r="Y615">
            <v>0</v>
          </cell>
          <cell r="Z615">
            <v>0</v>
          </cell>
          <cell r="AA615">
            <v>0</v>
          </cell>
          <cell r="AB615">
            <v>0</v>
          </cell>
          <cell r="AC615">
            <v>0</v>
          </cell>
          <cell r="AD615">
            <v>0</v>
          </cell>
          <cell r="AE615">
            <v>0</v>
          </cell>
          <cell r="AF615">
            <v>0</v>
          </cell>
          <cell r="AG615">
            <v>0</v>
          </cell>
          <cell r="AH615">
            <v>0</v>
          </cell>
          <cell r="AI615">
            <v>0</v>
          </cell>
          <cell r="AJ615">
            <v>0</v>
          </cell>
          <cell r="AK615">
            <v>0</v>
          </cell>
          <cell r="AL615">
            <v>0</v>
          </cell>
          <cell r="AM615">
            <v>0</v>
          </cell>
          <cell r="AN615">
            <v>0</v>
          </cell>
          <cell r="AO615">
            <v>0</v>
          </cell>
          <cell r="AP615">
            <v>0</v>
          </cell>
          <cell r="AQ615">
            <v>0</v>
          </cell>
          <cell r="AR615">
            <v>0</v>
          </cell>
          <cell r="AS615">
            <v>0</v>
          </cell>
          <cell r="AT615">
            <v>0</v>
          </cell>
          <cell r="AU615">
            <v>0</v>
          </cell>
          <cell r="AV615">
            <v>0</v>
          </cell>
          <cell r="AW615">
            <v>0</v>
          </cell>
          <cell r="AX615">
            <v>0</v>
          </cell>
          <cell r="AY615">
            <v>0</v>
          </cell>
          <cell r="AZ615">
            <v>0</v>
          </cell>
          <cell r="BA615">
            <v>0</v>
          </cell>
          <cell r="BB615">
            <v>0</v>
          </cell>
          <cell r="BC615">
            <v>0</v>
          </cell>
          <cell r="BD615">
            <v>0</v>
          </cell>
          <cell r="BE615">
            <v>0</v>
          </cell>
          <cell r="BF615">
            <v>0</v>
          </cell>
          <cell r="BG615">
            <v>0</v>
          </cell>
          <cell r="BH615">
            <v>0</v>
          </cell>
          <cell r="BI615">
            <v>0</v>
          </cell>
          <cell r="BJ615">
            <v>0</v>
          </cell>
          <cell r="BK615">
            <v>0</v>
          </cell>
          <cell r="BL615">
            <v>0</v>
          </cell>
          <cell r="BM615">
            <v>0</v>
          </cell>
          <cell r="BN615">
            <v>0</v>
          </cell>
          <cell r="BO615">
            <v>0</v>
          </cell>
          <cell r="BP615">
            <v>0</v>
          </cell>
          <cell r="BQ615">
            <v>0</v>
          </cell>
          <cell r="BR615">
            <v>0</v>
          </cell>
          <cell r="BS615">
            <v>0</v>
          </cell>
          <cell r="BT615">
            <v>0</v>
          </cell>
          <cell r="BU615">
            <v>0</v>
          </cell>
          <cell r="BV615">
            <v>0</v>
          </cell>
          <cell r="BW615">
            <v>0</v>
          </cell>
          <cell r="BX615">
            <v>0</v>
          </cell>
          <cell r="BY615">
            <v>0</v>
          </cell>
          <cell r="BZ615">
            <v>0</v>
          </cell>
          <cell r="CA615">
            <v>0</v>
          </cell>
          <cell r="CB615">
            <v>0</v>
          </cell>
          <cell r="CC615">
            <v>0</v>
          </cell>
        </row>
        <row r="616">
          <cell r="B616" t="str">
            <v>국도38(시)16</v>
          </cell>
          <cell r="C616" t="str">
            <v>국도38(시)</v>
          </cell>
          <cell r="D616">
            <v>16</v>
          </cell>
          <cell r="E616" t="str">
            <v>0206R_561</v>
          </cell>
          <cell r="F616" t="str">
            <v>0206R_675</v>
          </cell>
          <cell r="G616">
            <v>43</v>
          </cell>
          <cell r="H616">
            <v>48</v>
          </cell>
          <cell r="I616">
            <v>0</v>
          </cell>
          <cell r="J616">
            <v>0</v>
          </cell>
          <cell r="K616">
            <v>0</v>
          </cell>
          <cell r="L616">
            <v>0</v>
          </cell>
          <cell r="M616">
            <v>0</v>
          </cell>
          <cell r="N616">
            <v>0</v>
          </cell>
          <cell r="O616">
            <v>0</v>
          </cell>
          <cell r="P616">
            <v>0</v>
          </cell>
          <cell r="Q616">
            <v>0</v>
          </cell>
          <cell r="R616">
            <v>43</v>
          </cell>
          <cell r="S616">
            <v>0</v>
          </cell>
          <cell r="T616">
            <v>43</v>
          </cell>
          <cell r="U616">
            <v>43</v>
          </cell>
          <cell r="V616">
            <v>0</v>
          </cell>
          <cell r="W616">
            <v>0</v>
          </cell>
          <cell r="X616">
            <v>0</v>
          </cell>
          <cell r="Y616">
            <v>0</v>
          </cell>
          <cell r="Z616">
            <v>0</v>
          </cell>
          <cell r="AA616">
            <v>0</v>
          </cell>
          <cell r="AB616">
            <v>0</v>
          </cell>
          <cell r="AC616">
            <v>0</v>
          </cell>
          <cell r="AD616">
            <v>0</v>
          </cell>
          <cell r="AE616">
            <v>0</v>
          </cell>
          <cell r="AF616">
            <v>0</v>
          </cell>
          <cell r="AG616">
            <v>0</v>
          </cell>
          <cell r="AH616">
            <v>0</v>
          </cell>
          <cell r="AI616">
            <v>0</v>
          </cell>
          <cell r="AJ616">
            <v>0</v>
          </cell>
          <cell r="AK616">
            <v>0</v>
          </cell>
          <cell r="AL616">
            <v>0</v>
          </cell>
          <cell r="AM616">
            <v>0</v>
          </cell>
          <cell r="AN616">
            <v>0</v>
          </cell>
          <cell r="AO616">
            <v>0</v>
          </cell>
          <cell r="AP616">
            <v>0</v>
          </cell>
          <cell r="AQ616">
            <v>0</v>
          </cell>
          <cell r="AR616">
            <v>0</v>
          </cell>
          <cell r="AS616">
            <v>0</v>
          </cell>
          <cell r="AT616">
            <v>0</v>
          </cell>
          <cell r="AU616">
            <v>0</v>
          </cell>
          <cell r="AV616">
            <v>0</v>
          </cell>
          <cell r="AW616">
            <v>0</v>
          </cell>
          <cell r="AX616">
            <v>0</v>
          </cell>
          <cell r="AY616">
            <v>0</v>
          </cell>
          <cell r="AZ616">
            <v>0</v>
          </cell>
          <cell r="BA616">
            <v>0</v>
          </cell>
          <cell r="BB616">
            <v>0</v>
          </cell>
          <cell r="BC616">
            <v>0</v>
          </cell>
          <cell r="BD616">
            <v>0</v>
          </cell>
          <cell r="BE616">
            <v>0</v>
          </cell>
          <cell r="BF616">
            <v>0</v>
          </cell>
          <cell r="BG616">
            <v>0</v>
          </cell>
          <cell r="BH616">
            <v>0</v>
          </cell>
          <cell r="BI616">
            <v>0</v>
          </cell>
          <cell r="BJ616">
            <v>0</v>
          </cell>
          <cell r="BK616">
            <v>0</v>
          </cell>
          <cell r="BL616">
            <v>1</v>
          </cell>
          <cell r="BM616">
            <v>0</v>
          </cell>
          <cell r="BN616">
            <v>0</v>
          </cell>
          <cell r="BO616">
            <v>0</v>
          </cell>
          <cell r="BP616">
            <v>0</v>
          </cell>
          <cell r="BQ616">
            <v>0</v>
          </cell>
          <cell r="BR616">
            <v>0</v>
          </cell>
          <cell r="BS616">
            <v>0</v>
          </cell>
          <cell r="BT616">
            <v>0</v>
          </cell>
          <cell r="BU616">
            <v>0</v>
          </cell>
          <cell r="BV616">
            <v>0</v>
          </cell>
          <cell r="BW616">
            <v>0</v>
          </cell>
          <cell r="BX616">
            <v>0</v>
          </cell>
          <cell r="BY616">
            <v>0</v>
          </cell>
          <cell r="BZ616">
            <v>0</v>
          </cell>
          <cell r="CA616">
            <v>0</v>
          </cell>
          <cell r="CB616">
            <v>0</v>
          </cell>
          <cell r="CC616">
            <v>0</v>
          </cell>
        </row>
        <row r="617">
          <cell r="B617" t="str">
            <v>국도38(시)16</v>
          </cell>
          <cell r="C617" t="str">
            <v>국도38(시)</v>
          </cell>
          <cell r="D617">
            <v>16</v>
          </cell>
          <cell r="E617" t="str">
            <v>0206R_675</v>
          </cell>
          <cell r="F617" t="str">
            <v>0206R_676</v>
          </cell>
          <cell r="G617">
            <v>36</v>
          </cell>
          <cell r="H617">
            <v>48</v>
          </cell>
          <cell r="I617">
            <v>0</v>
          </cell>
          <cell r="J617">
            <v>0</v>
          </cell>
          <cell r="K617">
            <v>0</v>
          </cell>
          <cell r="L617">
            <v>0</v>
          </cell>
          <cell r="M617">
            <v>0</v>
          </cell>
          <cell r="N617">
            <v>0</v>
          </cell>
          <cell r="O617">
            <v>0</v>
          </cell>
          <cell r="P617">
            <v>0</v>
          </cell>
          <cell r="Q617">
            <v>0</v>
          </cell>
          <cell r="R617">
            <v>36</v>
          </cell>
          <cell r="S617">
            <v>0</v>
          </cell>
          <cell r="T617">
            <v>36</v>
          </cell>
          <cell r="U617">
            <v>36</v>
          </cell>
          <cell r="V617">
            <v>0</v>
          </cell>
          <cell r="W617">
            <v>0</v>
          </cell>
          <cell r="X617">
            <v>0</v>
          </cell>
          <cell r="Y617">
            <v>0</v>
          </cell>
          <cell r="Z617">
            <v>0</v>
          </cell>
          <cell r="AA617">
            <v>0</v>
          </cell>
          <cell r="AB617">
            <v>0</v>
          </cell>
          <cell r="AC617">
            <v>0</v>
          </cell>
          <cell r="AD617">
            <v>0</v>
          </cell>
          <cell r="AE617">
            <v>0</v>
          </cell>
          <cell r="AF617">
            <v>0</v>
          </cell>
          <cell r="AG617">
            <v>0</v>
          </cell>
          <cell r="AH617">
            <v>0</v>
          </cell>
          <cell r="AI617">
            <v>0</v>
          </cell>
          <cell r="AJ617">
            <v>0</v>
          </cell>
          <cell r="AK617">
            <v>0</v>
          </cell>
          <cell r="AL617">
            <v>0</v>
          </cell>
          <cell r="AM617">
            <v>0</v>
          </cell>
          <cell r="AN617">
            <v>0</v>
          </cell>
          <cell r="AO617">
            <v>0</v>
          </cell>
          <cell r="AP617">
            <v>0</v>
          </cell>
          <cell r="AQ617">
            <v>0</v>
          </cell>
          <cell r="AR617">
            <v>0</v>
          </cell>
          <cell r="AS617">
            <v>0</v>
          </cell>
          <cell r="AT617">
            <v>0</v>
          </cell>
          <cell r="AU617">
            <v>0</v>
          </cell>
          <cell r="AV617">
            <v>0</v>
          </cell>
          <cell r="AW617">
            <v>0</v>
          </cell>
          <cell r="AX617">
            <v>0</v>
          </cell>
          <cell r="AY617">
            <v>0</v>
          </cell>
          <cell r="AZ617">
            <v>0</v>
          </cell>
          <cell r="BA617">
            <v>0</v>
          </cell>
          <cell r="BB617">
            <v>0</v>
          </cell>
          <cell r="BC617">
            <v>0</v>
          </cell>
          <cell r="BD617">
            <v>0</v>
          </cell>
          <cell r="BE617">
            <v>0</v>
          </cell>
          <cell r="BF617">
            <v>0</v>
          </cell>
          <cell r="BG617">
            <v>0</v>
          </cell>
          <cell r="BH617">
            <v>0</v>
          </cell>
          <cell r="BI617">
            <v>0</v>
          </cell>
          <cell r="BJ617">
            <v>0</v>
          </cell>
          <cell r="BK617">
            <v>0</v>
          </cell>
          <cell r="BL617">
            <v>0</v>
          </cell>
          <cell r="BM617">
            <v>0</v>
          </cell>
          <cell r="BN617">
            <v>0</v>
          </cell>
          <cell r="BO617">
            <v>0</v>
          </cell>
          <cell r="BP617">
            <v>0</v>
          </cell>
          <cell r="BQ617">
            <v>0</v>
          </cell>
          <cell r="BR617">
            <v>0</v>
          </cell>
          <cell r="BS617">
            <v>0</v>
          </cell>
          <cell r="BT617">
            <v>0</v>
          </cell>
          <cell r="BU617">
            <v>0</v>
          </cell>
          <cell r="BV617">
            <v>0</v>
          </cell>
          <cell r="BW617">
            <v>0</v>
          </cell>
          <cell r="BX617">
            <v>0</v>
          </cell>
          <cell r="BY617">
            <v>0</v>
          </cell>
          <cell r="BZ617">
            <v>0</v>
          </cell>
          <cell r="CA617">
            <v>0</v>
          </cell>
          <cell r="CB617">
            <v>0</v>
          </cell>
          <cell r="CC617">
            <v>0</v>
          </cell>
        </row>
        <row r="618">
          <cell r="B618" t="str">
            <v>국도38(시)16</v>
          </cell>
          <cell r="C618" t="str">
            <v>국도38(시)</v>
          </cell>
          <cell r="D618">
            <v>16</v>
          </cell>
          <cell r="E618" t="str">
            <v>0206R_676</v>
          </cell>
          <cell r="F618" t="str">
            <v>0206R_684</v>
          </cell>
          <cell r="G618">
            <v>49</v>
          </cell>
          <cell r="H618">
            <v>48</v>
          </cell>
          <cell r="I618">
            <v>0</v>
          </cell>
          <cell r="J618">
            <v>0</v>
          </cell>
          <cell r="K618">
            <v>0</v>
          </cell>
          <cell r="L618">
            <v>0</v>
          </cell>
          <cell r="M618">
            <v>0</v>
          </cell>
          <cell r="N618">
            <v>0</v>
          </cell>
          <cell r="O618">
            <v>0</v>
          </cell>
          <cell r="P618">
            <v>0</v>
          </cell>
          <cell r="Q618">
            <v>0</v>
          </cell>
          <cell r="R618">
            <v>49</v>
          </cell>
          <cell r="S618">
            <v>0</v>
          </cell>
          <cell r="T618">
            <v>49</v>
          </cell>
          <cell r="U618">
            <v>49</v>
          </cell>
          <cell r="V618">
            <v>0</v>
          </cell>
          <cell r="W618">
            <v>0</v>
          </cell>
          <cell r="X618">
            <v>0</v>
          </cell>
          <cell r="Y618">
            <v>0</v>
          </cell>
          <cell r="Z618">
            <v>0</v>
          </cell>
          <cell r="AA618">
            <v>0</v>
          </cell>
          <cell r="AB618">
            <v>0</v>
          </cell>
          <cell r="AC618">
            <v>0</v>
          </cell>
          <cell r="AD618">
            <v>0</v>
          </cell>
          <cell r="AE618">
            <v>0</v>
          </cell>
          <cell r="AF618">
            <v>0</v>
          </cell>
          <cell r="AG618">
            <v>0</v>
          </cell>
          <cell r="AH618">
            <v>0</v>
          </cell>
          <cell r="AI618">
            <v>0</v>
          </cell>
          <cell r="AJ618">
            <v>0</v>
          </cell>
          <cell r="AK618">
            <v>0</v>
          </cell>
          <cell r="AL618">
            <v>0</v>
          </cell>
          <cell r="AM618">
            <v>0</v>
          </cell>
          <cell r="AN618">
            <v>0</v>
          </cell>
          <cell r="AO618">
            <v>0</v>
          </cell>
          <cell r="AP618">
            <v>0</v>
          </cell>
          <cell r="AQ618">
            <v>0</v>
          </cell>
          <cell r="AR618">
            <v>0</v>
          </cell>
          <cell r="AS618">
            <v>0</v>
          </cell>
          <cell r="AT618">
            <v>0</v>
          </cell>
          <cell r="AU618">
            <v>0</v>
          </cell>
          <cell r="AV618">
            <v>0</v>
          </cell>
          <cell r="AW618">
            <v>0</v>
          </cell>
          <cell r="AX618">
            <v>0</v>
          </cell>
          <cell r="AY618">
            <v>0</v>
          </cell>
          <cell r="AZ618">
            <v>0</v>
          </cell>
          <cell r="BA618">
            <v>0</v>
          </cell>
          <cell r="BB618">
            <v>0</v>
          </cell>
          <cell r="BC618">
            <v>0</v>
          </cell>
          <cell r="BD618">
            <v>0</v>
          </cell>
          <cell r="BE618">
            <v>0</v>
          </cell>
          <cell r="BF618">
            <v>0</v>
          </cell>
          <cell r="BG618">
            <v>0</v>
          </cell>
          <cell r="BH618">
            <v>0</v>
          </cell>
          <cell r="BI618">
            <v>0</v>
          </cell>
          <cell r="BJ618">
            <v>0</v>
          </cell>
          <cell r="BK618">
            <v>0</v>
          </cell>
          <cell r="BL618">
            <v>0</v>
          </cell>
          <cell r="BM618">
            <v>0</v>
          </cell>
          <cell r="BN618">
            <v>0</v>
          </cell>
          <cell r="BO618">
            <v>0</v>
          </cell>
          <cell r="BP618">
            <v>0</v>
          </cell>
          <cell r="BQ618">
            <v>0</v>
          </cell>
          <cell r="BR618">
            <v>0</v>
          </cell>
          <cell r="BS618">
            <v>0</v>
          </cell>
          <cell r="BT618">
            <v>0</v>
          </cell>
          <cell r="BU618">
            <v>0</v>
          </cell>
          <cell r="BV618">
            <v>0</v>
          </cell>
          <cell r="BW618">
            <v>0</v>
          </cell>
          <cell r="BX618">
            <v>0</v>
          </cell>
          <cell r="BY618">
            <v>0</v>
          </cell>
          <cell r="BZ618">
            <v>0</v>
          </cell>
          <cell r="CA618">
            <v>0</v>
          </cell>
          <cell r="CB618">
            <v>0</v>
          </cell>
          <cell r="CC618">
            <v>0</v>
          </cell>
        </row>
        <row r="619">
          <cell r="B619" t="str">
            <v>국도38(시)16</v>
          </cell>
          <cell r="C619" t="str">
            <v>국도38(시)</v>
          </cell>
          <cell r="D619">
            <v>16</v>
          </cell>
          <cell r="E619" t="str">
            <v>0206R_684</v>
          </cell>
          <cell r="F619" t="str">
            <v>0206R_692</v>
          </cell>
          <cell r="G619">
            <v>39</v>
          </cell>
          <cell r="H619">
            <v>48</v>
          </cell>
          <cell r="I619">
            <v>0</v>
          </cell>
          <cell r="J619">
            <v>0</v>
          </cell>
          <cell r="K619">
            <v>0</v>
          </cell>
          <cell r="L619">
            <v>0</v>
          </cell>
          <cell r="M619">
            <v>0</v>
          </cell>
          <cell r="N619">
            <v>0</v>
          </cell>
          <cell r="O619">
            <v>0</v>
          </cell>
          <cell r="P619">
            <v>0</v>
          </cell>
          <cell r="Q619">
            <v>0</v>
          </cell>
          <cell r="R619">
            <v>39</v>
          </cell>
          <cell r="S619">
            <v>0</v>
          </cell>
          <cell r="T619">
            <v>39</v>
          </cell>
          <cell r="U619">
            <v>39</v>
          </cell>
          <cell r="V619">
            <v>0</v>
          </cell>
          <cell r="W619">
            <v>0</v>
          </cell>
          <cell r="X619">
            <v>0</v>
          </cell>
          <cell r="Y619">
            <v>0</v>
          </cell>
          <cell r="Z619">
            <v>0</v>
          </cell>
          <cell r="AA619">
            <v>0</v>
          </cell>
          <cell r="AB619">
            <v>0</v>
          </cell>
          <cell r="AC619">
            <v>0</v>
          </cell>
          <cell r="AD619">
            <v>0</v>
          </cell>
          <cell r="AE619">
            <v>0</v>
          </cell>
          <cell r="AF619">
            <v>0</v>
          </cell>
          <cell r="AG619">
            <v>0</v>
          </cell>
          <cell r="AH619">
            <v>0</v>
          </cell>
          <cell r="AI619">
            <v>0</v>
          </cell>
          <cell r="AJ619">
            <v>0</v>
          </cell>
          <cell r="AK619">
            <v>0</v>
          </cell>
          <cell r="AL619">
            <v>0</v>
          </cell>
          <cell r="AM619">
            <v>0</v>
          </cell>
          <cell r="AN619">
            <v>0</v>
          </cell>
          <cell r="AO619">
            <v>0</v>
          </cell>
          <cell r="AP619">
            <v>0</v>
          </cell>
          <cell r="AQ619">
            <v>0</v>
          </cell>
          <cell r="AR619">
            <v>0</v>
          </cell>
          <cell r="AS619">
            <v>0</v>
          </cell>
          <cell r="AT619">
            <v>0</v>
          </cell>
          <cell r="AU619">
            <v>0</v>
          </cell>
          <cell r="AV619">
            <v>0</v>
          </cell>
          <cell r="AW619">
            <v>0</v>
          </cell>
          <cell r="AX619">
            <v>0</v>
          </cell>
          <cell r="AY619">
            <v>0</v>
          </cell>
          <cell r="AZ619">
            <v>0</v>
          </cell>
          <cell r="BA619">
            <v>0</v>
          </cell>
          <cell r="BB619">
            <v>0</v>
          </cell>
          <cell r="BC619">
            <v>0</v>
          </cell>
          <cell r="BD619">
            <v>0</v>
          </cell>
          <cell r="BE619">
            <v>0</v>
          </cell>
          <cell r="BF619">
            <v>0</v>
          </cell>
          <cell r="BG619">
            <v>0</v>
          </cell>
          <cell r="BH619">
            <v>0</v>
          </cell>
          <cell r="BI619">
            <v>0</v>
          </cell>
          <cell r="BJ619">
            <v>0</v>
          </cell>
          <cell r="BK619">
            <v>0</v>
          </cell>
          <cell r="BL619">
            <v>0</v>
          </cell>
          <cell r="BM619">
            <v>0</v>
          </cell>
          <cell r="BN619">
            <v>0</v>
          </cell>
          <cell r="BO619">
            <v>0</v>
          </cell>
          <cell r="BP619">
            <v>0</v>
          </cell>
          <cell r="BQ619">
            <v>0</v>
          </cell>
          <cell r="BR619">
            <v>0</v>
          </cell>
          <cell r="BS619">
            <v>0</v>
          </cell>
          <cell r="BT619">
            <v>0</v>
          </cell>
          <cell r="BU619">
            <v>0</v>
          </cell>
          <cell r="BV619">
            <v>0</v>
          </cell>
          <cell r="BW619">
            <v>0</v>
          </cell>
          <cell r="BX619">
            <v>0</v>
          </cell>
          <cell r="BY619">
            <v>0</v>
          </cell>
          <cell r="BZ619">
            <v>0</v>
          </cell>
          <cell r="CA619">
            <v>0</v>
          </cell>
          <cell r="CB619">
            <v>0</v>
          </cell>
          <cell r="CC619">
            <v>0</v>
          </cell>
        </row>
        <row r="620">
          <cell r="B620" t="str">
            <v>국도38(시)16</v>
          </cell>
          <cell r="C620" t="str">
            <v>국도38(시)</v>
          </cell>
          <cell r="D620">
            <v>16</v>
          </cell>
          <cell r="E620" t="str">
            <v>0206R_692</v>
          </cell>
          <cell r="F620" t="str">
            <v>0206P_601</v>
          </cell>
          <cell r="G620">
            <v>43</v>
          </cell>
          <cell r="H620">
            <v>48</v>
          </cell>
          <cell r="I620">
            <v>0</v>
          </cell>
          <cell r="J620">
            <v>0</v>
          </cell>
          <cell r="K620">
            <v>0</v>
          </cell>
          <cell r="L620">
            <v>0</v>
          </cell>
          <cell r="M620">
            <v>0</v>
          </cell>
          <cell r="N620">
            <v>0</v>
          </cell>
          <cell r="O620">
            <v>0</v>
          </cell>
          <cell r="P620">
            <v>0</v>
          </cell>
          <cell r="Q620">
            <v>0</v>
          </cell>
          <cell r="R620">
            <v>43</v>
          </cell>
          <cell r="S620">
            <v>0</v>
          </cell>
          <cell r="T620">
            <v>43</v>
          </cell>
          <cell r="U620">
            <v>43</v>
          </cell>
          <cell r="V620">
            <v>0</v>
          </cell>
          <cell r="W620">
            <v>0</v>
          </cell>
          <cell r="X620">
            <v>0</v>
          </cell>
          <cell r="Y620">
            <v>0</v>
          </cell>
          <cell r="Z620">
            <v>0</v>
          </cell>
          <cell r="AA620">
            <v>0</v>
          </cell>
          <cell r="AB620">
            <v>0</v>
          </cell>
          <cell r="AC620">
            <v>0</v>
          </cell>
          <cell r="AD620">
            <v>0</v>
          </cell>
          <cell r="AE620">
            <v>0</v>
          </cell>
          <cell r="AF620">
            <v>0</v>
          </cell>
          <cell r="AG620">
            <v>0</v>
          </cell>
          <cell r="AH620">
            <v>0</v>
          </cell>
          <cell r="AI620">
            <v>0</v>
          </cell>
          <cell r="AJ620">
            <v>0</v>
          </cell>
          <cell r="AK620">
            <v>0</v>
          </cell>
          <cell r="AL620">
            <v>0</v>
          </cell>
          <cell r="AM620">
            <v>0</v>
          </cell>
          <cell r="AN620">
            <v>0</v>
          </cell>
          <cell r="AO620">
            <v>0</v>
          </cell>
          <cell r="AP620">
            <v>0</v>
          </cell>
          <cell r="AQ620">
            <v>0</v>
          </cell>
          <cell r="AR620">
            <v>0</v>
          </cell>
          <cell r="AS620">
            <v>0</v>
          </cell>
          <cell r="AT620">
            <v>0</v>
          </cell>
          <cell r="AU620">
            <v>0</v>
          </cell>
          <cell r="AV620">
            <v>0</v>
          </cell>
          <cell r="AW620">
            <v>0</v>
          </cell>
          <cell r="AX620">
            <v>0</v>
          </cell>
          <cell r="AY620">
            <v>0</v>
          </cell>
          <cell r="AZ620">
            <v>0</v>
          </cell>
          <cell r="BA620">
            <v>0</v>
          </cell>
          <cell r="BB620">
            <v>0</v>
          </cell>
          <cell r="BC620">
            <v>0</v>
          </cell>
          <cell r="BD620">
            <v>0</v>
          </cell>
          <cell r="BE620">
            <v>0</v>
          </cell>
          <cell r="BF620">
            <v>0</v>
          </cell>
          <cell r="BG620">
            <v>0</v>
          </cell>
          <cell r="BH620">
            <v>0</v>
          </cell>
          <cell r="BI620">
            <v>0</v>
          </cell>
          <cell r="BJ620">
            <v>0</v>
          </cell>
          <cell r="BK620">
            <v>0</v>
          </cell>
          <cell r="BL620">
            <v>0</v>
          </cell>
          <cell r="BM620">
            <v>0</v>
          </cell>
          <cell r="BN620">
            <v>0</v>
          </cell>
          <cell r="BO620">
            <v>0</v>
          </cell>
          <cell r="BP620">
            <v>0</v>
          </cell>
          <cell r="BQ620">
            <v>0</v>
          </cell>
          <cell r="BR620">
            <v>0</v>
          </cell>
          <cell r="BS620">
            <v>0</v>
          </cell>
          <cell r="BT620">
            <v>0</v>
          </cell>
          <cell r="BU620">
            <v>0</v>
          </cell>
          <cell r="BV620">
            <v>0</v>
          </cell>
          <cell r="BW620">
            <v>0</v>
          </cell>
          <cell r="BX620">
            <v>0</v>
          </cell>
          <cell r="BY620">
            <v>0</v>
          </cell>
          <cell r="BZ620">
            <v>0</v>
          </cell>
          <cell r="CA620">
            <v>0</v>
          </cell>
          <cell r="CB620">
            <v>0</v>
          </cell>
          <cell r="CC620">
            <v>0</v>
          </cell>
        </row>
        <row r="621">
          <cell r="B621" t="str">
            <v>국도38(시)16</v>
          </cell>
          <cell r="C621" t="str">
            <v>국도38(시)</v>
          </cell>
          <cell r="D621">
            <v>16</v>
          </cell>
          <cell r="E621" t="str">
            <v>0206P_601</v>
          </cell>
          <cell r="F621" t="str">
            <v>0206P_602</v>
          </cell>
          <cell r="G621">
            <v>36</v>
          </cell>
          <cell r="H621">
            <v>48</v>
          </cell>
          <cell r="I621">
            <v>0</v>
          </cell>
          <cell r="J621">
            <v>0</v>
          </cell>
          <cell r="K621">
            <v>0</v>
          </cell>
          <cell r="L621">
            <v>0</v>
          </cell>
          <cell r="M621">
            <v>0</v>
          </cell>
          <cell r="N621">
            <v>0</v>
          </cell>
          <cell r="O621">
            <v>0</v>
          </cell>
          <cell r="P621">
            <v>0</v>
          </cell>
          <cell r="Q621">
            <v>0</v>
          </cell>
          <cell r="R621">
            <v>36</v>
          </cell>
          <cell r="S621">
            <v>0</v>
          </cell>
          <cell r="T621">
            <v>36</v>
          </cell>
          <cell r="U621">
            <v>36</v>
          </cell>
          <cell r="V621">
            <v>0</v>
          </cell>
          <cell r="W621">
            <v>0</v>
          </cell>
          <cell r="X621">
            <v>0</v>
          </cell>
          <cell r="Y621">
            <v>0</v>
          </cell>
          <cell r="Z621">
            <v>0</v>
          </cell>
          <cell r="AA621">
            <v>0</v>
          </cell>
          <cell r="AB621">
            <v>0</v>
          </cell>
          <cell r="AC621">
            <v>0</v>
          </cell>
          <cell r="AD621">
            <v>0</v>
          </cell>
          <cell r="AE621">
            <v>0</v>
          </cell>
          <cell r="AF621">
            <v>0</v>
          </cell>
          <cell r="AG621">
            <v>0</v>
          </cell>
          <cell r="AH621">
            <v>0</v>
          </cell>
          <cell r="AI621">
            <v>0</v>
          </cell>
          <cell r="AJ621">
            <v>0</v>
          </cell>
          <cell r="AK621">
            <v>0</v>
          </cell>
          <cell r="AL621">
            <v>0</v>
          </cell>
          <cell r="AM621">
            <v>0</v>
          </cell>
          <cell r="AN621">
            <v>0</v>
          </cell>
          <cell r="AO621">
            <v>0</v>
          </cell>
          <cell r="AP621">
            <v>0</v>
          </cell>
          <cell r="AQ621">
            <v>0</v>
          </cell>
          <cell r="AR621">
            <v>0</v>
          </cell>
          <cell r="AS621">
            <v>0</v>
          </cell>
          <cell r="AT621">
            <v>0</v>
          </cell>
          <cell r="AU621">
            <v>0</v>
          </cell>
          <cell r="AV621">
            <v>0</v>
          </cell>
          <cell r="AW621">
            <v>0</v>
          </cell>
          <cell r="AX621">
            <v>0</v>
          </cell>
          <cell r="AY621">
            <v>0</v>
          </cell>
          <cell r="AZ621">
            <v>0</v>
          </cell>
          <cell r="BA621">
            <v>0</v>
          </cell>
          <cell r="BB621">
            <v>0</v>
          </cell>
          <cell r="BC621">
            <v>0</v>
          </cell>
          <cell r="BD621">
            <v>0</v>
          </cell>
          <cell r="BE621">
            <v>0</v>
          </cell>
          <cell r="BF621">
            <v>0</v>
          </cell>
          <cell r="BG621">
            <v>0</v>
          </cell>
          <cell r="BH621">
            <v>0</v>
          </cell>
          <cell r="BI621">
            <v>0</v>
          </cell>
          <cell r="BJ621">
            <v>0</v>
          </cell>
          <cell r="BK621">
            <v>0</v>
          </cell>
          <cell r="BL621">
            <v>0</v>
          </cell>
          <cell r="BM621">
            <v>0</v>
          </cell>
          <cell r="BN621">
            <v>0</v>
          </cell>
          <cell r="BO621">
            <v>0</v>
          </cell>
          <cell r="BP621">
            <v>0</v>
          </cell>
          <cell r="BQ621">
            <v>0</v>
          </cell>
          <cell r="BR621">
            <v>0</v>
          </cell>
          <cell r="BS621">
            <v>0</v>
          </cell>
          <cell r="BT621">
            <v>0</v>
          </cell>
          <cell r="BU621">
            <v>0</v>
          </cell>
          <cell r="BV621">
            <v>0</v>
          </cell>
          <cell r="BW621">
            <v>0</v>
          </cell>
          <cell r="BX621">
            <v>0</v>
          </cell>
          <cell r="BY621">
            <v>0</v>
          </cell>
          <cell r="BZ621">
            <v>0</v>
          </cell>
          <cell r="CA621">
            <v>0</v>
          </cell>
          <cell r="CB621">
            <v>0</v>
          </cell>
          <cell r="CC621">
            <v>0</v>
          </cell>
        </row>
        <row r="622">
          <cell r="B622" t="str">
            <v>국도38(시)16</v>
          </cell>
          <cell r="C622" t="str">
            <v>국도38(시)</v>
          </cell>
          <cell r="D622">
            <v>16</v>
          </cell>
          <cell r="E622" t="str">
            <v>0206P_602</v>
          </cell>
          <cell r="F622" t="str">
            <v>0206P_513</v>
          </cell>
          <cell r="G622">
            <v>31</v>
          </cell>
          <cell r="H622">
            <v>48</v>
          </cell>
          <cell r="I622">
            <v>0</v>
          </cell>
          <cell r="J622">
            <v>0</v>
          </cell>
          <cell r="K622">
            <v>0</v>
          </cell>
          <cell r="L622">
            <v>0</v>
          </cell>
          <cell r="M622">
            <v>0</v>
          </cell>
          <cell r="N622">
            <v>0</v>
          </cell>
          <cell r="O622">
            <v>0</v>
          </cell>
          <cell r="P622">
            <v>0</v>
          </cell>
          <cell r="Q622">
            <v>0</v>
          </cell>
          <cell r="R622">
            <v>31</v>
          </cell>
          <cell r="S622">
            <v>0</v>
          </cell>
          <cell r="T622">
            <v>31</v>
          </cell>
          <cell r="U622">
            <v>31</v>
          </cell>
          <cell r="V622">
            <v>0</v>
          </cell>
          <cell r="W622">
            <v>0</v>
          </cell>
          <cell r="X622">
            <v>0</v>
          </cell>
          <cell r="Y622">
            <v>0</v>
          </cell>
          <cell r="Z622">
            <v>0</v>
          </cell>
          <cell r="AA622">
            <v>0</v>
          </cell>
          <cell r="AB622">
            <v>0</v>
          </cell>
          <cell r="AC622">
            <v>0</v>
          </cell>
          <cell r="AD622">
            <v>0</v>
          </cell>
          <cell r="AE622">
            <v>0</v>
          </cell>
          <cell r="AF622">
            <v>0</v>
          </cell>
          <cell r="AG622">
            <v>0</v>
          </cell>
          <cell r="AH622">
            <v>0</v>
          </cell>
          <cell r="AI622">
            <v>0</v>
          </cell>
          <cell r="AJ622">
            <v>0</v>
          </cell>
          <cell r="AK622">
            <v>0</v>
          </cell>
          <cell r="AL622">
            <v>0</v>
          </cell>
          <cell r="AM622">
            <v>0</v>
          </cell>
          <cell r="AN622">
            <v>0</v>
          </cell>
          <cell r="AO622">
            <v>0</v>
          </cell>
          <cell r="AP622">
            <v>0</v>
          </cell>
          <cell r="AQ622">
            <v>0</v>
          </cell>
          <cell r="AR622">
            <v>0</v>
          </cell>
          <cell r="AS622">
            <v>0</v>
          </cell>
          <cell r="AT622">
            <v>0</v>
          </cell>
          <cell r="AU622">
            <v>0</v>
          </cell>
          <cell r="AV622">
            <v>0</v>
          </cell>
          <cell r="AW622">
            <v>0</v>
          </cell>
          <cell r="AX622">
            <v>0</v>
          </cell>
          <cell r="AY622">
            <v>0</v>
          </cell>
          <cell r="AZ622">
            <v>0</v>
          </cell>
          <cell r="BA622">
            <v>0</v>
          </cell>
          <cell r="BB622">
            <v>0</v>
          </cell>
          <cell r="BC622">
            <v>0</v>
          </cell>
          <cell r="BD622">
            <v>0</v>
          </cell>
          <cell r="BE622">
            <v>0</v>
          </cell>
          <cell r="BF622">
            <v>0</v>
          </cell>
          <cell r="BG622">
            <v>0</v>
          </cell>
          <cell r="BH622">
            <v>0</v>
          </cell>
          <cell r="BI622">
            <v>0</v>
          </cell>
          <cell r="BJ622">
            <v>0</v>
          </cell>
          <cell r="BK622">
            <v>0</v>
          </cell>
          <cell r="BL622">
            <v>1</v>
          </cell>
          <cell r="BM622">
            <v>0</v>
          </cell>
          <cell r="BN622">
            <v>0</v>
          </cell>
          <cell r="BO622">
            <v>0</v>
          </cell>
          <cell r="BP622">
            <v>0</v>
          </cell>
          <cell r="BQ622">
            <v>0</v>
          </cell>
          <cell r="BR622">
            <v>0</v>
          </cell>
          <cell r="BS622">
            <v>0</v>
          </cell>
          <cell r="BT622">
            <v>0</v>
          </cell>
          <cell r="BU622">
            <v>0</v>
          </cell>
          <cell r="BV622">
            <v>0</v>
          </cell>
          <cell r="BW622">
            <v>0</v>
          </cell>
          <cell r="BX622">
            <v>0</v>
          </cell>
          <cell r="BY622">
            <v>0</v>
          </cell>
          <cell r="BZ622">
            <v>0</v>
          </cell>
          <cell r="CA622">
            <v>0</v>
          </cell>
          <cell r="CB622">
            <v>0</v>
          </cell>
          <cell r="CC622">
            <v>0</v>
          </cell>
        </row>
        <row r="623">
          <cell r="B623" t="str">
            <v>국도38(시)16</v>
          </cell>
          <cell r="C623" t="str">
            <v>국도38(시)</v>
          </cell>
          <cell r="D623">
            <v>16</v>
          </cell>
          <cell r="E623" t="str">
            <v>0206P_513</v>
          </cell>
          <cell r="F623" t="str">
            <v>0206P_523</v>
          </cell>
          <cell r="G623">
            <v>31</v>
          </cell>
          <cell r="H623">
            <v>48</v>
          </cell>
          <cell r="I623">
            <v>0</v>
          </cell>
          <cell r="J623">
            <v>0</v>
          </cell>
          <cell r="K623">
            <v>0</v>
          </cell>
          <cell r="L623">
            <v>0</v>
          </cell>
          <cell r="M623">
            <v>0</v>
          </cell>
          <cell r="N623">
            <v>0</v>
          </cell>
          <cell r="O623">
            <v>0</v>
          </cell>
          <cell r="P623">
            <v>0</v>
          </cell>
          <cell r="Q623">
            <v>0</v>
          </cell>
          <cell r="R623">
            <v>31</v>
          </cell>
          <cell r="S623">
            <v>0</v>
          </cell>
          <cell r="T623">
            <v>31</v>
          </cell>
          <cell r="U623">
            <v>31</v>
          </cell>
          <cell r="V623">
            <v>0</v>
          </cell>
          <cell r="W623">
            <v>0</v>
          </cell>
          <cell r="X623">
            <v>0</v>
          </cell>
          <cell r="Y623">
            <v>0</v>
          </cell>
          <cell r="Z623">
            <v>0</v>
          </cell>
          <cell r="AA623">
            <v>0</v>
          </cell>
          <cell r="AB623">
            <v>0</v>
          </cell>
          <cell r="AC623">
            <v>0</v>
          </cell>
          <cell r="AD623">
            <v>0</v>
          </cell>
          <cell r="AE623">
            <v>0</v>
          </cell>
          <cell r="AF623">
            <v>0</v>
          </cell>
          <cell r="AG623">
            <v>0</v>
          </cell>
          <cell r="AH623">
            <v>0</v>
          </cell>
          <cell r="AI623">
            <v>0</v>
          </cell>
          <cell r="AJ623">
            <v>0</v>
          </cell>
          <cell r="AK623">
            <v>0</v>
          </cell>
          <cell r="AL623">
            <v>0</v>
          </cell>
          <cell r="AM623">
            <v>0</v>
          </cell>
          <cell r="AN623">
            <v>0</v>
          </cell>
          <cell r="AO623">
            <v>0</v>
          </cell>
          <cell r="AP623">
            <v>0</v>
          </cell>
          <cell r="AQ623">
            <v>0</v>
          </cell>
          <cell r="AR623">
            <v>0</v>
          </cell>
          <cell r="AS623">
            <v>0</v>
          </cell>
          <cell r="AT623">
            <v>0</v>
          </cell>
          <cell r="AU623">
            <v>0</v>
          </cell>
          <cell r="AV623">
            <v>0</v>
          </cell>
          <cell r="AW623">
            <v>0</v>
          </cell>
          <cell r="AX623">
            <v>0</v>
          </cell>
          <cell r="AY623">
            <v>0</v>
          </cell>
          <cell r="AZ623">
            <v>0</v>
          </cell>
          <cell r="BA623">
            <v>0</v>
          </cell>
          <cell r="BB623">
            <v>0</v>
          </cell>
          <cell r="BC623">
            <v>0</v>
          </cell>
          <cell r="BD623">
            <v>0</v>
          </cell>
          <cell r="BE623">
            <v>0</v>
          </cell>
          <cell r="BF623">
            <v>0</v>
          </cell>
          <cell r="BG623">
            <v>0</v>
          </cell>
          <cell r="BH623">
            <v>0</v>
          </cell>
          <cell r="BI623">
            <v>0</v>
          </cell>
          <cell r="BJ623">
            <v>0</v>
          </cell>
          <cell r="BK623">
            <v>0</v>
          </cell>
          <cell r="BL623">
            <v>0</v>
          </cell>
          <cell r="BM623">
            <v>0</v>
          </cell>
          <cell r="BN623">
            <v>0</v>
          </cell>
          <cell r="BO623">
            <v>0</v>
          </cell>
          <cell r="BP623">
            <v>0</v>
          </cell>
          <cell r="BQ623">
            <v>0</v>
          </cell>
          <cell r="BR623">
            <v>0</v>
          </cell>
          <cell r="BS623">
            <v>0</v>
          </cell>
          <cell r="BT623">
            <v>0</v>
          </cell>
          <cell r="BU623">
            <v>0</v>
          </cell>
          <cell r="BV623">
            <v>0</v>
          </cell>
          <cell r="BW623">
            <v>0</v>
          </cell>
          <cell r="BX623">
            <v>0</v>
          </cell>
          <cell r="BY623">
            <v>0</v>
          </cell>
          <cell r="BZ623">
            <v>0</v>
          </cell>
          <cell r="CA623">
            <v>0</v>
          </cell>
          <cell r="CB623">
            <v>0</v>
          </cell>
          <cell r="CC623">
            <v>0</v>
          </cell>
        </row>
        <row r="624">
          <cell r="B624" t="str">
            <v>국도38(시)16</v>
          </cell>
          <cell r="C624" t="str">
            <v>국도38(시)</v>
          </cell>
          <cell r="D624">
            <v>16</v>
          </cell>
          <cell r="E624" t="str">
            <v>0206P_523</v>
          </cell>
          <cell r="F624" t="str">
            <v>0206P_622</v>
          </cell>
          <cell r="G624">
            <v>37</v>
          </cell>
          <cell r="H624">
            <v>48</v>
          </cell>
          <cell r="I624">
            <v>0</v>
          </cell>
          <cell r="J624">
            <v>0</v>
          </cell>
          <cell r="K624">
            <v>0</v>
          </cell>
          <cell r="L624">
            <v>0</v>
          </cell>
          <cell r="M624">
            <v>0</v>
          </cell>
          <cell r="N624">
            <v>0</v>
          </cell>
          <cell r="O624">
            <v>0</v>
          </cell>
          <cell r="P624">
            <v>0</v>
          </cell>
          <cell r="Q624">
            <v>0</v>
          </cell>
          <cell r="R624">
            <v>37</v>
          </cell>
          <cell r="S624">
            <v>0</v>
          </cell>
          <cell r="T624">
            <v>37</v>
          </cell>
          <cell r="U624">
            <v>37</v>
          </cell>
          <cell r="V624">
            <v>0</v>
          </cell>
          <cell r="W624">
            <v>0</v>
          </cell>
          <cell r="X624">
            <v>0</v>
          </cell>
          <cell r="Y624">
            <v>0</v>
          </cell>
          <cell r="Z624">
            <v>0</v>
          </cell>
          <cell r="AA624">
            <v>0</v>
          </cell>
          <cell r="AB624">
            <v>0</v>
          </cell>
          <cell r="AC624">
            <v>0</v>
          </cell>
          <cell r="AD624">
            <v>0</v>
          </cell>
          <cell r="AE624">
            <v>0</v>
          </cell>
          <cell r="AF624">
            <v>0</v>
          </cell>
          <cell r="AG624">
            <v>0</v>
          </cell>
          <cell r="AH624">
            <v>0</v>
          </cell>
          <cell r="AI624">
            <v>0</v>
          </cell>
          <cell r="AJ624">
            <v>0</v>
          </cell>
          <cell r="AK624">
            <v>0</v>
          </cell>
          <cell r="AL624">
            <v>0</v>
          </cell>
          <cell r="AM624">
            <v>0</v>
          </cell>
          <cell r="AN624">
            <v>0</v>
          </cell>
          <cell r="AO624">
            <v>0</v>
          </cell>
          <cell r="AP624">
            <v>0</v>
          </cell>
          <cell r="AQ624">
            <v>0</v>
          </cell>
          <cell r="AR624">
            <v>0</v>
          </cell>
          <cell r="AS624">
            <v>0</v>
          </cell>
          <cell r="AT624">
            <v>0</v>
          </cell>
          <cell r="AU624">
            <v>0</v>
          </cell>
          <cell r="AV624">
            <v>0</v>
          </cell>
          <cell r="AW624">
            <v>0</v>
          </cell>
          <cell r="AX624">
            <v>0</v>
          </cell>
          <cell r="AY624">
            <v>0</v>
          </cell>
          <cell r="AZ624">
            <v>0</v>
          </cell>
          <cell r="BA624">
            <v>0</v>
          </cell>
          <cell r="BB624">
            <v>0</v>
          </cell>
          <cell r="BC624">
            <v>0</v>
          </cell>
          <cell r="BD624">
            <v>0</v>
          </cell>
          <cell r="BE624">
            <v>0</v>
          </cell>
          <cell r="BF624">
            <v>0</v>
          </cell>
          <cell r="BG624">
            <v>0</v>
          </cell>
          <cell r="BH624">
            <v>0</v>
          </cell>
          <cell r="BI624">
            <v>0</v>
          </cell>
          <cell r="BJ624">
            <v>0</v>
          </cell>
          <cell r="BK624">
            <v>0</v>
          </cell>
          <cell r="BL624">
            <v>0</v>
          </cell>
          <cell r="BM624">
            <v>0</v>
          </cell>
          <cell r="BN624">
            <v>0</v>
          </cell>
          <cell r="BO624">
            <v>0</v>
          </cell>
          <cell r="BP624">
            <v>0</v>
          </cell>
          <cell r="BQ624">
            <v>0</v>
          </cell>
          <cell r="BR624">
            <v>0</v>
          </cell>
          <cell r="BS624">
            <v>0</v>
          </cell>
          <cell r="BT624">
            <v>0</v>
          </cell>
          <cell r="BU624">
            <v>0</v>
          </cell>
          <cell r="BV624">
            <v>0</v>
          </cell>
          <cell r="BW624">
            <v>0</v>
          </cell>
          <cell r="BX624">
            <v>0</v>
          </cell>
          <cell r="BY624">
            <v>0</v>
          </cell>
          <cell r="BZ624">
            <v>0</v>
          </cell>
          <cell r="CA624">
            <v>0</v>
          </cell>
          <cell r="CB624">
            <v>0</v>
          </cell>
          <cell r="CC624">
            <v>0</v>
          </cell>
        </row>
        <row r="625">
          <cell r="B625" t="str">
            <v>국도38(시)16</v>
          </cell>
          <cell r="C625" t="str">
            <v>국도38(시)</v>
          </cell>
          <cell r="D625">
            <v>16</v>
          </cell>
          <cell r="E625" t="str">
            <v>0206P_622</v>
          </cell>
          <cell r="F625" t="str">
            <v>0206P_635</v>
          </cell>
          <cell r="G625">
            <v>31</v>
          </cell>
          <cell r="H625">
            <v>48</v>
          </cell>
          <cell r="I625">
            <v>0</v>
          </cell>
          <cell r="J625">
            <v>0</v>
          </cell>
          <cell r="K625">
            <v>0</v>
          </cell>
          <cell r="L625">
            <v>0</v>
          </cell>
          <cell r="M625">
            <v>0</v>
          </cell>
          <cell r="N625">
            <v>0</v>
          </cell>
          <cell r="O625">
            <v>0</v>
          </cell>
          <cell r="P625">
            <v>0</v>
          </cell>
          <cell r="Q625">
            <v>0</v>
          </cell>
          <cell r="R625">
            <v>31</v>
          </cell>
          <cell r="S625">
            <v>0</v>
          </cell>
          <cell r="T625">
            <v>31</v>
          </cell>
          <cell r="U625">
            <v>31</v>
          </cell>
          <cell r="V625">
            <v>0</v>
          </cell>
          <cell r="W625">
            <v>0</v>
          </cell>
          <cell r="X625">
            <v>0</v>
          </cell>
          <cell r="Y625">
            <v>0</v>
          </cell>
          <cell r="Z625">
            <v>0</v>
          </cell>
          <cell r="AA625">
            <v>0</v>
          </cell>
          <cell r="AB625">
            <v>0</v>
          </cell>
          <cell r="AC625">
            <v>0</v>
          </cell>
          <cell r="AD625">
            <v>0</v>
          </cell>
          <cell r="AE625">
            <v>0</v>
          </cell>
          <cell r="AF625">
            <v>0</v>
          </cell>
          <cell r="AG625">
            <v>0</v>
          </cell>
          <cell r="AH625">
            <v>0</v>
          </cell>
          <cell r="AI625">
            <v>0</v>
          </cell>
          <cell r="AJ625">
            <v>0</v>
          </cell>
          <cell r="AK625">
            <v>0</v>
          </cell>
          <cell r="AL625">
            <v>0</v>
          </cell>
          <cell r="AM625">
            <v>0</v>
          </cell>
          <cell r="AN625">
            <v>0</v>
          </cell>
          <cell r="AO625">
            <v>0</v>
          </cell>
          <cell r="AP625">
            <v>0</v>
          </cell>
          <cell r="AQ625">
            <v>0</v>
          </cell>
          <cell r="AR625">
            <v>0</v>
          </cell>
          <cell r="AS625">
            <v>0</v>
          </cell>
          <cell r="AT625">
            <v>0</v>
          </cell>
          <cell r="AU625">
            <v>0</v>
          </cell>
          <cell r="AV625">
            <v>0</v>
          </cell>
          <cell r="AW625">
            <v>0</v>
          </cell>
          <cell r="AX625">
            <v>0</v>
          </cell>
          <cell r="AY625">
            <v>0</v>
          </cell>
          <cell r="AZ625">
            <v>0</v>
          </cell>
          <cell r="BA625">
            <v>0</v>
          </cell>
          <cell r="BB625">
            <v>0</v>
          </cell>
          <cell r="BC625">
            <v>0</v>
          </cell>
          <cell r="BD625">
            <v>0</v>
          </cell>
          <cell r="BE625">
            <v>0</v>
          </cell>
          <cell r="BF625">
            <v>0</v>
          </cell>
          <cell r="BG625">
            <v>0</v>
          </cell>
          <cell r="BH625">
            <v>0</v>
          </cell>
          <cell r="BI625">
            <v>0</v>
          </cell>
          <cell r="BJ625">
            <v>0</v>
          </cell>
          <cell r="BK625">
            <v>0</v>
          </cell>
          <cell r="BL625">
            <v>0</v>
          </cell>
          <cell r="BM625">
            <v>0</v>
          </cell>
          <cell r="BN625">
            <v>0</v>
          </cell>
          <cell r="BO625">
            <v>0</v>
          </cell>
          <cell r="BP625">
            <v>0</v>
          </cell>
          <cell r="BQ625">
            <v>0</v>
          </cell>
          <cell r="BR625">
            <v>0</v>
          </cell>
          <cell r="BS625">
            <v>0</v>
          </cell>
          <cell r="BT625">
            <v>0</v>
          </cell>
          <cell r="BU625">
            <v>0</v>
          </cell>
          <cell r="BV625">
            <v>0</v>
          </cell>
          <cell r="BW625">
            <v>0</v>
          </cell>
          <cell r="BX625">
            <v>0</v>
          </cell>
          <cell r="BY625">
            <v>0</v>
          </cell>
          <cell r="BZ625">
            <v>0</v>
          </cell>
          <cell r="CA625">
            <v>0</v>
          </cell>
          <cell r="CB625">
            <v>0</v>
          </cell>
          <cell r="CC625">
            <v>0</v>
          </cell>
        </row>
        <row r="626">
          <cell r="B626" t="str">
            <v>국도38(시)16</v>
          </cell>
          <cell r="C626" t="str">
            <v>국도38(시)</v>
          </cell>
          <cell r="D626">
            <v>16</v>
          </cell>
          <cell r="E626" t="str">
            <v>0206P_635</v>
          </cell>
          <cell r="F626" t="str">
            <v>0206P_542</v>
          </cell>
          <cell r="G626">
            <v>46</v>
          </cell>
          <cell r="H626">
            <v>48</v>
          </cell>
          <cell r="I626">
            <v>0</v>
          </cell>
          <cell r="J626">
            <v>0</v>
          </cell>
          <cell r="K626">
            <v>0</v>
          </cell>
          <cell r="L626">
            <v>0</v>
          </cell>
          <cell r="M626">
            <v>0</v>
          </cell>
          <cell r="N626">
            <v>0</v>
          </cell>
          <cell r="O626">
            <v>0</v>
          </cell>
          <cell r="P626">
            <v>0</v>
          </cell>
          <cell r="Q626">
            <v>0</v>
          </cell>
          <cell r="R626">
            <v>46</v>
          </cell>
          <cell r="S626">
            <v>0</v>
          </cell>
          <cell r="T626">
            <v>46</v>
          </cell>
          <cell r="U626">
            <v>46</v>
          </cell>
          <cell r="V626">
            <v>0</v>
          </cell>
          <cell r="W626">
            <v>0</v>
          </cell>
          <cell r="X626">
            <v>0</v>
          </cell>
          <cell r="Y626">
            <v>0</v>
          </cell>
          <cell r="Z626">
            <v>0</v>
          </cell>
          <cell r="AA626">
            <v>0</v>
          </cell>
          <cell r="AB626">
            <v>0</v>
          </cell>
          <cell r="AC626">
            <v>0</v>
          </cell>
          <cell r="AD626">
            <v>0</v>
          </cell>
          <cell r="AE626">
            <v>0</v>
          </cell>
          <cell r="AF626">
            <v>0</v>
          </cell>
          <cell r="AG626">
            <v>0</v>
          </cell>
          <cell r="AH626">
            <v>0</v>
          </cell>
          <cell r="AI626">
            <v>0</v>
          </cell>
          <cell r="AJ626">
            <v>0</v>
          </cell>
          <cell r="AK626">
            <v>0</v>
          </cell>
          <cell r="AL626">
            <v>0</v>
          </cell>
          <cell r="AM626">
            <v>0</v>
          </cell>
          <cell r="AN626">
            <v>0</v>
          </cell>
          <cell r="AO626">
            <v>0</v>
          </cell>
          <cell r="AP626">
            <v>0</v>
          </cell>
          <cell r="AQ626">
            <v>0</v>
          </cell>
          <cell r="AR626">
            <v>0</v>
          </cell>
          <cell r="AS626">
            <v>0</v>
          </cell>
          <cell r="AT626">
            <v>0</v>
          </cell>
          <cell r="AU626">
            <v>0</v>
          </cell>
          <cell r="AV626">
            <v>0</v>
          </cell>
          <cell r="AW626">
            <v>0</v>
          </cell>
          <cell r="AX626">
            <v>0</v>
          </cell>
          <cell r="AY626">
            <v>0</v>
          </cell>
          <cell r="AZ626">
            <v>0</v>
          </cell>
          <cell r="BA626">
            <v>0</v>
          </cell>
          <cell r="BB626">
            <v>0</v>
          </cell>
          <cell r="BC626">
            <v>0</v>
          </cell>
          <cell r="BD626">
            <v>0</v>
          </cell>
          <cell r="BE626">
            <v>0</v>
          </cell>
          <cell r="BF626">
            <v>0</v>
          </cell>
          <cell r="BG626">
            <v>0</v>
          </cell>
          <cell r="BH626">
            <v>0</v>
          </cell>
          <cell r="BI626">
            <v>0</v>
          </cell>
          <cell r="BJ626">
            <v>0</v>
          </cell>
          <cell r="BK626">
            <v>0</v>
          </cell>
          <cell r="BL626">
            <v>0</v>
          </cell>
          <cell r="BM626">
            <v>0</v>
          </cell>
          <cell r="BN626">
            <v>0</v>
          </cell>
          <cell r="BO626">
            <v>0</v>
          </cell>
          <cell r="BP626">
            <v>0</v>
          </cell>
          <cell r="BQ626">
            <v>0</v>
          </cell>
          <cell r="BR626">
            <v>0</v>
          </cell>
          <cell r="BS626">
            <v>0</v>
          </cell>
          <cell r="BT626">
            <v>0</v>
          </cell>
          <cell r="BU626">
            <v>0</v>
          </cell>
          <cell r="BV626">
            <v>0</v>
          </cell>
          <cell r="BW626">
            <v>0</v>
          </cell>
          <cell r="BX626">
            <v>0</v>
          </cell>
          <cell r="BY626">
            <v>0</v>
          </cell>
          <cell r="BZ626">
            <v>0</v>
          </cell>
          <cell r="CA626">
            <v>0</v>
          </cell>
          <cell r="CB626">
            <v>0</v>
          </cell>
          <cell r="CC626">
            <v>0</v>
          </cell>
        </row>
        <row r="627">
          <cell r="B627" t="str">
            <v>국도38(시)16</v>
          </cell>
          <cell r="C627" t="str">
            <v>국도38(시)</v>
          </cell>
          <cell r="D627">
            <v>16</v>
          </cell>
          <cell r="E627" t="str">
            <v>0206P_542</v>
          </cell>
          <cell r="F627" t="str">
            <v>0206P_541</v>
          </cell>
          <cell r="G627">
            <v>33</v>
          </cell>
          <cell r="H627">
            <v>48</v>
          </cell>
          <cell r="I627">
            <v>0</v>
          </cell>
          <cell r="J627">
            <v>0</v>
          </cell>
          <cell r="K627">
            <v>0</v>
          </cell>
          <cell r="L627">
            <v>0</v>
          </cell>
          <cell r="M627">
            <v>0</v>
          </cell>
          <cell r="N627">
            <v>0</v>
          </cell>
          <cell r="O627">
            <v>0</v>
          </cell>
          <cell r="P627">
            <v>0</v>
          </cell>
          <cell r="Q627">
            <v>0</v>
          </cell>
          <cell r="R627">
            <v>33</v>
          </cell>
          <cell r="S627">
            <v>0</v>
          </cell>
          <cell r="T627">
            <v>33</v>
          </cell>
          <cell r="U627">
            <v>33</v>
          </cell>
          <cell r="V627">
            <v>0</v>
          </cell>
          <cell r="W627">
            <v>0</v>
          </cell>
          <cell r="X627">
            <v>0</v>
          </cell>
          <cell r="Y627">
            <v>0</v>
          </cell>
          <cell r="Z627">
            <v>0</v>
          </cell>
          <cell r="AA627">
            <v>0</v>
          </cell>
          <cell r="AB627">
            <v>0</v>
          </cell>
          <cell r="AC627">
            <v>0</v>
          </cell>
          <cell r="AD627">
            <v>0</v>
          </cell>
          <cell r="AE627">
            <v>0</v>
          </cell>
          <cell r="AF627">
            <v>0</v>
          </cell>
          <cell r="AG627">
            <v>0</v>
          </cell>
          <cell r="AH627">
            <v>0</v>
          </cell>
          <cell r="AI627">
            <v>0</v>
          </cell>
          <cell r="AJ627">
            <v>0</v>
          </cell>
          <cell r="AK627">
            <v>0</v>
          </cell>
          <cell r="AL627">
            <v>0</v>
          </cell>
          <cell r="AM627">
            <v>0</v>
          </cell>
          <cell r="AN627">
            <v>0</v>
          </cell>
          <cell r="AO627">
            <v>0</v>
          </cell>
          <cell r="AP627">
            <v>0</v>
          </cell>
          <cell r="AQ627">
            <v>0</v>
          </cell>
          <cell r="AR627">
            <v>0</v>
          </cell>
          <cell r="AS627">
            <v>0</v>
          </cell>
          <cell r="AT627">
            <v>0</v>
          </cell>
          <cell r="AU627">
            <v>0</v>
          </cell>
          <cell r="AV627">
            <v>0</v>
          </cell>
          <cell r="AW627">
            <v>0</v>
          </cell>
          <cell r="AX627">
            <v>0</v>
          </cell>
          <cell r="AY627">
            <v>0</v>
          </cell>
          <cell r="AZ627">
            <v>0</v>
          </cell>
          <cell r="BA627">
            <v>0</v>
          </cell>
          <cell r="BB627">
            <v>0</v>
          </cell>
          <cell r="BC627">
            <v>0</v>
          </cell>
          <cell r="BD627">
            <v>0</v>
          </cell>
          <cell r="BE627">
            <v>0</v>
          </cell>
          <cell r="BF627">
            <v>0</v>
          </cell>
          <cell r="BG627">
            <v>0</v>
          </cell>
          <cell r="BH627">
            <v>0</v>
          </cell>
          <cell r="BI627">
            <v>0</v>
          </cell>
          <cell r="BJ627">
            <v>0</v>
          </cell>
          <cell r="BK627">
            <v>0</v>
          </cell>
          <cell r="BL627">
            <v>0</v>
          </cell>
          <cell r="BM627">
            <v>0</v>
          </cell>
          <cell r="BN627">
            <v>0</v>
          </cell>
          <cell r="BO627">
            <v>0</v>
          </cell>
          <cell r="BP627">
            <v>0</v>
          </cell>
          <cell r="BQ627">
            <v>0</v>
          </cell>
          <cell r="BR627">
            <v>0</v>
          </cell>
          <cell r="BS627">
            <v>0</v>
          </cell>
          <cell r="BT627">
            <v>0</v>
          </cell>
          <cell r="BU627">
            <v>0</v>
          </cell>
          <cell r="BV627">
            <v>0</v>
          </cell>
          <cell r="BW627">
            <v>0</v>
          </cell>
          <cell r="BX627">
            <v>0</v>
          </cell>
          <cell r="BY627">
            <v>0</v>
          </cell>
          <cell r="BZ627">
            <v>0</v>
          </cell>
          <cell r="CA627">
            <v>0</v>
          </cell>
          <cell r="CB627">
            <v>0</v>
          </cell>
          <cell r="CC627">
            <v>0</v>
          </cell>
        </row>
        <row r="628">
          <cell r="B628" t="str">
            <v>국도38(시)16</v>
          </cell>
          <cell r="C628" t="str">
            <v>국도38(시)</v>
          </cell>
          <cell r="D628">
            <v>16</v>
          </cell>
          <cell r="E628" t="str">
            <v>0206P_541</v>
          </cell>
          <cell r="F628" t="str">
            <v>0206P_552</v>
          </cell>
          <cell r="G628">
            <v>30</v>
          </cell>
          <cell r="H628">
            <v>48</v>
          </cell>
          <cell r="I628">
            <v>0</v>
          </cell>
          <cell r="J628">
            <v>0</v>
          </cell>
          <cell r="K628">
            <v>0</v>
          </cell>
          <cell r="L628">
            <v>0</v>
          </cell>
          <cell r="M628">
            <v>0</v>
          </cell>
          <cell r="N628">
            <v>0</v>
          </cell>
          <cell r="O628">
            <v>0</v>
          </cell>
          <cell r="P628">
            <v>0</v>
          </cell>
          <cell r="Q628">
            <v>0</v>
          </cell>
          <cell r="R628">
            <v>30</v>
          </cell>
          <cell r="S628">
            <v>0</v>
          </cell>
          <cell r="T628">
            <v>30</v>
          </cell>
          <cell r="U628">
            <v>30</v>
          </cell>
          <cell r="V628">
            <v>0</v>
          </cell>
          <cell r="W628">
            <v>0</v>
          </cell>
          <cell r="X628">
            <v>0</v>
          </cell>
          <cell r="Y628">
            <v>0</v>
          </cell>
          <cell r="Z628">
            <v>0</v>
          </cell>
          <cell r="AA628">
            <v>0</v>
          </cell>
          <cell r="AB628">
            <v>0</v>
          </cell>
          <cell r="AC628">
            <v>0</v>
          </cell>
          <cell r="AD628">
            <v>0</v>
          </cell>
          <cell r="AE628">
            <v>0</v>
          </cell>
          <cell r="AF628">
            <v>0</v>
          </cell>
          <cell r="AG628">
            <v>0</v>
          </cell>
          <cell r="AH628">
            <v>0</v>
          </cell>
          <cell r="AI628">
            <v>0</v>
          </cell>
          <cell r="AJ628">
            <v>0</v>
          </cell>
          <cell r="AK628">
            <v>0</v>
          </cell>
          <cell r="AL628">
            <v>0</v>
          </cell>
          <cell r="AM628">
            <v>0</v>
          </cell>
          <cell r="AN628">
            <v>0</v>
          </cell>
          <cell r="AO628">
            <v>0</v>
          </cell>
          <cell r="AP628">
            <v>0</v>
          </cell>
          <cell r="AQ628">
            <v>0</v>
          </cell>
          <cell r="AR628">
            <v>0</v>
          </cell>
          <cell r="AS628">
            <v>0</v>
          </cell>
          <cell r="AT628">
            <v>0</v>
          </cell>
          <cell r="AU628">
            <v>0</v>
          </cell>
          <cell r="AV628">
            <v>0</v>
          </cell>
          <cell r="AW628">
            <v>0</v>
          </cell>
          <cell r="AX628">
            <v>0</v>
          </cell>
          <cell r="AY628">
            <v>0</v>
          </cell>
          <cell r="AZ628">
            <v>0</v>
          </cell>
          <cell r="BA628">
            <v>0</v>
          </cell>
          <cell r="BB628">
            <v>0</v>
          </cell>
          <cell r="BC628">
            <v>0</v>
          </cell>
          <cell r="BD628">
            <v>0</v>
          </cell>
          <cell r="BE628">
            <v>0</v>
          </cell>
          <cell r="BF628">
            <v>0</v>
          </cell>
          <cell r="BG628">
            <v>0</v>
          </cell>
          <cell r="BH628">
            <v>0</v>
          </cell>
          <cell r="BI628">
            <v>0</v>
          </cell>
          <cell r="BJ628">
            <v>0</v>
          </cell>
          <cell r="BK628">
            <v>0</v>
          </cell>
          <cell r="BL628">
            <v>1</v>
          </cell>
          <cell r="BM628">
            <v>0</v>
          </cell>
          <cell r="BN628">
            <v>0</v>
          </cell>
          <cell r="BO628">
            <v>0</v>
          </cell>
          <cell r="BP628">
            <v>0</v>
          </cell>
          <cell r="BQ628">
            <v>0</v>
          </cell>
          <cell r="BR628">
            <v>0</v>
          </cell>
          <cell r="BS628">
            <v>0</v>
          </cell>
          <cell r="BT628">
            <v>0</v>
          </cell>
          <cell r="BU628">
            <v>0</v>
          </cell>
          <cell r="BV628">
            <v>0</v>
          </cell>
          <cell r="BW628">
            <v>0</v>
          </cell>
          <cell r="BX628">
            <v>0</v>
          </cell>
          <cell r="BY628">
            <v>0</v>
          </cell>
          <cell r="BZ628">
            <v>0</v>
          </cell>
          <cell r="CA628">
            <v>0</v>
          </cell>
          <cell r="CB628">
            <v>0</v>
          </cell>
          <cell r="CC628">
            <v>0</v>
          </cell>
        </row>
        <row r="629">
          <cell r="B629" t="str">
            <v>국도38(시)16</v>
          </cell>
          <cell r="C629" t="str">
            <v>국도38(시)</v>
          </cell>
          <cell r="D629">
            <v>16</v>
          </cell>
          <cell r="E629" t="str">
            <v>0206P_552</v>
          </cell>
          <cell r="F629" t="str">
            <v>0206P_567</v>
          </cell>
          <cell r="G629">
            <v>28</v>
          </cell>
          <cell r="H629">
            <v>48</v>
          </cell>
          <cell r="I629">
            <v>0</v>
          </cell>
          <cell r="J629">
            <v>0</v>
          </cell>
          <cell r="K629">
            <v>0</v>
          </cell>
          <cell r="L629">
            <v>0</v>
          </cell>
          <cell r="M629">
            <v>0</v>
          </cell>
          <cell r="N629">
            <v>0</v>
          </cell>
          <cell r="O629">
            <v>0</v>
          </cell>
          <cell r="P629">
            <v>0</v>
          </cell>
          <cell r="Q629">
            <v>0</v>
          </cell>
          <cell r="R629">
            <v>28</v>
          </cell>
          <cell r="S629">
            <v>0</v>
          </cell>
          <cell r="T629">
            <v>28</v>
          </cell>
          <cell r="U629">
            <v>28</v>
          </cell>
          <cell r="V629">
            <v>0</v>
          </cell>
          <cell r="W629">
            <v>0</v>
          </cell>
          <cell r="X629">
            <v>0</v>
          </cell>
          <cell r="Y629">
            <v>0</v>
          </cell>
          <cell r="Z629">
            <v>0</v>
          </cell>
          <cell r="AA629">
            <v>0</v>
          </cell>
          <cell r="AB629">
            <v>0</v>
          </cell>
          <cell r="AC629">
            <v>0</v>
          </cell>
          <cell r="AD629">
            <v>0</v>
          </cell>
          <cell r="AE629">
            <v>0</v>
          </cell>
          <cell r="AF629">
            <v>0</v>
          </cell>
          <cell r="AG629">
            <v>0</v>
          </cell>
          <cell r="AH629">
            <v>0</v>
          </cell>
          <cell r="AI629">
            <v>0</v>
          </cell>
          <cell r="AJ629">
            <v>0</v>
          </cell>
          <cell r="AK629">
            <v>0</v>
          </cell>
          <cell r="AL629">
            <v>0</v>
          </cell>
          <cell r="AM629">
            <v>0</v>
          </cell>
          <cell r="AN629">
            <v>0</v>
          </cell>
          <cell r="AO629">
            <v>0</v>
          </cell>
          <cell r="AP629">
            <v>0</v>
          </cell>
          <cell r="AQ629">
            <v>0</v>
          </cell>
          <cell r="AR629">
            <v>0</v>
          </cell>
          <cell r="AS629">
            <v>0</v>
          </cell>
          <cell r="AT629">
            <v>0</v>
          </cell>
          <cell r="AU629">
            <v>0</v>
          </cell>
          <cell r="AV629">
            <v>0</v>
          </cell>
          <cell r="AW629">
            <v>0</v>
          </cell>
          <cell r="AX629">
            <v>0</v>
          </cell>
          <cell r="AY629">
            <v>0</v>
          </cell>
          <cell r="AZ629">
            <v>0</v>
          </cell>
          <cell r="BA629">
            <v>0</v>
          </cell>
          <cell r="BB629">
            <v>0</v>
          </cell>
          <cell r="BC629">
            <v>0</v>
          </cell>
          <cell r="BD629">
            <v>0</v>
          </cell>
          <cell r="BE629">
            <v>0</v>
          </cell>
          <cell r="BF629">
            <v>0</v>
          </cell>
          <cell r="BG629">
            <v>0</v>
          </cell>
          <cell r="BH629">
            <v>0</v>
          </cell>
          <cell r="BI629">
            <v>0</v>
          </cell>
          <cell r="BJ629">
            <v>0</v>
          </cell>
          <cell r="BK629">
            <v>0</v>
          </cell>
          <cell r="BL629">
            <v>0</v>
          </cell>
          <cell r="BM629">
            <v>0</v>
          </cell>
          <cell r="BN629">
            <v>0</v>
          </cell>
          <cell r="BO629">
            <v>0</v>
          </cell>
          <cell r="BP629">
            <v>0</v>
          </cell>
          <cell r="BQ629">
            <v>0</v>
          </cell>
          <cell r="BR629">
            <v>0</v>
          </cell>
          <cell r="BS629">
            <v>0</v>
          </cell>
          <cell r="BT629">
            <v>0</v>
          </cell>
          <cell r="BU629">
            <v>0</v>
          </cell>
          <cell r="BV629">
            <v>0</v>
          </cell>
          <cell r="BW629">
            <v>0</v>
          </cell>
          <cell r="BX629">
            <v>0</v>
          </cell>
          <cell r="BY629">
            <v>0</v>
          </cell>
          <cell r="BZ629">
            <v>0</v>
          </cell>
          <cell r="CA629">
            <v>0</v>
          </cell>
          <cell r="CB629">
            <v>0</v>
          </cell>
          <cell r="CC629">
            <v>0</v>
          </cell>
        </row>
        <row r="630">
          <cell r="B630" t="str">
            <v>국도38(시)16</v>
          </cell>
          <cell r="C630" t="str">
            <v>국도38(시)</v>
          </cell>
          <cell r="D630">
            <v>16</v>
          </cell>
          <cell r="E630" t="str">
            <v>0206P_567</v>
          </cell>
          <cell r="F630" t="str">
            <v>0206P_564</v>
          </cell>
          <cell r="G630">
            <v>52</v>
          </cell>
          <cell r="H630">
            <v>48</v>
          </cell>
          <cell r="I630">
            <v>0</v>
          </cell>
          <cell r="J630">
            <v>0</v>
          </cell>
          <cell r="K630">
            <v>0</v>
          </cell>
          <cell r="L630">
            <v>0</v>
          </cell>
          <cell r="M630">
            <v>0</v>
          </cell>
          <cell r="N630">
            <v>0</v>
          </cell>
          <cell r="O630">
            <v>0</v>
          </cell>
          <cell r="P630">
            <v>0</v>
          </cell>
          <cell r="Q630">
            <v>0</v>
          </cell>
          <cell r="R630">
            <v>52</v>
          </cell>
          <cell r="S630">
            <v>0</v>
          </cell>
          <cell r="T630">
            <v>52</v>
          </cell>
          <cell r="U630">
            <v>52</v>
          </cell>
          <cell r="V630">
            <v>0</v>
          </cell>
          <cell r="W630">
            <v>0</v>
          </cell>
          <cell r="X630">
            <v>0</v>
          </cell>
          <cell r="Y630">
            <v>0</v>
          </cell>
          <cell r="Z630">
            <v>0</v>
          </cell>
          <cell r="AA630">
            <v>0</v>
          </cell>
          <cell r="AB630">
            <v>0</v>
          </cell>
          <cell r="AC630">
            <v>0</v>
          </cell>
          <cell r="AD630">
            <v>0</v>
          </cell>
          <cell r="AE630">
            <v>0</v>
          </cell>
          <cell r="AF630">
            <v>0</v>
          </cell>
          <cell r="AG630">
            <v>0</v>
          </cell>
          <cell r="AH630">
            <v>0</v>
          </cell>
          <cell r="AI630">
            <v>0</v>
          </cell>
          <cell r="AJ630">
            <v>0</v>
          </cell>
          <cell r="AK630">
            <v>0</v>
          </cell>
          <cell r="AL630">
            <v>0</v>
          </cell>
          <cell r="AM630">
            <v>0</v>
          </cell>
          <cell r="AN630">
            <v>0</v>
          </cell>
          <cell r="AO630">
            <v>0</v>
          </cell>
          <cell r="AP630">
            <v>0</v>
          </cell>
          <cell r="AQ630">
            <v>0</v>
          </cell>
          <cell r="AR630">
            <v>0</v>
          </cell>
          <cell r="AS630">
            <v>0</v>
          </cell>
          <cell r="AT630">
            <v>0</v>
          </cell>
          <cell r="AU630">
            <v>0</v>
          </cell>
          <cell r="AV630">
            <v>0</v>
          </cell>
          <cell r="AW630">
            <v>0</v>
          </cell>
          <cell r="AX630">
            <v>0</v>
          </cell>
          <cell r="AY630">
            <v>0</v>
          </cell>
          <cell r="AZ630">
            <v>0</v>
          </cell>
          <cell r="BA630">
            <v>0</v>
          </cell>
          <cell r="BB630">
            <v>0</v>
          </cell>
          <cell r="BC630">
            <v>0</v>
          </cell>
          <cell r="BD630">
            <v>0</v>
          </cell>
          <cell r="BE630">
            <v>0</v>
          </cell>
          <cell r="BF630">
            <v>0</v>
          </cell>
          <cell r="BG630">
            <v>0</v>
          </cell>
          <cell r="BH630">
            <v>0</v>
          </cell>
          <cell r="BI630">
            <v>0</v>
          </cell>
          <cell r="BJ630">
            <v>0</v>
          </cell>
          <cell r="BK630">
            <v>0</v>
          </cell>
          <cell r="BL630">
            <v>0</v>
          </cell>
          <cell r="BM630">
            <v>0</v>
          </cell>
          <cell r="BN630">
            <v>0</v>
          </cell>
          <cell r="BO630">
            <v>0</v>
          </cell>
          <cell r="BP630">
            <v>0</v>
          </cell>
          <cell r="BQ630">
            <v>0</v>
          </cell>
          <cell r="BR630">
            <v>0</v>
          </cell>
          <cell r="BS630">
            <v>0</v>
          </cell>
          <cell r="BT630">
            <v>0</v>
          </cell>
          <cell r="BU630">
            <v>0</v>
          </cell>
          <cell r="BV630">
            <v>0</v>
          </cell>
          <cell r="BW630">
            <v>0</v>
          </cell>
          <cell r="BX630">
            <v>0</v>
          </cell>
          <cell r="BY630">
            <v>0</v>
          </cell>
          <cell r="BZ630">
            <v>0</v>
          </cell>
          <cell r="CA630">
            <v>0</v>
          </cell>
          <cell r="CB630">
            <v>0</v>
          </cell>
          <cell r="CC630">
            <v>0</v>
          </cell>
        </row>
        <row r="631">
          <cell r="B631" t="str">
            <v>국도38(시)16</v>
          </cell>
          <cell r="C631" t="str">
            <v>국도38(시)</v>
          </cell>
          <cell r="D631">
            <v>16</v>
          </cell>
          <cell r="E631" t="str">
            <v>0206P_564</v>
          </cell>
          <cell r="F631" t="str">
            <v>0206P_472</v>
          </cell>
          <cell r="G631">
            <v>50</v>
          </cell>
          <cell r="H631">
            <v>48</v>
          </cell>
          <cell r="I631">
            <v>0</v>
          </cell>
          <cell r="J631" t="str">
            <v>F17</v>
          </cell>
          <cell r="K631">
            <v>0</v>
          </cell>
          <cell r="L631">
            <v>0</v>
          </cell>
          <cell r="M631">
            <v>0</v>
          </cell>
          <cell r="N631">
            <v>0</v>
          </cell>
          <cell r="O631">
            <v>0</v>
          </cell>
          <cell r="P631">
            <v>0</v>
          </cell>
          <cell r="Q631">
            <v>0</v>
          </cell>
          <cell r="R631">
            <v>50</v>
          </cell>
          <cell r="S631">
            <v>0</v>
          </cell>
          <cell r="T631">
            <v>50</v>
          </cell>
          <cell r="U631">
            <v>70</v>
          </cell>
          <cell r="V631">
            <v>0</v>
          </cell>
          <cell r="W631">
            <v>20</v>
          </cell>
          <cell r="X631">
            <v>0</v>
          </cell>
          <cell r="Y631">
            <v>0</v>
          </cell>
          <cell r="Z631">
            <v>0</v>
          </cell>
          <cell r="AA631">
            <v>0</v>
          </cell>
          <cell r="AB631">
            <v>0</v>
          </cell>
          <cell r="AC631">
            <v>0</v>
          </cell>
          <cell r="AD631">
            <v>0</v>
          </cell>
          <cell r="AE631">
            <v>0</v>
          </cell>
          <cell r="AF631">
            <v>0</v>
          </cell>
          <cell r="AG631">
            <v>0</v>
          </cell>
          <cell r="AH631">
            <v>0</v>
          </cell>
          <cell r="AI631">
            <v>0</v>
          </cell>
          <cell r="AJ631">
            <v>0</v>
          </cell>
          <cell r="AK631">
            <v>0</v>
          </cell>
          <cell r="AL631">
            <v>0</v>
          </cell>
          <cell r="AM631">
            <v>1</v>
          </cell>
          <cell r="AN631">
            <v>0</v>
          </cell>
          <cell r="AO631">
            <v>0</v>
          </cell>
          <cell r="AP631">
            <v>0</v>
          </cell>
          <cell r="AQ631">
            <v>0</v>
          </cell>
          <cell r="AR631">
            <v>1</v>
          </cell>
          <cell r="AS631">
            <v>0</v>
          </cell>
          <cell r="AT631">
            <v>0</v>
          </cell>
          <cell r="AU631">
            <v>0</v>
          </cell>
          <cell r="AV631">
            <v>24</v>
          </cell>
          <cell r="AW631">
            <v>0</v>
          </cell>
          <cell r="AX631">
            <v>0</v>
          </cell>
          <cell r="AY631">
            <v>0</v>
          </cell>
          <cell r="AZ631">
            <v>0</v>
          </cell>
          <cell r="BA631">
            <v>1</v>
          </cell>
          <cell r="BB631">
            <v>0</v>
          </cell>
          <cell r="BC631">
            <v>0</v>
          </cell>
          <cell r="BD631">
            <v>0</v>
          </cell>
          <cell r="BE631">
            <v>0</v>
          </cell>
          <cell r="BF631">
            <v>0</v>
          </cell>
          <cell r="BG631">
            <v>0</v>
          </cell>
          <cell r="BH631">
            <v>0</v>
          </cell>
          <cell r="BI631">
            <v>0</v>
          </cell>
          <cell r="BJ631">
            <v>0</v>
          </cell>
          <cell r="BK631">
            <v>0</v>
          </cell>
          <cell r="BL631">
            <v>0</v>
          </cell>
          <cell r="BM631">
            <v>0</v>
          </cell>
          <cell r="BN631">
            <v>0</v>
          </cell>
          <cell r="BO631">
            <v>0</v>
          </cell>
          <cell r="BP631">
            <v>0</v>
          </cell>
          <cell r="BQ631">
            <v>0</v>
          </cell>
          <cell r="BR631">
            <v>0</v>
          </cell>
          <cell r="BS631">
            <v>0</v>
          </cell>
          <cell r="BT631">
            <v>0</v>
          </cell>
          <cell r="BU631">
            <v>0</v>
          </cell>
          <cell r="BV631">
            <v>0</v>
          </cell>
          <cell r="BW631">
            <v>0</v>
          </cell>
          <cell r="BX631">
            <v>0</v>
          </cell>
          <cell r="BY631">
            <v>0</v>
          </cell>
          <cell r="BZ631">
            <v>0</v>
          </cell>
          <cell r="CA631">
            <v>0</v>
          </cell>
          <cell r="CB631">
            <v>0</v>
          </cell>
          <cell r="CC631">
            <v>0</v>
          </cell>
        </row>
        <row r="632">
          <cell r="B632" t="str">
            <v>국도38(시)16</v>
          </cell>
          <cell r="C632" t="str">
            <v>국도38(시)</v>
          </cell>
          <cell r="D632">
            <v>16</v>
          </cell>
          <cell r="E632" t="str">
            <v>0206P_472</v>
          </cell>
          <cell r="F632" t="str">
            <v>0206P_481</v>
          </cell>
          <cell r="G632">
            <v>50</v>
          </cell>
          <cell r="H632">
            <v>48</v>
          </cell>
          <cell r="I632">
            <v>0</v>
          </cell>
          <cell r="J632">
            <v>0</v>
          </cell>
          <cell r="K632">
            <v>0</v>
          </cell>
          <cell r="L632">
            <v>0</v>
          </cell>
          <cell r="M632">
            <v>0</v>
          </cell>
          <cell r="N632">
            <v>0</v>
          </cell>
          <cell r="O632">
            <v>0</v>
          </cell>
          <cell r="P632">
            <v>0</v>
          </cell>
          <cell r="Q632">
            <v>0</v>
          </cell>
          <cell r="R632">
            <v>50</v>
          </cell>
          <cell r="S632">
            <v>0</v>
          </cell>
          <cell r="T632">
            <v>50</v>
          </cell>
          <cell r="U632">
            <v>50</v>
          </cell>
          <cell r="V632">
            <v>0</v>
          </cell>
          <cell r="W632">
            <v>0</v>
          </cell>
          <cell r="X632">
            <v>0</v>
          </cell>
          <cell r="Y632">
            <v>0</v>
          </cell>
          <cell r="Z632">
            <v>0</v>
          </cell>
          <cell r="AA632">
            <v>0</v>
          </cell>
          <cell r="AB632">
            <v>0</v>
          </cell>
          <cell r="AC632">
            <v>0</v>
          </cell>
          <cell r="AD632">
            <v>0</v>
          </cell>
          <cell r="AE632">
            <v>0</v>
          </cell>
          <cell r="AF632">
            <v>0</v>
          </cell>
          <cell r="AG632">
            <v>0</v>
          </cell>
          <cell r="AH632">
            <v>0</v>
          </cell>
          <cell r="AI632">
            <v>0</v>
          </cell>
          <cell r="AJ632">
            <v>0</v>
          </cell>
          <cell r="AK632">
            <v>0</v>
          </cell>
          <cell r="AL632">
            <v>0</v>
          </cell>
          <cell r="AM632">
            <v>0</v>
          </cell>
          <cell r="AN632">
            <v>0</v>
          </cell>
          <cell r="AO632">
            <v>0</v>
          </cell>
          <cell r="AP632">
            <v>0</v>
          </cell>
          <cell r="AQ632">
            <v>0</v>
          </cell>
          <cell r="AR632">
            <v>0</v>
          </cell>
          <cell r="AS632">
            <v>0</v>
          </cell>
          <cell r="AT632">
            <v>0</v>
          </cell>
          <cell r="AU632">
            <v>0</v>
          </cell>
          <cell r="AV632">
            <v>0</v>
          </cell>
          <cell r="AW632">
            <v>0</v>
          </cell>
          <cell r="AX632">
            <v>0</v>
          </cell>
          <cell r="AY632">
            <v>0</v>
          </cell>
          <cell r="AZ632">
            <v>0</v>
          </cell>
          <cell r="BA632">
            <v>0</v>
          </cell>
          <cell r="BB632">
            <v>0</v>
          </cell>
          <cell r="BC632">
            <v>0</v>
          </cell>
          <cell r="BD632">
            <v>0</v>
          </cell>
          <cell r="BE632">
            <v>0</v>
          </cell>
          <cell r="BF632">
            <v>0</v>
          </cell>
          <cell r="BG632">
            <v>0</v>
          </cell>
          <cell r="BH632">
            <v>0</v>
          </cell>
          <cell r="BI632">
            <v>0</v>
          </cell>
          <cell r="BJ632">
            <v>0</v>
          </cell>
          <cell r="BK632">
            <v>0</v>
          </cell>
          <cell r="BL632">
            <v>1</v>
          </cell>
          <cell r="BM632">
            <v>0</v>
          </cell>
          <cell r="BN632">
            <v>0</v>
          </cell>
          <cell r="BO632">
            <v>0</v>
          </cell>
          <cell r="BP632">
            <v>0</v>
          </cell>
          <cell r="BQ632">
            <v>0</v>
          </cell>
          <cell r="BR632">
            <v>0</v>
          </cell>
          <cell r="BS632">
            <v>0</v>
          </cell>
          <cell r="BT632">
            <v>0</v>
          </cell>
          <cell r="BU632">
            <v>0</v>
          </cell>
          <cell r="BV632">
            <v>0</v>
          </cell>
          <cell r="BW632">
            <v>0</v>
          </cell>
          <cell r="BX632">
            <v>0</v>
          </cell>
          <cell r="BY632">
            <v>0</v>
          </cell>
          <cell r="BZ632">
            <v>0</v>
          </cell>
          <cell r="CA632">
            <v>0</v>
          </cell>
          <cell r="CB632">
            <v>0</v>
          </cell>
          <cell r="CC632">
            <v>0</v>
          </cell>
        </row>
        <row r="633">
          <cell r="B633" t="str">
            <v>국도38(시)16</v>
          </cell>
          <cell r="C633" t="str">
            <v>국도38(시)</v>
          </cell>
          <cell r="D633">
            <v>16</v>
          </cell>
          <cell r="E633" t="str">
            <v>0206P_481</v>
          </cell>
          <cell r="F633" t="str">
            <v>0206P_491</v>
          </cell>
          <cell r="G633">
            <v>48</v>
          </cell>
          <cell r="H633">
            <v>48</v>
          </cell>
          <cell r="I633">
            <v>0</v>
          </cell>
          <cell r="J633">
            <v>0</v>
          </cell>
          <cell r="K633">
            <v>0</v>
          </cell>
          <cell r="L633">
            <v>0</v>
          </cell>
          <cell r="M633">
            <v>0</v>
          </cell>
          <cell r="N633">
            <v>0</v>
          </cell>
          <cell r="O633">
            <v>0</v>
          </cell>
          <cell r="P633">
            <v>0</v>
          </cell>
          <cell r="Q633">
            <v>0</v>
          </cell>
          <cell r="R633">
            <v>48</v>
          </cell>
          <cell r="S633">
            <v>0</v>
          </cell>
          <cell r="T633">
            <v>48</v>
          </cell>
          <cell r="U633">
            <v>48</v>
          </cell>
          <cell r="V633">
            <v>0</v>
          </cell>
          <cell r="W633">
            <v>0</v>
          </cell>
          <cell r="X633">
            <v>0</v>
          </cell>
          <cell r="Y633">
            <v>0</v>
          </cell>
          <cell r="Z633">
            <v>0</v>
          </cell>
          <cell r="AA633">
            <v>0</v>
          </cell>
          <cell r="AB633">
            <v>0</v>
          </cell>
          <cell r="AC633">
            <v>0</v>
          </cell>
          <cell r="AD633">
            <v>0</v>
          </cell>
          <cell r="AE633">
            <v>0</v>
          </cell>
          <cell r="AF633">
            <v>0</v>
          </cell>
          <cell r="AG633">
            <v>0</v>
          </cell>
          <cell r="AH633">
            <v>0</v>
          </cell>
          <cell r="AI633">
            <v>0</v>
          </cell>
          <cell r="AJ633">
            <v>0</v>
          </cell>
          <cell r="AK633">
            <v>0</v>
          </cell>
          <cell r="AL633">
            <v>0</v>
          </cell>
          <cell r="AM633">
            <v>0</v>
          </cell>
          <cell r="AN633">
            <v>0</v>
          </cell>
          <cell r="AO633">
            <v>0</v>
          </cell>
          <cell r="AP633">
            <v>0</v>
          </cell>
          <cell r="AQ633">
            <v>0</v>
          </cell>
          <cell r="AR633">
            <v>0</v>
          </cell>
          <cell r="AS633">
            <v>0</v>
          </cell>
          <cell r="AT633">
            <v>0</v>
          </cell>
          <cell r="AU633">
            <v>0</v>
          </cell>
          <cell r="AV633">
            <v>0</v>
          </cell>
          <cell r="AW633">
            <v>0</v>
          </cell>
          <cell r="AX633">
            <v>0</v>
          </cell>
          <cell r="AY633">
            <v>0</v>
          </cell>
          <cell r="AZ633">
            <v>0</v>
          </cell>
          <cell r="BA633">
            <v>0</v>
          </cell>
          <cell r="BB633">
            <v>0</v>
          </cell>
          <cell r="BC633">
            <v>0</v>
          </cell>
          <cell r="BD633">
            <v>0</v>
          </cell>
          <cell r="BE633">
            <v>0</v>
          </cell>
          <cell r="BF633">
            <v>0</v>
          </cell>
          <cell r="BG633">
            <v>0</v>
          </cell>
          <cell r="BH633">
            <v>0</v>
          </cell>
          <cell r="BI633">
            <v>0</v>
          </cell>
          <cell r="BJ633">
            <v>0</v>
          </cell>
          <cell r="BK633">
            <v>0</v>
          </cell>
          <cell r="BL633">
            <v>0</v>
          </cell>
          <cell r="BM633">
            <v>0</v>
          </cell>
          <cell r="BN633">
            <v>0</v>
          </cell>
          <cell r="BO633">
            <v>0</v>
          </cell>
          <cell r="BP633">
            <v>0</v>
          </cell>
          <cell r="BQ633">
            <v>0</v>
          </cell>
          <cell r="BR633">
            <v>0</v>
          </cell>
          <cell r="BS633">
            <v>0</v>
          </cell>
          <cell r="BT633">
            <v>0</v>
          </cell>
          <cell r="BU633">
            <v>0</v>
          </cell>
          <cell r="BV633">
            <v>0</v>
          </cell>
          <cell r="BW633">
            <v>0</v>
          </cell>
          <cell r="BX633">
            <v>0</v>
          </cell>
          <cell r="BY633">
            <v>0</v>
          </cell>
          <cell r="BZ633">
            <v>0</v>
          </cell>
          <cell r="CA633">
            <v>0</v>
          </cell>
          <cell r="CB633">
            <v>0</v>
          </cell>
          <cell r="CC633">
            <v>0</v>
          </cell>
        </row>
        <row r="634">
          <cell r="B634" t="str">
            <v>국도38(시)16</v>
          </cell>
          <cell r="C634" t="str">
            <v>국도38(시)</v>
          </cell>
          <cell r="D634">
            <v>16</v>
          </cell>
          <cell r="E634" t="str">
            <v>0206P_491</v>
          </cell>
          <cell r="F634" t="str">
            <v>0206P_492</v>
          </cell>
          <cell r="G634">
            <v>19</v>
          </cell>
          <cell r="H634">
            <v>48</v>
          </cell>
          <cell r="I634">
            <v>0</v>
          </cell>
          <cell r="J634">
            <v>0</v>
          </cell>
          <cell r="K634">
            <v>0</v>
          </cell>
          <cell r="L634">
            <v>0</v>
          </cell>
          <cell r="M634">
            <v>0</v>
          </cell>
          <cell r="N634">
            <v>0</v>
          </cell>
          <cell r="O634">
            <v>0</v>
          </cell>
          <cell r="P634">
            <v>0</v>
          </cell>
          <cell r="Q634">
            <v>0</v>
          </cell>
          <cell r="R634">
            <v>19</v>
          </cell>
          <cell r="S634">
            <v>0</v>
          </cell>
          <cell r="T634">
            <v>19</v>
          </cell>
          <cell r="U634">
            <v>19</v>
          </cell>
          <cell r="V634">
            <v>0</v>
          </cell>
          <cell r="W634">
            <v>0</v>
          </cell>
          <cell r="X634">
            <v>0</v>
          </cell>
          <cell r="Y634">
            <v>0</v>
          </cell>
          <cell r="Z634">
            <v>0</v>
          </cell>
          <cell r="AA634">
            <v>0</v>
          </cell>
          <cell r="AB634">
            <v>0</v>
          </cell>
          <cell r="AC634">
            <v>0</v>
          </cell>
          <cell r="AD634">
            <v>0</v>
          </cell>
          <cell r="AE634">
            <v>0</v>
          </cell>
          <cell r="AF634">
            <v>0</v>
          </cell>
          <cell r="AG634">
            <v>0</v>
          </cell>
          <cell r="AH634">
            <v>0</v>
          </cell>
          <cell r="AI634">
            <v>0</v>
          </cell>
          <cell r="AJ634">
            <v>0</v>
          </cell>
          <cell r="AK634">
            <v>0</v>
          </cell>
          <cell r="AL634">
            <v>0</v>
          </cell>
          <cell r="AM634">
            <v>0</v>
          </cell>
          <cell r="AN634">
            <v>0</v>
          </cell>
          <cell r="AO634">
            <v>0</v>
          </cell>
          <cell r="AP634">
            <v>0</v>
          </cell>
          <cell r="AQ634">
            <v>0</v>
          </cell>
          <cell r="AR634">
            <v>0</v>
          </cell>
          <cell r="AS634">
            <v>0</v>
          </cell>
          <cell r="AT634">
            <v>0</v>
          </cell>
          <cell r="AU634">
            <v>0</v>
          </cell>
          <cell r="AV634">
            <v>0</v>
          </cell>
          <cell r="AW634">
            <v>0</v>
          </cell>
          <cell r="AX634">
            <v>0</v>
          </cell>
          <cell r="AY634">
            <v>0</v>
          </cell>
          <cell r="AZ634">
            <v>0</v>
          </cell>
          <cell r="BA634">
            <v>0</v>
          </cell>
          <cell r="BB634">
            <v>0</v>
          </cell>
          <cell r="BC634">
            <v>0</v>
          </cell>
          <cell r="BD634">
            <v>0</v>
          </cell>
          <cell r="BE634">
            <v>0</v>
          </cell>
          <cell r="BF634">
            <v>0</v>
          </cell>
          <cell r="BG634">
            <v>0</v>
          </cell>
          <cell r="BH634">
            <v>0</v>
          </cell>
          <cell r="BI634">
            <v>0</v>
          </cell>
          <cell r="BJ634">
            <v>0</v>
          </cell>
          <cell r="BK634">
            <v>0</v>
          </cell>
          <cell r="BL634">
            <v>1</v>
          </cell>
          <cell r="BM634">
            <v>0</v>
          </cell>
          <cell r="BN634">
            <v>0</v>
          </cell>
          <cell r="BO634">
            <v>0</v>
          </cell>
          <cell r="BP634">
            <v>0</v>
          </cell>
          <cell r="BQ634">
            <v>0</v>
          </cell>
          <cell r="BR634">
            <v>0</v>
          </cell>
          <cell r="BS634">
            <v>0</v>
          </cell>
          <cell r="BT634">
            <v>0</v>
          </cell>
          <cell r="BU634">
            <v>0</v>
          </cell>
          <cell r="BV634">
            <v>0</v>
          </cell>
          <cell r="BW634">
            <v>0</v>
          </cell>
          <cell r="BX634">
            <v>0</v>
          </cell>
          <cell r="BY634">
            <v>0</v>
          </cell>
          <cell r="BZ634">
            <v>0</v>
          </cell>
          <cell r="CA634">
            <v>0</v>
          </cell>
          <cell r="CB634">
            <v>0</v>
          </cell>
          <cell r="CC634">
            <v>0</v>
          </cell>
        </row>
        <row r="635">
          <cell r="B635" t="str">
            <v>국도38(시)16</v>
          </cell>
          <cell r="C635" t="str">
            <v>국도38(시)</v>
          </cell>
          <cell r="D635">
            <v>16</v>
          </cell>
          <cell r="E635" t="str">
            <v>0206P_492</v>
          </cell>
          <cell r="F635" t="str">
            <v>0206P_592</v>
          </cell>
          <cell r="G635">
            <v>53</v>
          </cell>
          <cell r="H635">
            <v>48</v>
          </cell>
          <cell r="I635">
            <v>0</v>
          </cell>
          <cell r="J635">
            <v>0</v>
          </cell>
          <cell r="K635">
            <v>0</v>
          </cell>
          <cell r="L635">
            <v>0</v>
          </cell>
          <cell r="M635">
            <v>0</v>
          </cell>
          <cell r="N635">
            <v>0</v>
          </cell>
          <cell r="O635">
            <v>0</v>
          </cell>
          <cell r="P635">
            <v>0</v>
          </cell>
          <cell r="Q635">
            <v>0</v>
          </cell>
          <cell r="R635">
            <v>53</v>
          </cell>
          <cell r="S635">
            <v>0</v>
          </cell>
          <cell r="T635">
            <v>53</v>
          </cell>
          <cell r="U635">
            <v>53</v>
          </cell>
          <cell r="V635">
            <v>0</v>
          </cell>
          <cell r="W635">
            <v>0</v>
          </cell>
          <cell r="X635">
            <v>0</v>
          </cell>
          <cell r="Y635">
            <v>0</v>
          </cell>
          <cell r="Z635">
            <v>0</v>
          </cell>
          <cell r="AA635">
            <v>0</v>
          </cell>
          <cell r="AB635">
            <v>0</v>
          </cell>
          <cell r="AC635">
            <v>0</v>
          </cell>
          <cell r="AD635">
            <v>0</v>
          </cell>
          <cell r="AE635">
            <v>0</v>
          </cell>
          <cell r="AF635">
            <v>0</v>
          </cell>
          <cell r="AG635">
            <v>0</v>
          </cell>
          <cell r="AH635">
            <v>0</v>
          </cell>
          <cell r="AI635">
            <v>0</v>
          </cell>
          <cell r="AJ635">
            <v>0</v>
          </cell>
          <cell r="AK635">
            <v>0</v>
          </cell>
          <cell r="AL635">
            <v>0</v>
          </cell>
          <cell r="AM635">
            <v>0</v>
          </cell>
          <cell r="AN635">
            <v>0</v>
          </cell>
          <cell r="AO635">
            <v>0</v>
          </cell>
          <cell r="AP635">
            <v>0</v>
          </cell>
          <cell r="AQ635">
            <v>0</v>
          </cell>
          <cell r="AR635">
            <v>0</v>
          </cell>
          <cell r="AS635">
            <v>0</v>
          </cell>
          <cell r="AT635">
            <v>0</v>
          </cell>
          <cell r="AU635">
            <v>0</v>
          </cell>
          <cell r="AV635">
            <v>0</v>
          </cell>
          <cell r="AW635">
            <v>0</v>
          </cell>
          <cell r="AX635">
            <v>0</v>
          </cell>
          <cell r="AY635">
            <v>0</v>
          </cell>
          <cell r="AZ635">
            <v>0</v>
          </cell>
          <cell r="BA635">
            <v>0</v>
          </cell>
          <cell r="BB635">
            <v>0</v>
          </cell>
          <cell r="BC635">
            <v>0</v>
          </cell>
          <cell r="BD635">
            <v>0</v>
          </cell>
          <cell r="BE635">
            <v>0</v>
          </cell>
          <cell r="BF635">
            <v>0</v>
          </cell>
          <cell r="BG635">
            <v>0</v>
          </cell>
          <cell r="BH635">
            <v>0</v>
          </cell>
          <cell r="BI635">
            <v>0</v>
          </cell>
          <cell r="BJ635">
            <v>0</v>
          </cell>
          <cell r="BK635">
            <v>0</v>
          </cell>
          <cell r="BL635">
            <v>0</v>
          </cell>
          <cell r="BM635">
            <v>0</v>
          </cell>
          <cell r="BN635">
            <v>0</v>
          </cell>
          <cell r="BO635">
            <v>0</v>
          </cell>
          <cell r="BP635">
            <v>0</v>
          </cell>
          <cell r="BQ635">
            <v>0</v>
          </cell>
          <cell r="BR635">
            <v>0</v>
          </cell>
          <cell r="BS635">
            <v>0</v>
          </cell>
          <cell r="BT635">
            <v>0</v>
          </cell>
          <cell r="BU635">
            <v>0</v>
          </cell>
          <cell r="BV635">
            <v>0</v>
          </cell>
          <cell r="BW635">
            <v>0</v>
          </cell>
          <cell r="BX635">
            <v>0</v>
          </cell>
          <cell r="BY635">
            <v>0</v>
          </cell>
          <cell r="BZ635">
            <v>0</v>
          </cell>
          <cell r="CA635">
            <v>0</v>
          </cell>
          <cell r="CB635">
            <v>0</v>
          </cell>
          <cell r="CC635">
            <v>0</v>
          </cell>
        </row>
        <row r="636">
          <cell r="B636" t="str">
            <v>국도38(시)16</v>
          </cell>
          <cell r="C636" t="str">
            <v>국도38(시)</v>
          </cell>
          <cell r="D636">
            <v>16</v>
          </cell>
          <cell r="E636" t="str">
            <v>0206P_592</v>
          </cell>
          <cell r="F636" t="str">
            <v>0206C_501</v>
          </cell>
          <cell r="G636">
            <v>28</v>
          </cell>
          <cell r="H636">
            <v>48</v>
          </cell>
          <cell r="I636">
            <v>0</v>
          </cell>
          <cell r="J636">
            <v>0</v>
          </cell>
          <cell r="K636">
            <v>0</v>
          </cell>
          <cell r="L636">
            <v>0</v>
          </cell>
          <cell r="M636">
            <v>0</v>
          </cell>
          <cell r="N636">
            <v>0</v>
          </cell>
          <cell r="O636">
            <v>0</v>
          </cell>
          <cell r="P636">
            <v>0</v>
          </cell>
          <cell r="Q636">
            <v>0</v>
          </cell>
          <cell r="R636">
            <v>28</v>
          </cell>
          <cell r="S636">
            <v>0</v>
          </cell>
          <cell r="T636">
            <v>28</v>
          </cell>
          <cell r="U636">
            <v>28</v>
          </cell>
          <cell r="V636">
            <v>0</v>
          </cell>
          <cell r="W636">
            <v>0</v>
          </cell>
          <cell r="X636">
            <v>0</v>
          </cell>
          <cell r="Y636">
            <v>0</v>
          </cell>
          <cell r="Z636">
            <v>0</v>
          </cell>
          <cell r="AA636">
            <v>0</v>
          </cell>
          <cell r="AB636">
            <v>0</v>
          </cell>
          <cell r="AC636">
            <v>0</v>
          </cell>
          <cell r="AD636">
            <v>0</v>
          </cell>
          <cell r="AE636">
            <v>0</v>
          </cell>
          <cell r="AF636">
            <v>0</v>
          </cell>
          <cell r="AG636">
            <v>0</v>
          </cell>
          <cell r="AH636">
            <v>0</v>
          </cell>
          <cell r="AI636">
            <v>0</v>
          </cell>
          <cell r="AJ636">
            <v>0</v>
          </cell>
          <cell r="AK636">
            <v>0</v>
          </cell>
          <cell r="AL636">
            <v>0</v>
          </cell>
          <cell r="AM636">
            <v>0</v>
          </cell>
          <cell r="AN636">
            <v>0</v>
          </cell>
          <cell r="AO636">
            <v>0</v>
          </cell>
          <cell r="AP636">
            <v>0</v>
          </cell>
          <cell r="AQ636">
            <v>0</v>
          </cell>
          <cell r="AR636">
            <v>0</v>
          </cell>
          <cell r="AS636">
            <v>0</v>
          </cell>
          <cell r="AT636">
            <v>0</v>
          </cell>
          <cell r="AU636">
            <v>0</v>
          </cell>
          <cell r="AV636">
            <v>0</v>
          </cell>
          <cell r="AW636">
            <v>0</v>
          </cell>
          <cell r="AX636">
            <v>0</v>
          </cell>
          <cell r="AY636">
            <v>0</v>
          </cell>
          <cell r="AZ636">
            <v>0</v>
          </cell>
          <cell r="BA636">
            <v>0</v>
          </cell>
          <cell r="BB636">
            <v>0</v>
          </cell>
          <cell r="BC636">
            <v>0</v>
          </cell>
          <cell r="BD636">
            <v>0</v>
          </cell>
          <cell r="BE636">
            <v>0</v>
          </cell>
          <cell r="BF636">
            <v>0</v>
          </cell>
          <cell r="BG636">
            <v>0</v>
          </cell>
          <cell r="BH636">
            <v>0</v>
          </cell>
          <cell r="BI636">
            <v>0</v>
          </cell>
          <cell r="BJ636">
            <v>0</v>
          </cell>
          <cell r="BK636">
            <v>0</v>
          </cell>
          <cell r="BL636">
            <v>0</v>
          </cell>
          <cell r="BM636">
            <v>0</v>
          </cell>
          <cell r="BN636">
            <v>0</v>
          </cell>
          <cell r="BO636">
            <v>0</v>
          </cell>
          <cell r="BP636">
            <v>0</v>
          </cell>
          <cell r="BQ636">
            <v>0</v>
          </cell>
          <cell r="BR636">
            <v>0</v>
          </cell>
          <cell r="BS636">
            <v>0</v>
          </cell>
          <cell r="BT636">
            <v>0</v>
          </cell>
          <cell r="BU636">
            <v>0</v>
          </cell>
          <cell r="BV636">
            <v>0</v>
          </cell>
          <cell r="BW636">
            <v>0</v>
          </cell>
          <cell r="BX636">
            <v>0</v>
          </cell>
          <cell r="BY636">
            <v>0</v>
          </cell>
          <cell r="BZ636">
            <v>0</v>
          </cell>
          <cell r="CA636">
            <v>0</v>
          </cell>
          <cell r="CB636">
            <v>0</v>
          </cell>
          <cell r="CC636">
            <v>0</v>
          </cell>
        </row>
        <row r="637">
          <cell r="B637" t="str">
            <v>국도38(시)16</v>
          </cell>
          <cell r="C637" t="str">
            <v>국도38(시)</v>
          </cell>
          <cell r="D637">
            <v>16</v>
          </cell>
          <cell r="E637" t="str">
            <v>0206C_501</v>
          </cell>
          <cell r="F637" t="str">
            <v>0206C_612</v>
          </cell>
          <cell r="G637">
            <v>38</v>
          </cell>
          <cell r="H637">
            <v>48</v>
          </cell>
          <cell r="I637">
            <v>0</v>
          </cell>
          <cell r="J637">
            <v>0</v>
          </cell>
          <cell r="K637">
            <v>0</v>
          </cell>
          <cell r="L637">
            <v>0</v>
          </cell>
          <cell r="M637">
            <v>0</v>
          </cell>
          <cell r="N637">
            <v>0</v>
          </cell>
          <cell r="O637">
            <v>0</v>
          </cell>
          <cell r="P637">
            <v>0</v>
          </cell>
          <cell r="Q637">
            <v>0</v>
          </cell>
          <cell r="R637">
            <v>38</v>
          </cell>
          <cell r="S637">
            <v>0</v>
          </cell>
          <cell r="T637">
            <v>38</v>
          </cell>
          <cell r="U637">
            <v>38</v>
          </cell>
          <cell r="V637">
            <v>0</v>
          </cell>
          <cell r="W637">
            <v>0</v>
          </cell>
          <cell r="X637">
            <v>0</v>
          </cell>
          <cell r="Y637">
            <v>0</v>
          </cell>
          <cell r="Z637">
            <v>0</v>
          </cell>
          <cell r="AA637">
            <v>0</v>
          </cell>
          <cell r="AB637">
            <v>0</v>
          </cell>
          <cell r="AC637">
            <v>0</v>
          </cell>
          <cell r="AD637">
            <v>0</v>
          </cell>
          <cell r="AE637">
            <v>0</v>
          </cell>
          <cell r="AF637">
            <v>0</v>
          </cell>
          <cell r="AG637">
            <v>0</v>
          </cell>
          <cell r="AH637">
            <v>0</v>
          </cell>
          <cell r="AI637">
            <v>0</v>
          </cell>
          <cell r="AJ637">
            <v>0</v>
          </cell>
          <cell r="AK637">
            <v>0</v>
          </cell>
          <cell r="AL637">
            <v>0</v>
          </cell>
          <cell r="AM637">
            <v>0</v>
          </cell>
          <cell r="AN637">
            <v>0</v>
          </cell>
          <cell r="AO637">
            <v>0</v>
          </cell>
          <cell r="AP637">
            <v>0</v>
          </cell>
          <cell r="AQ637">
            <v>0</v>
          </cell>
          <cell r="AR637">
            <v>0</v>
          </cell>
          <cell r="AS637">
            <v>0</v>
          </cell>
          <cell r="AT637">
            <v>0</v>
          </cell>
          <cell r="AU637">
            <v>0</v>
          </cell>
          <cell r="AV637">
            <v>0</v>
          </cell>
          <cell r="AW637">
            <v>0</v>
          </cell>
          <cell r="AX637">
            <v>0</v>
          </cell>
          <cell r="AY637">
            <v>0</v>
          </cell>
          <cell r="AZ637">
            <v>0</v>
          </cell>
          <cell r="BA637">
            <v>0</v>
          </cell>
          <cell r="BB637">
            <v>0</v>
          </cell>
          <cell r="BC637">
            <v>0</v>
          </cell>
          <cell r="BD637">
            <v>0</v>
          </cell>
          <cell r="BE637">
            <v>0</v>
          </cell>
          <cell r="BF637">
            <v>0</v>
          </cell>
          <cell r="BG637">
            <v>0</v>
          </cell>
          <cell r="BH637">
            <v>0</v>
          </cell>
          <cell r="BI637">
            <v>0</v>
          </cell>
          <cell r="BJ637">
            <v>0</v>
          </cell>
          <cell r="BK637">
            <v>0</v>
          </cell>
          <cell r="BL637">
            <v>0</v>
          </cell>
          <cell r="BM637">
            <v>0</v>
          </cell>
          <cell r="BN637">
            <v>0</v>
          </cell>
          <cell r="BO637">
            <v>0</v>
          </cell>
          <cell r="BP637">
            <v>0</v>
          </cell>
          <cell r="BQ637">
            <v>0</v>
          </cell>
          <cell r="BR637">
            <v>0</v>
          </cell>
          <cell r="BS637">
            <v>0</v>
          </cell>
          <cell r="BT637">
            <v>0</v>
          </cell>
          <cell r="BU637">
            <v>0</v>
          </cell>
          <cell r="BV637">
            <v>0</v>
          </cell>
          <cell r="BW637">
            <v>0</v>
          </cell>
          <cell r="BX637">
            <v>0</v>
          </cell>
          <cell r="BY637">
            <v>0</v>
          </cell>
          <cell r="BZ637">
            <v>0</v>
          </cell>
          <cell r="CA637">
            <v>0</v>
          </cell>
          <cell r="CB637">
            <v>0</v>
          </cell>
          <cell r="CC637">
            <v>0</v>
          </cell>
        </row>
        <row r="638">
          <cell r="B638" t="str">
            <v>국도38(시)16</v>
          </cell>
          <cell r="C638" t="str">
            <v>국도38(시)</v>
          </cell>
          <cell r="D638">
            <v>16</v>
          </cell>
          <cell r="E638" t="str">
            <v>0206C_612</v>
          </cell>
          <cell r="F638" t="str">
            <v xml:space="preserve"> _무명</v>
          </cell>
          <cell r="G638">
            <v>38</v>
          </cell>
          <cell r="H638">
            <v>48</v>
          </cell>
          <cell r="I638">
            <v>0</v>
          </cell>
          <cell r="J638">
            <v>0</v>
          </cell>
          <cell r="K638">
            <v>0</v>
          </cell>
          <cell r="L638">
            <v>0</v>
          </cell>
          <cell r="M638">
            <v>0</v>
          </cell>
          <cell r="N638">
            <v>0</v>
          </cell>
          <cell r="O638">
            <v>0</v>
          </cell>
          <cell r="P638">
            <v>0</v>
          </cell>
          <cell r="Q638">
            <v>0</v>
          </cell>
          <cell r="R638">
            <v>38</v>
          </cell>
          <cell r="S638">
            <v>0</v>
          </cell>
          <cell r="T638">
            <v>38</v>
          </cell>
          <cell r="U638">
            <v>38</v>
          </cell>
          <cell r="V638">
            <v>0</v>
          </cell>
          <cell r="W638">
            <v>0</v>
          </cell>
          <cell r="X638">
            <v>0</v>
          </cell>
          <cell r="Y638">
            <v>0</v>
          </cell>
          <cell r="Z638">
            <v>0</v>
          </cell>
          <cell r="AA638">
            <v>0</v>
          </cell>
          <cell r="AB638">
            <v>0</v>
          </cell>
          <cell r="AC638">
            <v>0</v>
          </cell>
          <cell r="AD638">
            <v>0</v>
          </cell>
          <cell r="AE638">
            <v>0</v>
          </cell>
          <cell r="AF638">
            <v>0</v>
          </cell>
          <cell r="AG638">
            <v>0</v>
          </cell>
          <cell r="AH638">
            <v>0</v>
          </cell>
          <cell r="AI638">
            <v>0</v>
          </cell>
          <cell r="AJ638">
            <v>0</v>
          </cell>
          <cell r="AK638">
            <v>0</v>
          </cell>
          <cell r="AL638">
            <v>0</v>
          </cell>
          <cell r="AM638">
            <v>0</v>
          </cell>
          <cell r="AN638">
            <v>0</v>
          </cell>
          <cell r="AO638">
            <v>0</v>
          </cell>
          <cell r="AP638">
            <v>0</v>
          </cell>
          <cell r="AQ638">
            <v>0</v>
          </cell>
          <cell r="AR638">
            <v>0</v>
          </cell>
          <cell r="AS638">
            <v>0</v>
          </cell>
          <cell r="AT638">
            <v>0</v>
          </cell>
          <cell r="AU638">
            <v>0</v>
          </cell>
          <cell r="AV638">
            <v>0</v>
          </cell>
          <cell r="AW638">
            <v>0</v>
          </cell>
          <cell r="AX638">
            <v>0</v>
          </cell>
          <cell r="AY638">
            <v>0</v>
          </cell>
          <cell r="AZ638">
            <v>0</v>
          </cell>
          <cell r="BA638">
            <v>0</v>
          </cell>
          <cell r="BB638">
            <v>0</v>
          </cell>
          <cell r="BC638">
            <v>0</v>
          </cell>
          <cell r="BD638">
            <v>0</v>
          </cell>
          <cell r="BE638">
            <v>0</v>
          </cell>
          <cell r="BF638">
            <v>0</v>
          </cell>
          <cell r="BG638">
            <v>0</v>
          </cell>
          <cell r="BH638">
            <v>0</v>
          </cell>
          <cell r="BI638">
            <v>0</v>
          </cell>
          <cell r="BJ638">
            <v>0</v>
          </cell>
          <cell r="BK638">
            <v>0</v>
          </cell>
          <cell r="BL638">
            <v>0</v>
          </cell>
          <cell r="BM638">
            <v>0</v>
          </cell>
          <cell r="BN638">
            <v>0</v>
          </cell>
          <cell r="BO638">
            <v>0</v>
          </cell>
          <cell r="BP638">
            <v>0</v>
          </cell>
          <cell r="BQ638">
            <v>0</v>
          </cell>
          <cell r="BR638">
            <v>0</v>
          </cell>
          <cell r="BS638">
            <v>0</v>
          </cell>
          <cell r="BT638">
            <v>0</v>
          </cell>
          <cell r="BU638">
            <v>0</v>
          </cell>
          <cell r="BV638">
            <v>0</v>
          </cell>
          <cell r="BW638">
            <v>0</v>
          </cell>
          <cell r="BX638">
            <v>0</v>
          </cell>
          <cell r="BY638">
            <v>0</v>
          </cell>
          <cell r="BZ638">
            <v>0</v>
          </cell>
          <cell r="CA638">
            <v>0</v>
          </cell>
          <cell r="CB638">
            <v>0</v>
          </cell>
          <cell r="CC638">
            <v>0</v>
          </cell>
        </row>
        <row r="639">
          <cell r="B639" t="str">
            <v>국도38(시)16</v>
          </cell>
          <cell r="C639" t="str">
            <v>국도38(시)</v>
          </cell>
          <cell r="D639">
            <v>16</v>
          </cell>
          <cell r="E639" t="str">
            <v xml:space="preserve"> _무명</v>
          </cell>
          <cell r="F639" t="str">
            <v xml:space="preserve"> _무명</v>
          </cell>
          <cell r="G639">
            <v>19</v>
          </cell>
          <cell r="H639">
            <v>48</v>
          </cell>
          <cell r="I639">
            <v>0</v>
          </cell>
          <cell r="J639">
            <v>0</v>
          </cell>
          <cell r="K639">
            <v>0</v>
          </cell>
          <cell r="L639">
            <v>0</v>
          </cell>
          <cell r="M639">
            <v>0</v>
          </cell>
          <cell r="N639">
            <v>0</v>
          </cell>
          <cell r="O639">
            <v>0</v>
          </cell>
          <cell r="P639">
            <v>0</v>
          </cell>
          <cell r="Q639">
            <v>0</v>
          </cell>
          <cell r="R639">
            <v>19</v>
          </cell>
          <cell r="S639">
            <v>0</v>
          </cell>
          <cell r="T639">
            <v>19</v>
          </cell>
          <cell r="U639">
            <v>19</v>
          </cell>
          <cell r="V639">
            <v>0</v>
          </cell>
          <cell r="W639">
            <v>0</v>
          </cell>
          <cell r="X639">
            <v>0</v>
          </cell>
          <cell r="Y639">
            <v>0</v>
          </cell>
          <cell r="Z639">
            <v>0</v>
          </cell>
          <cell r="AA639">
            <v>0</v>
          </cell>
          <cell r="AB639">
            <v>0</v>
          </cell>
          <cell r="AC639">
            <v>0</v>
          </cell>
          <cell r="AD639">
            <v>0</v>
          </cell>
          <cell r="AE639">
            <v>0</v>
          </cell>
          <cell r="AF639">
            <v>0</v>
          </cell>
          <cell r="AG639">
            <v>0</v>
          </cell>
          <cell r="AH639">
            <v>0</v>
          </cell>
          <cell r="AI639">
            <v>0</v>
          </cell>
          <cell r="AJ639">
            <v>0</v>
          </cell>
          <cell r="AK639">
            <v>0</v>
          </cell>
          <cell r="AL639">
            <v>0</v>
          </cell>
          <cell r="AM639">
            <v>0</v>
          </cell>
          <cell r="AN639">
            <v>0</v>
          </cell>
          <cell r="AO639">
            <v>0</v>
          </cell>
          <cell r="AP639">
            <v>0</v>
          </cell>
          <cell r="AQ639">
            <v>0</v>
          </cell>
          <cell r="AR639">
            <v>0</v>
          </cell>
          <cell r="AS639">
            <v>0</v>
          </cell>
          <cell r="AT639">
            <v>0</v>
          </cell>
          <cell r="AU639">
            <v>0</v>
          </cell>
          <cell r="AV639">
            <v>0</v>
          </cell>
          <cell r="AW639">
            <v>0</v>
          </cell>
          <cell r="AX639">
            <v>0</v>
          </cell>
          <cell r="AY639">
            <v>0</v>
          </cell>
          <cell r="AZ639">
            <v>0</v>
          </cell>
          <cell r="BA639">
            <v>0</v>
          </cell>
          <cell r="BB639">
            <v>0</v>
          </cell>
          <cell r="BC639">
            <v>0</v>
          </cell>
          <cell r="BD639">
            <v>0</v>
          </cell>
          <cell r="BE639">
            <v>0</v>
          </cell>
          <cell r="BF639">
            <v>0</v>
          </cell>
          <cell r="BG639">
            <v>0</v>
          </cell>
          <cell r="BH639">
            <v>0</v>
          </cell>
          <cell r="BI639">
            <v>0</v>
          </cell>
          <cell r="BJ639">
            <v>0</v>
          </cell>
          <cell r="BK639">
            <v>0</v>
          </cell>
          <cell r="BL639">
            <v>0</v>
          </cell>
          <cell r="BM639">
            <v>0</v>
          </cell>
          <cell r="BN639">
            <v>0</v>
          </cell>
          <cell r="BO639">
            <v>0</v>
          </cell>
          <cell r="BP639">
            <v>0</v>
          </cell>
          <cell r="BQ639">
            <v>0</v>
          </cell>
          <cell r="BR639">
            <v>0</v>
          </cell>
          <cell r="BS639">
            <v>0</v>
          </cell>
          <cell r="BT639">
            <v>0</v>
          </cell>
          <cell r="BU639">
            <v>0</v>
          </cell>
          <cell r="BV639">
            <v>0</v>
          </cell>
          <cell r="BW639">
            <v>0</v>
          </cell>
          <cell r="BX639">
            <v>0</v>
          </cell>
          <cell r="BY639">
            <v>0</v>
          </cell>
          <cell r="BZ639">
            <v>0</v>
          </cell>
          <cell r="CA639">
            <v>0</v>
          </cell>
          <cell r="CB639">
            <v>0</v>
          </cell>
          <cell r="CC639">
            <v>0</v>
          </cell>
        </row>
        <row r="640">
          <cell r="B640" t="str">
            <v>국도38(시)16</v>
          </cell>
          <cell r="C640" t="str">
            <v>국도38(시)</v>
          </cell>
          <cell r="D640">
            <v>16</v>
          </cell>
          <cell r="E640" t="str">
            <v xml:space="preserve"> _무명</v>
          </cell>
          <cell r="F640" t="str">
            <v>0206C_521</v>
          </cell>
          <cell r="G640">
            <v>24</v>
          </cell>
          <cell r="H640">
            <v>48</v>
          </cell>
          <cell r="I640">
            <v>0</v>
          </cell>
          <cell r="J640">
            <v>0</v>
          </cell>
          <cell r="K640">
            <v>0</v>
          </cell>
          <cell r="L640">
            <v>0</v>
          </cell>
          <cell r="M640">
            <v>0</v>
          </cell>
          <cell r="N640">
            <v>0</v>
          </cell>
          <cell r="O640">
            <v>0</v>
          </cell>
          <cell r="P640">
            <v>0</v>
          </cell>
          <cell r="Q640">
            <v>0</v>
          </cell>
          <cell r="R640">
            <v>24</v>
          </cell>
          <cell r="S640">
            <v>0</v>
          </cell>
          <cell r="T640">
            <v>24</v>
          </cell>
          <cell r="U640">
            <v>24</v>
          </cell>
          <cell r="V640">
            <v>0</v>
          </cell>
          <cell r="W640">
            <v>0</v>
          </cell>
          <cell r="X640">
            <v>0</v>
          </cell>
          <cell r="Y640">
            <v>0</v>
          </cell>
          <cell r="Z640">
            <v>0</v>
          </cell>
          <cell r="AA640">
            <v>0</v>
          </cell>
          <cell r="AB640">
            <v>0</v>
          </cell>
          <cell r="AC640">
            <v>0</v>
          </cell>
          <cell r="AD640">
            <v>0</v>
          </cell>
          <cell r="AE640">
            <v>0</v>
          </cell>
          <cell r="AF640">
            <v>0</v>
          </cell>
          <cell r="AG640">
            <v>0</v>
          </cell>
          <cell r="AH640">
            <v>0</v>
          </cell>
          <cell r="AI640">
            <v>0</v>
          </cell>
          <cell r="AJ640">
            <v>0</v>
          </cell>
          <cell r="AK640">
            <v>0</v>
          </cell>
          <cell r="AL640">
            <v>0</v>
          </cell>
          <cell r="AM640">
            <v>0</v>
          </cell>
          <cell r="AN640">
            <v>0</v>
          </cell>
          <cell r="AO640">
            <v>0</v>
          </cell>
          <cell r="AP640">
            <v>0</v>
          </cell>
          <cell r="AQ640">
            <v>0</v>
          </cell>
          <cell r="AR640">
            <v>0</v>
          </cell>
          <cell r="AS640">
            <v>0</v>
          </cell>
          <cell r="AT640">
            <v>0</v>
          </cell>
          <cell r="AU640">
            <v>0</v>
          </cell>
          <cell r="AV640">
            <v>0</v>
          </cell>
          <cell r="AW640">
            <v>0</v>
          </cell>
          <cell r="AX640">
            <v>0</v>
          </cell>
          <cell r="AY640">
            <v>0</v>
          </cell>
          <cell r="AZ640">
            <v>0</v>
          </cell>
          <cell r="BA640">
            <v>0</v>
          </cell>
          <cell r="BB640">
            <v>0</v>
          </cell>
          <cell r="BC640">
            <v>0</v>
          </cell>
          <cell r="BD640">
            <v>0</v>
          </cell>
          <cell r="BE640">
            <v>0</v>
          </cell>
          <cell r="BF640">
            <v>0</v>
          </cell>
          <cell r="BG640">
            <v>0</v>
          </cell>
          <cell r="BH640">
            <v>0</v>
          </cell>
          <cell r="BI640">
            <v>0</v>
          </cell>
          <cell r="BJ640">
            <v>0</v>
          </cell>
          <cell r="BK640">
            <v>0</v>
          </cell>
          <cell r="BL640">
            <v>0</v>
          </cell>
          <cell r="BM640">
            <v>0</v>
          </cell>
          <cell r="BN640">
            <v>0</v>
          </cell>
          <cell r="BO640">
            <v>0</v>
          </cell>
          <cell r="BP640">
            <v>0</v>
          </cell>
          <cell r="BQ640">
            <v>0</v>
          </cell>
          <cell r="BR640">
            <v>0</v>
          </cell>
          <cell r="BS640">
            <v>0</v>
          </cell>
          <cell r="BT640">
            <v>0</v>
          </cell>
          <cell r="BU640">
            <v>0</v>
          </cell>
          <cell r="BV640">
            <v>0</v>
          </cell>
          <cell r="BW640">
            <v>0</v>
          </cell>
          <cell r="BX640">
            <v>0</v>
          </cell>
          <cell r="BY640">
            <v>0</v>
          </cell>
          <cell r="BZ640">
            <v>0</v>
          </cell>
          <cell r="CA640">
            <v>0</v>
          </cell>
          <cell r="CB640">
            <v>0</v>
          </cell>
          <cell r="CC640">
            <v>0</v>
          </cell>
        </row>
        <row r="641">
          <cell r="B641" t="str">
            <v>국도38(시)16</v>
          </cell>
          <cell r="C641" t="str">
            <v>국도38(시)</v>
          </cell>
          <cell r="D641">
            <v>16</v>
          </cell>
          <cell r="E641" t="str">
            <v>0206C_521</v>
          </cell>
          <cell r="F641" t="str">
            <v>0206C_532</v>
          </cell>
          <cell r="G641">
            <v>34</v>
          </cell>
          <cell r="H641">
            <v>48</v>
          </cell>
          <cell r="I641">
            <v>0</v>
          </cell>
          <cell r="J641">
            <v>0</v>
          </cell>
          <cell r="K641">
            <v>0</v>
          </cell>
          <cell r="L641">
            <v>0</v>
          </cell>
          <cell r="M641">
            <v>0</v>
          </cell>
          <cell r="N641">
            <v>0</v>
          </cell>
          <cell r="O641">
            <v>0</v>
          </cell>
          <cell r="P641">
            <v>0</v>
          </cell>
          <cell r="Q641">
            <v>0</v>
          </cell>
          <cell r="R641">
            <v>34</v>
          </cell>
          <cell r="S641">
            <v>0</v>
          </cell>
          <cell r="T641">
            <v>34</v>
          </cell>
          <cell r="U641">
            <v>34</v>
          </cell>
          <cell r="V641">
            <v>0</v>
          </cell>
          <cell r="W641">
            <v>0</v>
          </cell>
          <cell r="X641">
            <v>0</v>
          </cell>
          <cell r="Y641">
            <v>0</v>
          </cell>
          <cell r="Z641">
            <v>0</v>
          </cell>
          <cell r="AA641">
            <v>0</v>
          </cell>
          <cell r="AB641">
            <v>0</v>
          </cell>
          <cell r="AC641">
            <v>0</v>
          </cell>
          <cell r="AD641">
            <v>0</v>
          </cell>
          <cell r="AE641">
            <v>0</v>
          </cell>
          <cell r="AF641">
            <v>0</v>
          </cell>
          <cell r="AG641">
            <v>0</v>
          </cell>
          <cell r="AH641">
            <v>0</v>
          </cell>
          <cell r="AI641">
            <v>0</v>
          </cell>
          <cell r="AJ641">
            <v>0</v>
          </cell>
          <cell r="AK641">
            <v>0</v>
          </cell>
          <cell r="AL641">
            <v>0</v>
          </cell>
          <cell r="AM641">
            <v>0</v>
          </cell>
          <cell r="AN641">
            <v>0</v>
          </cell>
          <cell r="AO641">
            <v>0</v>
          </cell>
          <cell r="AP641">
            <v>0</v>
          </cell>
          <cell r="AQ641">
            <v>0</v>
          </cell>
          <cell r="AR641">
            <v>0</v>
          </cell>
          <cell r="AS641">
            <v>0</v>
          </cell>
          <cell r="AT641">
            <v>0</v>
          </cell>
          <cell r="AU641">
            <v>0</v>
          </cell>
          <cell r="AV641">
            <v>0</v>
          </cell>
          <cell r="AW641">
            <v>0</v>
          </cell>
          <cell r="AX641">
            <v>0</v>
          </cell>
          <cell r="AY641">
            <v>0</v>
          </cell>
          <cell r="AZ641">
            <v>0</v>
          </cell>
          <cell r="BA641">
            <v>0</v>
          </cell>
          <cell r="BB641">
            <v>0</v>
          </cell>
          <cell r="BC641">
            <v>0</v>
          </cell>
          <cell r="BD641">
            <v>0</v>
          </cell>
          <cell r="BE641">
            <v>0</v>
          </cell>
          <cell r="BF641">
            <v>0</v>
          </cell>
          <cell r="BG641">
            <v>0</v>
          </cell>
          <cell r="BH641">
            <v>0</v>
          </cell>
          <cell r="BI641">
            <v>0</v>
          </cell>
          <cell r="BJ641">
            <v>0</v>
          </cell>
          <cell r="BK641">
            <v>0</v>
          </cell>
          <cell r="BL641">
            <v>0</v>
          </cell>
          <cell r="BM641">
            <v>0</v>
          </cell>
          <cell r="BN641">
            <v>0</v>
          </cell>
          <cell r="BO641">
            <v>0</v>
          </cell>
          <cell r="BP641">
            <v>0</v>
          </cell>
          <cell r="BQ641">
            <v>0</v>
          </cell>
          <cell r="BR641">
            <v>0</v>
          </cell>
          <cell r="BS641">
            <v>0</v>
          </cell>
          <cell r="BT641">
            <v>0</v>
          </cell>
          <cell r="BU641">
            <v>0</v>
          </cell>
          <cell r="BV641">
            <v>0</v>
          </cell>
          <cell r="BW641">
            <v>0</v>
          </cell>
          <cell r="BX641">
            <v>0</v>
          </cell>
          <cell r="BY641">
            <v>0</v>
          </cell>
          <cell r="BZ641">
            <v>0</v>
          </cell>
          <cell r="CA641">
            <v>0</v>
          </cell>
          <cell r="CB641">
            <v>0</v>
          </cell>
          <cell r="CC641">
            <v>0</v>
          </cell>
        </row>
        <row r="642">
          <cell r="B642" t="str">
            <v>국도38(시)16</v>
          </cell>
          <cell r="C642" t="str">
            <v>국도38(시)</v>
          </cell>
          <cell r="D642">
            <v>16</v>
          </cell>
          <cell r="E642" t="str">
            <v>0206C_532</v>
          </cell>
          <cell r="F642" t="str">
            <v>0206C_531</v>
          </cell>
          <cell r="G642">
            <v>40</v>
          </cell>
          <cell r="H642">
            <v>48</v>
          </cell>
          <cell r="I642">
            <v>0</v>
          </cell>
          <cell r="J642">
            <v>0</v>
          </cell>
          <cell r="K642">
            <v>0</v>
          </cell>
          <cell r="L642">
            <v>0</v>
          </cell>
          <cell r="M642">
            <v>0</v>
          </cell>
          <cell r="N642">
            <v>0</v>
          </cell>
          <cell r="O642">
            <v>0</v>
          </cell>
          <cell r="P642">
            <v>0</v>
          </cell>
          <cell r="Q642">
            <v>0</v>
          </cell>
          <cell r="R642">
            <v>40</v>
          </cell>
          <cell r="S642">
            <v>0</v>
          </cell>
          <cell r="T642">
            <v>40</v>
          </cell>
          <cell r="U642">
            <v>40</v>
          </cell>
          <cell r="V642">
            <v>0</v>
          </cell>
          <cell r="W642">
            <v>0</v>
          </cell>
          <cell r="X642">
            <v>0</v>
          </cell>
          <cell r="Y642">
            <v>0</v>
          </cell>
          <cell r="Z642">
            <v>0</v>
          </cell>
          <cell r="AA642">
            <v>0</v>
          </cell>
          <cell r="AB642">
            <v>0</v>
          </cell>
          <cell r="AC642">
            <v>0</v>
          </cell>
          <cell r="AD642">
            <v>0</v>
          </cell>
          <cell r="AE642">
            <v>0</v>
          </cell>
          <cell r="AF642">
            <v>0</v>
          </cell>
          <cell r="AG642">
            <v>0</v>
          </cell>
          <cell r="AH642">
            <v>0</v>
          </cell>
          <cell r="AI642">
            <v>0</v>
          </cell>
          <cell r="AJ642">
            <v>0</v>
          </cell>
          <cell r="AK642">
            <v>0</v>
          </cell>
          <cell r="AL642">
            <v>0</v>
          </cell>
          <cell r="AM642">
            <v>0</v>
          </cell>
          <cell r="AN642">
            <v>0</v>
          </cell>
          <cell r="AO642">
            <v>0</v>
          </cell>
          <cell r="AP642">
            <v>0</v>
          </cell>
          <cell r="AQ642">
            <v>0</v>
          </cell>
          <cell r="AR642">
            <v>0</v>
          </cell>
          <cell r="AS642">
            <v>0</v>
          </cell>
          <cell r="AT642">
            <v>0</v>
          </cell>
          <cell r="AU642">
            <v>0</v>
          </cell>
          <cell r="AV642">
            <v>0</v>
          </cell>
          <cell r="AW642">
            <v>0</v>
          </cell>
          <cell r="AX642">
            <v>0</v>
          </cell>
          <cell r="AY642">
            <v>0</v>
          </cell>
          <cell r="AZ642">
            <v>0</v>
          </cell>
          <cell r="BA642">
            <v>0</v>
          </cell>
          <cell r="BB642">
            <v>0</v>
          </cell>
          <cell r="BC642">
            <v>0</v>
          </cell>
          <cell r="BD642">
            <v>0</v>
          </cell>
          <cell r="BE642">
            <v>0</v>
          </cell>
          <cell r="BF642">
            <v>0</v>
          </cell>
          <cell r="BG642">
            <v>0</v>
          </cell>
          <cell r="BH642">
            <v>0</v>
          </cell>
          <cell r="BI642">
            <v>0</v>
          </cell>
          <cell r="BJ642">
            <v>0</v>
          </cell>
          <cell r="BK642">
            <v>0</v>
          </cell>
          <cell r="BL642">
            <v>0</v>
          </cell>
          <cell r="BM642">
            <v>0</v>
          </cell>
          <cell r="BN642">
            <v>0</v>
          </cell>
          <cell r="BO642">
            <v>0</v>
          </cell>
          <cell r="BP642">
            <v>0</v>
          </cell>
          <cell r="BQ642">
            <v>0</v>
          </cell>
          <cell r="BR642">
            <v>0</v>
          </cell>
          <cell r="BS642">
            <v>0</v>
          </cell>
          <cell r="BT642">
            <v>0</v>
          </cell>
          <cell r="BU642">
            <v>0</v>
          </cell>
          <cell r="BV642">
            <v>0</v>
          </cell>
          <cell r="BW642">
            <v>0</v>
          </cell>
          <cell r="BX642">
            <v>0</v>
          </cell>
          <cell r="BY642">
            <v>0</v>
          </cell>
          <cell r="BZ642">
            <v>0</v>
          </cell>
          <cell r="CA642">
            <v>0</v>
          </cell>
          <cell r="CB642">
            <v>0</v>
          </cell>
          <cell r="CC642">
            <v>0</v>
          </cell>
        </row>
        <row r="643">
          <cell r="B643" t="str">
            <v>국도38(시)16</v>
          </cell>
          <cell r="C643" t="str">
            <v>국도38(시)</v>
          </cell>
          <cell r="D643">
            <v>16</v>
          </cell>
          <cell r="E643" t="str">
            <v>0206C_531</v>
          </cell>
          <cell r="F643" t="str">
            <v>0206C_541</v>
          </cell>
          <cell r="G643">
            <v>37</v>
          </cell>
          <cell r="H643">
            <v>48</v>
          </cell>
          <cell r="I643">
            <v>0</v>
          </cell>
          <cell r="J643">
            <v>0</v>
          </cell>
          <cell r="K643">
            <v>0</v>
          </cell>
          <cell r="L643">
            <v>0</v>
          </cell>
          <cell r="M643">
            <v>0</v>
          </cell>
          <cell r="N643">
            <v>0</v>
          </cell>
          <cell r="O643">
            <v>0</v>
          </cell>
          <cell r="P643">
            <v>0</v>
          </cell>
          <cell r="Q643">
            <v>0</v>
          </cell>
          <cell r="R643">
            <v>37</v>
          </cell>
          <cell r="S643">
            <v>0</v>
          </cell>
          <cell r="T643">
            <v>37</v>
          </cell>
          <cell r="U643">
            <v>37</v>
          </cell>
          <cell r="V643">
            <v>0</v>
          </cell>
          <cell r="W643">
            <v>0</v>
          </cell>
          <cell r="X643">
            <v>0</v>
          </cell>
          <cell r="Y643">
            <v>0</v>
          </cell>
          <cell r="Z643">
            <v>0</v>
          </cell>
          <cell r="AA643">
            <v>0</v>
          </cell>
          <cell r="AB643">
            <v>0</v>
          </cell>
          <cell r="AC643">
            <v>0</v>
          </cell>
          <cell r="AD643">
            <v>0</v>
          </cell>
          <cell r="AE643">
            <v>0</v>
          </cell>
          <cell r="AF643">
            <v>0</v>
          </cell>
          <cell r="AG643">
            <v>0</v>
          </cell>
          <cell r="AH643">
            <v>0</v>
          </cell>
          <cell r="AI643">
            <v>0</v>
          </cell>
          <cell r="AJ643">
            <v>0</v>
          </cell>
          <cell r="AK643">
            <v>0</v>
          </cell>
          <cell r="AL643">
            <v>0</v>
          </cell>
          <cell r="AM643">
            <v>0</v>
          </cell>
          <cell r="AN643">
            <v>0</v>
          </cell>
          <cell r="AO643">
            <v>0</v>
          </cell>
          <cell r="AP643">
            <v>0</v>
          </cell>
          <cell r="AQ643">
            <v>0</v>
          </cell>
          <cell r="AR643">
            <v>0</v>
          </cell>
          <cell r="AS643">
            <v>0</v>
          </cell>
          <cell r="AT643">
            <v>0</v>
          </cell>
          <cell r="AU643">
            <v>0</v>
          </cell>
          <cell r="AV643">
            <v>0</v>
          </cell>
          <cell r="AW643">
            <v>0</v>
          </cell>
          <cell r="AX643">
            <v>0</v>
          </cell>
          <cell r="AY643">
            <v>0</v>
          </cell>
          <cell r="AZ643">
            <v>0</v>
          </cell>
          <cell r="BA643">
            <v>0</v>
          </cell>
          <cell r="BB643">
            <v>0</v>
          </cell>
          <cell r="BC643">
            <v>0</v>
          </cell>
          <cell r="BD643">
            <v>0</v>
          </cell>
          <cell r="BE643">
            <v>0</v>
          </cell>
          <cell r="BF643">
            <v>0</v>
          </cell>
          <cell r="BG643">
            <v>0</v>
          </cell>
          <cell r="BH643">
            <v>0</v>
          </cell>
          <cell r="BI643">
            <v>0</v>
          </cell>
          <cell r="BJ643">
            <v>0</v>
          </cell>
          <cell r="BK643">
            <v>0</v>
          </cell>
          <cell r="BL643">
            <v>0</v>
          </cell>
          <cell r="BM643">
            <v>0</v>
          </cell>
          <cell r="BN643">
            <v>0</v>
          </cell>
          <cell r="BO643">
            <v>0</v>
          </cell>
          <cell r="BP643">
            <v>0</v>
          </cell>
          <cell r="BQ643">
            <v>0</v>
          </cell>
          <cell r="BR643">
            <v>0</v>
          </cell>
          <cell r="BS643">
            <v>0</v>
          </cell>
          <cell r="BT643">
            <v>0</v>
          </cell>
          <cell r="BU643">
            <v>0</v>
          </cell>
          <cell r="BV643">
            <v>0</v>
          </cell>
          <cell r="BW643">
            <v>0</v>
          </cell>
          <cell r="BX643">
            <v>0</v>
          </cell>
          <cell r="BY643">
            <v>0</v>
          </cell>
          <cell r="BZ643">
            <v>0</v>
          </cell>
          <cell r="CA643">
            <v>0</v>
          </cell>
          <cell r="CB643">
            <v>0</v>
          </cell>
          <cell r="CC643">
            <v>0</v>
          </cell>
        </row>
        <row r="644">
          <cell r="B644" t="str">
            <v>국도38(시)16</v>
          </cell>
          <cell r="C644" t="str">
            <v>국도38(시)</v>
          </cell>
          <cell r="D644">
            <v>16</v>
          </cell>
          <cell r="E644" t="str">
            <v>0206C_541</v>
          </cell>
          <cell r="F644" t="str">
            <v>0206C_552</v>
          </cell>
          <cell r="G644">
            <v>33</v>
          </cell>
          <cell r="H644">
            <v>48</v>
          </cell>
          <cell r="I644">
            <v>0</v>
          </cell>
          <cell r="J644">
            <v>0</v>
          </cell>
          <cell r="K644">
            <v>0</v>
          </cell>
          <cell r="L644">
            <v>0</v>
          </cell>
          <cell r="M644">
            <v>0</v>
          </cell>
          <cell r="N644">
            <v>0</v>
          </cell>
          <cell r="O644">
            <v>0</v>
          </cell>
          <cell r="P644">
            <v>0</v>
          </cell>
          <cell r="Q644">
            <v>0</v>
          </cell>
          <cell r="R644">
            <v>33</v>
          </cell>
          <cell r="S644">
            <v>0</v>
          </cell>
          <cell r="T644">
            <v>33</v>
          </cell>
          <cell r="U644">
            <v>33</v>
          </cell>
          <cell r="V644">
            <v>0</v>
          </cell>
          <cell r="W644">
            <v>0</v>
          </cell>
          <cell r="X644">
            <v>0</v>
          </cell>
          <cell r="Y644">
            <v>0</v>
          </cell>
          <cell r="Z644">
            <v>0</v>
          </cell>
          <cell r="AA644">
            <v>0</v>
          </cell>
          <cell r="AB644">
            <v>0</v>
          </cell>
          <cell r="AC644">
            <v>0</v>
          </cell>
          <cell r="AD644">
            <v>0</v>
          </cell>
          <cell r="AE644">
            <v>0</v>
          </cell>
          <cell r="AF644">
            <v>0</v>
          </cell>
          <cell r="AG644">
            <v>0</v>
          </cell>
          <cell r="AH644">
            <v>0</v>
          </cell>
          <cell r="AI644">
            <v>0</v>
          </cell>
          <cell r="AJ644">
            <v>0</v>
          </cell>
          <cell r="AK644">
            <v>0</v>
          </cell>
          <cell r="AL644">
            <v>0</v>
          </cell>
          <cell r="AM644">
            <v>0</v>
          </cell>
          <cell r="AN644">
            <v>0</v>
          </cell>
          <cell r="AO644">
            <v>0</v>
          </cell>
          <cell r="AP644">
            <v>0</v>
          </cell>
          <cell r="AQ644">
            <v>0</v>
          </cell>
          <cell r="AR644">
            <v>0</v>
          </cell>
          <cell r="AS644">
            <v>0</v>
          </cell>
          <cell r="AT644">
            <v>0</v>
          </cell>
          <cell r="AU644">
            <v>0</v>
          </cell>
          <cell r="AV644">
            <v>0</v>
          </cell>
          <cell r="AW644">
            <v>0</v>
          </cell>
          <cell r="AX644">
            <v>0</v>
          </cell>
          <cell r="AY644">
            <v>0</v>
          </cell>
          <cell r="AZ644">
            <v>0</v>
          </cell>
          <cell r="BA644">
            <v>0</v>
          </cell>
          <cell r="BB644">
            <v>0</v>
          </cell>
          <cell r="BC644">
            <v>0</v>
          </cell>
          <cell r="BD644">
            <v>0</v>
          </cell>
          <cell r="BE644">
            <v>0</v>
          </cell>
          <cell r="BF644">
            <v>0</v>
          </cell>
          <cell r="BG644">
            <v>0</v>
          </cell>
          <cell r="BH644">
            <v>0</v>
          </cell>
          <cell r="BI644">
            <v>0</v>
          </cell>
          <cell r="BJ644">
            <v>0</v>
          </cell>
          <cell r="BK644">
            <v>0</v>
          </cell>
          <cell r="BL644">
            <v>0</v>
          </cell>
          <cell r="BM644">
            <v>0</v>
          </cell>
          <cell r="BN644">
            <v>0</v>
          </cell>
          <cell r="BO644">
            <v>0</v>
          </cell>
          <cell r="BP644">
            <v>0</v>
          </cell>
          <cell r="BQ644">
            <v>0</v>
          </cell>
          <cell r="BR644">
            <v>0</v>
          </cell>
          <cell r="BS644">
            <v>0</v>
          </cell>
          <cell r="BT644">
            <v>0</v>
          </cell>
          <cell r="BU644">
            <v>0</v>
          </cell>
          <cell r="BV644">
            <v>0</v>
          </cell>
          <cell r="BW644">
            <v>0</v>
          </cell>
          <cell r="BX644">
            <v>0</v>
          </cell>
          <cell r="BY644">
            <v>0</v>
          </cell>
          <cell r="BZ644">
            <v>0</v>
          </cell>
          <cell r="CA644">
            <v>0</v>
          </cell>
          <cell r="CB644">
            <v>0</v>
          </cell>
          <cell r="CC644">
            <v>0</v>
          </cell>
        </row>
        <row r="645">
          <cell r="B645" t="str">
            <v>국도38(시)16</v>
          </cell>
          <cell r="C645" t="str">
            <v>국도38(시)</v>
          </cell>
          <cell r="D645">
            <v>16</v>
          </cell>
          <cell r="E645" t="str">
            <v>0206C_552</v>
          </cell>
          <cell r="F645" t="str">
            <v>0206C_551</v>
          </cell>
          <cell r="G645">
            <v>43</v>
          </cell>
          <cell r="H645">
            <v>48</v>
          </cell>
          <cell r="I645">
            <v>0</v>
          </cell>
          <cell r="J645">
            <v>0</v>
          </cell>
          <cell r="K645">
            <v>0</v>
          </cell>
          <cell r="L645">
            <v>0</v>
          </cell>
          <cell r="M645">
            <v>0</v>
          </cell>
          <cell r="N645">
            <v>0</v>
          </cell>
          <cell r="O645">
            <v>0</v>
          </cell>
          <cell r="P645">
            <v>0</v>
          </cell>
          <cell r="Q645">
            <v>0</v>
          </cell>
          <cell r="R645">
            <v>43</v>
          </cell>
          <cell r="S645">
            <v>0</v>
          </cell>
          <cell r="T645">
            <v>43</v>
          </cell>
          <cell r="U645">
            <v>43</v>
          </cell>
          <cell r="V645">
            <v>0</v>
          </cell>
          <cell r="W645">
            <v>0</v>
          </cell>
          <cell r="X645">
            <v>0</v>
          </cell>
          <cell r="Y645">
            <v>0</v>
          </cell>
          <cell r="Z645">
            <v>0</v>
          </cell>
          <cell r="AA645">
            <v>0</v>
          </cell>
          <cell r="AB645">
            <v>0</v>
          </cell>
          <cell r="AC645">
            <v>0</v>
          </cell>
          <cell r="AD645">
            <v>0</v>
          </cell>
          <cell r="AE645">
            <v>0</v>
          </cell>
          <cell r="AF645">
            <v>0</v>
          </cell>
          <cell r="AG645">
            <v>0</v>
          </cell>
          <cell r="AH645">
            <v>0</v>
          </cell>
          <cell r="AI645">
            <v>0</v>
          </cell>
          <cell r="AJ645">
            <v>0</v>
          </cell>
          <cell r="AK645">
            <v>0</v>
          </cell>
          <cell r="AL645">
            <v>0</v>
          </cell>
          <cell r="AM645">
            <v>0</v>
          </cell>
          <cell r="AN645">
            <v>0</v>
          </cell>
          <cell r="AO645">
            <v>0</v>
          </cell>
          <cell r="AP645">
            <v>0</v>
          </cell>
          <cell r="AQ645">
            <v>0</v>
          </cell>
          <cell r="AR645">
            <v>0</v>
          </cell>
          <cell r="AS645">
            <v>0</v>
          </cell>
          <cell r="AT645">
            <v>0</v>
          </cell>
          <cell r="AU645">
            <v>0</v>
          </cell>
          <cell r="AV645">
            <v>0</v>
          </cell>
          <cell r="AW645">
            <v>0</v>
          </cell>
          <cell r="AX645">
            <v>0</v>
          </cell>
          <cell r="AY645">
            <v>0</v>
          </cell>
          <cell r="AZ645">
            <v>0</v>
          </cell>
          <cell r="BA645">
            <v>0</v>
          </cell>
          <cell r="BB645">
            <v>0</v>
          </cell>
          <cell r="BC645">
            <v>0</v>
          </cell>
          <cell r="BD645">
            <v>0</v>
          </cell>
          <cell r="BE645">
            <v>0</v>
          </cell>
          <cell r="BF645">
            <v>0</v>
          </cell>
          <cell r="BG645">
            <v>0</v>
          </cell>
          <cell r="BH645">
            <v>0</v>
          </cell>
          <cell r="BI645">
            <v>0</v>
          </cell>
          <cell r="BJ645">
            <v>0</v>
          </cell>
          <cell r="BK645">
            <v>0</v>
          </cell>
          <cell r="BL645">
            <v>0</v>
          </cell>
          <cell r="BM645">
            <v>0</v>
          </cell>
          <cell r="BN645">
            <v>0</v>
          </cell>
          <cell r="BO645">
            <v>0</v>
          </cell>
          <cell r="BP645">
            <v>0</v>
          </cell>
          <cell r="BQ645">
            <v>0</v>
          </cell>
          <cell r="BR645">
            <v>0</v>
          </cell>
          <cell r="BS645">
            <v>0</v>
          </cell>
          <cell r="BT645">
            <v>0</v>
          </cell>
          <cell r="BU645">
            <v>0</v>
          </cell>
          <cell r="BV645">
            <v>0</v>
          </cell>
          <cell r="BW645">
            <v>0</v>
          </cell>
          <cell r="BX645">
            <v>0</v>
          </cell>
          <cell r="BY645">
            <v>0</v>
          </cell>
          <cell r="BZ645">
            <v>0</v>
          </cell>
          <cell r="CA645">
            <v>0</v>
          </cell>
          <cell r="CB645">
            <v>0</v>
          </cell>
          <cell r="CC645">
            <v>0</v>
          </cell>
        </row>
        <row r="646">
          <cell r="B646" t="str">
            <v>국도38(시)16</v>
          </cell>
          <cell r="C646" t="str">
            <v>국도38(시)</v>
          </cell>
          <cell r="D646">
            <v>16</v>
          </cell>
          <cell r="E646" t="str">
            <v>0206C_551</v>
          </cell>
          <cell r="F646" t="str">
            <v>0206C_561</v>
          </cell>
          <cell r="G646">
            <v>35</v>
          </cell>
          <cell r="H646">
            <v>48</v>
          </cell>
          <cell r="I646">
            <v>0</v>
          </cell>
          <cell r="J646">
            <v>0</v>
          </cell>
          <cell r="K646">
            <v>0</v>
          </cell>
          <cell r="L646">
            <v>0</v>
          </cell>
          <cell r="M646">
            <v>0</v>
          </cell>
          <cell r="N646">
            <v>0</v>
          </cell>
          <cell r="O646">
            <v>0</v>
          </cell>
          <cell r="P646">
            <v>0</v>
          </cell>
          <cell r="Q646">
            <v>0</v>
          </cell>
          <cell r="R646">
            <v>35</v>
          </cell>
          <cell r="S646">
            <v>0</v>
          </cell>
          <cell r="T646">
            <v>35</v>
          </cell>
          <cell r="U646">
            <v>35</v>
          </cell>
          <cell r="V646">
            <v>0</v>
          </cell>
          <cell r="W646">
            <v>0</v>
          </cell>
          <cell r="X646">
            <v>0</v>
          </cell>
          <cell r="Y646">
            <v>0</v>
          </cell>
          <cell r="Z646">
            <v>0</v>
          </cell>
          <cell r="AA646">
            <v>0</v>
          </cell>
          <cell r="AB646">
            <v>0</v>
          </cell>
          <cell r="AC646">
            <v>0</v>
          </cell>
          <cell r="AD646">
            <v>0</v>
          </cell>
          <cell r="AE646">
            <v>0</v>
          </cell>
          <cell r="AF646">
            <v>0</v>
          </cell>
          <cell r="AG646">
            <v>0</v>
          </cell>
          <cell r="AH646">
            <v>0</v>
          </cell>
          <cell r="AI646">
            <v>0</v>
          </cell>
          <cell r="AJ646">
            <v>0</v>
          </cell>
          <cell r="AK646">
            <v>0</v>
          </cell>
          <cell r="AL646">
            <v>0</v>
          </cell>
          <cell r="AM646">
            <v>0</v>
          </cell>
          <cell r="AN646">
            <v>0</v>
          </cell>
          <cell r="AO646">
            <v>0</v>
          </cell>
          <cell r="AP646">
            <v>0</v>
          </cell>
          <cell r="AQ646">
            <v>0</v>
          </cell>
          <cell r="AR646">
            <v>0</v>
          </cell>
          <cell r="AS646">
            <v>0</v>
          </cell>
          <cell r="AT646">
            <v>0</v>
          </cell>
          <cell r="AU646">
            <v>0</v>
          </cell>
          <cell r="AV646">
            <v>0</v>
          </cell>
          <cell r="AW646">
            <v>0</v>
          </cell>
          <cell r="AX646">
            <v>0</v>
          </cell>
          <cell r="AY646">
            <v>0</v>
          </cell>
          <cell r="AZ646">
            <v>0</v>
          </cell>
          <cell r="BA646">
            <v>0</v>
          </cell>
          <cell r="BB646">
            <v>0</v>
          </cell>
          <cell r="BC646">
            <v>0</v>
          </cell>
          <cell r="BD646">
            <v>0</v>
          </cell>
          <cell r="BE646">
            <v>0</v>
          </cell>
          <cell r="BF646">
            <v>0</v>
          </cell>
          <cell r="BG646">
            <v>0</v>
          </cell>
          <cell r="BH646">
            <v>0</v>
          </cell>
          <cell r="BI646">
            <v>0</v>
          </cell>
          <cell r="BJ646">
            <v>0</v>
          </cell>
          <cell r="BK646">
            <v>0</v>
          </cell>
          <cell r="BL646">
            <v>0</v>
          </cell>
          <cell r="BM646">
            <v>0</v>
          </cell>
          <cell r="BN646">
            <v>0</v>
          </cell>
          <cell r="BO646">
            <v>0</v>
          </cell>
          <cell r="BP646">
            <v>0</v>
          </cell>
          <cell r="BQ646">
            <v>0</v>
          </cell>
          <cell r="BR646">
            <v>0</v>
          </cell>
          <cell r="BS646">
            <v>0</v>
          </cell>
          <cell r="BT646">
            <v>0</v>
          </cell>
          <cell r="BU646">
            <v>0</v>
          </cell>
          <cell r="BV646">
            <v>0</v>
          </cell>
          <cell r="BW646">
            <v>0</v>
          </cell>
          <cell r="BX646">
            <v>0</v>
          </cell>
          <cell r="BY646">
            <v>0</v>
          </cell>
          <cell r="BZ646">
            <v>0</v>
          </cell>
          <cell r="CA646">
            <v>0</v>
          </cell>
          <cell r="CB646">
            <v>0</v>
          </cell>
          <cell r="CC646">
            <v>0</v>
          </cell>
        </row>
        <row r="647">
          <cell r="B647" t="str">
            <v>국도38(시)16</v>
          </cell>
          <cell r="C647" t="str">
            <v>국도38(시)</v>
          </cell>
          <cell r="D647">
            <v>16</v>
          </cell>
          <cell r="E647" t="str">
            <v>0206C_561</v>
          </cell>
          <cell r="F647" t="str">
            <v>0206C_472</v>
          </cell>
          <cell r="G647">
            <v>40</v>
          </cell>
          <cell r="H647">
            <v>48</v>
          </cell>
          <cell r="I647">
            <v>0</v>
          </cell>
          <cell r="J647">
            <v>0</v>
          </cell>
          <cell r="K647">
            <v>0</v>
          </cell>
          <cell r="L647">
            <v>0</v>
          </cell>
          <cell r="M647">
            <v>0</v>
          </cell>
          <cell r="N647">
            <v>0</v>
          </cell>
          <cell r="O647">
            <v>0</v>
          </cell>
          <cell r="P647">
            <v>0</v>
          </cell>
          <cell r="Q647">
            <v>0</v>
          </cell>
          <cell r="R647">
            <v>40</v>
          </cell>
          <cell r="S647">
            <v>0</v>
          </cell>
          <cell r="T647">
            <v>40</v>
          </cell>
          <cell r="U647">
            <v>40</v>
          </cell>
          <cell r="V647">
            <v>0</v>
          </cell>
          <cell r="W647">
            <v>0</v>
          </cell>
          <cell r="X647">
            <v>0</v>
          </cell>
          <cell r="Y647">
            <v>0</v>
          </cell>
          <cell r="Z647">
            <v>0</v>
          </cell>
          <cell r="AA647">
            <v>0</v>
          </cell>
          <cell r="AB647">
            <v>0</v>
          </cell>
          <cell r="AC647">
            <v>0</v>
          </cell>
          <cell r="AD647">
            <v>0</v>
          </cell>
          <cell r="AE647">
            <v>0</v>
          </cell>
          <cell r="AF647">
            <v>0</v>
          </cell>
          <cell r="AG647">
            <v>0</v>
          </cell>
          <cell r="AH647">
            <v>0</v>
          </cell>
          <cell r="AI647">
            <v>0</v>
          </cell>
          <cell r="AJ647">
            <v>0</v>
          </cell>
          <cell r="AK647">
            <v>0</v>
          </cell>
          <cell r="AL647">
            <v>0</v>
          </cell>
          <cell r="AM647">
            <v>0</v>
          </cell>
          <cell r="AN647">
            <v>0</v>
          </cell>
          <cell r="AO647">
            <v>0</v>
          </cell>
          <cell r="AP647">
            <v>0</v>
          </cell>
          <cell r="AQ647">
            <v>0</v>
          </cell>
          <cell r="AR647">
            <v>0</v>
          </cell>
          <cell r="AS647">
            <v>0</v>
          </cell>
          <cell r="AT647">
            <v>0</v>
          </cell>
          <cell r="AU647">
            <v>0</v>
          </cell>
          <cell r="AV647">
            <v>0</v>
          </cell>
          <cell r="AW647">
            <v>0</v>
          </cell>
          <cell r="AX647">
            <v>0</v>
          </cell>
          <cell r="AY647">
            <v>0</v>
          </cell>
          <cell r="AZ647">
            <v>0</v>
          </cell>
          <cell r="BA647">
            <v>0</v>
          </cell>
          <cell r="BB647">
            <v>0</v>
          </cell>
          <cell r="BC647">
            <v>0</v>
          </cell>
          <cell r="BD647">
            <v>0</v>
          </cell>
          <cell r="BE647">
            <v>0</v>
          </cell>
          <cell r="BF647">
            <v>0</v>
          </cell>
          <cell r="BG647">
            <v>0</v>
          </cell>
          <cell r="BH647">
            <v>0</v>
          </cell>
          <cell r="BI647">
            <v>0</v>
          </cell>
          <cell r="BJ647">
            <v>0</v>
          </cell>
          <cell r="BK647">
            <v>0</v>
          </cell>
          <cell r="BL647">
            <v>0</v>
          </cell>
          <cell r="BM647">
            <v>0</v>
          </cell>
          <cell r="BN647">
            <v>0</v>
          </cell>
          <cell r="BO647">
            <v>0</v>
          </cell>
          <cell r="BP647">
            <v>0</v>
          </cell>
          <cell r="BQ647">
            <v>0</v>
          </cell>
          <cell r="BR647">
            <v>0</v>
          </cell>
          <cell r="BS647">
            <v>0</v>
          </cell>
          <cell r="BT647">
            <v>0</v>
          </cell>
          <cell r="BU647">
            <v>0</v>
          </cell>
          <cell r="BV647">
            <v>0</v>
          </cell>
          <cell r="BW647">
            <v>0</v>
          </cell>
          <cell r="BX647">
            <v>0</v>
          </cell>
          <cell r="BY647">
            <v>0</v>
          </cell>
          <cell r="BZ647">
            <v>0</v>
          </cell>
          <cell r="CA647">
            <v>0</v>
          </cell>
          <cell r="CB647">
            <v>0</v>
          </cell>
          <cell r="CC647">
            <v>0</v>
          </cell>
        </row>
        <row r="648">
          <cell r="B648" t="str">
            <v>국도38(시)16</v>
          </cell>
          <cell r="C648" t="str">
            <v>국도38(시)</v>
          </cell>
          <cell r="D648">
            <v>16</v>
          </cell>
          <cell r="E648" t="str">
            <v>0206C_472</v>
          </cell>
          <cell r="F648" t="str">
            <v>0206C_471</v>
          </cell>
          <cell r="G648">
            <v>34</v>
          </cell>
          <cell r="H648">
            <v>48</v>
          </cell>
          <cell r="I648">
            <v>0</v>
          </cell>
          <cell r="J648">
            <v>0</v>
          </cell>
          <cell r="K648">
            <v>0</v>
          </cell>
          <cell r="L648">
            <v>0</v>
          </cell>
          <cell r="M648">
            <v>0</v>
          </cell>
          <cell r="N648">
            <v>0</v>
          </cell>
          <cell r="O648">
            <v>0</v>
          </cell>
          <cell r="P648">
            <v>0</v>
          </cell>
          <cell r="Q648">
            <v>0</v>
          </cell>
          <cell r="R648">
            <v>34</v>
          </cell>
          <cell r="S648">
            <v>0</v>
          </cell>
          <cell r="T648">
            <v>34</v>
          </cell>
          <cell r="U648">
            <v>34</v>
          </cell>
          <cell r="V648">
            <v>0</v>
          </cell>
          <cell r="W648">
            <v>0</v>
          </cell>
          <cell r="X648">
            <v>0</v>
          </cell>
          <cell r="Y648">
            <v>0</v>
          </cell>
          <cell r="Z648">
            <v>0</v>
          </cell>
          <cell r="AA648">
            <v>0</v>
          </cell>
          <cell r="AB648">
            <v>0</v>
          </cell>
          <cell r="AC648">
            <v>0</v>
          </cell>
          <cell r="AD648">
            <v>0</v>
          </cell>
          <cell r="AE648">
            <v>0</v>
          </cell>
          <cell r="AF648">
            <v>0</v>
          </cell>
          <cell r="AG648">
            <v>0</v>
          </cell>
          <cell r="AH648">
            <v>0</v>
          </cell>
          <cell r="AI648">
            <v>0</v>
          </cell>
          <cell r="AJ648">
            <v>0</v>
          </cell>
          <cell r="AK648">
            <v>0</v>
          </cell>
          <cell r="AL648">
            <v>0</v>
          </cell>
          <cell r="AM648">
            <v>0</v>
          </cell>
          <cell r="AN648">
            <v>0</v>
          </cell>
          <cell r="AO648">
            <v>0</v>
          </cell>
          <cell r="AP648">
            <v>0</v>
          </cell>
          <cell r="AQ648">
            <v>0</v>
          </cell>
          <cell r="AR648">
            <v>0</v>
          </cell>
          <cell r="AS648">
            <v>0</v>
          </cell>
          <cell r="AT648">
            <v>0</v>
          </cell>
          <cell r="AU648">
            <v>0</v>
          </cell>
          <cell r="AV648">
            <v>0</v>
          </cell>
          <cell r="AW648">
            <v>0</v>
          </cell>
          <cell r="AX648">
            <v>0</v>
          </cell>
          <cell r="AY648">
            <v>0</v>
          </cell>
          <cell r="AZ648">
            <v>0</v>
          </cell>
          <cell r="BA648">
            <v>0</v>
          </cell>
          <cell r="BB648">
            <v>0</v>
          </cell>
          <cell r="BC648">
            <v>0</v>
          </cell>
          <cell r="BD648">
            <v>0</v>
          </cell>
          <cell r="BE648">
            <v>0</v>
          </cell>
          <cell r="BF648">
            <v>0</v>
          </cell>
          <cell r="BG648">
            <v>0</v>
          </cell>
          <cell r="BH648">
            <v>0</v>
          </cell>
          <cell r="BI648">
            <v>0</v>
          </cell>
          <cell r="BJ648">
            <v>0</v>
          </cell>
          <cell r="BK648">
            <v>0</v>
          </cell>
          <cell r="BL648">
            <v>0</v>
          </cell>
          <cell r="BM648">
            <v>0</v>
          </cell>
          <cell r="BN648">
            <v>0</v>
          </cell>
          <cell r="BO648">
            <v>0</v>
          </cell>
          <cell r="BP648">
            <v>0</v>
          </cell>
          <cell r="BQ648">
            <v>0</v>
          </cell>
          <cell r="BR648">
            <v>0</v>
          </cell>
          <cell r="BS648">
            <v>0</v>
          </cell>
          <cell r="BT648">
            <v>0</v>
          </cell>
          <cell r="BU648">
            <v>0</v>
          </cell>
          <cell r="BV648">
            <v>0</v>
          </cell>
          <cell r="BW648">
            <v>0</v>
          </cell>
          <cell r="BX648">
            <v>0</v>
          </cell>
          <cell r="BY648">
            <v>0</v>
          </cell>
          <cell r="BZ648">
            <v>0</v>
          </cell>
          <cell r="CA648">
            <v>0</v>
          </cell>
          <cell r="CB648">
            <v>0</v>
          </cell>
          <cell r="CC648">
            <v>0</v>
          </cell>
        </row>
        <row r="649">
          <cell r="B649" t="str">
            <v>국도38(시)16</v>
          </cell>
          <cell r="C649" t="str">
            <v>국도38(시)</v>
          </cell>
          <cell r="D649">
            <v>16</v>
          </cell>
          <cell r="E649" t="str">
            <v>0206C_471</v>
          </cell>
          <cell r="F649" t="str">
            <v xml:space="preserve"> _무명</v>
          </cell>
          <cell r="G649">
            <v>44</v>
          </cell>
          <cell r="H649">
            <v>48</v>
          </cell>
          <cell r="I649">
            <v>0</v>
          </cell>
          <cell r="J649">
            <v>0</v>
          </cell>
          <cell r="K649">
            <v>0</v>
          </cell>
          <cell r="L649">
            <v>0</v>
          </cell>
          <cell r="M649">
            <v>0</v>
          </cell>
          <cell r="N649">
            <v>0</v>
          </cell>
          <cell r="O649">
            <v>0</v>
          </cell>
          <cell r="P649">
            <v>0</v>
          </cell>
          <cell r="Q649">
            <v>0</v>
          </cell>
          <cell r="R649">
            <v>44</v>
          </cell>
          <cell r="S649">
            <v>0</v>
          </cell>
          <cell r="T649">
            <v>44</v>
          </cell>
          <cell r="U649">
            <v>44</v>
          </cell>
          <cell r="V649">
            <v>0</v>
          </cell>
          <cell r="W649">
            <v>0</v>
          </cell>
          <cell r="X649">
            <v>0</v>
          </cell>
          <cell r="Y649">
            <v>0</v>
          </cell>
          <cell r="Z649">
            <v>0</v>
          </cell>
          <cell r="AA649">
            <v>0</v>
          </cell>
          <cell r="AB649">
            <v>0</v>
          </cell>
          <cell r="AC649">
            <v>0</v>
          </cell>
          <cell r="AD649">
            <v>0</v>
          </cell>
          <cell r="AE649">
            <v>0</v>
          </cell>
          <cell r="AF649">
            <v>0</v>
          </cell>
          <cell r="AG649">
            <v>0</v>
          </cell>
          <cell r="AH649">
            <v>0</v>
          </cell>
          <cell r="AI649">
            <v>0</v>
          </cell>
          <cell r="AJ649">
            <v>0</v>
          </cell>
          <cell r="AK649">
            <v>0</v>
          </cell>
          <cell r="AL649">
            <v>0</v>
          </cell>
          <cell r="AM649">
            <v>0</v>
          </cell>
          <cell r="AN649">
            <v>0</v>
          </cell>
          <cell r="AO649">
            <v>0</v>
          </cell>
          <cell r="AP649">
            <v>0</v>
          </cell>
          <cell r="AQ649">
            <v>0</v>
          </cell>
          <cell r="AR649">
            <v>0</v>
          </cell>
          <cell r="AS649">
            <v>0</v>
          </cell>
          <cell r="AT649">
            <v>0</v>
          </cell>
          <cell r="AU649">
            <v>0</v>
          </cell>
          <cell r="AV649">
            <v>0</v>
          </cell>
          <cell r="AW649">
            <v>0</v>
          </cell>
          <cell r="AX649">
            <v>0</v>
          </cell>
          <cell r="AY649">
            <v>0</v>
          </cell>
          <cell r="AZ649">
            <v>0</v>
          </cell>
          <cell r="BA649">
            <v>0</v>
          </cell>
          <cell r="BB649">
            <v>0</v>
          </cell>
          <cell r="BC649">
            <v>0</v>
          </cell>
          <cell r="BD649">
            <v>0</v>
          </cell>
          <cell r="BE649">
            <v>0</v>
          </cell>
          <cell r="BF649">
            <v>0</v>
          </cell>
          <cell r="BG649">
            <v>0</v>
          </cell>
          <cell r="BH649">
            <v>0</v>
          </cell>
          <cell r="BI649">
            <v>0</v>
          </cell>
          <cell r="BJ649">
            <v>0</v>
          </cell>
          <cell r="BK649">
            <v>0</v>
          </cell>
          <cell r="BL649">
            <v>0</v>
          </cell>
          <cell r="BM649">
            <v>0</v>
          </cell>
          <cell r="BN649">
            <v>0</v>
          </cell>
          <cell r="BO649">
            <v>0</v>
          </cell>
          <cell r="BP649">
            <v>0</v>
          </cell>
          <cell r="BQ649">
            <v>0</v>
          </cell>
          <cell r="BR649">
            <v>0</v>
          </cell>
          <cell r="BS649">
            <v>0</v>
          </cell>
          <cell r="BT649">
            <v>0</v>
          </cell>
          <cell r="BU649">
            <v>0</v>
          </cell>
          <cell r="BV649">
            <v>0</v>
          </cell>
          <cell r="BW649">
            <v>0</v>
          </cell>
          <cell r="BX649">
            <v>0</v>
          </cell>
          <cell r="BY649">
            <v>0</v>
          </cell>
          <cell r="BZ649">
            <v>0</v>
          </cell>
          <cell r="CA649">
            <v>0</v>
          </cell>
          <cell r="CB649">
            <v>0</v>
          </cell>
          <cell r="CC649">
            <v>0</v>
          </cell>
        </row>
        <row r="650">
          <cell r="B650" t="str">
            <v>국도38(시)16</v>
          </cell>
          <cell r="C650" t="str">
            <v>국도38(시)</v>
          </cell>
          <cell r="D650">
            <v>16</v>
          </cell>
          <cell r="E650" t="str">
            <v xml:space="preserve"> _무명</v>
          </cell>
          <cell r="F650" t="str">
            <v xml:space="preserve"> _무명</v>
          </cell>
          <cell r="G650">
            <v>34</v>
          </cell>
          <cell r="H650">
            <v>48</v>
          </cell>
          <cell r="I650">
            <v>0</v>
          </cell>
          <cell r="J650">
            <v>0</v>
          </cell>
          <cell r="K650">
            <v>0</v>
          </cell>
          <cell r="L650">
            <v>0</v>
          </cell>
          <cell r="M650">
            <v>0</v>
          </cell>
          <cell r="N650">
            <v>0</v>
          </cell>
          <cell r="O650">
            <v>0</v>
          </cell>
          <cell r="P650">
            <v>0</v>
          </cell>
          <cell r="Q650">
            <v>0</v>
          </cell>
          <cell r="R650">
            <v>34</v>
          </cell>
          <cell r="S650">
            <v>0</v>
          </cell>
          <cell r="T650">
            <v>34</v>
          </cell>
          <cell r="U650">
            <v>34</v>
          </cell>
          <cell r="V650">
            <v>0</v>
          </cell>
          <cell r="W650">
            <v>0</v>
          </cell>
          <cell r="X650">
            <v>0</v>
          </cell>
          <cell r="Y650">
            <v>0</v>
          </cell>
          <cell r="Z650">
            <v>0</v>
          </cell>
          <cell r="AA650">
            <v>0</v>
          </cell>
          <cell r="AB650">
            <v>0</v>
          </cell>
          <cell r="AC650">
            <v>0</v>
          </cell>
          <cell r="AD650">
            <v>0</v>
          </cell>
          <cell r="AE650">
            <v>0</v>
          </cell>
          <cell r="AF650">
            <v>0</v>
          </cell>
          <cell r="AG650">
            <v>0</v>
          </cell>
          <cell r="AH650">
            <v>0</v>
          </cell>
          <cell r="AI650">
            <v>0</v>
          </cell>
          <cell r="AJ650">
            <v>0</v>
          </cell>
          <cell r="AK650">
            <v>0</v>
          </cell>
          <cell r="AL650">
            <v>0</v>
          </cell>
          <cell r="AM650">
            <v>0</v>
          </cell>
          <cell r="AN650">
            <v>0</v>
          </cell>
          <cell r="AO650">
            <v>0</v>
          </cell>
          <cell r="AP650">
            <v>0</v>
          </cell>
          <cell r="AQ650">
            <v>0</v>
          </cell>
          <cell r="AR650">
            <v>0</v>
          </cell>
          <cell r="AS650">
            <v>0</v>
          </cell>
          <cell r="AT650">
            <v>0</v>
          </cell>
          <cell r="AU650">
            <v>0</v>
          </cell>
          <cell r="AV650">
            <v>0</v>
          </cell>
          <cell r="AW650">
            <v>0</v>
          </cell>
          <cell r="AX650">
            <v>0</v>
          </cell>
          <cell r="AY650">
            <v>0</v>
          </cell>
          <cell r="AZ650">
            <v>0</v>
          </cell>
          <cell r="BA650">
            <v>0</v>
          </cell>
          <cell r="BB650">
            <v>0</v>
          </cell>
          <cell r="BC650">
            <v>0</v>
          </cell>
          <cell r="BD650">
            <v>0</v>
          </cell>
          <cell r="BE650">
            <v>0</v>
          </cell>
          <cell r="BF650">
            <v>0</v>
          </cell>
          <cell r="BG650">
            <v>0</v>
          </cell>
          <cell r="BH650">
            <v>0</v>
          </cell>
          <cell r="BI650">
            <v>0</v>
          </cell>
          <cell r="BJ650">
            <v>0</v>
          </cell>
          <cell r="BK650">
            <v>0</v>
          </cell>
          <cell r="BL650">
            <v>0</v>
          </cell>
          <cell r="BM650">
            <v>0</v>
          </cell>
          <cell r="BN650">
            <v>0</v>
          </cell>
          <cell r="BO650">
            <v>0</v>
          </cell>
          <cell r="BP650">
            <v>0</v>
          </cell>
          <cell r="BQ650">
            <v>0</v>
          </cell>
          <cell r="BR650">
            <v>0</v>
          </cell>
          <cell r="BS650">
            <v>0</v>
          </cell>
          <cell r="BT650">
            <v>0</v>
          </cell>
          <cell r="BU650">
            <v>0</v>
          </cell>
          <cell r="BV650">
            <v>0</v>
          </cell>
          <cell r="BW650">
            <v>0</v>
          </cell>
          <cell r="BX650">
            <v>0</v>
          </cell>
          <cell r="BY650">
            <v>0</v>
          </cell>
          <cell r="BZ650">
            <v>0</v>
          </cell>
          <cell r="CA650">
            <v>0</v>
          </cell>
          <cell r="CB650">
            <v>0</v>
          </cell>
          <cell r="CC650">
            <v>0</v>
          </cell>
        </row>
        <row r="651">
          <cell r="B651" t="str">
            <v>국도38(시)16</v>
          </cell>
          <cell r="C651" t="str">
            <v>국도38(시)</v>
          </cell>
          <cell r="D651">
            <v>16</v>
          </cell>
          <cell r="E651" t="str">
            <v xml:space="preserve"> _무명</v>
          </cell>
          <cell r="F651" t="str">
            <v xml:space="preserve"> _무명</v>
          </cell>
          <cell r="G651">
            <v>38</v>
          </cell>
          <cell r="H651">
            <v>48</v>
          </cell>
          <cell r="I651">
            <v>0</v>
          </cell>
          <cell r="J651" t="str">
            <v>F18</v>
          </cell>
          <cell r="K651">
            <v>0</v>
          </cell>
          <cell r="L651">
            <v>0</v>
          </cell>
          <cell r="M651">
            <v>0</v>
          </cell>
          <cell r="N651">
            <v>0</v>
          </cell>
          <cell r="O651">
            <v>0</v>
          </cell>
          <cell r="P651">
            <v>0</v>
          </cell>
          <cell r="Q651">
            <v>0</v>
          </cell>
          <cell r="R651">
            <v>38</v>
          </cell>
          <cell r="S651">
            <v>0</v>
          </cell>
          <cell r="T651">
            <v>38</v>
          </cell>
          <cell r="U651">
            <v>58</v>
          </cell>
          <cell r="V651">
            <v>0</v>
          </cell>
          <cell r="W651">
            <v>20</v>
          </cell>
          <cell r="X651">
            <v>0</v>
          </cell>
          <cell r="Y651">
            <v>0</v>
          </cell>
          <cell r="Z651">
            <v>0</v>
          </cell>
          <cell r="AA651">
            <v>0</v>
          </cell>
          <cell r="AB651">
            <v>0</v>
          </cell>
          <cell r="AC651">
            <v>0</v>
          </cell>
          <cell r="AD651">
            <v>0</v>
          </cell>
          <cell r="AE651">
            <v>0</v>
          </cell>
          <cell r="AF651">
            <v>0</v>
          </cell>
          <cell r="AG651">
            <v>0</v>
          </cell>
          <cell r="AH651">
            <v>0</v>
          </cell>
          <cell r="AI651">
            <v>0</v>
          </cell>
          <cell r="AJ651">
            <v>0</v>
          </cell>
          <cell r="AK651">
            <v>0</v>
          </cell>
          <cell r="AL651">
            <v>0</v>
          </cell>
          <cell r="AM651">
            <v>1</v>
          </cell>
          <cell r="AN651">
            <v>0</v>
          </cell>
          <cell r="AO651">
            <v>0</v>
          </cell>
          <cell r="AP651">
            <v>0</v>
          </cell>
          <cell r="AQ651">
            <v>0</v>
          </cell>
          <cell r="AR651">
            <v>1</v>
          </cell>
          <cell r="AS651">
            <v>0</v>
          </cell>
          <cell r="AT651">
            <v>0</v>
          </cell>
          <cell r="AU651">
            <v>0</v>
          </cell>
          <cell r="AV651">
            <v>24</v>
          </cell>
          <cell r="AW651">
            <v>0</v>
          </cell>
          <cell r="AX651">
            <v>0</v>
          </cell>
          <cell r="AY651">
            <v>0</v>
          </cell>
          <cell r="AZ651">
            <v>0</v>
          </cell>
          <cell r="BA651">
            <v>1</v>
          </cell>
          <cell r="BB651">
            <v>0</v>
          </cell>
          <cell r="BC651">
            <v>0</v>
          </cell>
          <cell r="BD651">
            <v>0</v>
          </cell>
          <cell r="BE651">
            <v>0</v>
          </cell>
          <cell r="BF651">
            <v>0</v>
          </cell>
          <cell r="BG651">
            <v>0</v>
          </cell>
          <cell r="BH651">
            <v>0</v>
          </cell>
          <cell r="BI651">
            <v>0</v>
          </cell>
          <cell r="BJ651">
            <v>0</v>
          </cell>
          <cell r="BK651">
            <v>0</v>
          </cell>
          <cell r="BL651">
            <v>0</v>
          </cell>
          <cell r="BM651">
            <v>0</v>
          </cell>
          <cell r="BN651">
            <v>0</v>
          </cell>
          <cell r="BO651">
            <v>0</v>
          </cell>
          <cell r="BP651">
            <v>0</v>
          </cell>
          <cell r="BQ651">
            <v>0</v>
          </cell>
          <cell r="BR651">
            <v>0</v>
          </cell>
          <cell r="BS651">
            <v>0</v>
          </cell>
          <cell r="BT651">
            <v>0</v>
          </cell>
          <cell r="BU651">
            <v>0</v>
          </cell>
          <cell r="BV651">
            <v>0</v>
          </cell>
          <cell r="BW651">
            <v>0</v>
          </cell>
          <cell r="BX651">
            <v>0</v>
          </cell>
          <cell r="BY651">
            <v>0</v>
          </cell>
          <cell r="BZ651">
            <v>0</v>
          </cell>
          <cell r="CA651">
            <v>0</v>
          </cell>
          <cell r="CB651">
            <v>0</v>
          </cell>
          <cell r="CC651">
            <v>0</v>
          </cell>
        </row>
        <row r="652">
          <cell r="B652" t="str">
            <v>국도38(시)16</v>
          </cell>
          <cell r="C652" t="str">
            <v>국도38(시)</v>
          </cell>
          <cell r="D652">
            <v>16</v>
          </cell>
          <cell r="E652" t="str">
            <v xml:space="preserve"> _무명</v>
          </cell>
          <cell r="F652" t="str">
            <v>CCTV04</v>
          </cell>
          <cell r="G652">
            <v>0</v>
          </cell>
          <cell r="H652">
            <v>12</v>
          </cell>
          <cell r="I652">
            <v>0</v>
          </cell>
          <cell r="J652" t="str">
            <v>18년예정</v>
          </cell>
          <cell r="K652">
            <v>0</v>
          </cell>
          <cell r="L652">
            <v>0</v>
          </cell>
          <cell r="M652">
            <v>0</v>
          </cell>
          <cell r="N652">
            <v>0</v>
          </cell>
          <cell r="O652">
            <v>0</v>
          </cell>
          <cell r="P652">
            <v>0</v>
          </cell>
          <cell r="Q652">
            <v>0</v>
          </cell>
          <cell r="R652">
            <v>0</v>
          </cell>
          <cell r="S652">
            <v>0</v>
          </cell>
          <cell r="T652">
            <v>0</v>
          </cell>
          <cell r="U652">
            <v>0</v>
          </cell>
          <cell r="V652">
            <v>0</v>
          </cell>
          <cell r="W652">
            <v>0</v>
          </cell>
          <cell r="X652">
            <v>0</v>
          </cell>
          <cell r="Y652">
            <v>0</v>
          </cell>
          <cell r="Z652">
            <v>0</v>
          </cell>
          <cell r="AA652">
            <v>0</v>
          </cell>
          <cell r="AB652">
            <v>0</v>
          </cell>
          <cell r="AC652">
            <v>0</v>
          </cell>
          <cell r="AD652">
            <v>0</v>
          </cell>
          <cell r="AE652">
            <v>0</v>
          </cell>
          <cell r="AF652">
            <v>0</v>
          </cell>
          <cell r="AG652">
            <v>0</v>
          </cell>
          <cell r="AH652">
            <v>0</v>
          </cell>
          <cell r="AI652">
            <v>0</v>
          </cell>
          <cell r="AJ652">
            <v>0</v>
          </cell>
          <cell r="AK652">
            <v>0</v>
          </cell>
          <cell r="AL652">
            <v>0</v>
          </cell>
          <cell r="AM652">
            <v>0</v>
          </cell>
          <cell r="AN652">
            <v>0</v>
          </cell>
          <cell r="AO652">
            <v>0</v>
          </cell>
          <cell r="AP652">
            <v>0</v>
          </cell>
          <cell r="AQ652">
            <v>0</v>
          </cell>
          <cell r="AR652">
            <v>0</v>
          </cell>
          <cell r="AS652">
            <v>0</v>
          </cell>
          <cell r="AT652">
            <v>0</v>
          </cell>
          <cell r="AU652">
            <v>0</v>
          </cell>
          <cell r="AV652">
            <v>0</v>
          </cell>
          <cell r="AW652">
            <v>0</v>
          </cell>
          <cell r="AX652">
            <v>0</v>
          </cell>
          <cell r="AY652">
            <v>0</v>
          </cell>
          <cell r="AZ652">
            <v>0</v>
          </cell>
          <cell r="BA652">
            <v>0</v>
          </cell>
          <cell r="BB652">
            <v>0</v>
          </cell>
          <cell r="BC652">
            <v>0</v>
          </cell>
          <cell r="BD652">
            <v>0</v>
          </cell>
          <cell r="BE652">
            <v>0</v>
          </cell>
          <cell r="BF652">
            <v>0</v>
          </cell>
          <cell r="BG652">
            <v>0</v>
          </cell>
          <cell r="BH652">
            <v>0</v>
          </cell>
          <cell r="BI652">
            <v>0</v>
          </cell>
          <cell r="BJ652">
            <v>0</v>
          </cell>
          <cell r="BK652">
            <v>0</v>
          </cell>
          <cell r="BL652">
            <v>0</v>
          </cell>
          <cell r="BM652">
            <v>0</v>
          </cell>
          <cell r="BN652">
            <v>0</v>
          </cell>
          <cell r="BO652">
            <v>0</v>
          </cell>
          <cell r="BP652">
            <v>0</v>
          </cell>
          <cell r="BQ652">
            <v>0</v>
          </cell>
          <cell r="BR652">
            <v>0</v>
          </cell>
          <cell r="BS652">
            <v>0</v>
          </cell>
          <cell r="BT652">
            <v>0</v>
          </cell>
          <cell r="BU652">
            <v>0</v>
          </cell>
          <cell r="BV652">
            <v>0</v>
          </cell>
          <cell r="BW652">
            <v>0</v>
          </cell>
          <cell r="BX652">
            <v>0</v>
          </cell>
          <cell r="BY652">
            <v>0</v>
          </cell>
          <cell r="BZ652">
            <v>0</v>
          </cell>
          <cell r="CA652">
            <v>0</v>
          </cell>
          <cell r="CB652">
            <v>0</v>
          </cell>
          <cell r="CC652">
            <v>0</v>
          </cell>
        </row>
        <row r="653">
          <cell r="B653" t="str">
            <v>국도38(시)16</v>
          </cell>
          <cell r="C653" t="str">
            <v>국도38(시)</v>
          </cell>
          <cell r="D653">
            <v>16</v>
          </cell>
          <cell r="E653" t="str">
            <v xml:space="preserve"> _무명</v>
          </cell>
          <cell r="F653" t="str">
            <v>터널전기실</v>
          </cell>
          <cell r="G653">
            <v>330</v>
          </cell>
          <cell r="H653">
            <v>48</v>
          </cell>
          <cell r="I653">
            <v>0</v>
          </cell>
          <cell r="J653">
            <v>0</v>
          </cell>
          <cell r="K653">
            <v>0</v>
          </cell>
          <cell r="L653">
            <v>0</v>
          </cell>
          <cell r="M653">
            <v>0</v>
          </cell>
          <cell r="N653">
            <v>0</v>
          </cell>
          <cell r="O653">
            <v>0</v>
          </cell>
          <cell r="P653">
            <v>0</v>
          </cell>
          <cell r="Q653">
            <v>0</v>
          </cell>
          <cell r="R653">
            <v>30</v>
          </cell>
          <cell r="S653">
            <v>300</v>
          </cell>
          <cell r="T653">
            <v>330</v>
          </cell>
          <cell r="U653">
            <v>350</v>
          </cell>
          <cell r="V653">
            <v>20</v>
          </cell>
          <cell r="W653">
            <v>0</v>
          </cell>
          <cell r="X653">
            <v>0</v>
          </cell>
          <cell r="Y653">
            <v>0</v>
          </cell>
          <cell r="Z653">
            <v>0</v>
          </cell>
          <cell r="AA653">
            <v>0</v>
          </cell>
          <cell r="AB653">
            <v>0</v>
          </cell>
          <cell r="AC653">
            <v>0</v>
          </cell>
          <cell r="AD653">
            <v>0</v>
          </cell>
          <cell r="AE653">
            <v>0</v>
          </cell>
          <cell r="AF653">
            <v>0</v>
          </cell>
          <cell r="AG653">
            <v>0</v>
          </cell>
          <cell r="AH653">
            <v>0</v>
          </cell>
          <cell r="AI653">
            <v>0</v>
          </cell>
          <cell r="AJ653">
            <v>0</v>
          </cell>
          <cell r="AK653">
            <v>0</v>
          </cell>
          <cell r="AL653">
            <v>0</v>
          </cell>
          <cell r="AM653">
            <v>0</v>
          </cell>
          <cell r="AN653">
            <v>0</v>
          </cell>
          <cell r="AO653">
            <v>0</v>
          </cell>
          <cell r="AP653">
            <v>24</v>
          </cell>
          <cell r="AQ653">
            <v>0</v>
          </cell>
          <cell r="AR653">
            <v>0</v>
          </cell>
          <cell r="AS653">
            <v>0</v>
          </cell>
          <cell r="AT653">
            <v>0</v>
          </cell>
          <cell r="AU653">
            <v>0</v>
          </cell>
          <cell r="AV653">
            <v>0</v>
          </cell>
          <cell r="AW653">
            <v>0</v>
          </cell>
          <cell r="AX653">
            <v>0</v>
          </cell>
          <cell r="AY653">
            <v>0</v>
          </cell>
          <cell r="AZ653">
            <v>0</v>
          </cell>
          <cell r="BA653">
            <v>0</v>
          </cell>
          <cell r="BB653">
            <v>0</v>
          </cell>
          <cell r="BC653">
            <v>0</v>
          </cell>
          <cell r="BD653">
            <v>0</v>
          </cell>
          <cell r="BE653">
            <v>0</v>
          </cell>
          <cell r="BF653">
            <v>0</v>
          </cell>
          <cell r="BG653">
            <v>0</v>
          </cell>
          <cell r="BH653">
            <v>0</v>
          </cell>
          <cell r="BI653">
            <v>0</v>
          </cell>
          <cell r="BJ653">
            <v>0</v>
          </cell>
          <cell r="BK653">
            <v>0</v>
          </cell>
          <cell r="BL653">
            <v>0</v>
          </cell>
          <cell r="BM653">
            <v>0</v>
          </cell>
          <cell r="BN653">
            <v>0</v>
          </cell>
          <cell r="BO653">
            <v>0</v>
          </cell>
          <cell r="BP653">
            <v>0</v>
          </cell>
          <cell r="BQ653">
            <v>0</v>
          </cell>
          <cell r="BR653">
            <v>0</v>
          </cell>
          <cell r="BS653">
            <v>0</v>
          </cell>
          <cell r="BT653">
            <v>0</v>
          </cell>
          <cell r="BU653">
            <v>0</v>
          </cell>
          <cell r="BV653">
            <v>0</v>
          </cell>
          <cell r="BW653">
            <v>0</v>
          </cell>
          <cell r="BX653">
            <v>0</v>
          </cell>
          <cell r="BY653">
            <v>0</v>
          </cell>
          <cell r="BZ653">
            <v>0</v>
          </cell>
          <cell r="CA653">
            <v>0</v>
          </cell>
          <cell r="CB653">
            <v>0</v>
          </cell>
          <cell r="CC653">
            <v>0</v>
          </cell>
        </row>
        <row r="654">
          <cell r="A654" t="str">
            <v>국도38(시)16</v>
          </cell>
          <cell r="B654" t="str">
            <v>소계</v>
          </cell>
          <cell r="C654" t="str">
            <v>국도38(시)16</v>
          </cell>
          <cell r="D654">
            <v>0</v>
          </cell>
          <cell r="E654">
            <v>0</v>
          </cell>
          <cell r="F654">
            <v>0</v>
          </cell>
          <cell r="G654">
            <v>2656</v>
          </cell>
          <cell r="H654">
            <v>0</v>
          </cell>
          <cell r="I654">
            <v>0</v>
          </cell>
          <cell r="J654">
            <v>0</v>
          </cell>
          <cell r="K654">
            <v>0</v>
          </cell>
          <cell r="L654">
            <v>0</v>
          </cell>
          <cell r="M654">
            <v>0</v>
          </cell>
          <cell r="N654">
            <v>0</v>
          </cell>
          <cell r="O654">
            <v>0</v>
          </cell>
          <cell r="P654">
            <v>0</v>
          </cell>
          <cell r="Q654">
            <v>0</v>
          </cell>
          <cell r="R654">
            <v>2259</v>
          </cell>
          <cell r="S654">
            <v>397</v>
          </cell>
          <cell r="T654">
            <v>2656</v>
          </cell>
          <cell r="U654">
            <v>2746</v>
          </cell>
          <cell r="V654">
            <v>20</v>
          </cell>
          <cell r="W654">
            <v>40</v>
          </cell>
          <cell r="X654">
            <v>30</v>
          </cell>
          <cell r="Y654">
            <v>0</v>
          </cell>
          <cell r="Z654">
            <v>0</v>
          </cell>
          <cell r="AA654">
            <v>0</v>
          </cell>
          <cell r="AB654">
            <v>0</v>
          </cell>
          <cell r="AC654">
            <v>0</v>
          </cell>
          <cell r="AD654">
            <v>0</v>
          </cell>
          <cell r="AE654">
            <v>0</v>
          </cell>
          <cell r="AF654">
            <v>0</v>
          </cell>
          <cell r="AG654">
            <v>0</v>
          </cell>
          <cell r="AH654">
            <v>0</v>
          </cell>
          <cell r="AI654">
            <v>0</v>
          </cell>
          <cell r="AJ654">
            <v>0</v>
          </cell>
          <cell r="AK654">
            <v>0</v>
          </cell>
          <cell r="AL654">
            <v>0</v>
          </cell>
          <cell r="AM654">
            <v>2</v>
          </cell>
          <cell r="AN654">
            <v>0</v>
          </cell>
          <cell r="AO654">
            <v>0</v>
          </cell>
          <cell r="AP654">
            <v>24</v>
          </cell>
          <cell r="AQ654">
            <v>0</v>
          </cell>
          <cell r="AR654">
            <v>2</v>
          </cell>
          <cell r="AS654">
            <v>0</v>
          </cell>
          <cell r="AT654">
            <v>0</v>
          </cell>
          <cell r="AU654">
            <v>0</v>
          </cell>
          <cell r="AV654">
            <v>48</v>
          </cell>
          <cell r="AW654">
            <v>0</v>
          </cell>
          <cell r="AX654">
            <v>0</v>
          </cell>
          <cell r="AY654">
            <v>0</v>
          </cell>
          <cell r="AZ654">
            <v>0</v>
          </cell>
          <cell r="BA654">
            <v>3</v>
          </cell>
          <cell r="BB654">
            <v>0</v>
          </cell>
          <cell r="BC654">
            <v>0</v>
          </cell>
          <cell r="BD654">
            <v>0</v>
          </cell>
          <cell r="BE654">
            <v>0</v>
          </cell>
          <cell r="BF654">
            <v>0</v>
          </cell>
          <cell r="BG654">
            <v>0</v>
          </cell>
          <cell r="BH654">
            <v>0</v>
          </cell>
          <cell r="BI654">
            <v>0</v>
          </cell>
          <cell r="BJ654">
            <v>0</v>
          </cell>
          <cell r="BK654">
            <v>0</v>
          </cell>
          <cell r="BL654">
            <v>8</v>
          </cell>
          <cell r="BM654">
            <v>0</v>
          </cell>
          <cell r="BN654">
            <v>0</v>
          </cell>
          <cell r="BO654">
            <v>0</v>
          </cell>
          <cell r="BP654">
            <v>0</v>
          </cell>
          <cell r="BQ654">
            <v>6</v>
          </cell>
          <cell r="BR654">
            <v>0</v>
          </cell>
          <cell r="BS654">
            <v>0</v>
          </cell>
          <cell r="BT654">
            <v>2</v>
          </cell>
          <cell r="BU654">
            <v>91</v>
          </cell>
          <cell r="BV654">
            <v>0</v>
          </cell>
          <cell r="BW654">
            <v>0</v>
          </cell>
          <cell r="BX654">
            <v>0</v>
          </cell>
          <cell r="BY654">
            <v>0</v>
          </cell>
          <cell r="BZ654">
            <v>0</v>
          </cell>
          <cell r="CA654">
            <v>0</v>
          </cell>
          <cell r="CB654">
            <v>0</v>
          </cell>
          <cell r="CC654">
            <v>0</v>
          </cell>
        </row>
        <row r="655">
          <cell r="B655" t="str">
            <v>도로확포장01</v>
          </cell>
          <cell r="C655" t="str">
            <v>도로확포장</v>
          </cell>
          <cell r="D655" t="str">
            <v>01</v>
          </cell>
          <cell r="E655" t="str">
            <v>9M</v>
          </cell>
          <cell r="F655" t="str">
            <v>10M</v>
          </cell>
          <cell r="G655">
            <v>0</v>
          </cell>
          <cell r="H655">
            <v>12</v>
          </cell>
          <cell r="I655" t="str">
            <v>평면7</v>
          </cell>
          <cell r="J655">
            <v>0</v>
          </cell>
          <cell r="K655">
            <v>0</v>
          </cell>
          <cell r="L655">
            <v>0</v>
          </cell>
          <cell r="M655">
            <v>0</v>
          </cell>
          <cell r="N655">
            <v>0</v>
          </cell>
          <cell r="O655">
            <v>0</v>
          </cell>
          <cell r="P655">
            <v>0</v>
          </cell>
          <cell r="Q655">
            <v>0</v>
          </cell>
          <cell r="R655">
            <v>0</v>
          </cell>
          <cell r="S655">
            <v>0</v>
          </cell>
          <cell r="T655">
            <v>0</v>
          </cell>
          <cell r="U655">
            <v>0</v>
          </cell>
          <cell r="V655">
            <v>0</v>
          </cell>
          <cell r="W655">
            <v>0</v>
          </cell>
          <cell r="X655">
            <v>0</v>
          </cell>
          <cell r="Y655">
            <v>0</v>
          </cell>
          <cell r="Z655">
            <v>0</v>
          </cell>
          <cell r="AA655">
            <v>0</v>
          </cell>
          <cell r="AB655">
            <v>0</v>
          </cell>
          <cell r="AC655">
            <v>0</v>
          </cell>
          <cell r="AD655">
            <v>0</v>
          </cell>
          <cell r="AE655">
            <v>0</v>
          </cell>
          <cell r="AF655">
            <v>0</v>
          </cell>
          <cell r="AG655">
            <v>0</v>
          </cell>
          <cell r="AH655">
            <v>0</v>
          </cell>
          <cell r="AI655">
            <v>0</v>
          </cell>
          <cell r="AJ655">
            <v>0</v>
          </cell>
          <cell r="AK655">
            <v>0</v>
          </cell>
          <cell r="AL655">
            <v>0</v>
          </cell>
          <cell r="AM655">
            <v>0</v>
          </cell>
          <cell r="AN655">
            <v>0</v>
          </cell>
          <cell r="AO655">
            <v>0</v>
          </cell>
          <cell r="AP655">
            <v>0</v>
          </cell>
          <cell r="AQ655">
            <v>0</v>
          </cell>
          <cell r="AR655">
            <v>0</v>
          </cell>
          <cell r="AS655">
            <v>0</v>
          </cell>
          <cell r="AT655">
            <v>0</v>
          </cell>
          <cell r="AU655">
            <v>0</v>
          </cell>
          <cell r="AV655">
            <v>0</v>
          </cell>
          <cell r="AW655">
            <v>0</v>
          </cell>
          <cell r="AX655">
            <v>0</v>
          </cell>
          <cell r="AY655">
            <v>0</v>
          </cell>
          <cell r="AZ655">
            <v>0</v>
          </cell>
          <cell r="BA655">
            <v>0</v>
          </cell>
          <cell r="BB655">
            <v>0</v>
          </cell>
          <cell r="BC655">
            <v>0</v>
          </cell>
          <cell r="BD655">
            <v>0</v>
          </cell>
          <cell r="BE655">
            <v>0</v>
          </cell>
          <cell r="BF655">
            <v>0</v>
          </cell>
          <cell r="BG655">
            <v>0</v>
          </cell>
          <cell r="BH655">
            <v>0</v>
          </cell>
          <cell r="BI655">
            <v>0</v>
          </cell>
          <cell r="BJ655">
            <v>0</v>
          </cell>
          <cell r="BK655">
            <v>0</v>
          </cell>
          <cell r="BL655">
            <v>0</v>
          </cell>
          <cell r="BM655">
            <v>0</v>
          </cell>
          <cell r="BN655">
            <v>0</v>
          </cell>
          <cell r="BO655">
            <v>0</v>
          </cell>
          <cell r="BP655">
            <v>0</v>
          </cell>
          <cell r="BQ655">
            <v>0</v>
          </cell>
          <cell r="BR655">
            <v>0</v>
          </cell>
          <cell r="BS655">
            <v>0</v>
          </cell>
          <cell r="BT655">
            <v>0</v>
          </cell>
          <cell r="BU655">
            <v>0</v>
          </cell>
          <cell r="BV655">
            <v>0</v>
          </cell>
          <cell r="BW655">
            <v>0</v>
          </cell>
          <cell r="BX655">
            <v>0</v>
          </cell>
          <cell r="BY655">
            <v>0</v>
          </cell>
          <cell r="BZ655">
            <v>0</v>
          </cell>
          <cell r="CA655">
            <v>0</v>
          </cell>
          <cell r="CB655">
            <v>0</v>
          </cell>
          <cell r="CC655">
            <v>0</v>
          </cell>
        </row>
        <row r="656">
          <cell r="B656" t="str">
            <v>도로확포장01</v>
          </cell>
          <cell r="C656" t="str">
            <v>도로확포장</v>
          </cell>
          <cell r="D656" t="str">
            <v>01</v>
          </cell>
          <cell r="E656" t="str">
            <v>10M</v>
          </cell>
          <cell r="F656" t="str">
            <v>한전주입상</v>
          </cell>
          <cell r="G656">
            <v>0</v>
          </cell>
          <cell r="H656">
            <v>12</v>
          </cell>
          <cell r="I656" t="str">
            <v>평면7</v>
          </cell>
          <cell r="J656">
            <v>0</v>
          </cell>
          <cell r="K656">
            <v>0</v>
          </cell>
          <cell r="L656">
            <v>0</v>
          </cell>
          <cell r="M656">
            <v>0</v>
          </cell>
          <cell r="N656">
            <v>0</v>
          </cell>
          <cell r="O656">
            <v>0</v>
          </cell>
          <cell r="P656">
            <v>0</v>
          </cell>
          <cell r="Q656">
            <v>0</v>
          </cell>
          <cell r="R656">
            <v>0</v>
          </cell>
          <cell r="S656">
            <v>0</v>
          </cell>
          <cell r="T656">
            <v>0</v>
          </cell>
          <cell r="U656">
            <v>0</v>
          </cell>
          <cell r="V656">
            <v>0</v>
          </cell>
          <cell r="W656">
            <v>0</v>
          </cell>
          <cell r="X656">
            <v>0</v>
          </cell>
          <cell r="Y656">
            <v>0</v>
          </cell>
          <cell r="Z656">
            <v>0</v>
          </cell>
          <cell r="AA656">
            <v>0</v>
          </cell>
          <cell r="AB656">
            <v>0</v>
          </cell>
          <cell r="AC656">
            <v>0</v>
          </cell>
          <cell r="AD656">
            <v>0</v>
          </cell>
          <cell r="AE656">
            <v>0</v>
          </cell>
          <cell r="AF656">
            <v>0</v>
          </cell>
          <cell r="AG656">
            <v>0</v>
          </cell>
          <cell r="AH656">
            <v>0</v>
          </cell>
          <cell r="AI656">
            <v>0</v>
          </cell>
          <cell r="AJ656">
            <v>0</v>
          </cell>
          <cell r="AK656">
            <v>0</v>
          </cell>
          <cell r="AL656">
            <v>0</v>
          </cell>
          <cell r="AM656">
            <v>0</v>
          </cell>
          <cell r="AN656">
            <v>0</v>
          </cell>
          <cell r="AO656">
            <v>0</v>
          </cell>
          <cell r="AP656">
            <v>0</v>
          </cell>
          <cell r="AQ656">
            <v>0</v>
          </cell>
          <cell r="AR656">
            <v>0</v>
          </cell>
          <cell r="AS656">
            <v>0</v>
          </cell>
          <cell r="AT656">
            <v>0</v>
          </cell>
          <cell r="AU656">
            <v>0</v>
          </cell>
          <cell r="AV656">
            <v>0</v>
          </cell>
          <cell r="AW656">
            <v>0</v>
          </cell>
          <cell r="AX656">
            <v>0</v>
          </cell>
          <cell r="AY656">
            <v>0</v>
          </cell>
          <cell r="AZ656">
            <v>0</v>
          </cell>
          <cell r="BA656">
            <v>0</v>
          </cell>
          <cell r="BB656">
            <v>0</v>
          </cell>
          <cell r="BC656">
            <v>0</v>
          </cell>
          <cell r="BD656">
            <v>0</v>
          </cell>
          <cell r="BE656">
            <v>0</v>
          </cell>
          <cell r="BF656">
            <v>0</v>
          </cell>
          <cell r="BG656">
            <v>0</v>
          </cell>
          <cell r="BH656">
            <v>0</v>
          </cell>
          <cell r="BI656">
            <v>0</v>
          </cell>
          <cell r="BJ656">
            <v>0</v>
          </cell>
          <cell r="BK656">
            <v>0</v>
          </cell>
          <cell r="BL656">
            <v>0</v>
          </cell>
          <cell r="BM656">
            <v>0</v>
          </cell>
          <cell r="BN656">
            <v>0</v>
          </cell>
          <cell r="BO656">
            <v>0</v>
          </cell>
          <cell r="BP656">
            <v>0</v>
          </cell>
          <cell r="BQ656">
            <v>0</v>
          </cell>
          <cell r="BR656">
            <v>0</v>
          </cell>
          <cell r="BS656">
            <v>0</v>
          </cell>
          <cell r="BT656">
            <v>0</v>
          </cell>
          <cell r="BU656">
            <v>0</v>
          </cell>
          <cell r="BV656">
            <v>0</v>
          </cell>
          <cell r="BW656">
            <v>0</v>
          </cell>
          <cell r="BX656">
            <v>0</v>
          </cell>
          <cell r="BY656">
            <v>0</v>
          </cell>
          <cell r="BZ656">
            <v>0</v>
          </cell>
          <cell r="CA656">
            <v>0</v>
          </cell>
          <cell r="CB656">
            <v>0</v>
          </cell>
          <cell r="CC656">
            <v>0</v>
          </cell>
        </row>
        <row r="657">
          <cell r="B657" t="str">
            <v>도로확포장01</v>
          </cell>
          <cell r="C657" t="str">
            <v>도로확포장</v>
          </cell>
          <cell r="D657" t="str">
            <v>01</v>
          </cell>
          <cell r="E657" t="str">
            <v>한전주입상</v>
          </cell>
          <cell r="F657" t="str">
            <v>무명주</v>
          </cell>
          <cell r="G657">
            <v>0</v>
          </cell>
          <cell r="H657">
            <v>12</v>
          </cell>
          <cell r="I657" t="str">
            <v>평면7</v>
          </cell>
          <cell r="J657">
            <v>0</v>
          </cell>
          <cell r="K657">
            <v>0</v>
          </cell>
          <cell r="L657">
            <v>0</v>
          </cell>
          <cell r="M657">
            <v>0</v>
          </cell>
          <cell r="N657">
            <v>0</v>
          </cell>
          <cell r="O657">
            <v>0</v>
          </cell>
          <cell r="P657">
            <v>0</v>
          </cell>
          <cell r="Q657">
            <v>0</v>
          </cell>
          <cell r="R657">
            <v>0</v>
          </cell>
          <cell r="S657">
            <v>0</v>
          </cell>
          <cell r="T657">
            <v>0</v>
          </cell>
          <cell r="U657">
            <v>0</v>
          </cell>
          <cell r="V657">
            <v>0</v>
          </cell>
          <cell r="W657">
            <v>0</v>
          </cell>
          <cell r="X657">
            <v>0</v>
          </cell>
          <cell r="Y657">
            <v>0</v>
          </cell>
          <cell r="Z657">
            <v>0</v>
          </cell>
          <cell r="AA657">
            <v>0</v>
          </cell>
          <cell r="AB657">
            <v>0</v>
          </cell>
          <cell r="AC657">
            <v>0</v>
          </cell>
          <cell r="AD657">
            <v>0</v>
          </cell>
          <cell r="AE657">
            <v>0</v>
          </cell>
          <cell r="AF657">
            <v>0</v>
          </cell>
          <cell r="AG657">
            <v>0</v>
          </cell>
          <cell r="AH657">
            <v>0</v>
          </cell>
          <cell r="AI657">
            <v>0</v>
          </cell>
          <cell r="AJ657">
            <v>0</v>
          </cell>
          <cell r="AK657">
            <v>0</v>
          </cell>
          <cell r="AL657">
            <v>0</v>
          </cell>
          <cell r="AM657">
            <v>0</v>
          </cell>
          <cell r="AN657">
            <v>0</v>
          </cell>
          <cell r="AO657">
            <v>0</v>
          </cell>
          <cell r="AP657">
            <v>0</v>
          </cell>
          <cell r="AQ657">
            <v>0</v>
          </cell>
          <cell r="AR657">
            <v>0</v>
          </cell>
          <cell r="AS657">
            <v>0</v>
          </cell>
          <cell r="AT657">
            <v>0</v>
          </cell>
          <cell r="AU657">
            <v>0</v>
          </cell>
          <cell r="AV657">
            <v>0</v>
          </cell>
          <cell r="AW657">
            <v>0</v>
          </cell>
          <cell r="AX657">
            <v>0</v>
          </cell>
          <cell r="AY657">
            <v>0</v>
          </cell>
          <cell r="AZ657">
            <v>0</v>
          </cell>
          <cell r="BA657">
            <v>0</v>
          </cell>
          <cell r="BB657">
            <v>0</v>
          </cell>
          <cell r="BC657">
            <v>0</v>
          </cell>
          <cell r="BD657">
            <v>0</v>
          </cell>
          <cell r="BE657">
            <v>0</v>
          </cell>
          <cell r="BF657">
            <v>0</v>
          </cell>
          <cell r="BG657">
            <v>0</v>
          </cell>
          <cell r="BH657">
            <v>0</v>
          </cell>
          <cell r="BI657">
            <v>0</v>
          </cell>
          <cell r="BJ657">
            <v>0</v>
          </cell>
          <cell r="BK657">
            <v>0</v>
          </cell>
          <cell r="BL657">
            <v>0</v>
          </cell>
          <cell r="BM657">
            <v>0</v>
          </cell>
          <cell r="BN657">
            <v>0</v>
          </cell>
          <cell r="BO657">
            <v>0</v>
          </cell>
          <cell r="BP657">
            <v>0</v>
          </cell>
          <cell r="BQ657">
            <v>0</v>
          </cell>
          <cell r="BR657">
            <v>0</v>
          </cell>
          <cell r="BS657">
            <v>0</v>
          </cell>
          <cell r="BT657">
            <v>0</v>
          </cell>
          <cell r="BU657">
            <v>0</v>
          </cell>
          <cell r="BV657">
            <v>0</v>
          </cell>
          <cell r="BW657">
            <v>0</v>
          </cell>
          <cell r="BX657">
            <v>0</v>
          </cell>
          <cell r="BY657">
            <v>0</v>
          </cell>
          <cell r="BZ657">
            <v>0</v>
          </cell>
          <cell r="CA657">
            <v>0</v>
          </cell>
          <cell r="CB657">
            <v>0</v>
          </cell>
          <cell r="CC657">
            <v>0</v>
          </cell>
        </row>
        <row r="658">
          <cell r="B658" t="str">
            <v>도로확포장01</v>
          </cell>
          <cell r="C658" t="str">
            <v>도로확포장</v>
          </cell>
          <cell r="D658" t="str">
            <v>01</v>
          </cell>
          <cell r="E658" t="str">
            <v>무명주</v>
          </cell>
          <cell r="F658" t="str">
            <v>무명주</v>
          </cell>
          <cell r="G658">
            <v>0</v>
          </cell>
          <cell r="H658">
            <v>12</v>
          </cell>
          <cell r="I658" t="str">
            <v>평면7</v>
          </cell>
          <cell r="J658">
            <v>0</v>
          </cell>
          <cell r="K658">
            <v>0</v>
          </cell>
          <cell r="L658">
            <v>0</v>
          </cell>
          <cell r="M658">
            <v>0</v>
          </cell>
          <cell r="N658">
            <v>0</v>
          </cell>
          <cell r="O658">
            <v>0</v>
          </cell>
          <cell r="P658">
            <v>0</v>
          </cell>
          <cell r="Q658">
            <v>0</v>
          </cell>
          <cell r="R658">
            <v>0</v>
          </cell>
          <cell r="S658">
            <v>0</v>
          </cell>
          <cell r="T658">
            <v>0</v>
          </cell>
          <cell r="U658">
            <v>0</v>
          </cell>
          <cell r="V658">
            <v>0</v>
          </cell>
          <cell r="W658">
            <v>0</v>
          </cell>
          <cell r="X658">
            <v>0</v>
          </cell>
          <cell r="Y658">
            <v>0</v>
          </cell>
          <cell r="Z658">
            <v>0</v>
          </cell>
          <cell r="AA658">
            <v>0</v>
          </cell>
          <cell r="AB658">
            <v>0</v>
          </cell>
          <cell r="AC658">
            <v>0</v>
          </cell>
          <cell r="AD658">
            <v>0</v>
          </cell>
          <cell r="AE658">
            <v>0</v>
          </cell>
          <cell r="AF658">
            <v>0</v>
          </cell>
          <cell r="AG658">
            <v>0</v>
          </cell>
          <cell r="AH658">
            <v>0</v>
          </cell>
          <cell r="AI658">
            <v>0</v>
          </cell>
          <cell r="AJ658">
            <v>0</v>
          </cell>
          <cell r="AK658">
            <v>0</v>
          </cell>
          <cell r="AL658">
            <v>0</v>
          </cell>
          <cell r="AM658">
            <v>0</v>
          </cell>
          <cell r="AN658">
            <v>0</v>
          </cell>
          <cell r="AO658">
            <v>0</v>
          </cell>
          <cell r="AP658">
            <v>0</v>
          </cell>
          <cell r="AQ658">
            <v>0</v>
          </cell>
          <cell r="AR658">
            <v>0</v>
          </cell>
          <cell r="AS658">
            <v>0</v>
          </cell>
          <cell r="AT658">
            <v>0</v>
          </cell>
          <cell r="AU658">
            <v>0</v>
          </cell>
          <cell r="AV658">
            <v>0</v>
          </cell>
          <cell r="AW658">
            <v>0</v>
          </cell>
          <cell r="AX658">
            <v>0</v>
          </cell>
          <cell r="AY658">
            <v>0</v>
          </cell>
          <cell r="AZ658">
            <v>0</v>
          </cell>
          <cell r="BA658">
            <v>0</v>
          </cell>
          <cell r="BB658">
            <v>0</v>
          </cell>
          <cell r="BC658">
            <v>0</v>
          </cell>
          <cell r="BD658">
            <v>0</v>
          </cell>
          <cell r="BE658">
            <v>0</v>
          </cell>
          <cell r="BF658">
            <v>0</v>
          </cell>
          <cell r="BG658">
            <v>0</v>
          </cell>
          <cell r="BH658">
            <v>0</v>
          </cell>
          <cell r="BI658">
            <v>0</v>
          </cell>
          <cell r="BJ658">
            <v>0</v>
          </cell>
          <cell r="BK658">
            <v>0</v>
          </cell>
          <cell r="BL658">
            <v>0</v>
          </cell>
          <cell r="BM658">
            <v>0</v>
          </cell>
          <cell r="BN658">
            <v>0</v>
          </cell>
          <cell r="BO658">
            <v>0</v>
          </cell>
          <cell r="BP658">
            <v>0</v>
          </cell>
          <cell r="BQ658">
            <v>0</v>
          </cell>
          <cell r="BR658">
            <v>0</v>
          </cell>
          <cell r="BS658">
            <v>0</v>
          </cell>
          <cell r="BT658">
            <v>0</v>
          </cell>
          <cell r="BU658">
            <v>0</v>
          </cell>
          <cell r="BV658">
            <v>0</v>
          </cell>
          <cell r="BW658">
            <v>0</v>
          </cell>
          <cell r="BX658">
            <v>0</v>
          </cell>
          <cell r="BY658">
            <v>0</v>
          </cell>
          <cell r="BZ658">
            <v>0</v>
          </cell>
          <cell r="CA658">
            <v>0</v>
          </cell>
          <cell r="CB658">
            <v>0</v>
          </cell>
          <cell r="CC658">
            <v>0</v>
          </cell>
        </row>
        <row r="659">
          <cell r="B659" t="str">
            <v>도로확포장01</v>
          </cell>
          <cell r="C659" t="str">
            <v>도로확포장</v>
          </cell>
          <cell r="D659" t="str">
            <v>01</v>
          </cell>
          <cell r="E659" t="str">
            <v>무명주</v>
          </cell>
          <cell r="F659" t="str">
            <v>CCTV05</v>
          </cell>
          <cell r="G659">
            <v>0</v>
          </cell>
          <cell r="H659">
            <v>12</v>
          </cell>
          <cell r="I659" t="str">
            <v>평면7</v>
          </cell>
          <cell r="J659" t="str">
            <v>18년예정</v>
          </cell>
          <cell r="K659">
            <v>0</v>
          </cell>
          <cell r="L659">
            <v>0</v>
          </cell>
          <cell r="M659">
            <v>0</v>
          </cell>
          <cell r="N659">
            <v>0</v>
          </cell>
          <cell r="O659">
            <v>0</v>
          </cell>
          <cell r="P659">
            <v>0</v>
          </cell>
          <cell r="Q659">
            <v>0</v>
          </cell>
          <cell r="R659">
            <v>0</v>
          </cell>
          <cell r="S659">
            <v>0</v>
          </cell>
          <cell r="T659">
            <v>0</v>
          </cell>
          <cell r="U659">
            <v>0</v>
          </cell>
          <cell r="V659">
            <v>0</v>
          </cell>
          <cell r="W659">
            <v>0</v>
          </cell>
          <cell r="X659">
            <v>0</v>
          </cell>
          <cell r="Y659">
            <v>0</v>
          </cell>
          <cell r="Z659">
            <v>0</v>
          </cell>
          <cell r="AA659">
            <v>0</v>
          </cell>
          <cell r="AB659">
            <v>0</v>
          </cell>
          <cell r="AC659">
            <v>0</v>
          </cell>
          <cell r="AD659">
            <v>0</v>
          </cell>
          <cell r="AE659">
            <v>0</v>
          </cell>
          <cell r="AF659">
            <v>0</v>
          </cell>
          <cell r="AG659">
            <v>0</v>
          </cell>
          <cell r="AH659">
            <v>0</v>
          </cell>
          <cell r="AI659">
            <v>0</v>
          </cell>
          <cell r="AJ659">
            <v>0</v>
          </cell>
          <cell r="AK659">
            <v>0</v>
          </cell>
          <cell r="AL659">
            <v>0</v>
          </cell>
          <cell r="AM659">
            <v>0</v>
          </cell>
          <cell r="AN659">
            <v>0</v>
          </cell>
          <cell r="AO659">
            <v>0</v>
          </cell>
          <cell r="AP659">
            <v>0</v>
          </cell>
          <cell r="AQ659">
            <v>0</v>
          </cell>
          <cell r="AR659">
            <v>0</v>
          </cell>
          <cell r="AS659">
            <v>0</v>
          </cell>
          <cell r="AT659">
            <v>0</v>
          </cell>
          <cell r="AU659">
            <v>0</v>
          </cell>
          <cell r="AV659">
            <v>0</v>
          </cell>
          <cell r="AW659">
            <v>0</v>
          </cell>
          <cell r="AX659">
            <v>0</v>
          </cell>
          <cell r="AY659">
            <v>0</v>
          </cell>
          <cell r="AZ659">
            <v>0</v>
          </cell>
          <cell r="BA659">
            <v>0</v>
          </cell>
          <cell r="BB659">
            <v>0</v>
          </cell>
          <cell r="BC659">
            <v>0</v>
          </cell>
          <cell r="BD659">
            <v>0</v>
          </cell>
          <cell r="BE659">
            <v>0</v>
          </cell>
          <cell r="BF659">
            <v>0</v>
          </cell>
          <cell r="BG659">
            <v>0</v>
          </cell>
          <cell r="BH659">
            <v>0</v>
          </cell>
          <cell r="BI659">
            <v>0</v>
          </cell>
          <cell r="BJ659">
            <v>0</v>
          </cell>
          <cell r="BK659">
            <v>0</v>
          </cell>
          <cell r="BL659">
            <v>0</v>
          </cell>
          <cell r="BM659">
            <v>0</v>
          </cell>
          <cell r="BN659">
            <v>0</v>
          </cell>
          <cell r="BO659">
            <v>0</v>
          </cell>
          <cell r="BP659">
            <v>0</v>
          </cell>
          <cell r="BQ659">
            <v>0</v>
          </cell>
          <cell r="BR659">
            <v>0</v>
          </cell>
          <cell r="BS659">
            <v>0</v>
          </cell>
          <cell r="BT659">
            <v>0</v>
          </cell>
          <cell r="BU659">
            <v>0</v>
          </cell>
          <cell r="BV659">
            <v>0</v>
          </cell>
          <cell r="BW659">
            <v>0</v>
          </cell>
          <cell r="BX659">
            <v>0</v>
          </cell>
          <cell r="BY659">
            <v>0</v>
          </cell>
          <cell r="BZ659">
            <v>0</v>
          </cell>
          <cell r="CA659">
            <v>0</v>
          </cell>
          <cell r="CB659">
            <v>0</v>
          </cell>
          <cell r="CC659">
            <v>0</v>
          </cell>
        </row>
        <row r="660">
          <cell r="B660" t="str">
            <v>도로확포장01</v>
          </cell>
          <cell r="C660" t="str">
            <v>도로확포장</v>
          </cell>
          <cell r="D660" t="str">
            <v>01</v>
          </cell>
          <cell r="E660" t="str">
            <v>0208F_901</v>
          </cell>
          <cell r="F660" t="str">
            <v>VMS03</v>
          </cell>
          <cell r="G660">
            <v>0</v>
          </cell>
          <cell r="H660">
            <v>12</v>
          </cell>
          <cell r="I660" t="str">
            <v>평면8</v>
          </cell>
          <cell r="J660" t="str">
            <v>18년예정</v>
          </cell>
          <cell r="K660">
            <v>0</v>
          </cell>
          <cell r="L660">
            <v>0</v>
          </cell>
          <cell r="M660">
            <v>0</v>
          </cell>
          <cell r="N660">
            <v>0</v>
          </cell>
          <cell r="O660">
            <v>0</v>
          </cell>
          <cell r="P660">
            <v>0</v>
          </cell>
          <cell r="Q660">
            <v>0</v>
          </cell>
          <cell r="R660">
            <v>0</v>
          </cell>
          <cell r="S660">
            <v>0</v>
          </cell>
          <cell r="T660">
            <v>0</v>
          </cell>
          <cell r="U660">
            <v>0</v>
          </cell>
          <cell r="V660">
            <v>0</v>
          </cell>
          <cell r="W660">
            <v>0</v>
          </cell>
          <cell r="X660">
            <v>0</v>
          </cell>
          <cell r="Y660">
            <v>0</v>
          </cell>
          <cell r="Z660">
            <v>0</v>
          </cell>
          <cell r="AA660">
            <v>0</v>
          </cell>
          <cell r="AB660">
            <v>0</v>
          </cell>
          <cell r="AC660">
            <v>0</v>
          </cell>
          <cell r="AD660">
            <v>0</v>
          </cell>
          <cell r="AE660">
            <v>0</v>
          </cell>
          <cell r="AF660">
            <v>0</v>
          </cell>
          <cell r="AG660">
            <v>0</v>
          </cell>
          <cell r="AH660">
            <v>0</v>
          </cell>
          <cell r="AI660">
            <v>0</v>
          </cell>
          <cell r="AJ660">
            <v>0</v>
          </cell>
          <cell r="AK660">
            <v>0</v>
          </cell>
          <cell r="AL660">
            <v>0</v>
          </cell>
          <cell r="AM660">
            <v>0</v>
          </cell>
          <cell r="AN660">
            <v>0</v>
          </cell>
          <cell r="AO660">
            <v>0</v>
          </cell>
          <cell r="AP660">
            <v>0</v>
          </cell>
          <cell r="AQ660">
            <v>0</v>
          </cell>
          <cell r="AR660">
            <v>0</v>
          </cell>
          <cell r="AS660">
            <v>0</v>
          </cell>
          <cell r="AT660">
            <v>0</v>
          </cell>
          <cell r="AU660">
            <v>0</v>
          </cell>
          <cell r="AV660">
            <v>0</v>
          </cell>
          <cell r="AW660">
            <v>0</v>
          </cell>
          <cell r="AX660">
            <v>0</v>
          </cell>
          <cell r="AY660">
            <v>0</v>
          </cell>
          <cell r="AZ660">
            <v>0</v>
          </cell>
          <cell r="BA660">
            <v>0</v>
          </cell>
          <cell r="BB660">
            <v>0</v>
          </cell>
          <cell r="BC660">
            <v>0</v>
          </cell>
          <cell r="BD660">
            <v>0</v>
          </cell>
          <cell r="BE660">
            <v>0</v>
          </cell>
          <cell r="BF660">
            <v>0</v>
          </cell>
          <cell r="BG660">
            <v>0</v>
          </cell>
          <cell r="BH660">
            <v>0</v>
          </cell>
          <cell r="BI660">
            <v>0</v>
          </cell>
          <cell r="BJ660">
            <v>0</v>
          </cell>
          <cell r="BK660">
            <v>0</v>
          </cell>
          <cell r="BL660">
            <v>0</v>
          </cell>
          <cell r="BM660">
            <v>0</v>
          </cell>
          <cell r="BN660">
            <v>0</v>
          </cell>
          <cell r="BO660">
            <v>0</v>
          </cell>
          <cell r="BP660">
            <v>0</v>
          </cell>
          <cell r="BQ660">
            <v>0</v>
          </cell>
          <cell r="BR660">
            <v>0</v>
          </cell>
          <cell r="BS660">
            <v>0</v>
          </cell>
          <cell r="BT660">
            <v>0</v>
          </cell>
          <cell r="BU660">
            <v>0</v>
          </cell>
          <cell r="BV660">
            <v>0</v>
          </cell>
          <cell r="BW660">
            <v>0</v>
          </cell>
          <cell r="BX660">
            <v>0</v>
          </cell>
          <cell r="BY660">
            <v>0</v>
          </cell>
          <cell r="BZ660">
            <v>0</v>
          </cell>
          <cell r="CA660">
            <v>0</v>
          </cell>
          <cell r="CB660">
            <v>0</v>
          </cell>
          <cell r="CC660">
            <v>0</v>
          </cell>
        </row>
        <row r="661">
          <cell r="B661" t="str">
            <v>도로확포장01</v>
          </cell>
          <cell r="C661" t="str">
            <v>도로확포장</v>
          </cell>
          <cell r="D661" t="str">
            <v>01</v>
          </cell>
          <cell r="E661" t="str">
            <v>11M</v>
          </cell>
          <cell r="F661" t="str">
            <v>12M</v>
          </cell>
          <cell r="G661">
            <v>0</v>
          </cell>
          <cell r="H661">
            <v>12</v>
          </cell>
          <cell r="I661" t="str">
            <v>평면10</v>
          </cell>
          <cell r="J661">
            <v>0</v>
          </cell>
          <cell r="K661">
            <v>0</v>
          </cell>
          <cell r="L661">
            <v>0</v>
          </cell>
          <cell r="M661">
            <v>0</v>
          </cell>
          <cell r="N661">
            <v>0</v>
          </cell>
          <cell r="O661">
            <v>0</v>
          </cell>
          <cell r="P661">
            <v>0</v>
          </cell>
          <cell r="Q661">
            <v>0</v>
          </cell>
          <cell r="R661">
            <v>0</v>
          </cell>
          <cell r="S661">
            <v>0</v>
          </cell>
          <cell r="T661">
            <v>0</v>
          </cell>
          <cell r="U661">
            <v>0</v>
          </cell>
          <cell r="V661">
            <v>0</v>
          </cell>
          <cell r="W661">
            <v>0</v>
          </cell>
          <cell r="X661">
            <v>0</v>
          </cell>
          <cell r="Y661">
            <v>0</v>
          </cell>
          <cell r="Z661">
            <v>0</v>
          </cell>
          <cell r="AA661">
            <v>0</v>
          </cell>
          <cell r="AB661">
            <v>0</v>
          </cell>
          <cell r="AC661">
            <v>0</v>
          </cell>
          <cell r="AD661">
            <v>0</v>
          </cell>
          <cell r="AE661">
            <v>0</v>
          </cell>
          <cell r="AF661">
            <v>0</v>
          </cell>
          <cell r="AG661">
            <v>0</v>
          </cell>
          <cell r="AH661">
            <v>0</v>
          </cell>
          <cell r="AI661">
            <v>0</v>
          </cell>
          <cell r="AJ661">
            <v>0</v>
          </cell>
          <cell r="AK661">
            <v>0</v>
          </cell>
          <cell r="AL661">
            <v>0</v>
          </cell>
          <cell r="AM661">
            <v>0</v>
          </cell>
          <cell r="AN661">
            <v>0</v>
          </cell>
          <cell r="AO661">
            <v>0</v>
          </cell>
          <cell r="AP661">
            <v>0</v>
          </cell>
          <cell r="AQ661">
            <v>0</v>
          </cell>
          <cell r="AR661">
            <v>0</v>
          </cell>
          <cell r="AS661">
            <v>0</v>
          </cell>
          <cell r="AT661">
            <v>0</v>
          </cell>
          <cell r="AU661">
            <v>0</v>
          </cell>
          <cell r="AV661">
            <v>0</v>
          </cell>
          <cell r="AW661">
            <v>0</v>
          </cell>
          <cell r="AX661">
            <v>0</v>
          </cell>
          <cell r="AY661">
            <v>0</v>
          </cell>
          <cell r="AZ661">
            <v>0</v>
          </cell>
          <cell r="BA661">
            <v>0</v>
          </cell>
          <cell r="BB661">
            <v>0</v>
          </cell>
          <cell r="BC661">
            <v>0</v>
          </cell>
          <cell r="BD661">
            <v>0</v>
          </cell>
          <cell r="BE661">
            <v>0</v>
          </cell>
          <cell r="BF661">
            <v>0</v>
          </cell>
          <cell r="BG661">
            <v>0</v>
          </cell>
          <cell r="BH661">
            <v>0</v>
          </cell>
          <cell r="BI661">
            <v>0</v>
          </cell>
          <cell r="BJ661">
            <v>0</v>
          </cell>
          <cell r="BK661">
            <v>0</v>
          </cell>
          <cell r="BL661">
            <v>0</v>
          </cell>
          <cell r="BM661">
            <v>0</v>
          </cell>
          <cell r="BN661">
            <v>0</v>
          </cell>
          <cell r="BO661">
            <v>0</v>
          </cell>
          <cell r="BP661">
            <v>0</v>
          </cell>
          <cell r="BQ661">
            <v>0</v>
          </cell>
          <cell r="BR661">
            <v>0</v>
          </cell>
          <cell r="BS661">
            <v>0</v>
          </cell>
          <cell r="BT661">
            <v>0</v>
          </cell>
          <cell r="BU661">
            <v>0</v>
          </cell>
          <cell r="BV661">
            <v>0</v>
          </cell>
          <cell r="BW661">
            <v>0</v>
          </cell>
          <cell r="BX661">
            <v>0</v>
          </cell>
          <cell r="BY661">
            <v>0</v>
          </cell>
          <cell r="BZ661">
            <v>0</v>
          </cell>
          <cell r="CA661">
            <v>0</v>
          </cell>
          <cell r="CB661">
            <v>0</v>
          </cell>
          <cell r="CC661">
            <v>0</v>
          </cell>
        </row>
        <row r="662">
          <cell r="B662" t="str">
            <v>도로확포장01</v>
          </cell>
          <cell r="C662" t="str">
            <v>도로확포장</v>
          </cell>
          <cell r="D662" t="str">
            <v>01</v>
          </cell>
          <cell r="E662" t="str">
            <v>12M</v>
          </cell>
          <cell r="F662" t="str">
            <v>CCTV06</v>
          </cell>
          <cell r="G662">
            <v>0</v>
          </cell>
          <cell r="H662">
            <v>12</v>
          </cell>
          <cell r="I662" t="str">
            <v>평면10</v>
          </cell>
          <cell r="J662" t="str">
            <v>18년예정</v>
          </cell>
          <cell r="K662">
            <v>0</v>
          </cell>
          <cell r="L662">
            <v>0</v>
          </cell>
          <cell r="M662">
            <v>0</v>
          </cell>
          <cell r="N662">
            <v>0</v>
          </cell>
          <cell r="O662">
            <v>0</v>
          </cell>
          <cell r="P662">
            <v>0</v>
          </cell>
          <cell r="Q662">
            <v>0</v>
          </cell>
          <cell r="R662">
            <v>0</v>
          </cell>
          <cell r="S662">
            <v>0</v>
          </cell>
          <cell r="T662">
            <v>0</v>
          </cell>
          <cell r="U662">
            <v>0</v>
          </cell>
          <cell r="V662">
            <v>0</v>
          </cell>
          <cell r="W662">
            <v>0</v>
          </cell>
          <cell r="X662">
            <v>0</v>
          </cell>
          <cell r="Y662">
            <v>0</v>
          </cell>
          <cell r="Z662">
            <v>0</v>
          </cell>
          <cell r="AA662">
            <v>0</v>
          </cell>
          <cell r="AB662">
            <v>0</v>
          </cell>
          <cell r="AC662">
            <v>0</v>
          </cell>
          <cell r="AD662">
            <v>0</v>
          </cell>
          <cell r="AE662">
            <v>0</v>
          </cell>
          <cell r="AF662">
            <v>0</v>
          </cell>
          <cell r="AG662">
            <v>0</v>
          </cell>
          <cell r="AH662">
            <v>0</v>
          </cell>
          <cell r="AI662">
            <v>0</v>
          </cell>
          <cell r="AJ662">
            <v>0</v>
          </cell>
          <cell r="AK662">
            <v>0</v>
          </cell>
          <cell r="AL662">
            <v>0</v>
          </cell>
          <cell r="AM662">
            <v>0</v>
          </cell>
          <cell r="AN662">
            <v>0</v>
          </cell>
          <cell r="AO662">
            <v>0</v>
          </cell>
          <cell r="AP662">
            <v>0</v>
          </cell>
          <cell r="AQ662">
            <v>0</v>
          </cell>
          <cell r="AR662">
            <v>0</v>
          </cell>
          <cell r="AS662">
            <v>0</v>
          </cell>
          <cell r="AT662">
            <v>0</v>
          </cell>
          <cell r="AU662">
            <v>0</v>
          </cell>
          <cell r="AV662">
            <v>0</v>
          </cell>
          <cell r="AW662">
            <v>0</v>
          </cell>
          <cell r="AX662">
            <v>0</v>
          </cell>
          <cell r="AY662">
            <v>0</v>
          </cell>
          <cell r="AZ662">
            <v>0</v>
          </cell>
          <cell r="BA662">
            <v>0</v>
          </cell>
          <cell r="BB662">
            <v>0</v>
          </cell>
          <cell r="BC662">
            <v>0</v>
          </cell>
          <cell r="BD662">
            <v>0</v>
          </cell>
          <cell r="BE662">
            <v>0</v>
          </cell>
          <cell r="BF662">
            <v>0</v>
          </cell>
          <cell r="BG662">
            <v>0</v>
          </cell>
          <cell r="BH662">
            <v>0</v>
          </cell>
          <cell r="BI662">
            <v>0</v>
          </cell>
          <cell r="BJ662">
            <v>0</v>
          </cell>
          <cell r="BK662">
            <v>0</v>
          </cell>
          <cell r="BL662">
            <v>0</v>
          </cell>
          <cell r="BM662">
            <v>0</v>
          </cell>
          <cell r="BN662">
            <v>0</v>
          </cell>
          <cell r="BO662">
            <v>0</v>
          </cell>
          <cell r="BP662">
            <v>0</v>
          </cell>
          <cell r="BQ662">
            <v>0</v>
          </cell>
          <cell r="BR662">
            <v>0</v>
          </cell>
          <cell r="BS662">
            <v>0</v>
          </cell>
          <cell r="BT662">
            <v>0</v>
          </cell>
          <cell r="BU662">
            <v>0</v>
          </cell>
          <cell r="BV662">
            <v>0</v>
          </cell>
          <cell r="BW662">
            <v>0</v>
          </cell>
          <cell r="BX662">
            <v>0</v>
          </cell>
          <cell r="BY662">
            <v>0</v>
          </cell>
          <cell r="BZ662">
            <v>0</v>
          </cell>
          <cell r="CA662">
            <v>0</v>
          </cell>
          <cell r="CB662">
            <v>0</v>
          </cell>
          <cell r="CC662">
            <v>0</v>
          </cell>
        </row>
        <row r="663">
          <cell r="B663" t="str">
            <v>도로확포장01</v>
          </cell>
          <cell r="C663" t="str">
            <v>도로확포장</v>
          </cell>
          <cell r="D663" t="str">
            <v>01</v>
          </cell>
          <cell r="E663" t="str">
            <v>25M</v>
          </cell>
          <cell r="F663" t="str">
            <v>26M</v>
          </cell>
          <cell r="G663">
            <v>0</v>
          </cell>
          <cell r="H663">
            <v>12</v>
          </cell>
          <cell r="I663" t="str">
            <v>평면16</v>
          </cell>
          <cell r="J663">
            <v>0</v>
          </cell>
          <cell r="K663">
            <v>0</v>
          </cell>
          <cell r="L663">
            <v>0</v>
          </cell>
          <cell r="M663">
            <v>0</v>
          </cell>
          <cell r="N663">
            <v>0</v>
          </cell>
          <cell r="O663">
            <v>0</v>
          </cell>
          <cell r="P663">
            <v>0</v>
          </cell>
          <cell r="Q663">
            <v>0</v>
          </cell>
          <cell r="R663">
            <v>0</v>
          </cell>
          <cell r="S663">
            <v>0</v>
          </cell>
          <cell r="T663">
            <v>0</v>
          </cell>
          <cell r="U663">
            <v>0</v>
          </cell>
          <cell r="V663">
            <v>0</v>
          </cell>
          <cell r="W663">
            <v>0</v>
          </cell>
          <cell r="X663">
            <v>0</v>
          </cell>
          <cell r="Y663">
            <v>0</v>
          </cell>
          <cell r="Z663">
            <v>0</v>
          </cell>
          <cell r="AA663">
            <v>0</v>
          </cell>
          <cell r="AB663">
            <v>0</v>
          </cell>
          <cell r="AC663">
            <v>0</v>
          </cell>
          <cell r="AD663">
            <v>0</v>
          </cell>
          <cell r="AE663">
            <v>0</v>
          </cell>
          <cell r="AF663">
            <v>0</v>
          </cell>
          <cell r="AG663">
            <v>0</v>
          </cell>
          <cell r="AH663">
            <v>0</v>
          </cell>
          <cell r="AI663">
            <v>0</v>
          </cell>
          <cell r="AJ663">
            <v>0</v>
          </cell>
          <cell r="AK663">
            <v>0</v>
          </cell>
          <cell r="AL663">
            <v>0</v>
          </cell>
          <cell r="AM663">
            <v>0</v>
          </cell>
          <cell r="AN663">
            <v>0</v>
          </cell>
          <cell r="AO663">
            <v>0</v>
          </cell>
          <cell r="AP663">
            <v>0</v>
          </cell>
          <cell r="AQ663">
            <v>0</v>
          </cell>
          <cell r="AR663">
            <v>0</v>
          </cell>
          <cell r="AS663">
            <v>0</v>
          </cell>
          <cell r="AT663">
            <v>0</v>
          </cell>
          <cell r="AU663">
            <v>0</v>
          </cell>
          <cell r="AV663">
            <v>0</v>
          </cell>
          <cell r="AW663">
            <v>0</v>
          </cell>
          <cell r="AX663">
            <v>0</v>
          </cell>
          <cell r="AY663">
            <v>0</v>
          </cell>
          <cell r="AZ663">
            <v>0</v>
          </cell>
          <cell r="BA663">
            <v>0</v>
          </cell>
          <cell r="BB663">
            <v>0</v>
          </cell>
          <cell r="BC663">
            <v>0</v>
          </cell>
          <cell r="BD663">
            <v>0</v>
          </cell>
          <cell r="BE663">
            <v>0</v>
          </cell>
          <cell r="BF663">
            <v>0</v>
          </cell>
          <cell r="BG663">
            <v>0</v>
          </cell>
          <cell r="BH663">
            <v>0</v>
          </cell>
          <cell r="BI663">
            <v>0</v>
          </cell>
          <cell r="BJ663">
            <v>0</v>
          </cell>
          <cell r="BK663">
            <v>0</v>
          </cell>
          <cell r="BL663">
            <v>0</v>
          </cell>
          <cell r="BM663">
            <v>0</v>
          </cell>
          <cell r="BN663">
            <v>0</v>
          </cell>
          <cell r="BO663">
            <v>0</v>
          </cell>
          <cell r="BP663">
            <v>0</v>
          </cell>
          <cell r="BQ663">
            <v>0</v>
          </cell>
          <cell r="BR663">
            <v>0</v>
          </cell>
          <cell r="BS663">
            <v>0</v>
          </cell>
          <cell r="BT663">
            <v>0</v>
          </cell>
          <cell r="BU663">
            <v>0</v>
          </cell>
          <cell r="BV663">
            <v>0</v>
          </cell>
          <cell r="BW663">
            <v>0</v>
          </cell>
          <cell r="BX663">
            <v>0</v>
          </cell>
          <cell r="BY663">
            <v>0</v>
          </cell>
          <cell r="BZ663">
            <v>0</v>
          </cell>
          <cell r="CA663">
            <v>0</v>
          </cell>
          <cell r="CB663">
            <v>0</v>
          </cell>
          <cell r="CC663">
            <v>0</v>
          </cell>
        </row>
        <row r="664">
          <cell r="B664" t="str">
            <v>도로확포장01</v>
          </cell>
          <cell r="C664" t="str">
            <v>도로확포장</v>
          </cell>
          <cell r="D664" t="str">
            <v>01</v>
          </cell>
          <cell r="E664" t="str">
            <v>26M</v>
          </cell>
          <cell r="F664" t="str">
            <v>27M</v>
          </cell>
          <cell r="G664">
            <v>0</v>
          </cell>
          <cell r="H664">
            <v>12</v>
          </cell>
          <cell r="I664" t="str">
            <v>평면16</v>
          </cell>
          <cell r="J664">
            <v>0</v>
          </cell>
          <cell r="K664">
            <v>0</v>
          </cell>
          <cell r="L664">
            <v>0</v>
          </cell>
          <cell r="M664">
            <v>0</v>
          </cell>
          <cell r="N664">
            <v>0</v>
          </cell>
          <cell r="O664">
            <v>0</v>
          </cell>
          <cell r="P664">
            <v>0</v>
          </cell>
          <cell r="Q664">
            <v>0</v>
          </cell>
          <cell r="R664">
            <v>0</v>
          </cell>
          <cell r="S664">
            <v>0</v>
          </cell>
          <cell r="T664">
            <v>0</v>
          </cell>
          <cell r="U664">
            <v>0</v>
          </cell>
          <cell r="V664">
            <v>0</v>
          </cell>
          <cell r="W664">
            <v>0</v>
          </cell>
          <cell r="X664">
            <v>0</v>
          </cell>
          <cell r="Y664">
            <v>0</v>
          </cell>
          <cell r="Z664">
            <v>0</v>
          </cell>
          <cell r="AA664">
            <v>0</v>
          </cell>
          <cell r="AB664">
            <v>0</v>
          </cell>
          <cell r="AC664">
            <v>0</v>
          </cell>
          <cell r="AD664">
            <v>0</v>
          </cell>
          <cell r="AE664">
            <v>0</v>
          </cell>
          <cell r="AF664">
            <v>0</v>
          </cell>
          <cell r="AG664">
            <v>0</v>
          </cell>
          <cell r="AH664">
            <v>0</v>
          </cell>
          <cell r="AI664">
            <v>0</v>
          </cell>
          <cell r="AJ664">
            <v>0</v>
          </cell>
          <cell r="AK664">
            <v>0</v>
          </cell>
          <cell r="AL664">
            <v>0</v>
          </cell>
          <cell r="AM664">
            <v>0</v>
          </cell>
          <cell r="AN664">
            <v>0</v>
          </cell>
          <cell r="AO664">
            <v>0</v>
          </cell>
          <cell r="AP664">
            <v>0</v>
          </cell>
          <cell r="AQ664">
            <v>0</v>
          </cell>
          <cell r="AR664">
            <v>0</v>
          </cell>
          <cell r="AS664">
            <v>0</v>
          </cell>
          <cell r="AT664">
            <v>0</v>
          </cell>
          <cell r="AU664">
            <v>0</v>
          </cell>
          <cell r="AV664">
            <v>0</v>
          </cell>
          <cell r="AW664">
            <v>0</v>
          </cell>
          <cell r="AX664">
            <v>0</v>
          </cell>
          <cell r="AY664">
            <v>0</v>
          </cell>
          <cell r="AZ664">
            <v>0</v>
          </cell>
          <cell r="BA664">
            <v>0</v>
          </cell>
          <cell r="BB664">
            <v>0</v>
          </cell>
          <cell r="BC664">
            <v>0</v>
          </cell>
          <cell r="BD664">
            <v>0</v>
          </cell>
          <cell r="BE664">
            <v>0</v>
          </cell>
          <cell r="BF664">
            <v>0</v>
          </cell>
          <cell r="BG664">
            <v>0</v>
          </cell>
          <cell r="BH664">
            <v>0</v>
          </cell>
          <cell r="BI664">
            <v>0</v>
          </cell>
          <cell r="BJ664">
            <v>0</v>
          </cell>
          <cell r="BK664">
            <v>0</v>
          </cell>
          <cell r="BL664">
            <v>0</v>
          </cell>
          <cell r="BM664">
            <v>0</v>
          </cell>
          <cell r="BN664">
            <v>0</v>
          </cell>
          <cell r="BO664">
            <v>0</v>
          </cell>
          <cell r="BP664">
            <v>0</v>
          </cell>
          <cell r="BQ664">
            <v>0</v>
          </cell>
          <cell r="BR664">
            <v>0</v>
          </cell>
          <cell r="BS664">
            <v>0</v>
          </cell>
          <cell r="BT664">
            <v>0</v>
          </cell>
          <cell r="BU664">
            <v>0</v>
          </cell>
          <cell r="BV664">
            <v>0</v>
          </cell>
          <cell r="BW664">
            <v>0</v>
          </cell>
          <cell r="BX664">
            <v>0</v>
          </cell>
          <cell r="BY664">
            <v>0</v>
          </cell>
          <cell r="BZ664">
            <v>0</v>
          </cell>
          <cell r="CA664">
            <v>0</v>
          </cell>
          <cell r="CB664">
            <v>0</v>
          </cell>
          <cell r="CC664">
            <v>0</v>
          </cell>
        </row>
        <row r="665">
          <cell r="B665" t="str">
            <v>도로확포장01</v>
          </cell>
          <cell r="C665" t="str">
            <v>도로확포장</v>
          </cell>
          <cell r="D665" t="str">
            <v>01</v>
          </cell>
          <cell r="E665" t="str">
            <v>27M</v>
          </cell>
          <cell r="F665" t="str">
            <v>28M</v>
          </cell>
          <cell r="G665">
            <v>0</v>
          </cell>
          <cell r="H665">
            <v>12</v>
          </cell>
          <cell r="I665" t="str">
            <v>평면16</v>
          </cell>
          <cell r="J665">
            <v>0</v>
          </cell>
          <cell r="K665">
            <v>0</v>
          </cell>
          <cell r="L665">
            <v>0</v>
          </cell>
          <cell r="M665">
            <v>0</v>
          </cell>
          <cell r="N665">
            <v>0</v>
          </cell>
          <cell r="O665">
            <v>0</v>
          </cell>
          <cell r="P665">
            <v>0</v>
          </cell>
          <cell r="Q665">
            <v>0</v>
          </cell>
          <cell r="R665">
            <v>0</v>
          </cell>
          <cell r="S665">
            <v>0</v>
          </cell>
          <cell r="T665">
            <v>0</v>
          </cell>
          <cell r="U665">
            <v>0</v>
          </cell>
          <cell r="V665">
            <v>0</v>
          </cell>
          <cell r="W665">
            <v>0</v>
          </cell>
          <cell r="X665">
            <v>0</v>
          </cell>
          <cell r="Y665">
            <v>0</v>
          </cell>
          <cell r="Z665">
            <v>0</v>
          </cell>
          <cell r="AA665">
            <v>0</v>
          </cell>
          <cell r="AB665">
            <v>0</v>
          </cell>
          <cell r="AC665">
            <v>0</v>
          </cell>
          <cell r="AD665">
            <v>0</v>
          </cell>
          <cell r="AE665">
            <v>0</v>
          </cell>
          <cell r="AF665">
            <v>0</v>
          </cell>
          <cell r="AG665">
            <v>0</v>
          </cell>
          <cell r="AH665">
            <v>0</v>
          </cell>
          <cell r="AI665">
            <v>0</v>
          </cell>
          <cell r="AJ665">
            <v>0</v>
          </cell>
          <cell r="AK665">
            <v>0</v>
          </cell>
          <cell r="AL665">
            <v>0</v>
          </cell>
          <cell r="AM665">
            <v>0</v>
          </cell>
          <cell r="AN665">
            <v>0</v>
          </cell>
          <cell r="AO665">
            <v>0</v>
          </cell>
          <cell r="AP665">
            <v>0</v>
          </cell>
          <cell r="AQ665">
            <v>0</v>
          </cell>
          <cell r="AR665">
            <v>0</v>
          </cell>
          <cell r="AS665">
            <v>0</v>
          </cell>
          <cell r="AT665">
            <v>0</v>
          </cell>
          <cell r="AU665">
            <v>0</v>
          </cell>
          <cell r="AV665">
            <v>0</v>
          </cell>
          <cell r="AW665">
            <v>0</v>
          </cell>
          <cell r="AX665">
            <v>0</v>
          </cell>
          <cell r="AY665">
            <v>0</v>
          </cell>
          <cell r="AZ665">
            <v>0</v>
          </cell>
          <cell r="BA665">
            <v>0</v>
          </cell>
          <cell r="BB665">
            <v>0</v>
          </cell>
          <cell r="BC665">
            <v>0</v>
          </cell>
          <cell r="BD665">
            <v>0</v>
          </cell>
          <cell r="BE665">
            <v>0</v>
          </cell>
          <cell r="BF665">
            <v>0</v>
          </cell>
          <cell r="BG665">
            <v>0</v>
          </cell>
          <cell r="BH665">
            <v>0</v>
          </cell>
          <cell r="BI665">
            <v>0</v>
          </cell>
          <cell r="BJ665">
            <v>0</v>
          </cell>
          <cell r="BK665">
            <v>0</v>
          </cell>
          <cell r="BL665">
            <v>0</v>
          </cell>
          <cell r="BM665">
            <v>0</v>
          </cell>
          <cell r="BN665">
            <v>0</v>
          </cell>
          <cell r="BO665">
            <v>0</v>
          </cell>
          <cell r="BP665">
            <v>0</v>
          </cell>
          <cell r="BQ665">
            <v>0</v>
          </cell>
          <cell r="BR665">
            <v>0</v>
          </cell>
          <cell r="BS665">
            <v>0</v>
          </cell>
          <cell r="BT665">
            <v>0</v>
          </cell>
          <cell r="BU665">
            <v>0</v>
          </cell>
          <cell r="BV665">
            <v>0</v>
          </cell>
          <cell r="BW665">
            <v>0</v>
          </cell>
          <cell r="BX665">
            <v>0</v>
          </cell>
          <cell r="BY665">
            <v>0</v>
          </cell>
          <cell r="BZ665">
            <v>0</v>
          </cell>
          <cell r="CA665">
            <v>0</v>
          </cell>
          <cell r="CB665">
            <v>0</v>
          </cell>
          <cell r="CC665">
            <v>0</v>
          </cell>
        </row>
        <row r="666">
          <cell r="B666" t="str">
            <v>도로확포장01</v>
          </cell>
          <cell r="C666" t="str">
            <v>도로확포장</v>
          </cell>
          <cell r="D666" t="str">
            <v>01</v>
          </cell>
          <cell r="E666" t="str">
            <v>28M</v>
          </cell>
          <cell r="F666" t="str">
            <v>PBOX01</v>
          </cell>
          <cell r="G666">
            <v>0</v>
          </cell>
          <cell r="H666">
            <v>12</v>
          </cell>
          <cell r="I666" t="str">
            <v>평면16</v>
          </cell>
          <cell r="J666">
            <v>0</v>
          </cell>
          <cell r="K666">
            <v>0</v>
          </cell>
          <cell r="L666">
            <v>0</v>
          </cell>
          <cell r="M666">
            <v>0</v>
          </cell>
          <cell r="N666">
            <v>0</v>
          </cell>
          <cell r="O666">
            <v>0</v>
          </cell>
          <cell r="P666">
            <v>0</v>
          </cell>
          <cell r="Q666">
            <v>0</v>
          </cell>
          <cell r="R666">
            <v>0</v>
          </cell>
          <cell r="S666">
            <v>0</v>
          </cell>
          <cell r="T666">
            <v>0</v>
          </cell>
          <cell r="U666">
            <v>0</v>
          </cell>
          <cell r="V666">
            <v>0</v>
          </cell>
          <cell r="W666">
            <v>0</v>
          </cell>
          <cell r="X666">
            <v>0</v>
          </cell>
          <cell r="Y666">
            <v>0</v>
          </cell>
          <cell r="Z666">
            <v>0</v>
          </cell>
          <cell r="AA666">
            <v>0</v>
          </cell>
          <cell r="AB666">
            <v>0</v>
          </cell>
          <cell r="AC666">
            <v>0</v>
          </cell>
          <cell r="AD666">
            <v>0</v>
          </cell>
          <cell r="AE666">
            <v>0</v>
          </cell>
          <cell r="AF666">
            <v>0</v>
          </cell>
          <cell r="AG666">
            <v>0</v>
          </cell>
          <cell r="AH666">
            <v>0</v>
          </cell>
          <cell r="AI666">
            <v>0</v>
          </cell>
          <cell r="AJ666">
            <v>0</v>
          </cell>
          <cell r="AK666">
            <v>0</v>
          </cell>
          <cell r="AL666">
            <v>0</v>
          </cell>
          <cell r="AM666">
            <v>0</v>
          </cell>
          <cell r="AN666">
            <v>0</v>
          </cell>
          <cell r="AO666">
            <v>0</v>
          </cell>
          <cell r="AP666">
            <v>0</v>
          </cell>
          <cell r="AQ666">
            <v>0</v>
          </cell>
          <cell r="AR666">
            <v>0</v>
          </cell>
          <cell r="AS666">
            <v>0</v>
          </cell>
          <cell r="AT666">
            <v>0</v>
          </cell>
          <cell r="AU666">
            <v>0</v>
          </cell>
          <cell r="AV666">
            <v>0</v>
          </cell>
          <cell r="AW666">
            <v>0</v>
          </cell>
          <cell r="AX666">
            <v>0</v>
          </cell>
          <cell r="AY666">
            <v>0</v>
          </cell>
          <cell r="AZ666">
            <v>0</v>
          </cell>
          <cell r="BA666">
            <v>0</v>
          </cell>
          <cell r="BB666">
            <v>0</v>
          </cell>
          <cell r="BC666">
            <v>0</v>
          </cell>
          <cell r="BD666">
            <v>0</v>
          </cell>
          <cell r="BE666">
            <v>0</v>
          </cell>
          <cell r="BF666">
            <v>0</v>
          </cell>
          <cell r="BG666">
            <v>0</v>
          </cell>
          <cell r="BH666">
            <v>0</v>
          </cell>
          <cell r="BI666">
            <v>0</v>
          </cell>
          <cell r="BJ666">
            <v>0</v>
          </cell>
          <cell r="BK666">
            <v>0</v>
          </cell>
          <cell r="BL666">
            <v>0</v>
          </cell>
          <cell r="BM666">
            <v>0</v>
          </cell>
          <cell r="BN666">
            <v>0</v>
          </cell>
          <cell r="BO666">
            <v>0</v>
          </cell>
          <cell r="BP666">
            <v>0</v>
          </cell>
          <cell r="BQ666">
            <v>0</v>
          </cell>
          <cell r="BR666">
            <v>0</v>
          </cell>
          <cell r="BS666">
            <v>0</v>
          </cell>
          <cell r="BT666">
            <v>0</v>
          </cell>
          <cell r="BU666">
            <v>0</v>
          </cell>
          <cell r="BV666">
            <v>0</v>
          </cell>
          <cell r="BW666">
            <v>0</v>
          </cell>
          <cell r="BX666">
            <v>0</v>
          </cell>
          <cell r="BY666">
            <v>0</v>
          </cell>
          <cell r="BZ666">
            <v>0</v>
          </cell>
          <cell r="CA666">
            <v>0</v>
          </cell>
          <cell r="CB666">
            <v>0</v>
          </cell>
          <cell r="CC666">
            <v>0</v>
          </cell>
        </row>
        <row r="667">
          <cell r="B667" t="str">
            <v>도로확포장01</v>
          </cell>
          <cell r="C667" t="str">
            <v>도로확포장</v>
          </cell>
          <cell r="D667" t="str">
            <v>01</v>
          </cell>
          <cell r="E667" t="str">
            <v>PBOX01</v>
          </cell>
          <cell r="F667" t="str">
            <v>PBOX02</v>
          </cell>
          <cell r="G667">
            <v>0</v>
          </cell>
          <cell r="H667">
            <v>12</v>
          </cell>
          <cell r="I667" t="str">
            <v>평면16</v>
          </cell>
          <cell r="J667">
            <v>0</v>
          </cell>
          <cell r="K667">
            <v>0</v>
          </cell>
          <cell r="L667">
            <v>0</v>
          </cell>
          <cell r="M667">
            <v>0</v>
          </cell>
          <cell r="N667">
            <v>0</v>
          </cell>
          <cell r="O667">
            <v>0</v>
          </cell>
          <cell r="P667">
            <v>0</v>
          </cell>
          <cell r="Q667">
            <v>0</v>
          </cell>
          <cell r="R667">
            <v>0</v>
          </cell>
          <cell r="S667">
            <v>0</v>
          </cell>
          <cell r="T667">
            <v>0</v>
          </cell>
          <cell r="U667">
            <v>0</v>
          </cell>
          <cell r="V667">
            <v>0</v>
          </cell>
          <cell r="W667">
            <v>0</v>
          </cell>
          <cell r="X667">
            <v>0</v>
          </cell>
          <cell r="Y667">
            <v>0</v>
          </cell>
          <cell r="Z667">
            <v>0</v>
          </cell>
          <cell r="AA667">
            <v>0</v>
          </cell>
          <cell r="AB667">
            <v>0</v>
          </cell>
          <cell r="AC667">
            <v>0</v>
          </cell>
          <cell r="AD667">
            <v>0</v>
          </cell>
          <cell r="AE667">
            <v>0</v>
          </cell>
          <cell r="AF667">
            <v>0</v>
          </cell>
          <cell r="AG667">
            <v>0</v>
          </cell>
          <cell r="AH667">
            <v>0</v>
          </cell>
          <cell r="AI667">
            <v>0</v>
          </cell>
          <cell r="AJ667">
            <v>0</v>
          </cell>
          <cell r="AK667">
            <v>0</v>
          </cell>
          <cell r="AL667">
            <v>0</v>
          </cell>
          <cell r="AM667">
            <v>0</v>
          </cell>
          <cell r="AN667">
            <v>0</v>
          </cell>
          <cell r="AO667">
            <v>0</v>
          </cell>
          <cell r="AP667">
            <v>0</v>
          </cell>
          <cell r="AQ667">
            <v>0</v>
          </cell>
          <cell r="AR667">
            <v>0</v>
          </cell>
          <cell r="AS667">
            <v>0</v>
          </cell>
          <cell r="AT667">
            <v>0</v>
          </cell>
          <cell r="AU667">
            <v>0</v>
          </cell>
          <cell r="AV667">
            <v>0</v>
          </cell>
          <cell r="AW667">
            <v>0</v>
          </cell>
          <cell r="AX667">
            <v>0</v>
          </cell>
          <cell r="AY667">
            <v>0</v>
          </cell>
          <cell r="AZ667">
            <v>0</v>
          </cell>
          <cell r="BA667">
            <v>0</v>
          </cell>
          <cell r="BB667">
            <v>0</v>
          </cell>
          <cell r="BC667">
            <v>0</v>
          </cell>
          <cell r="BD667">
            <v>0</v>
          </cell>
          <cell r="BE667">
            <v>0</v>
          </cell>
          <cell r="BF667">
            <v>0</v>
          </cell>
          <cell r="BG667">
            <v>0</v>
          </cell>
          <cell r="BH667">
            <v>0</v>
          </cell>
          <cell r="BI667">
            <v>0</v>
          </cell>
          <cell r="BJ667">
            <v>0</v>
          </cell>
          <cell r="BK667">
            <v>0</v>
          </cell>
          <cell r="BL667">
            <v>0</v>
          </cell>
          <cell r="BM667">
            <v>0</v>
          </cell>
          <cell r="BN667">
            <v>0</v>
          </cell>
          <cell r="BO667">
            <v>0</v>
          </cell>
          <cell r="BP667">
            <v>0</v>
          </cell>
          <cell r="BQ667">
            <v>0</v>
          </cell>
          <cell r="BR667">
            <v>0</v>
          </cell>
          <cell r="BS667">
            <v>0</v>
          </cell>
          <cell r="BT667">
            <v>0</v>
          </cell>
          <cell r="BU667">
            <v>0</v>
          </cell>
          <cell r="BV667">
            <v>0</v>
          </cell>
          <cell r="BW667">
            <v>0</v>
          </cell>
          <cell r="BX667">
            <v>0</v>
          </cell>
          <cell r="BY667">
            <v>0</v>
          </cell>
          <cell r="BZ667">
            <v>0</v>
          </cell>
          <cell r="CA667">
            <v>0</v>
          </cell>
          <cell r="CB667">
            <v>0</v>
          </cell>
          <cell r="CC667">
            <v>0</v>
          </cell>
        </row>
        <row r="668">
          <cell r="B668" t="str">
            <v>도로확포장01</v>
          </cell>
          <cell r="C668" t="str">
            <v>도로확포장</v>
          </cell>
          <cell r="D668" t="str">
            <v>01</v>
          </cell>
          <cell r="E668" t="str">
            <v>PBOX02</v>
          </cell>
          <cell r="F668" t="str">
            <v>VMS04</v>
          </cell>
          <cell r="G668">
            <v>0</v>
          </cell>
          <cell r="H668">
            <v>12</v>
          </cell>
          <cell r="I668" t="str">
            <v>평면16</v>
          </cell>
          <cell r="J668" t="str">
            <v>18년예정</v>
          </cell>
          <cell r="K668">
            <v>0</v>
          </cell>
          <cell r="L668">
            <v>0</v>
          </cell>
          <cell r="M668">
            <v>0</v>
          </cell>
          <cell r="N668">
            <v>0</v>
          </cell>
          <cell r="O668">
            <v>0</v>
          </cell>
          <cell r="P668">
            <v>0</v>
          </cell>
          <cell r="Q668">
            <v>0</v>
          </cell>
          <cell r="R668">
            <v>0</v>
          </cell>
          <cell r="S668">
            <v>0</v>
          </cell>
          <cell r="T668">
            <v>0</v>
          </cell>
          <cell r="U668">
            <v>0</v>
          </cell>
          <cell r="V668">
            <v>0</v>
          </cell>
          <cell r="W668">
            <v>0</v>
          </cell>
          <cell r="X668">
            <v>0</v>
          </cell>
          <cell r="Y668">
            <v>0</v>
          </cell>
          <cell r="Z668">
            <v>0</v>
          </cell>
          <cell r="AA668">
            <v>0</v>
          </cell>
          <cell r="AB668">
            <v>0</v>
          </cell>
          <cell r="AC668">
            <v>0</v>
          </cell>
          <cell r="AD668">
            <v>0</v>
          </cell>
          <cell r="AE668">
            <v>0</v>
          </cell>
          <cell r="AF668">
            <v>0</v>
          </cell>
          <cell r="AG668">
            <v>0</v>
          </cell>
          <cell r="AH668">
            <v>0</v>
          </cell>
          <cell r="AI668">
            <v>0</v>
          </cell>
          <cell r="AJ668">
            <v>0</v>
          </cell>
          <cell r="AK668">
            <v>0</v>
          </cell>
          <cell r="AL668">
            <v>0</v>
          </cell>
          <cell r="AM668">
            <v>0</v>
          </cell>
          <cell r="AN668">
            <v>0</v>
          </cell>
          <cell r="AO668">
            <v>0</v>
          </cell>
          <cell r="AP668">
            <v>0</v>
          </cell>
          <cell r="AQ668">
            <v>0</v>
          </cell>
          <cell r="AR668">
            <v>0</v>
          </cell>
          <cell r="AS668">
            <v>0</v>
          </cell>
          <cell r="AT668">
            <v>0</v>
          </cell>
          <cell r="AU668">
            <v>0</v>
          </cell>
          <cell r="AV668">
            <v>0</v>
          </cell>
          <cell r="AW668">
            <v>0</v>
          </cell>
          <cell r="AX668">
            <v>0</v>
          </cell>
          <cell r="AY668">
            <v>0</v>
          </cell>
          <cell r="AZ668">
            <v>0</v>
          </cell>
          <cell r="BA668">
            <v>0</v>
          </cell>
          <cell r="BB668">
            <v>0</v>
          </cell>
          <cell r="BC668">
            <v>0</v>
          </cell>
          <cell r="BD668">
            <v>0</v>
          </cell>
          <cell r="BE668">
            <v>0</v>
          </cell>
          <cell r="BF668">
            <v>0</v>
          </cell>
          <cell r="BG668">
            <v>0</v>
          </cell>
          <cell r="BH668">
            <v>0</v>
          </cell>
          <cell r="BI668">
            <v>0</v>
          </cell>
          <cell r="BJ668">
            <v>0</v>
          </cell>
          <cell r="BK668">
            <v>0</v>
          </cell>
          <cell r="BL668">
            <v>0</v>
          </cell>
          <cell r="BM668">
            <v>0</v>
          </cell>
          <cell r="BN668">
            <v>0</v>
          </cell>
          <cell r="BO668">
            <v>0</v>
          </cell>
          <cell r="BP668">
            <v>0</v>
          </cell>
          <cell r="BQ668">
            <v>0</v>
          </cell>
          <cell r="BR668">
            <v>0</v>
          </cell>
          <cell r="BS668">
            <v>0</v>
          </cell>
          <cell r="BT668">
            <v>0</v>
          </cell>
          <cell r="BU668">
            <v>0</v>
          </cell>
          <cell r="BV668">
            <v>0</v>
          </cell>
          <cell r="BW668">
            <v>0</v>
          </cell>
          <cell r="BX668">
            <v>0</v>
          </cell>
          <cell r="BY668">
            <v>0</v>
          </cell>
          <cell r="BZ668">
            <v>0</v>
          </cell>
          <cell r="CA668">
            <v>0</v>
          </cell>
          <cell r="CB668">
            <v>0</v>
          </cell>
          <cell r="CC668">
            <v>0</v>
          </cell>
        </row>
        <row r="669">
          <cell r="B669" t="str">
            <v>도로확포장01</v>
          </cell>
          <cell r="C669" t="str">
            <v>도로확포장</v>
          </cell>
          <cell r="D669" t="str">
            <v>01</v>
          </cell>
          <cell r="E669" t="str">
            <v>30M</v>
          </cell>
          <cell r="F669" t="str">
            <v>CCTV07</v>
          </cell>
          <cell r="G669">
            <v>0</v>
          </cell>
          <cell r="H669">
            <v>12</v>
          </cell>
          <cell r="I669" t="str">
            <v>평면17</v>
          </cell>
          <cell r="J669" t="str">
            <v>18년예정</v>
          </cell>
          <cell r="K669">
            <v>0</v>
          </cell>
          <cell r="L669">
            <v>0</v>
          </cell>
          <cell r="M669">
            <v>0</v>
          </cell>
          <cell r="N669">
            <v>0</v>
          </cell>
          <cell r="O669">
            <v>0</v>
          </cell>
          <cell r="P669">
            <v>0</v>
          </cell>
          <cell r="Q669">
            <v>0</v>
          </cell>
          <cell r="R669">
            <v>0</v>
          </cell>
          <cell r="S669">
            <v>0</v>
          </cell>
          <cell r="T669">
            <v>0</v>
          </cell>
          <cell r="U669">
            <v>0</v>
          </cell>
          <cell r="V669">
            <v>0</v>
          </cell>
          <cell r="W669">
            <v>0</v>
          </cell>
          <cell r="X669">
            <v>0</v>
          </cell>
          <cell r="Y669">
            <v>0</v>
          </cell>
          <cell r="Z669">
            <v>0</v>
          </cell>
          <cell r="AA669">
            <v>0</v>
          </cell>
          <cell r="AB669">
            <v>0</v>
          </cell>
          <cell r="AC669">
            <v>0</v>
          </cell>
          <cell r="AD669">
            <v>0</v>
          </cell>
          <cell r="AE669">
            <v>0</v>
          </cell>
          <cell r="AF669">
            <v>0</v>
          </cell>
          <cell r="AG669">
            <v>0</v>
          </cell>
          <cell r="AH669">
            <v>0</v>
          </cell>
          <cell r="AI669">
            <v>0</v>
          </cell>
          <cell r="AJ669">
            <v>0</v>
          </cell>
          <cell r="AK669">
            <v>0</v>
          </cell>
          <cell r="AL669">
            <v>0</v>
          </cell>
          <cell r="AM669">
            <v>0</v>
          </cell>
          <cell r="AN669">
            <v>0</v>
          </cell>
          <cell r="AO669">
            <v>0</v>
          </cell>
          <cell r="AP669">
            <v>0</v>
          </cell>
          <cell r="AQ669">
            <v>0</v>
          </cell>
          <cell r="AR669">
            <v>0</v>
          </cell>
          <cell r="AS669">
            <v>0</v>
          </cell>
          <cell r="AT669">
            <v>0</v>
          </cell>
          <cell r="AU669">
            <v>0</v>
          </cell>
          <cell r="AV669">
            <v>0</v>
          </cell>
          <cell r="AW669">
            <v>0</v>
          </cell>
          <cell r="AX669">
            <v>0</v>
          </cell>
          <cell r="AY669">
            <v>0</v>
          </cell>
          <cell r="AZ669">
            <v>0</v>
          </cell>
          <cell r="BA669">
            <v>0</v>
          </cell>
          <cell r="BB669">
            <v>0</v>
          </cell>
          <cell r="BC669">
            <v>0</v>
          </cell>
          <cell r="BD669">
            <v>0</v>
          </cell>
          <cell r="BE669">
            <v>0</v>
          </cell>
          <cell r="BF669">
            <v>0</v>
          </cell>
          <cell r="BG669">
            <v>0</v>
          </cell>
          <cell r="BH669">
            <v>0</v>
          </cell>
          <cell r="BI669">
            <v>0</v>
          </cell>
          <cell r="BJ669">
            <v>0</v>
          </cell>
          <cell r="BK669">
            <v>0</v>
          </cell>
          <cell r="BL669">
            <v>0</v>
          </cell>
          <cell r="BM669">
            <v>0</v>
          </cell>
          <cell r="BN669">
            <v>0</v>
          </cell>
          <cell r="BO669">
            <v>0</v>
          </cell>
          <cell r="BP669">
            <v>0</v>
          </cell>
          <cell r="BQ669">
            <v>0</v>
          </cell>
          <cell r="BR669">
            <v>0</v>
          </cell>
          <cell r="BS669">
            <v>0</v>
          </cell>
          <cell r="BT669">
            <v>0</v>
          </cell>
          <cell r="BU669">
            <v>0</v>
          </cell>
          <cell r="BV669">
            <v>0</v>
          </cell>
          <cell r="BW669">
            <v>0</v>
          </cell>
          <cell r="BX669">
            <v>0</v>
          </cell>
          <cell r="BY669">
            <v>0</v>
          </cell>
          <cell r="BZ669">
            <v>0</v>
          </cell>
          <cell r="CA669">
            <v>0</v>
          </cell>
          <cell r="CB669">
            <v>0</v>
          </cell>
          <cell r="CC669">
            <v>0</v>
          </cell>
        </row>
        <row r="670">
          <cell r="B670" t="str">
            <v>도로확포장01</v>
          </cell>
          <cell r="C670" t="str">
            <v>도로확포장</v>
          </cell>
          <cell r="D670" t="str">
            <v>01</v>
          </cell>
          <cell r="E670" t="str">
            <v>49M</v>
          </cell>
          <cell r="F670" t="str">
            <v>10C2</v>
          </cell>
          <cell r="G670">
            <v>0</v>
          </cell>
          <cell r="H670">
            <v>12</v>
          </cell>
          <cell r="I670" t="str">
            <v>평면22</v>
          </cell>
          <cell r="J670">
            <v>0</v>
          </cell>
          <cell r="K670">
            <v>0</v>
          </cell>
          <cell r="L670">
            <v>0</v>
          </cell>
          <cell r="M670">
            <v>0</v>
          </cell>
          <cell r="N670">
            <v>0</v>
          </cell>
          <cell r="O670">
            <v>0</v>
          </cell>
          <cell r="P670">
            <v>0</v>
          </cell>
          <cell r="Q670">
            <v>0</v>
          </cell>
          <cell r="R670">
            <v>0</v>
          </cell>
          <cell r="S670">
            <v>0</v>
          </cell>
          <cell r="T670">
            <v>0</v>
          </cell>
          <cell r="U670">
            <v>0</v>
          </cell>
          <cell r="V670">
            <v>0</v>
          </cell>
          <cell r="W670">
            <v>0</v>
          </cell>
          <cell r="X670">
            <v>0</v>
          </cell>
          <cell r="Y670">
            <v>0</v>
          </cell>
          <cell r="Z670">
            <v>0</v>
          </cell>
          <cell r="AA670">
            <v>0</v>
          </cell>
          <cell r="AB670">
            <v>0</v>
          </cell>
          <cell r="AC670">
            <v>0</v>
          </cell>
          <cell r="AD670">
            <v>0</v>
          </cell>
          <cell r="AE670">
            <v>0</v>
          </cell>
          <cell r="AF670">
            <v>0</v>
          </cell>
          <cell r="AG670">
            <v>0</v>
          </cell>
          <cell r="AH670">
            <v>0</v>
          </cell>
          <cell r="AI670">
            <v>0</v>
          </cell>
          <cell r="AJ670">
            <v>0</v>
          </cell>
          <cell r="AK670">
            <v>0</v>
          </cell>
          <cell r="AL670">
            <v>0</v>
          </cell>
          <cell r="AM670">
            <v>0</v>
          </cell>
          <cell r="AN670">
            <v>0</v>
          </cell>
          <cell r="AO670">
            <v>0</v>
          </cell>
          <cell r="AP670">
            <v>0</v>
          </cell>
          <cell r="AQ670">
            <v>0</v>
          </cell>
          <cell r="AR670">
            <v>0</v>
          </cell>
          <cell r="AS670">
            <v>0</v>
          </cell>
          <cell r="AT670">
            <v>0</v>
          </cell>
          <cell r="AU670">
            <v>0</v>
          </cell>
          <cell r="AV670">
            <v>0</v>
          </cell>
          <cell r="AW670">
            <v>0</v>
          </cell>
          <cell r="AX670">
            <v>0</v>
          </cell>
          <cell r="AY670">
            <v>0</v>
          </cell>
          <cell r="AZ670">
            <v>0</v>
          </cell>
          <cell r="BA670">
            <v>0</v>
          </cell>
          <cell r="BB670">
            <v>0</v>
          </cell>
          <cell r="BC670">
            <v>0</v>
          </cell>
          <cell r="BD670">
            <v>0</v>
          </cell>
          <cell r="BE670">
            <v>0</v>
          </cell>
          <cell r="BF670">
            <v>0</v>
          </cell>
          <cell r="BG670">
            <v>0</v>
          </cell>
          <cell r="BH670">
            <v>0</v>
          </cell>
          <cell r="BI670">
            <v>0</v>
          </cell>
          <cell r="BJ670">
            <v>0</v>
          </cell>
          <cell r="BK670">
            <v>0</v>
          </cell>
          <cell r="BL670">
            <v>0</v>
          </cell>
          <cell r="BM670">
            <v>0</v>
          </cell>
          <cell r="BN670">
            <v>0</v>
          </cell>
          <cell r="BO670">
            <v>0</v>
          </cell>
          <cell r="BP670">
            <v>0</v>
          </cell>
          <cell r="BQ670">
            <v>0</v>
          </cell>
          <cell r="BR670">
            <v>0</v>
          </cell>
          <cell r="BS670">
            <v>0</v>
          </cell>
          <cell r="BT670">
            <v>0</v>
          </cell>
          <cell r="BU670">
            <v>0</v>
          </cell>
          <cell r="BV670">
            <v>0</v>
          </cell>
          <cell r="BW670">
            <v>0</v>
          </cell>
          <cell r="BX670">
            <v>0</v>
          </cell>
          <cell r="BY670">
            <v>0</v>
          </cell>
          <cell r="BZ670">
            <v>0</v>
          </cell>
          <cell r="CA670">
            <v>0</v>
          </cell>
          <cell r="CB670">
            <v>0</v>
          </cell>
          <cell r="CC670">
            <v>0</v>
          </cell>
        </row>
        <row r="671">
          <cell r="B671" t="str">
            <v>도로확포장01</v>
          </cell>
          <cell r="C671" t="str">
            <v>도로확포장</v>
          </cell>
          <cell r="D671" t="str">
            <v>01</v>
          </cell>
          <cell r="E671" t="str">
            <v>10C2</v>
          </cell>
          <cell r="F671" t="str">
            <v>CCTV08</v>
          </cell>
          <cell r="G671">
            <v>0</v>
          </cell>
          <cell r="H671">
            <v>12</v>
          </cell>
          <cell r="I671" t="str">
            <v>평면22</v>
          </cell>
          <cell r="J671" t="str">
            <v>18년예정</v>
          </cell>
          <cell r="K671">
            <v>0</v>
          </cell>
          <cell r="L671">
            <v>0</v>
          </cell>
          <cell r="M671">
            <v>0</v>
          </cell>
          <cell r="N671">
            <v>0</v>
          </cell>
          <cell r="O671">
            <v>0</v>
          </cell>
          <cell r="P671">
            <v>0</v>
          </cell>
          <cell r="Q671">
            <v>0</v>
          </cell>
          <cell r="R671">
            <v>0</v>
          </cell>
          <cell r="S671">
            <v>0</v>
          </cell>
          <cell r="T671">
            <v>0</v>
          </cell>
          <cell r="U671">
            <v>0</v>
          </cell>
          <cell r="V671">
            <v>0</v>
          </cell>
          <cell r="W671">
            <v>0</v>
          </cell>
          <cell r="X671">
            <v>0</v>
          </cell>
          <cell r="Y671">
            <v>0</v>
          </cell>
          <cell r="Z671">
            <v>0</v>
          </cell>
          <cell r="AA671">
            <v>0</v>
          </cell>
          <cell r="AB671">
            <v>0</v>
          </cell>
          <cell r="AC671">
            <v>0</v>
          </cell>
          <cell r="AD671">
            <v>0</v>
          </cell>
          <cell r="AE671">
            <v>0</v>
          </cell>
          <cell r="AF671">
            <v>0</v>
          </cell>
          <cell r="AG671">
            <v>0</v>
          </cell>
          <cell r="AH671">
            <v>0</v>
          </cell>
          <cell r="AI671">
            <v>0</v>
          </cell>
          <cell r="AJ671">
            <v>0</v>
          </cell>
          <cell r="AK671">
            <v>0</v>
          </cell>
          <cell r="AL671">
            <v>0</v>
          </cell>
          <cell r="AM671">
            <v>0</v>
          </cell>
          <cell r="AN671">
            <v>0</v>
          </cell>
          <cell r="AO671">
            <v>0</v>
          </cell>
          <cell r="AP671">
            <v>0</v>
          </cell>
          <cell r="AQ671">
            <v>0</v>
          </cell>
          <cell r="AR671">
            <v>0</v>
          </cell>
          <cell r="AS671">
            <v>0</v>
          </cell>
          <cell r="AT671">
            <v>0</v>
          </cell>
          <cell r="AU671">
            <v>0</v>
          </cell>
          <cell r="AV671">
            <v>0</v>
          </cell>
          <cell r="AW671">
            <v>0</v>
          </cell>
          <cell r="AX671">
            <v>0</v>
          </cell>
          <cell r="AY671">
            <v>0</v>
          </cell>
          <cell r="AZ671">
            <v>0</v>
          </cell>
          <cell r="BA671">
            <v>0</v>
          </cell>
          <cell r="BB671">
            <v>0</v>
          </cell>
          <cell r="BC671">
            <v>0</v>
          </cell>
          <cell r="BD671">
            <v>0</v>
          </cell>
          <cell r="BE671">
            <v>0</v>
          </cell>
          <cell r="BF671">
            <v>0</v>
          </cell>
          <cell r="BG671">
            <v>0</v>
          </cell>
          <cell r="BH671">
            <v>0</v>
          </cell>
          <cell r="BI671">
            <v>0</v>
          </cell>
          <cell r="BJ671">
            <v>0</v>
          </cell>
          <cell r="BK671">
            <v>0</v>
          </cell>
          <cell r="BL671">
            <v>0</v>
          </cell>
          <cell r="BM671">
            <v>0</v>
          </cell>
          <cell r="BN671">
            <v>0</v>
          </cell>
          <cell r="BO671">
            <v>0</v>
          </cell>
          <cell r="BP671">
            <v>0</v>
          </cell>
          <cell r="BQ671">
            <v>0</v>
          </cell>
          <cell r="BR671">
            <v>0</v>
          </cell>
          <cell r="BS671">
            <v>0</v>
          </cell>
          <cell r="BT671">
            <v>0</v>
          </cell>
          <cell r="BU671">
            <v>0</v>
          </cell>
          <cell r="BV671">
            <v>0</v>
          </cell>
          <cell r="BW671">
            <v>0</v>
          </cell>
          <cell r="BX671">
            <v>0</v>
          </cell>
          <cell r="BY671">
            <v>0</v>
          </cell>
          <cell r="BZ671">
            <v>0</v>
          </cell>
          <cell r="CA671">
            <v>0</v>
          </cell>
          <cell r="CB671">
            <v>0</v>
          </cell>
          <cell r="CC671">
            <v>0</v>
          </cell>
        </row>
        <row r="672">
          <cell r="B672" t="str">
            <v>도로확포장01</v>
          </cell>
          <cell r="C672" t="str">
            <v>도로확포장</v>
          </cell>
          <cell r="D672" t="str">
            <v>01</v>
          </cell>
          <cell r="E672" t="str">
            <v>59M</v>
          </cell>
          <cell r="F672" t="str">
            <v>통합관리동</v>
          </cell>
          <cell r="G672">
            <v>0</v>
          </cell>
          <cell r="H672">
            <v>0</v>
          </cell>
          <cell r="I672" t="str">
            <v>평면28</v>
          </cell>
          <cell r="J672">
            <v>0</v>
          </cell>
          <cell r="K672">
            <v>0</v>
          </cell>
          <cell r="L672">
            <v>0</v>
          </cell>
          <cell r="M672">
            <v>0</v>
          </cell>
          <cell r="N672">
            <v>0</v>
          </cell>
          <cell r="O672">
            <v>0</v>
          </cell>
          <cell r="P672">
            <v>0</v>
          </cell>
          <cell r="Q672">
            <v>0</v>
          </cell>
          <cell r="R672">
            <v>0</v>
          </cell>
          <cell r="S672">
            <v>0</v>
          </cell>
          <cell r="T672">
            <v>0</v>
          </cell>
          <cell r="U672">
            <v>0</v>
          </cell>
          <cell r="V672">
            <v>0</v>
          </cell>
          <cell r="W672">
            <v>0</v>
          </cell>
          <cell r="X672">
            <v>0</v>
          </cell>
          <cell r="Y672">
            <v>0</v>
          </cell>
          <cell r="Z672">
            <v>0</v>
          </cell>
          <cell r="AA672">
            <v>0</v>
          </cell>
          <cell r="AB672">
            <v>0</v>
          </cell>
          <cell r="AC672">
            <v>0</v>
          </cell>
          <cell r="AD672">
            <v>0</v>
          </cell>
          <cell r="AE672">
            <v>0</v>
          </cell>
          <cell r="AF672">
            <v>0</v>
          </cell>
          <cell r="AG672">
            <v>0</v>
          </cell>
          <cell r="AH672">
            <v>0</v>
          </cell>
          <cell r="AI672">
            <v>0</v>
          </cell>
          <cell r="AJ672">
            <v>0</v>
          </cell>
          <cell r="AK672">
            <v>0</v>
          </cell>
          <cell r="AL672">
            <v>0</v>
          </cell>
          <cell r="AM672">
            <v>0</v>
          </cell>
          <cell r="AN672">
            <v>0</v>
          </cell>
          <cell r="AO672">
            <v>0</v>
          </cell>
          <cell r="AP672">
            <v>0</v>
          </cell>
          <cell r="AQ672">
            <v>0</v>
          </cell>
          <cell r="AR672">
            <v>0</v>
          </cell>
          <cell r="AS672">
            <v>0</v>
          </cell>
          <cell r="AT672">
            <v>0</v>
          </cell>
          <cell r="AU672">
            <v>0</v>
          </cell>
          <cell r="AV672">
            <v>0</v>
          </cell>
          <cell r="AW672">
            <v>0</v>
          </cell>
          <cell r="AX672">
            <v>0</v>
          </cell>
          <cell r="AY672">
            <v>0</v>
          </cell>
          <cell r="AZ672">
            <v>0</v>
          </cell>
          <cell r="BA672">
            <v>0</v>
          </cell>
          <cell r="BB672">
            <v>0</v>
          </cell>
          <cell r="BC672">
            <v>0</v>
          </cell>
          <cell r="BD672">
            <v>0</v>
          </cell>
          <cell r="BE672">
            <v>0</v>
          </cell>
          <cell r="BF672">
            <v>0</v>
          </cell>
          <cell r="BG672">
            <v>0</v>
          </cell>
          <cell r="BH672">
            <v>0</v>
          </cell>
          <cell r="BI672">
            <v>0</v>
          </cell>
          <cell r="BJ672">
            <v>0</v>
          </cell>
          <cell r="BK672">
            <v>0</v>
          </cell>
          <cell r="BL672">
            <v>0</v>
          </cell>
          <cell r="BM672">
            <v>0</v>
          </cell>
          <cell r="BN672">
            <v>0</v>
          </cell>
          <cell r="BO672">
            <v>0</v>
          </cell>
          <cell r="BP672">
            <v>0</v>
          </cell>
          <cell r="BQ672">
            <v>0</v>
          </cell>
          <cell r="BR672">
            <v>0</v>
          </cell>
          <cell r="BS672">
            <v>0</v>
          </cell>
          <cell r="BT672">
            <v>0</v>
          </cell>
          <cell r="BU672">
            <v>0</v>
          </cell>
          <cell r="BV672">
            <v>0</v>
          </cell>
          <cell r="BW672">
            <v>0</v>
          </cell>
          <cell r="BX672">
            <v>0</v>
          </cell>
          <cell r="BY672">
            <v>1</v>
          </cell>
          <cell r="BZ672">
            <v>0</v>
          </cell>
          <cell r="CA672">
            <v>0</v>
          </cell>
          <cell r="CB672">
            <v>0</v>
          </cell>
          <cell r="CC672">
            <v>1</v>
          </cell>
        </row>
        <row r="673">
          <cell r="B673" t="str">
            <v>도로확포장01</v>
          </cell>
          <cell r="C673" t="str">
            <v>도로확포장</v>
          </cell>
          <cell r="D673" t="str">
            <v>01</v>
          </cell>
          <cell r="E673" t="str">
            <v>66M</v>
          </cell>
          <cell r="F673" t="str">
            <v>CCTV09</v>
          </cell>
          <cell r="G673">
            <v>0</v>
          </cell>
          <cell r="H673">
            <v>12</v>
          </cell>
          <cell r="I673" t="str">
            <v>평면31</v>
          </cell>
          <cell r="J673" t="str">
            <v>18년예정</v>
          </cell>
          <cell r="K673">
            <v>0</v>
          </cell>
          <cell r="L673">
            <v>0</v>
          </cell>
          <cell r="M673">
            <v>0</v>
          </cell>
          <cell r="N673">
            <v>0</v>
          </cell>
          <cell r="O673">
            <v>0</v>
          </cell>
          <cell r="P673">
            <v>0</v>
          </cell>
          <cell r="Q673">
            <v>0</v>
          </cell>
          <cell r="R673">
            <v>0</v>
          </cell>
          <cell r="S673">
            <v>0</v>
          </cell>
          <cell r="T673">
            <v>0</v>
          </cell>
          <cell r="U673">
            <v>0</v>
          </cell>
          <cell r="V673">
            <v>0</v>
          </cell>
          <cell r="W673">
            <v>0</v>
          </cell>
          <cell r="X673">
            <v>0</v>
          </cell>
          <cell r="Y673">
            <v>0</v>
          </cell>
          <cell r="Z673">
            <v>0</v>
          </cell>
          <cell r="AA673">
            <v>0</v>
          </cell>
          <cell r="AB673">
            <v>0</v>
          </cell>
          <cell r="AC673">
            <v>0</v>
          </cell>
          <cell r="AD673">
            <v>0</v>
          </cell>
          <cell r="AE673">
            <v>0</v>
          </cell>
          <cell r="AF673">
            <v>0</v>
          </cell>
          <cell r="AG673">
            <v>0</v>
          </cell>
          <cell r="AH673">
            <v>0</v>
          </cell>
          <cell r="AI673">
            <v>0</v>
          </cell>
          <cell r="AJ673">
            <v>0</v>
          </cell>
          <cell r="AK673">
            <v>0</v>
          </cell>
          <cell r="AL673">
            <v>0</v>
          </cell>
          <cell r="AM673">
            <v>0</v>
          </cell>
          <cell r="AN673">
            <v>0</v>
          </cell>
          <cell r="AO673">
            <v>0</v>
          </cell>
          <cell r="AP673">
            <v>0</v>
          </cell>
          <cell r="AQ673">
            <v>0</v>
          </cell>
          <cell r="AR673">
            <v>0</v>
          </cell>
          <cell r="AS673">
            <v>0</v>
          </cell>
          <cell r="AT673">
            <v>0</v>
          </cell>
          <cell r="AU673">
            <v>0</v>
          </cell>
          <cell r="AV673">
            <v>0</v>
          </cell>
          <cell r="AW673">
            <v>0</v>
          </cell>
          <cell r="AX673">
            <v>0</v>
          </cell>
          <cell r="AY673">
            <v>0</v>
          </cell>
          <cell r="AZ673">
            <v>0</v>
          </cell>
          <cell r="BA673">
            <v>0</v>
          </cell>
          <cell r="BB673">
            <v>0</v>
          </cell>
          <cell r="BC673">
            <v>0</v>
          </cell>
          <cell r="BD673">
            <v>0</v>
          </cell>
          <cell r="BE673">
            <v>0</v>
          </cell>
          <cell r="BF673">
            <v>0</v>
          </cell>
          <cell r="BG673">
            <v>0</v>
          </cell>
          <cell r="BH673">
            <v>0</v>
          </cell>
          <cell r="BI673">
            <v>0</v>
          </cell>
          <cell r="BJ673">
            <v>0</v>
          </cell>
          <cell r="BK673">
            <v>0</v>
          </cell>
          <cell r="BL673">
            <v>0</v>
          </cell>
          <cell r="BM673">
            <v>0</v>
          </cell>
          <cell r="BN673">
            <v>0</v>
          </cell>
          <cell r="BO673">
            <v>0</v>
          </cell>
          <cell r="BP673">
            <v>0</v>
          </cell>
          <cell r="BQ673">
            <v>0</v>
          </cell>
          <cell r="BR673">
            <v>0</v>
          </cell>
          <cell r="BS673">
            <v>0</v>
          </cell>
          <cell r="BT673">
            <v>0</v>
          </cell>
          <cell r="BU673">
            <v>0</v>
          </cell>
          <cell r="BV673">
            <v>0</v>
          </cell>
          <cell r="BW673">
            <v>0</v>
          </cell>
          <cell r="BX673">
            <v>0</v>
          </cell>
          <cell r="BY673">
            <v>0</v>
          </cell>
          <cell r="BZ673">
            <v>0</v>
          </cell>
          <cell r="CA673">
            <v>0</v>
          </cell>
          <cell r="CB673">
            <v>0</v>
          </cell>
          <cell r="CC673">
            <v>0</v>
          </cell>
        </row>
        <row r="674">
          <cell r="A674" t="str">
            <v>도로확포장01</v>
          </cell>
          <cell r="B674" t="str">
            <v>소계</v>
          </cell>
          <cell r="C674" t="str">
            <v>도로확포장01</v>
          </cell>
          <cell r="D674">
            <v>0</v>
          </cell>
          <cell r="E674">
            <v>0</v>
          </cell>
          <cell r="F674">
            <v>0</v>
          </cell>
          <cell r="G674">
            <v>0</v>
          </cell>
          <cell r="H674">
            <v>0</v>
          </cell>
          <cell r="I674">
            <v>0</v>
          </cell>
          <cell r="J674">
            <v>0</v>
          </cell>
          <cell r="K674">
            <v>0</v>
          </cell>
          <cell r="L674">
            <v>0</v>
          </cell>
          <cell r="M674">
            <v>0</v>
          </cell>
          <cell r="N674">
            <v>0</v>
          </cell>
          <cell r="O674">
            <v>0</v>
          </cell>
          <cell r="P674">
            <v>0</v>
          </cell>
          <cell r="Q674">
            <v>0</v>
          </cell>
          <cell r="R674">
            <v>0</v>
          </cell>
          <cell r="S674">
            <v>0</v>
          </cell>
          <cell r="T674">
            <v>0</v>
          </cell>
          <cell r="U674">
            <v>0</v>
          </cell>
          <cell r="V674">
            <v>0</v>
          </cell>
          <cell r="W674">
            <v>0</v>
          </cell>
          <cell r="X674">
            <v>0</v>
          </cell>
          <cell r="Y674">
            <v>0</v>
          </cell>
          <cell r="Z674">
            <v>0</v>
          </cell>
          <cell r="AA674">
            <v>0</v>
          </cell>
          <cell r="AB674">
            <v>0</v>
          </cell>
          <cell r="AC674">
            <v>0</v>
          </cell>
          <cell r="AD674">
            <v>0</v>
          </cell>
          <cell r="AE674">
            <v>0</v>
          </cell>
          <cell r="AF674">
            <v>0</v>
          </cell>
          <cell r="AG674">
            <v>0</v>
          </cell>
          <cell r="AH674">
            <v>0</v>
          </cell>
          <cell r="AI674">
            <v>0</v>
          </cell>
          <cell r="AJ674">
            <v>0</v>
          </cell>
          <cell r="AK674">
            <v>0</v>
          </cell>
          <cell r="AL674">
            <v>0</v>
          </cell>
          <cell r="AM674">
            <v>0</v>
          </cell>
          <cell r="AN674">
            <v>0</v>
          </cell>
          <cell r="AO674">
            <v>0</v>
          </cell>
          <cell r="AP674">
            <v>0</v>
          </cell>
          <cell r="AQ674">
            <v>0</v>
          </cell>
          <cell r="AR674">
            <v>0</v>
          </cell>
          <cell r="AS674">
            <v>0</v>
          </cell>
          <cell r="AT674">
            <v>0</v>
          </cell>
          <cell r="AU674">
            <v>0</v>
          </cell>
          <cell r="AV674">
            <v>0</v>
          </cell>
          <cell r="AW674">
            <v>0</v>
          </cell>
          <cell r="AX674">
            <v>0</v>
          </cell>
          <cell r="AY674">
            <v>0</v>
          </cell>
          <cell r="AZ674">
            <v>0</v>
          </cell>
          <cell r="BA674">
            <v>0</v>
          </cell>
          <cell r="BB674">
            <v>0</v>
          </cell>
          <cell r="BC674">
            <v>0</v>
          </cell>
          <cell r="BD674">
            <v>0</v>
          </cell>
          <cell r="BE674">
            <v>0</v>
          </cell>
          <cell r="BF674">
            <v>0</v>
          </cell>
          <cell r="BG674">
            <v>0</v>
          </cell>
          <cell r="BH674">
            <v>0</v>
          </cell>
          <cell r="BI674">
            <v>0</v>
          </cell>
          <cell r="BJ674">
            <v>0</v>
          </cell>
          <cell r="BK674">
            <v>0</v>
          </cell>
          <cell r="BL674">
            <v>0</v>
          </cell>
          <cell r="BM674">
            <v>0</v>
          </cell>
          <cell r="BN674">
            <v>0</v>
          </cell>
          <cell r="BO674">
            <v>0</v>
          </cell>
          <cell r="BP674">
            <v>0</v>
          </cell>
          <cell r="BQ674">
            <v>0</v>
          </cell>
          <cell r="BR674">
            <v>0</v>
          </cell>
          <cell r="BS674">
            <v>0</v>
          </cell>
          <cell r="BT674">
            <v>0</v>
          </cell>
          <cell r="BU674">
            <v>0</v>
          </cell>
          <cell r="BV674">
            <v>0</v>
          </cell>
          <cell r="BW674">
            <v>0</v>
          </cell>
          <cell r="BX674">
            <v>0</v>
          </cell>
          <cell r="BY674">
            <v>1</v>
          </cell>
          <cell r="BZ674">
            <v>0</v>
          </cell>
          <cell r="CA674">
            <v>0</v>
          </cell>
          <cell r="CB674">
            <v>0</v>
          </cell>
          <cell r="CC674">
            <v>1</v>
          </cell>
        </row>
        <row r="675">
          <cell r="B675" t="str">
            <v>국도38(종)01</v>
          </cell>
          <cell r="C675" t="str">
            <v>국도38(종)</v>
          </cell>
          <cell r="D675" t="str">
            <v>01</v>
          </cell>
          <cell r="E675" t="str">
            <v>66M</v>
          </cell>
          <cell r="F675" t="str">
            <v>67M</v>
          </cell>
          <cell r="G675">
            <v>215</v>
          </cell>
          <cell r="H675">
            <v>48</v>
          </cell>
          <cell r="I675" t="str">
            <v>평면1</v>
          </cell>
          <cell r="J675">
            <v>0</v>
          </cell>
          <cell r="K675">
            <v>0</v>
          </cell>
          <cell r="L675">
            <v>0</v>
          </cell>
          <cell r="M675">
            <v>0</v>
          </cell>
          <cell r="N675">
            <v>0</v>
          </cell>
          <cell r="O675">
            <v>0</v>
          </cell>
          <cell r="P675">
            <v>0</v>
          </cell>
          <cell r="Q675">
            <v>0</v>
          </cell>
          <cell r="R675">
            <v>0</v>
          </cell>
          <cell r="S675">
            <v>215</v>
          </cell>
          <cell r="T675">
            <v>215</v>
          </cell>
          <cell r="U675">
            <v>215</v>
          </cell>
          <cell r="V675">
            <v>0</v>
          </cell>
          <cell r="W675">
            <v>0</v>
          </cell>
          <cell r="X675">
            <v>0</v>
          </cell>
          <cell r="Y675">
            <v>0</v>
          </cell>
          <cell r="Z675">
            <v>0</v>
          </cell>
          <cell r="AA675">
            <v>0</v>
          </cell>
          <cell r="AB675">
            <v>0</v>
          </cell>
          <cell r="AC675">
            <v>0</v>
          </cell>
          <cell r="AD675">
            <v>0</v>
          </cell>
          <cell r="AE675">
            <v>0</v>
          </cell>
          <cell r="AF675">
            <v>0</v>
          </cell>
          <cell r="AG675">
            <v>0</v>
          </cell>
          <cell r="AH675">
            <v>0</v>
          </cell>
          <cell r="AI675">
            <v>0</v>
          </cell>
          <cell r="AJ675">
            <v>0</v>
          </cell>
          <cell r="AK675">
            <v>0</v>
          </cell>
          <cell r="AL675">
            <v>0</v>
          </cell>
          <cell r="AM675">
            <v>0</v>
          </cell>
          <cell r="AN675">
            <v>0</v>
          </cell>
          <cell r="AO675">
            <v>0</v>
          </cell>
          <cell r="AP675">
            <v>0</v>
          </cell>
          <cell r="AQ675">
            <v>0</v>
          </cell>
          <cell r="AR675">
            <v>0</v>
          </cell>
          <cell r="AS675">
            <v>0</v>
          </cell>
          <cell r="AT675">
            <v>0</v>
          </cell>
          <cell r="AU675">
            <v>0</v>
          </cell>
          <cell r="AV675">
            <v>0</v>
          </cell>
          <cell r="AW675">
            <v>0</v>
          </cell>
          <cell r="AX675">
            <v>0</v>
          </cell>
          <cell r="AY675">
            <v>0</v>
          </cell>
          <cell r="AZ675">
            <v>0</v>
          </cell>
          <cell r="BA675">
            <v>0</v>
          </cell>
          <cell r="BB675">
            <v>0</v>
          </cell>
          <cell r="BC675">
            <v>0</v>
          </cell>
          <cell r="BD675">
            <v>0</v>
          </cell>
          <cell r="BE675">
            <v>0</v>
          </cell>
          <cell r="BF675">
            <v>0</v>
          </cell>
          <cell r="BG675">
            <v>0</v>
          </cell>
          <cell r="BH675">
            <v>0</v>
          </cell>
          <cell r="BI675">
            <v>0</v>
          </cell>
          <cell r="BJ675">
            <v>0</v>
          </cell>
          <cell r="BK675">
            <v>0</v>
          </cell>
          <cell r="BL675">
            <v>0</v>
          </cell>
          <cell r="BM675">
            <v>0</v>
          </cell>
          <cell r="BN675">
            <v>0</v>
          </cell>
          <cell r="BO675">
            <v>0</v>
          </cell>
          <cell r="BP675">
            <v>0</v>
          </cell>
          <cell r="BQ675">
            <v>0</v>
          </cell>
          <cell r="BR675">
            <v>0</v>
          </cell>
          <cell r="BS675">
            <v>0</v>
          </cell>
          <cell r="BT675">
            <v>0</v>
          </cell>
          <cell r="BU675">
            <v>0</v>
          </cell>
          <cell r="BV675">
            <v>0</v>
          </cell>
          <cell r="BW675">
            <v>0</v>
          </cell>
          <cell r="BX675">
            <v>0</v>
          </cell>
          <cell r="BY675">
            <v>0</v>
          </cell>
          <cell r="BZ675">
            <v>0</v>
          </cell>
          <cell r="CA675">
            <v>0</v>
          </cell>
          <cell r="CB675">
            <v>0</v>
          </cell>
          <cell r="CC675">
            <v>0</v>
          </cell>
        </row>
        <row r="676">
          <cell r="B676" t="str">
            <v>국도38(종)01</v>
          </cell>
          <cell r="C676" t="str">
            <v>국도38(종)</v>
          </cell>
          <cell r="D676" t="str">
            <v>01</v>
          </cell>
          <cell r="E676" t="str">
            <v>67M기설</v>
          </cell>
          <cell r="F676" t="str">
            <v>P-BOX01</v>
          </cell>
          <cell r="G676">
            <v>41</v>
          </cell>
          <cell r="H676">
            <v>48</v>
          </cell>
          <cell r="I676">
            <v>0</v>
          </cell>
          <cell r="J676">
            <v>0</v>
          </cell>
          <cell r="K676">
            <v>0</v>
          </cell>
          <cell r="L676">
            <v>0</v>
          </cell>
          <cell r="M676">
            <v>0</v>
          </cell>
          <cell r="N676">
            <v>0</v>
          </cell>
          <cell r="O676">
            <v>0</v>
          </cell>
          <cell r="P676">
            <v>0</v>
          </cell>
          <cell r="Q676">
            <v>0</v>
          </cell>
          <cell r="R676">
            <v>0</v>
          </cell>
          <cell r="S676">
            <v>41</v>
          </cell>
          <cell r="T676">
            <v>41</v>
          </cell>
          <cell r="U676">
            <v>51</v>
          </cell>
          <cell r="V676">
            <v>0</v>
          </cell>
          <cell r="W676">
            <v>0</v>
          </cell>
          <cell r="X676">
            <v>10</v>
          </cell>
          <cell r="Y676">
            <v>0</v>
          </cell>
          <cell r="Z676">
            <v>0</v>
          </cell>
          <cell r="AA676">
            <v>0</v>
          </cell>
          <cell r="AB676">
            <v>0</v>
          </cell>
          <cell r="AC676">
            <v>0</v>
          </cell>
          <cell r="AD676">
            <v>0</v>
          </cell>
          <cell r="AE676">
            <v>0</v>
          </cell>
          <cell r="AF676">
            <v>0</v>
          </cell>
          <cell r="AG676">
            <v>0</v>
          </cell>
          <cell r="AH676">
            <v>0</v>
          </cell>
          <cell r="AI676">
            <v>0</v>
          </cell>
          <cell r="AJ676">
            <v>0</v>
          </cell>
          <cell r="AK676">
            <v>0</v>
          </cell>
          <cell r="AL676">
            <v>0</v>
          </cell>
          <cell r="AM676">
            <v>0</v>
          </cell>
          <cell r="AN676">
            <v>0</v>
          </cell>
          <cell r="AO676">
            <v>0</v>
          </cell>
          <cell r="AP676">
            <v>0</v>
          </cell>
          <cell r="AQ676">
            <v>0</v>
          </cell>
          <cell r="AR676">
            <v>0</v>
          </cell>
          <cell r="AS676">
            <v>0</v>
          </cell>
          <cell r="AT676">
            <v>0</v>
          </cell>
          <cell r="AU676">
            <v>0</v>
          </cell>
          <cell r="AV676">
            <v>0</v>
          </cell>
          <cell r="AW676">
            <v>0</v>
          </cell>
          <cell r="AX676">
            <v>0</v>
          </cell>
          <cell r="AY676">
            <v>0</v>
          </cell>
          <cell r="AZ676">
            <v>0</v>
          </cell>
          <cell r="BA676">
            <v>0</v>
          </cell>
          <cell r="BB676">
            <v>0</v>
          </cell>
          <cell r="BC676">
            <v>0</v>
          </cell>
          <cell r="BD676">
            <v>0</v>
          </cell>
          <cell r="BE676">
            <v>0</v>
          </cell>
          <cell r="BF676">
            <v>0</v>
          </cell>
          <cell r="BG676">
            <v>0</v>
          </cell>
          <cell r="BH676">
            <v>0</v>
          </cell>
          <cell r="BI676">
            <v>0</v>
          </cell>
          <cell r="BJ676">
            <v>0</v>
          </cell>
          <cell r="BK676">
            <v>0</v>
          </cell>
          <cell r="BL676">
            <v>0</v>
          </cell>
          <cell r="BM676">
            <v>0</v>
          </cell>
          <cell r="BN676">
            <v>0</v>
          </cell>
          <cell r="BO676">
            <v>0</v>
          </cell>
          <cell r="BP676">
            <v>0</v>
          </cell>
          <cell r="BQ676">
            <v>41</v>
          </cell>
          <cell r="BR676">
            <v>0</v>
          </cell>
          <cell r="BS676">
            <v>0</v>
          </cell>
          <cell r="BT676">
            <v>1</v>
          </cell>
          <cell r="BU676">
            <v>0</v>
          </cell>
          <cell r="BV676">
            <v>0</v>
          </cell>
          <cell r="BW676">
            <v>1</v>
          </cell>
          <cell r="BX676">
            <v>0</v>
          </cell>
          <cell r="BY676">
            <v>0</v>
          </cell>
          <cell r="BZ676">
            <v>0</v>
          </cell>
          <cell r="CA676">
            <v>0</v>
          </cell>
          <cell r="CB676">
            <v>0</v>
          </cell>
          <cell r="CC676">
            <v>0</v>
          </cell>
        </row>
        <row r="677">
          <cell r="B677" t="str">
            <v>국도38(종)01</v>
          </cell>
          <cell r="C677" t="str">
            <v>국도38(종)</v>
          </cell>
          <cell r="D677" t="str">
            <v>01</v>
          </cell>
          <cell r="E677" t="str">
            <v>P-BOX07</v>
          </cell>
          <cell r="F677" t="str">
            <v>교량공동구</v>
          </cell>
          <cell r="G677">
            <v>294</v>
          </cell>
          <cell r="H677">
            <v>48</v>
          </cell>
          <cell r="I677">
            <v>0</v>
          </cell>
          <cell r="J677">
            <v>0</v>
          </cell>
          <cell r="K677">
            <v>0</v>
          </cell>
          <cell r="L677">
            <v>0</v>
          </cell>
          <cell r="M677">
            <v>0</v>
          </cell>
          <cell r="N677">
            <v>0</v>
          </cell>
          <cell r="O677">
            <v>0</v>
          </cell>
          <cell r="P677">
            <v>0</v>
          </cell>
          <cell r="Q677">
            <v>0</v>
          </cell>
          <cell r="R677">
            <v>0</v>
          </cell>
          <cell r="S677">
            <v>294</v>
          </cell>
          <cell r="T677">
            <v>294</v>
          </cell>
          <cell r="U677">
            <v>294</v>
          </cell>
          <cell r="V677">
            <v>0</v>
          </cell>
          <cell r="W677">
            <v>0</v>
          </cell>
          <cell r="X677">
            <v>0</v>
          </cell>
          <cell r="Y677">
            <v>0</v>
          </cell>
          <cell r="Z677">
            <v>0</v>
          </cell>
          <cell r="AA677">
            <v>0</v>
          </cell>
          <cell r="AB677">
            <v>0</v>
          </cell>
          <cell r="AC677">
            <v>0</v>
          </cell>
          <cell r="AD677">
            <v>0</v>
          </cell>
          <cell r="AE677">
            <v>0</v>
          </cell>
          <cell r="AF677">
            <v>0</v>
          </cell>
          <cell r="AG677">
            <v>0</v>
          </cell>
          <cell r="AH677">
            <v>0</v>
          </cell>
          <cell r="AI677">
            <v>0</v>
          </cell>
          <cell r="AJ677">
            <v>0</v>
          </cell>
          <cell r="AK677">
            <v>0</v>
          </cell>
          <cell r="AL677">
            <v>0</v>
          </cell>
          <cell r="AM677">
            <v>0</v>
          </cell>
          <cell r="AN677">
            <v>0</v>
          </cell>
          <cell r="AO677">
            <v>0</v>
          </cell>
          <cell r="AP677">
            <v>0</v>
          </cell>
          <cell r="AQ677">
            <v>0</v>
          </cell>
          <cell r="AR677">
            <v>0</v>
          </cell>
          <cell r="AS677">
            <v>0</v>
          </cell>
          <cell r="AT677">
            <v>0</v>
          </cell>
          <cell r="AU677">
            <v>0</v>
          </cell>
          <cell r="AV677">
            <v>0</v>
          </cell>
          <cell r="AW677">
            <v>0</v>
          </cell>
          <cell r="AX677">
            <v>0</v>
          </cell>
          <cell r="AY677">
            <v>0</v>
          </cell>
          <cell r="AZ677">
            <v>0</v>
          </cell>
          <cell r="BA677">
            <v>0</v>
          </cell>
          <cell r="BB677">
            <v>0</v>
          </cell>
          <cell r="BC677">
            <v>0</v>
          </cell>
          <cell r="BD677">
            <v>0</v>
          </cell>
          <cell r="BE677">
            <v>0</v>
          </cell>
          <cell r="BF677">
            <v>0</v>
          </cell>
          <cell r="BG677">
            <v>0</v>
          </cell>
          <cell r="BH677">
            <v>0</v>
          </cell>
          <cell r="BI677">
            <v>0</v>
          </cell>
          <cell r="BJ677">
            <v>0</v>
          </cell>
          <cell r="BK677">
            <v>0</v>
          </cell>
          <cell r="BL677">
            <v>0</v>
          </cell>
          <cell r="BM677">
            <v>0</v>
          </cell>
          <cell r="BN677">
            <v>0</v>
          </cell>
          <cell r="BO677">
            <v>0</v>
          </cell>
          <cell r="BP677">
            <v>0</v>
          </cell>
          <cell r="BQ677">
            <v>0</v>
          </cell>
          <cell r="BR677">
            <v>0</v>
          </cell>
          <cell r="BS677">
            <v>0</v>
          </cell>
          <cell r="BT677">
            <v>0</v>
          </cell>
          <cell r="BU677">
            <v>0</v>
          </cell>
          <cell r="BV677">
            <v>10</v>
          </cell>
          <cell r="BW677">
            <v>0</v>
          </cell>
          <cell r="BX677">
            <v>0</v>
          </cell>
          <cell r="BY677">
            <v>0</v>
          </cell>
          <cell r="BZ677">
            <v>0</v>
          </cell>
          <cell r="CA677">
            <v>294</v>
          </cell>
          <cell r="CB677">
            <v>0</v>
          </cell>
          <cell r="CC677">
            <v>0</v>
          </cell>
        </row>
        <row r="678">
          <cell r="B678" t="str">
            <v>국도38(종)01</v>
          </cell>
          <cell r="C678" t="str">
            <v>국도38(종)</v>
          </cell>
          <cell r="D678" t="str">
            <v>01</v>
          </cell>
          <cell r="E678" t="str">
            <v>교량공동구</v>
          </cell>
          <cell r="F678" t="str">
            <v>P-BOX02</v>
          </cell>
          <cell r="G678">
            <v>5</v>
          </cell>
          <cell r="H678">
            <v>48</v>
          </cell>
          <cell r="I678">
            <v>0</v>
          </cell>
          <cell r="J678">
            <v>0</v>
          </cell>
          <cell r="K678">
            <v>0</v>
          </cell>
          <cell r="L678">
            <v>0</v>
          </cell>
          <cell r="M678">
            <v>0</v>
          </cell>
          <cell r="N678">
            <v>0</v>
          </cell>
          <cell r="O678">
            <v>0</v>
          </cell>
          <cell r="P678">
            <v>0</v>
          </cell>
          <cell r="Q678">
            <v>0</v>
          </cell>
          <cell r="R678">
            <v>0</v>
          </cell>
          <cell r="S678">
            <v>10</v>
          </cell>
          <cell r="T678">
            <v>10</v>
          </cell>
          <cell r="U678">
            <v>20</v>
          </cell>
          <cell r="V678">
            <v>0</v>
          </cell>
          <cell r="W678">
            <v>0</v>
          </cell>
          <cell r="X678">
            <v>10</v>
          </cell>
          <cell r="Y678">
            <v>0</v>
          </cell>
          <cell r="Z678">
            <v>0</v>
          </cell>
          <cell r="AA678">
            <v>0</v>
          </cell>
          <cell r="AB678">
            <v>0</v>
          </cell>
          <cell r="AC678">
            <v>0</v>
          </cell>
          <cell r="AD678">
            <v>0</v>
          </cell>
          <cell r="AE678">
            <v>0</v>
          </cell>
          <cell r="AF678">
            <v>0</v>
          </cell>
          <cell r="AG678">
            <v>0</v>
          </cell>
          <cell r="AH678">
            <v>0</v>
          </cell>
          <cell r="AI678">
            <v>0</v>
          </cell>
          <cell r="AJ678">
            <v>0</v>
          </cell>
          <cell r="AK678">
            <v>0</v>
          </cell>
          <cell r="AL678">
            <v>0</v>
          </cell>
          <cell r="AM678">
            <v>0</v>
          </cell>
          <cell r="AN678">
            <v>0</v>
          </cell>
          <cell r="AO678">
            <v>0</v>
          </cell>
          <cell r="AP678">
            <v>0</v>
          </cell>
          <cell r="AQ678">
            <v>0</v>
          </cell>
          <cell r="AR678">
            <v>0</v>
          </cell>
          <cell r="AS678">
            <v>0</v>
          </cell>
          <cell r="AT678">
            <v>0</v>
          </cell>
          <cell r="AU678">
            <v>0</v>
          </cell>
          <cell r="AV678">
            <v>0</v>
          </cell>
          <cell r="AW678">
            <v>0</v>
          </cell>
          <cell r="AX678">
            <v>0</v>
          </cell>
          <cell r="AY678">
            <v>0</v>
          </cell>
          <cell r="AZ678">
            <v>0</v>
          </cell>
          <cell r="BA678">
            <v>0</v>
          </cell>
          <cell r="BB678">
            <v>0</v>
          </cell>
          <cell r="BC678">
            <v>0</v>
          </cell>
          <cell r="BD678">
            <v>0</v>
          </cell>
          <cell r="BE678">
            <v>0</v>
          </cell>
          <cell r="BF678">
            <v>0</v>
          </cell>
          <cell r="BG678">
            <v>0</v>
          </cell>
          <cell r="BH678">
            <v>0</v>
          </cell>
          <cell r="BI678">
            <v>0</v>
          </cell>
          <cell r="BJ678">
            <v>0</v>
          </cell>
          <cell r="BK678">
            <v>0</v>
          </cell>
          <cell r="BL678">
            <v>0</v>
          </cell>
          <cell r="BM678">
            <v>0</v>
          </cell>
          <cell r="BN678">
            <v>0</v>
          </cell>
          <cell r="BO678">
            <v>0</v>
          </cell>
          <cell r="BP678">
            <v>0</v>
          </cell>
          <cell r="BQ678">
            <v>0</v>
          </cell>
          <cell r="BR678">
            <v>0</v>
          </cell>
          <cell r="BS678">
            <v>0</v>
          </cell>
          <cell r="BT678">
            <v>1</v>
          </cell>
          <cell r="BU678">
            <v>0</v>
          </cell>
          <cell r="BV678">
            <v>10</v>
          </cell>
          <cell r="BW678">
            <v>2</v>
          </cell>
          <cell r="BX678">
            <v>0</v>
          </cell>
          <cell r="BY678">
            <v>0</v>
          </cell>
          <cell r="BZ678">
            <v>0</v>
          </cell>
          <cell r="CA678">
            <v>0</v>
          </cell>
          <cell r="CB678">
            <v>0</v>
          </cell>
          <cell r="CC678">
            <v>0</v>
          </cell>
        </row>
        <row r="679">
          <cell r="B679" t="str">
            <v>국도38(종)01</v>
          </cell>
          <cell r="C679" t="str">
            <v>국도38(종)</v>
          </cell>
          <cell r="D679" t="str">
            <v>01</v>
          </cell>
          <cell r="E679" t="str">
            <v>P-BOX02</v>
          </cell>
          <cell r="F679" t="str">
            <v>68M</v>
          </cell>
          <cell r="G679">
            <v>5</v>
          </cell>
          <cell r="H679">
            <v>48</v>
          </cell>
          <cell r="I679">
            <v>0</v>
          </cell>
          <cell r="J679">
            <v>0</v>
          </cell>
          <cell r="K679">
            <v>0</v>
          </cell>
          <cell r="L679">
            <v>0</v>
          </cell>
          <cell r="M679">
            <v>0</v>
          </cell>
          <cell r="N679">
            <v>0</v>
          </cell>
          <cell r="O679">
            <v>0</v>
          </cell>
          <cell r="P679">
            <v>0</v>
          </cell>
          <cell r="Q679">
            <v>0</v>
          </cell>
          <cell r="R679">
            <v>0</v>
          </cell>
          <cell r="S679">
            <v>0</v>
          </cell>
          <cell r="T679">
            <v>0</v>
          </cell>
          <cell r="U679">
            <v>0</v>
          </cell>
          <cell r="V679">
            <v>0</v>
          </cell>
          <cell r="W679">
            <v>0</v>
          </cell>
          <cell r="X679">
            <v>0</v>
          </cell>
          <cell r="Y679">
            <v>0</v>
          </cell>
          <cell r="Z679">
            <v>0</v>
          </cell>
          <cell r="AA679">
            <v>0</v>
          </cell>
          <cell r="AB679">
            <v>0</v>
          </cell>
          <cell r="AC679">
            <v>0</v>
          </cell>
          <cell r="AD679">
            <v>0</v>
          </cell>
          <cell r="AE679">
            <v>0</v>
          </cell>
          <cell r="AF679">
            <v>0</v>
          </cell>
          <cell r="AG679">
            <v>0</v>
          </cell>
          <cell r="AH679">
            <v>0</v>
          </cell>
          <cell r="AI679">
            <v>0</v>
          </cell>
          <cell r="AJ679">
            <v>0</v>
          </cell>
          <cell r="AK679">
            <v>0</v>
          </cell>
          <cell r="AL679">
            <v>0</v>
          </cell>
          <cell r="AM679">
            <v>0</v>
          </cell>
          <cell r="AN679">
            <v>0</v>
          </cell>
          <cell r="AO679">
            <v>0</v>
          </cell>
          <cell r="AP679">
            <v>0</v>
          </cell>
          <cell r="AQ679">
            <v>0</v>
          </cell>
          <cell r="AR679">
            <v>0</v>
          </cell>
          <cell r="AS679">
            <v>0</v>
          </cell>
          <cell r="AT679">
            <v>0</v>
          </cell>
          <cell r="AU679">
            <v>0</v>
          </cell>
          <cell r="AV679">
            <v>0</v>
          </cell>
          <cell r="AW679">
            <v>0</v>
          </cell>
          <cell r="AX679">
            <v>0</v>
          </cell>
          <cell r="AY679">
            <v>0</v>
          </cell>
          <cell r="AZ679">
            <v>0</v>
          </cell>
          <cell r="BA679">
            <v>0</v>
          </cell>
          <cell r="BB679">
            <v>0</v>
          </cell>
          <cell r="BC679">
            <v>0</v>
          </cell>
          <cell r="BD679">
            <v>0</v>
          </cell>
          <cell r="BE679">
            <v>0</v>
          </cell>
          <cell r="BF679">
            <v>0</v>
          </cell>
          <cell r="BG679">
            <v>0</v>
          </cell>
          <cell r="BH679">
            <v>0</v>
          </cell>
          <cell r="BI679">
            <v>0</v>
          </cell>
          <cell r="BJ679">
            <v>0</v>
          </cell>
          <cell r="BK679">
            <v>0</v>
          </cell>
          <cell r="BL679">
            <v>0</v>
          </cell>
          <cell r="BM679">
            <v>0</v>
          </cell>
          <cell r="BN679">
            <v>0</v>
          </cell>
          <cell r="BO679">
            <v>0</v>
          </cell>
          <cell r="BP679">
            <v>0</v>
          </cell>
          <cell r="BQ679">
            <v>0</v>
          </cell>
          <cell r="BR679">
            <v>1</v>
          </cell>
          <cell r="BS679">
            <v>0</v>
          </cell>
          <cell r="BT679">
            <v>0</v>
          </cell>
          <cell r="BU679">
            <v>0</v>
          </cell>
          <cell r="BV679">
            <v>0</v>
          </cell>
          <cell r="BW679">
            <v>2</v>
          </cell>
          <cell r="BX679">
            <v>0</v>
          </cell>
          <cell r="BY679">
            <v>0</v>
          </cell>
          <cell r="BZ679">
            <v>0</v>
          </cell>
          <cell r="CA679">
            <v>0</v>
          </cell>
          <cell r="CB679">
            <v>0</v>
          </cell>
          <cell r="CC679">
            <v>0</v>
          </cell>
        </row>
        <row r="680">
          <cell r="B680" t="str">
            <v>국도38(종)01</v>
          </cell>
          <cell r="C680" t="str">
            <v>국도38(종)</v>
          </cell>
          <cell r="D680" t="str">
            <v>01</v>
          </cell>
          <cell r="E680" t="str">
            <v>68M</v>
          </cell>
          <cell r="F680" t="str">
            <v>B-01</v>
          </cell>
          <cell r="G680">
            <v>217</v>
          </cell>
          <cell r="H680">
            <v>48</v>
          </cell>
          <cell r="I680">
            <v>0</v>
          </cell>
          <cell r="J680">
            <v>0</v>
          </cell>
          <cell r="K680">
            <v>0</v>
          </cell>
          <cell r="L680">
            <v>0</v>
          </cell>
          <cell r="M680">
            <v>0</v>
          </cell>
          <cell r="N680">
            <v>0</v>
          </cell>
          <cell r="O680">
            <v>0</v>
          </cell>
          <cell r="P680">
            <v>0</v>
          </cell>
          <cell r="Q680">
            <v>0</v>
          </cell>
          <cell r="R680">
            <v>0</v>
          </cell>
          <cell r="S680">
            <v>217</v>
          </cell>
          <cell r="T680">
            <v>217</v>
          </cell>
          <cell r="U680">
            <v>217</v>
          </cell>
          <cell r="V680">
            <v>0</v>
          </cell>
          <cell r="W680">
            <v>0</v>
          </cell>
          <cell r="X680">
            <v>0</v>
          </cell>
          <cell r="Y680">
            <v>0</v>
          </cell>
          <cell r="Z680">
            <v>0</v>
          </cell>
          <cell r="AA680">
            <v>0</v>
          </cell>
          <cell r="AB680">
            <v>0</v>
          </cell>
          <cell r="AC680">
            <v>0</v>
          </cell>
          <cell r="AD680">
            <v>0</v>
          </cell>
          <cell r="AE680">
            <v>0</v>
          </cell>
          <cell r="AF680">
            <v>0</v>
          </cell>
          <cell r="AG680">
            <v>0</v>
          </cell>
          <cell r="AH680">
            <v>0</v>
          </cell>
          <cell r="AI680">
            <v>0</v>
          </cell>
          <cell r="AJ680">
            <v>0</v>
          </cell>
          <cell r="AK680">
            <v>0</v>
          </cell>
          <cell r="AL680">
            <v>0</v>
          </cell>
          <cell r="AM680">
            <v>0</v>
          </cell>
          <cell r="AN680">
            <v>0</v>
          </cell>
          <cell r="AO680">
            <v>0</v>
          </cell>
          <cell r="AP680">
            <v>0</v>
          </cell>
          <cell r="AQ680">
            <v>0</v>
          </cell>
          <cell r="AR680">
            <v>0</v>
          </cell>
          <cell r="AS680">
            <v>0</v>
          </cell>
          <cell r="AT680">
            <v>0</v>
          </cell>
          <cell r="AU680">
            <v>0</v>
          </cell>
          <cell r="AV680">
            <v>0</v>
          </cell>
          <cell r="AW680">
            <v>0</v>
          </cell>
          <cell r="AX680">
            <v>0</v>
          </cell>
          <cell r="AY680">
            <v>0</v>
          </cell>
          <cell r="AZ680">
            <v>0</v>
          </cell>
          <cell r="BA680">
            <v>0</v>
          </cell>
          <cell r="BB680">
            <v>0</v>
          </cell>
          <cell r="BC680">
            <v>0</v>
          </cell>
          <cell r="BD680">
            <v>0</v>
          </cell>
          <cell r="BE680">
            <v>0</v>
          </cell>
          <cell r="BF680">
            <v>0</v>
          </cell>
          <cell r="BG680">
            <v>0</v>
          </cell>
          <cell r="BH680">
            <v>0</v>
          </cell>
          <cell r="BI680">
            <v>0</v>
          </cell>
          <cell r="BJ680">
            <v>0</v>
          </cell>
          <cell r="BK680">
            <v>0</v>
          </cell>
          <cell r="BL680">
            <v>0</v>
          </cell>
          <cell r="BM680">
            <v>0</v>
          </cell>
          <cell r="BN680">
            <v>0</v>
          </cell>
          <cell r="BO680">
            <v>0</v>
          </cell>
          <cell r="BP680">
            <v>217</v>
          </cell>
          <cell r="BQ680">
            <v>0</v>
          </cell>
          <cell r="BR680">
            <v>0</v>
          </cell>
          <cell r="BS680">
            <v>1</v>
          </cell>
          <cell r="BT680">
            <v>0</v>
          </cell>
          <cell r="BU680">
            <v>0</v>
          </cell>
          <cell r="BV680">
            <v>0</v>
          </cell>
          <cell r="BW680">
            <v>2</v>
          </cell>
          <cell r="BX680">
            <v>0</v>
          </cell>
          <cell r="BY680">
            <v>0</v>
          </cell>
          <cell r="BZ680">
            <v>0</v>
          </cell>
          <cell r="CA680">
            <v>0</v>
          </cell>
          <cell r="CB680">
            <v>0</v>
          </cell>
          <cell r="CC680">
            <v>0</v>
          </cell>
        </row>
        <row r="681">
          <cell r="B681" t="str">
            <v>국도38(종)01</v>
          </cell>
          <cell r="C681" t="str">
            <v>국도38(종)</v>
          </cell>
          <cell r="D681" t="str">
            <v>01</v>
          </cell>
          <cell r="E681" t="str">
            <v>B-01</v>
          </cell>
          <cell r="F681" t="str">
            <v>P-BOX03</v>
          </cell>
          <cell r="G681">
            <v>5</v>
          </cell>
          <cell r="H681">
            <v>48</v>
          </cell>
          <cell r="I681">
            <v>0</v>
          </cell>
          <cell r="J681">
            <v>0</v>
          </cell>
          <cell r="K681">
            <v>0</v>
          </cell>
          <cell r="L681">
            <v>0</v>
          </cell>
          <cell r="M681">
            <v>0</v>
          </cell>
          <cell r="N681">
            <v>0</v>
          </cell>
          <cell r="O681">
            <v>0</v>
          </cell>
          <cell r="P681">
            <v>0</v>
          </cell>
          <cell r="Q681">
            <v>0</v>
          </cell>
          <cell r="R681">
            <v>0</v>
          </cell>
          <cell r="S681">
            <v>5</v>
          </cell>
          <cell r="T681">
            <v>5</v>
          </cell>
          <cell r="U681">
            <v>5</v>
          </cell>
          <cell r="V681">
            <v>0</v>
          </cell>
          <cell r="W681">
            <v>0</v>
          </cell>
          <cell r="X681">
            <v>0</v>
          </cell>
          <cell r="Y681">
            <v>0</v>
          </cell>
          <cell r="Z681">
            <v>0</v>
          </cell>
          <cell r="AA681">
            <v>0</v>
          </cell>
          <cell r="AB681">
            <v>0</v>
          </cell>
          <cell r="AC681">
            <v>0</v>
          </cell>
          <cell r="AD681">
            <v>0</v>
          </cell>
          <cell r="AE681">
            <v>0</v>
          </cell>
          <cell r="AF681">
            <v>0</v>
          </cell>
          <cell r="AG681">
            <v>0</v>
          </cell>
          <cell r="AH681">
            <v>0</v>
          </cell>
          <cell r="AI681">
            <v>0</v>
          </cell>
          <cell r="AJ681">
            <v>0</v>
          </cell>
          <cell r="AK681">
            <v>0</v>
          </cell>
          <cell r="AL681">
            <v>0</v>
          </cell>
          <cell r="AM681">
            <v>0</v>
          </cell>
          <cell r="AN681">
            <v>0</v>
          </cell>
          <cell r="AO681">
            <v>0</v>
          </cell>
          <cell r="AP681">
            <v>0</v>
          </cell>
          <cell r="AQ681">
            <v>0</v>
          </cell>
          <cell r="AR681">
            <v>0</v>
          </cell>
          <cell r="AS681">
            <v>0</v>
          </cell>
          <cell r="AT681">
            <v>0</v>
          </cell>
          <cell r="AU681">
            <v>0</v>
          </cell>
          <cell r="AV681">
            <v>0</v>
          </cell>
          <cell r="AW681">
            <v>0</v>
          </cell>
          <cell r="AX681">
            <v>0</v>
          </cell>
          <cell r="AY681">
            <v>0</v>
          </cell>
          <cell r="AZ681">
            <v>0</v>
          </cell>
          <cell r="BA681">
            <v>0</v>
          </cell>
          <cell r="BB681">
            <v>0</v>
          </cell>
          <cell r="BC681">
            <v>0</v>
          </cell>
          <cell r="BD681">
            <v>0</v>
          </cell>
          <cell r="BE681">
            <v>0</v>
          </cell>
          <cell r="BF681">
            <v>0</v>
          </cell>
          <cell r="BG681">
            <v>0</v>
          </cell>
          <cell r="BH681">
            <v>0</v>
          </cell>
          <cell r="BI681">
            <v>0</v>
          </cell>
          <cell r="BJ681">
            <v>0</v>
          </cell>
          <cell r="BK681">
            <v>0</v>
          </cell>
          <cell r="BL681">
            <v>0</v>
          </cell>
          <cell r="BM681">
            <v>0</v>
          </cell>
          <cell r="BN681">
            <v>0</v>
          </cell>
          <cell r="BO681">
            <v>0</v>
          </cell>
          <cell r="BP681">
            <v>0</v>
          </cell>
          <cell r="BQ681">
            <v>5</v>
          </cell>
          <cell r="BR681">
            <v>0</v>
          </cell>
          <cell r="BS681">
            <v>0</v>
          </cell>
          <cell r="BT681">
            <v>1</v>
          </cell>
          <cell r="BU681">
            <v>0</v>
          </cell>
          <cell r="BV681">
            <v>0</v>
          </cell>
          <cell r="BW681">
            <v>0</v>
          </cell>
          <cell r="BX681">
            <v>0</v>
          </cell>
          <cell r="BY681">
            <v>0</v>
          </cell>
          <cell r="BZ681">
            <v>0</v>
          </cell>
          <cell r="CA681">
            <v>0</v>
          </cell>
          <cell r="CB681">
            <v>0</v>
          </cell>
          <cell r="CC681">
            <v>0</v>
          </cell>
        </row>
        <row r="682">
          <cell r="B682" t="str">
            <v>국도38(종)01</v>
          </cell>
          <cell r="C682" t="str">
            <v>국도38(종)</v>
          </cell>
          <cell r="D682" t="str">
            <v>01</v>
          </cell>
          <cell r="E682" t="str">
            <v>P-BOX03</v>
          </cell>
          <cell r="F682" t="str">
            <v>P-BOX04</v>
          </cell>
          <cell r="G682">
            <v>100</v>
          </cell>
          <cell r="H682">
            <v>48</v>
          </cell>
          <cell r="I682">
            <v>0</v>
          </cell>
          <cell r="J682">
            <v>0</v>
          </cell>
          <cell r="K682">
            <v>0</v>
          </cell>
          <cell r="L682">
            <v>0</v>
          </cell>
          <cell r="M682">
            <v>0</v>
          </cell>
          <cell r="N682">
            <v>0</v>
          </cell>
          <cell r="O682">
            <v>0</v>
          </cell>
          <cell r="P682">
            <v>0</v>
          </cell>
          <cell r="Q682">
            <v>0</v>
          </cell>
          <cell r="R682">
            <v>0</v>
          </cell>
          <cell r="S682">
            <v>100</v>
          </cell>
          <cell r="T682">
            <v>100</v>
          </cell>
          <cell r="U682">
            <v>100</v>
          </cell>
          <cell r="V682">
            <v>0</v>
          </cell>
          <cell r="W682">
            <v>0</v>
          </cell>
          <cell r="X682">
            <v>0</v>
          </cell>
          <cell r="Y682">
            <v>0</v>
          </cell>
          <cell r="Z682">
            <v>0</v>
          </cell>
          <cell r="AA682">
            <v>0</v>
          </cell>
          <cell r="AB682">
            <v>0</v>
          </cell>
          <cell r="AC682">
            <v>0</v>
          </cell>
          <cell r="AD682">
            <v>0</v>
          </cell>
          <cell r="AE682">
            <v>0</v>
          </cell>
          <cell r="AF682">
            <v>0</v>
          </cell>
          <cell r="AG682">
            <v>0</v>
          </cell>
          <cell r="AH682">
            <v>0</v>
          </cell>
          <cell r="AI682">
            <v>0</v>
          </cell>
          <cell r="AJ682">
            <v>0</v>
          </cell>
          <cell r="AK682">
            <v>0</v>
          </cell>
          <cell r="AL682">
            <v>0</v>
          </cell>
          <cell r="AM682">
            <v>0</v>
          </cell>
          <cell r="AN682">
            <v>0</v>
          </cell>
          <cell r="AO682">
            <v>0</v>
          </cell>
          <cell r="AP682">
            <v>0</v>
          </cell>
          <cell r="AQ682">
            <v>0</v>
          </cell>
          <cell r="AR682">
            <v>0</v>
          </cell>
          <cell r="AS682">
            <v>0</v>
          </cell>
          <cell r="AT682">
            <v>0</v>
          </cell>
          <cell r="AU682">
            <v>0</v>
          </cell>
          <cell r="AV682">
            <v>0</v>
          </cell>
          <cell r="AW682">
            <v>0</v>
          </cell>
          <cell r="AX682">
            <v>0</v>
          </cell>
          <cell r="AY682">
            <v>0</v>
          </cell>
          <cell r="AZ682">
            <v>0</v>
          </cell>
          <cell r="BA682">
            <v>0</v>
          </cell>
          <cell r="BB682">
            <v>0</v>
          </cell>
          <cell r="BC682">
            <v>0</v>
          </cell>
          <cell r="BD682">
            <v>0</v>
          </cell>
          <cell r="BE682">
            <v>0</v>
          </cell>
          <cell r="BF682">
            <v>0</v>
          </cell>
          <cell r="BG682">
            <v>0</v>
          </cell>
          <cell r="BH682">
            <v>0</v>
          </cell>
          <cell r="BI682">
            <v>0</v>
          </cell>
          <cell r="BJ682">
            <v>0</v>
          </cell>
          <cell r="BK682">
            <v>0</v>
          </cell>
          <cell r="BL682">
            <v>0</v>
          </cell>
          <cell r="BM682">
            <v>0</v>
          </cell>
          <cell r="BN682">
            <v>0</v>
          </cell>
          <cell r="BO682">
            <v>0</v>
          </cell>
          <cell r="BP682">
            <v>0</v>
          </cell>
          <cell r="BQ682">
            <v>0</v>
          </cell>
          <cell r="BR682">
            <v>0</v>
          </cell>
          <cell r="BS682">
            <v>0</v>
          </cell>
          <cell r="BT682">
            <v>1</v>
          </cell>
          <cell r="BU682">
            <v>100</v>
          </cell>
          <cell r="BV682">
            <v>0</v>
          </cell>
          <cell r="BW682">
            <v>0</v>
          </cell>
          <cell r="BX682">
            <v>0</v>
          </cell>
          <cell r="BY682">
            <v>0</v>
          </cell>
          <cell r="BZ682">
            <v>0</v>
          </cell>
          <cell r="CA682">
            <v>0</v>
          </cell>
          <cell r="CB682">
            <v>0</v>
          </cell>
          <cell r="CC682">
            <v>0</v>
          </cell>
        </row>
        <row r="683">
          <cell r="B683" t="str">
            <v>국도38(종)01</v>
          </cell>
          <cell r="C683" t="str">
            <v>국도38(종)</v>
          </cell>
          <cell r="D683" t="str">
            <v>01</v>
          </cell>
          <cell r="E683" t="str">
            <v>P-BOX04</v>
          </cell>
          <cell r="F683" t="str">
            <v>P-BOX05</v>
          </cell>
          <cell r="G683">
            <v>100</v>
          </cell>
          <cell r="H683">
            <v>48</v>
          </cell>
          <cell r="I683">
            <v>0</v>
          </cell>
          <cell r="J683">
            <v>0</v>
          </cell>
          <cell r="K683">
            <v>0</v>
          </cell>
          <cell r="L683">
            <v>0</v>
          </cell>
          <cell r="M683">
            <v>0</v>
          </cell>
          <cell r="N683">
            <v>0</v>
          </cell>
          <cell r="O683">
            <v>0</v>
          </cell>
          <cell r="P683">
            <v>0</v>
          </cell>
          <cell r="Q683">
            <v>0</v>
          </cell>
          <cell r="R683">
            <v>0</v>
          </cell>
          <cell r="S683">
            <v>100</v>
          </cell>
          <cell r="T683">
            <v>100</v>
          </cell>
          <cell r="U683">
            <v>100</v>
          </cell>
          <cell r="V683">
            <v>0</v>
          </cell>
          <cell r="W683">
            <v>0</v>
          </cell>
          <cell r="X683">
            <v>0</v>
          </cell>
          <cell r="Y683">
            <v>0</v>
          </cell>
          <cell r="Z683">
            <v>0</v>
          </cell>
          <cell r="AA683">
            <v>0</v>
          </cell>
          <cell r="AB683">
            <v>0</v>
          </cell>
          <cell r="AC683">
            <v>0</v>
          </cell>
          <cell r="AD683">
            <v>0</v>
          </cell>
          <cell r="AE683">
            <v>0</v>
          </cell>
          <cell r="AF683">
            <v>0</v>
          </cell>
          <cell r="AG683">
            <v>0</v>
          </cell>
          <cell r="AH683">
            <v>0</v>
          </cell>
          <cell r="AI683">
            <v>0</v>
          </cell>
          <cell r="AJ683">
            <v>0</v>
          </cell>
          <cell r="AK683">
            <v>0</v>
          </cell>
          <cell r="AL683">
            <v>0</v>
          </cell>
          <cell r="AM683">
            <v>0</v>
          </cell>
          <cell r="AN683">
            <v>0</v>
          </cell>
          <cell r="AO683">
            <v>0</v>
          </cell>
          <cell r="AP683">
            <v>0</v>
          </cell>
          <cell r="AQ683">
            <v>0</v>
          </cell>
          <cell r="AR683">
            <v>0</v>
          </cell>
          <cell r="AS683">
            <v>0</v>
          </cell>
          <cell r="AT683">
            <v>0</v>
          </cell>
          <cell r="AU683">
            <v>0</v>
          </cell>
          <cell r="AV683">
            <v>0</v>
          </cell>
          <cell r="AW683">
            <v>0</v>
          </cell>
          <cell r="AX683">
            <v>0</v>
          </cell>
          <cell r="AY683">
            <v>0</v>
          </cell>
          <cell r="AZ683">
            <v>0</v>
          </cell>
          <cell r="BA683">
            <v>0</v>
          </cell>
          <cell r="BB683">
            <v>0</v>
          </cell>
          <cell r="BC683">
            <v>0</v>
          </cell>
          <cell r="BD683">
            <v>0</v>
          </cell>
          <cell r="BE683">
            <v>0</v>
          </cell>
          <cell r="BF683">
            <v>0</v>
          </cell>
          <cell r="BG683">
            <v>0</v>
          </cell>
          <cell r="BH683">
            <v>0</v>
          </cell>
          <cell r="BI683">
            <v>0</v>
          </cell>
          <cell r="BJ683">
            <v>0</v>
          </cell>
          <cell r="BK683">
            <v>0</v>
          </cell>
          <cell r="BL683">
            <v>0</v>
          </cell>
          <cell r="BM683">
            <v>0</v>
          </cell>
          <cell r="BN683">
            <v>0</v>
          </cell>
          <cell r="BO683">
            <v>0</v>
          </cell>
          <cell r="BP683">
            <v>0</v>
          </cell>
          <cell r="BQ683">
            <v>0</v>
          </cell>
          <cell r="BR683">
            <v>0</v>
          </cell>
          <cell r="BS683">
            <v>0</v>
          </cell>
          <cell r="BT683">
            <v>1</v>
          </cell>
          <cell r="BU683">
            <v>100</v>
          </cell>
          <cell r="BV683">
            <v>0</v>
          </cell>
          <cell r="BW683">
            <v>0</v>
          </cell>
          <cell r="BX683">
            <v>0</v>
          </cell>
          <cell r="BY683">
            <v>0</v>
          </cell>
          <cell r="BZ683">
            <v>0</v>
          </cell>
          <cell r="CA683">
            <v>0</v>
          </cell>
          <cell r="CB683">
            <v>0</v>
          </cell>
          <cell r="CC683">
            <v>0</v>
          </cell>
        </row>
        <row r="684">
          <cell r="B684" t="str">
            <v>국도38(종)01</v>
          </cell>
          <cell r="C684" t="str">
            <v>국도38(종)</v>
          </cell>
          <cell r="D684" t="str">
            <v>01</v>
          </cell>
          <cell r="E684" t="str">
            <v>P-BOX05</v>
          </cell>
          <cell r="F684" t="str">
            <v>P-BOX06</v>
          </cell>
          <cell r="G684">
            <v>100</v>
          </cell>
          <cell r="H684">
            <v>48</v>
          </cell>
          <cell r="I684">
            <v>0</v>
          </cell>
          <cell r="J684">
            <v>0</v>
          </cell>
          <cell r="K684">
            <v>0</v>
          </cell>
          <cell r="L684">
            <v>0</v>
          </cell>
          <cell r="M684">
            <v>0</v>
          </cell>
          <cell r="N684">
            <v>0</v>
          </cell>
          <cell r="O684">
            <v>0</v>
          </cell>
          <cell r="P684">
            <v>0</v>
          </cell>
          <cell r="Q684">
            <v>0</v>
          </cell>
          <cell r="R684">
            <v>0</v>
          </cell>
          <cell r="S684">
            <v>100</v>
          </cell>
          <cell r="T684">
            <v>100</v>
          </cell>
          <cell r="U684">
            <v>100</v>
          </cell>
          <cell r="V684">
            <v>0</v>
          </cell>
          <cell r="W684">
            <v>0</v>
          </cell>
          <cell r="X684">
            <v>0</v>
          </cell>
          <cell r="Y684">
            <v>0</v>
          </cell>
          <cell r="Z684">
            <v>0</v>
          </cell>
          <cell r="AA684">
            <v>0</v>
          </cell>
          <cell r="AB684">
            <v>0</v>
          </cell>
          <cell r="AC684">
            <v>0</v>
          </cell>
          <cell r="AD684">
            <v>0</v>
          </cell>
          <cell r="AE684">
            <v>0</v>
          </cell>
          <cell r="AF684">
            <v>0</v>
          </cell>
          <cell r="AG684">
            <v>0</v>
          </cell>
          <cell r="AH684">
            <v>0</v>
          </cell>
          <cell r="AI684">
            <v>0</v>
          </cell>
          <cell r="AJ684">
            <v>0</v>
          </cell>
          <cell r="AK684">
            <v>0</v>
          </cell>
          <cell r="AL684">
            <v>0</v>
          </cell>
          <cell r="AM684">
            <v>0</v>
          </cell>
          <cell r="AN684">
            <v>0</v>
          </cell>
          <cell r="AO684">
            <v>0</v>
          </cell>
          <cell r="AP684">
            <v>0</v>
          </cell>
          <cell r="AQ684">
            <v>0</v>
          </cell>
          <cell r="AR684">
            <v>0</v>
          </cell>
          <cell r="AS684">
            <v>0</v>
          </cell>
          <cell r="AT684">
            <v>0</v>
          </cell>
          <cell r="AU684">
            <v>0</v>
          </cell>
          <cell r="AV684">
            <v>0</v>
          </cell>
          <cell r="AW684">
            <v>0</v>
          </cell>
          <cell r="AX684">
            <v>0</v>
          </cell>
          <cell r="AY684">
            <v>0</v>
          </cell>
          <cell r="AZ684">
            <v>0</v>
          </cell>
          <cell r="BA684">
            <v>0</v>
          </cell>
          <cell r="BB684">
            <v>0</v>
          </cell>
          <cell r="BC684">
            <v>0</v>
          </cell>
          <cell r="BD684">
            <v>0</v>
          </cell>
          <cell r="BE684">
            <v>0</v>
          </cell>
          <cell r="BF684">
            <v>0</v>
          </cell>
          <cell r="BG684">
            <v>0</v>
          </cell>
          <cell r="BH684">
            <v>0</v>
          </cell>
          <cell r="BI684">
            <v>0</v>
          </cell>
          <cell r="BJ684">
            <v>0</v>
          </cell>
          <cell r="BK684">
            <v>0</v>
          </cell>
          <cell r="BL684">
            <v>0</v>
          </cell>
          <cell r="BM684">
            <v>0</v>
          </cell>
          <cell r="BN684">
            <v>0</v>
          </cell>
          <cell r="BO684">
            <v>0</v>
          </cell>
          <cell r="BP684">
            <v>0</v>
          </cell>
          <cell r="BQ684">
            <v>0</v>
          </cell>
          <cell r="BR684">
            <v>0</v>
          </cell>
          <cell r="BS684">
            <v>0</v>
          </cell>
          <cell r="BT684">
            <v>1</v>
          </cell>
          <cell r="BU684">
            <v>100</v>
          </cell>
          <cell r="BV684">
            <v>0</v>
          </cell>
          <cell r="BW684">
            <v>0</v>
          </cell>
          <cell r="BX684">
            <v>0</v>
          </cell>
          <cell r="BY684">
            <v>0</v>
          </cell>
          <cell r="BZ684">
            <v>0</v>
          </cell>
          <cell r="CA684">
            <v>0</v>
          </cell>
          <cell r="CB684">
            <v>0</v>
          </cell>
          <cell r="CC684">
            <v>0</v>
          </cell>
        </row>
        <row r="685">
          <cell r="B685" t="str">
            <v>국도38(종)01</v>
          </cell>
          <cell r="C685" t="str">
            <v>국도38(종)</v>
          </cell>
          <cell r="D685" t="str">
            <v>01</v>
          </cell>
          <cell r="E685" t="str">
            <v>P-BOX06</v>
          </cell>
          <cell r="F685" t="str">
            <v>P-BOX07</v>
          </cell>
          <cell r="G685">
            <v>100</v>
          </cell>
          <cell r="H685">
            <v>48</v>
          </cell>
          <cell r="I685">
            <v>0</v>
          </cell>
          <cell r="J685">
            <v>0</v>
          </cell>
          <cell r="K685">
            <v>0</v>
          </cell>
          <cell r="L685">
            <v>0</v>
          </cell>
          <cell r="M685">
            <v>0</v>
          </cell>
          <cell r="N685">
            <v>0</v>
          </cell>
          <cell r="O685">
            <v>0</v>
          </cell>
          <cell r="P685">
            <v>0</v>
          </cell>
          <cell r="Q685">
            <v>0</v>
          </cell>
          <cell r="R685">
            <v>0</v>
          </cell>
          <cell r="S685">
            <v>100</v>
          </cell>
          <cell r="T685">
            <v>100</v>
          </cell>
          <cell r="U685">
            <v>100</v>
          </cell>
          <cell r="V685">
            <v>0</v>
          </cell>
          <cell r="W685">
            <v>0</v>
          </cell>
          <cell r="X685">
            <v>0</v>
          </cell>
          <cell r="Y685">
            <v>0</v>
          </cell>
          <cell r="Z685">
            <v>0</v>
          </cell>
          <cell r="AA685">
            <v>0</v>
          </cell>
          <cell r="AB685">
            <v>0</v>
          </cell>
          <cell r="AC685">
            <v>0</v>
          </cell>
          <cell r="AD685">
            <v>0</v>
          </cell>
          <cell r="AE685">
            <v>0</v>
          </cell>
          <cell r="AF685">
            <v>0</v>
          </cell>
          <cell r="AG685">
            <v>0</v>
          </cell>
          <cell r="AH685">
            <v>0</v>
          </cell>
          <cell r="AI685">
            <v>0</v>
          </cell>
          <cell r="AJ685">
            <v>0</v>
          </cell>
          <cell r="AK685">
            <v>0</v>
          </cell>
          <cell r="AL685">
            <v>0</v>
          </cell>
          <cell r="AM685">
            <v>0</v>
          </cell>
          <cell r="AN685">
            <v>0</v>
          </cell>
          <cell r="AO685">
            <v>0</v>
          </cell>
          <cell r="AP685">
            <v>0</v>
          </cell>
          <cell r="AQ685">
            <v>0</v>
          </cell>
          <cell r="AR685">
            <v>0</v>
          </cell>
          <cell r="AS685">
            <v>0</v>
          </cell>
          <cell r="AT685">
            <v>0</v>
          </cell>
          <cell r="AU685">
            <v>0</v>
          </cell>
          <cell r="AV685">
            <v>0</v>
          </cell>
          <cell r="AW685">
            <v>0</v>
          </cell>
          <cell r="AX685">
            <v>0</v>
          </cell>
          <cell r="AY685">
            <v>0</v>
          </cell>
          <cell r="AZ685">
            <v>0</v>
          </cell>
          <cell r="BA685">
            <v>0</v>
          </cell>
          <cell r="BB685">
            <v>0</v>
          </cell>
          <cell r="BC685">
            <v>0</v>
          </cell>
          <cell r="BD685">
            <v>0</v>
          </cell>
          <cell r="BE685">
            <v>0</v>
          </cell>
          <cell r="BF685">
            <v>0</v>
          </cell>
          <cell r="BG685">
            <v>0</v>
          </cell>
          <cell r="BH685">
            <v>0</v>
          </cell>
          <cell r="BI685">
            <v>0</v>
          </cell>
          <cell r="BJ685">
            <v>0</v>
          </cell>
          <cell r="BK685">
            <v>0</v>
          </cell>
          <cell r="BL685">
            <v>0</v>
          </cell>
          <cell r="BM685">
            <v>0</v>
          </cell>
          <cell r="BN685">
            <v>0</v>
          </cell>
          <cell r="BO685">
            <v>0</v>
          </cell>
          <cell r="BP685">
            <v>0</v>
          </cell>
          <cell r="BQ685">
            <v>0</v>
          </cell>
          <cell r="BR685">
            <v>0</v>
          </cell>
          <cell r="BS685">
            <v>0</v>
          </cell>
          <cell r="BT685">
            <v>1</v>
          </cell>
          <cell r="BU685">
            <v>100</v>
          </cell>
          <cell r="BV685">
            <v>0</v>
          </cell>
          <cell r="BW685">
            <v>0</v>
          </cell>
          <cell r="BX685">
            <v>0</v>
          </cell>
          <cell r="BY685">
            <v>0</v>
          </cell>
          <cell r="BZ685">
            <v>0</v>
          </cell>
          <cell r="CA685">
            <v>0</v>
          </cell>
          <cell r="CB685">
            <v>0</v>
          </cell>
          <cell r="CC685">
            <v>0</v>
          </cell>
        </row>
        <row r="686">
          <cell r="B686" t="str">
            <v>국도38(종)01</v>
          </cell>
          <cell r="C686" t="str">
            <v>국도38(종)</v>
          </cell>
          <cell r="D686" t="str">
            <v>01</v>
          </cell>
          <cell r="E686" t="str">
            <v>P-BOX07</v>
          </cell>
          <cell r="F686" t="str">
            <v>P-BOX08</v>
          </cell>
          <cell r="G686">
            <v>86</v>
          </cell>
          <cell r="H686">
            <v>48</v>
          </cell>
          <cell r="I686">
            <v>0</v>
          </cell>
          <cell r="J686">
            <v>0</v>
          </cell>
          <cell r="K686">
            <v>0</v>
          </cell>
          <cell r="L686">
            <v>0</v>
          </cell>
          <cell r="M686">
            <v>0</v>
          </cell>
          <cell r="N686">
            <v>0</v>
          </cell>
          <cell r="O686">
            <v>0</v>
          </cell>
          <cell r="P686">
            <v>0</v>
          </cell>
          <cell r="Q686">
            <v>0</v>
          </cell>
          <cell r="R686">
            <v>0</v>
          </cell>
          <cell r="S686">
            <v>86</v>
          </cell>
          <cell r="T686">
            <v>86</v>
          </cell>
          <cell r="U686">
            <v>86</v>
          </cell>
          <cell r="V686">
            <v>0</v>
          </cell>
          <cell r="W686">
            <v>0</v>
          </cell>
          <cell r="X686">
            <v>0</v>
          </cell>
          <cell r="Y686">
            <v>0</v>
          </cell>
          <cell r="Z686">
            <v>0</v>
          </cell>
          <cell r="AA686">
            <v>0</v>
          </cell>
          <cell r="AB686">
            <v>0</v>
          </cell>
          <cell r="AC686">
            <v>0</v>
          </cell>
          <cell r="AD686">
            <v>0</v>
          </cell>
          <cell r="AE686">
            <v>0</v>
          </cell>
          <cell r="AF686">
            <v>0</v>
          </cell>
          <cell r="AG686">
            <v>0</v>
          </cell>
          <cell r="AH686">
            <v>0</v>
          </cell>
          <cell r="AI686">
            <v>0</v>
          </cell>
          <cell r="AJ686">
            <v>0</v>
          </cell>
          <cell r="AK686">
            <v>0</v>
          </cell>
          <cell r="AL686">
            <v>0</v>
          </cell>
          <cell r="AM686">
            <v>0</v>
          </cell>
          <cell r="AN686">
            <v>0</v>
          </cell>
          <cell r="AO686">
            <v>0</v>
          </cell>
          <cell r="AP686">
            <v>0</v>
          </cell>
          <cell r="AQ686">
            <v>0</v>
          </cell>
          <cell r="AR686">
            <v>0</v>
          </cell>
          <cell r="AS686">
            <v>0</v>
          </cell>
          <cell r="AT686">
            <v>0</v>
          </cell>
          <cell r="AU686">
            <v>0</v>
          </cell>
          <cell r="AV686">
            <v>0</v>
          </cell>
          <cell r="AW686">
            <v>0</v>
          </cell>
          <cell r="AX686">
            <v>0</v>
          </cell>
          <cell r="AY686">
            <v>0</v>
          </cell>
          <cell r="AZ686">
            <v>0</v>
          </cell>
          <cell r="BA686">
            <v>0</v>
          </cell>
          <cell r="BB686">
            <v>0</v>
          </cell>
          <cell r="BC686">
            <v>0</v>
          </cell>
          <cell r="BD686">
            <v>0</v>
          </cell>
          <cell r="BE686">
            <v>0</v>
          </cell>
          <cell r="BF686">
            <v>0</v>
          </cell>
          <cell r="BG686">
            <v>0</v>
          </cell>
          <cell r="BH686">
            <v>0</v>
          </cell>
          <cell r="BI686">
            <v>0</v>
          </cell>
          <cell r="BJ686">
            <v>0</v>
          </cell>
          <cell r="BK686">
            <v>0</v>
          </cell>
          <cell r="BL686">
            <v>0</v>
          </cell>
          <cell r="BM686">
            <v>0</v>
          </cell>
          <cell r="BN686">
            <v>0</v>
          </cell>
          <cell r="BO686">
            <v>0</v>
          </cell>
          <cell r="BP686">
            <v>0</v>
          </cell>
          <cell r="BQ686">
            <v>0</v>
          </cell>
          <cell r="BR686">
            <v>0</v>
          </cell>
          <cell r="BS686">
            <v>0</v>
          </cell>
          <cell r="BT686">
            <v>1</v>
          </cell>
          <cell r="BU686">
            <v>86</v>
          </cell>
          <cell r="BV686">
            <v>0</v>
          </cell>
          <cell r="BW686">
            <v>0</v>
          </cell>
          <cell r="BX686">
            <v>0</v>
          </cell>
          <cell r="BY686">
            <v>0</v>
          </cell>
          <cell r="BZ686">
            <v>0</v>
          </cell>
          <cell r="CA686">
            <v>0</v>
          </cell>
          <cell r="CB686">
            <v>0</v>
          </cell>
          <cell r="CC686">
            <v>0</v>
          </cell>
        </row>
        <row r="687">
          <cell r="B687" t="str">
            <v>국도38(종)01</v>
          </cell>
          <cell r="C687" t="str">
            <v>국도38(종)</v>
          </cell>
          <cell r="D687" t="str">
            <v>01</v>
          </cell>
          <cell r="E687" t="str">
            <v>P-BOX08</v>
          </cell>
          <cell r="F687" t="str">
            <v>B-02</v>
          </cell>
          <cell r="G687">
            <v>5</v>
          </cell>
          <cell r="H687">
            <v>48</v>
          </cell>
          <cell r="I687">
            <v>0</v>
          </cell>
          <cell r="J687">
            <v>0</v>
          </cell>
          <cell r="K687">
            <v>0</v>
          </cell>
          <cell r="L687">
            <v>0</v>
          </cell>
          <cell r="M687">
            <v>0</v>
          </cell>
          <cell r="N687">
            <v>0</v>
          </cell>
          <cell r="O687">
            <v>0</v>
          </cell>
          <cell r="P687">
            <v>0</v>
          </cell>
          <cell r="Q687">
            <v>0</v>
          </cell>
          <cell r="R687">
            <v>0</v>
          </cell>
          <cell r="S687">
            <v>5</v>
          </cell>
          <cell r="T687">
            <v>5</v>
          </cell>
          <cell r="U687">
            <v>5</v>
          </cell>
          <cell r="V687">
            <v>0</v>
          </cell>
          <cell r="W687">
            <v>0</v>
          </cell>
          <cell r="X687">
            <v>0</v>
          </cell>
          <cell r="Y687">
            <v>0</v>
          </cell>
          <cell r="Z687">
            <v>0</v>
          </cell>
          <cell r="AA687">
            <v>0</v>
          </cell>
          <cell r="AB687">
            <v>0</v>
          </cell>
          <cell r="AC687">
            <v>0</v>
          </cell>
          <cell r="AD687">
            <v>0</v>
          </cell>
          <cell r="AE687">
            <v>0</v>
          </cell>
          <cell r="AF687">
            <v>0</v>
          </cell>
          <cell r="AG687">
            <v>0</v>
          </cell>
          <cell r="AH687">
            <v>0</v>
          </cell>
          <cell r="AI687">
            <v>0</v>
          </cell>
          <cell r="AJ687">
            <v>0</v>
          </cell>
          <cell r="AK687">
            <v>0</v>
          </cell>
          <cell r="AL687">
            <v>0</v>
          </cell>
          <cell r="AM687">
            <v>0</v>
          </cell>
          <cell r="AN687">
            <v>0</v>
          </cell>
          <cell r="AO687">
            <v>0</v>
          </cell>
          <cell r="AP687">
            <v>0</v>
          </cell>
          <cell r="AQ687">
            <v>0</v>
          </cell>
          <cell r="AR687">
            <v>0</v>
          </cell>
          <cell r="AS687">
            <v>0</v>
          </cell>
          <cell r="AT687">
            <v>0</v>
          </cell>
          <cell r="AU687">
            <v>0</v>
          </cell>
          <cell r="AV687">
            <v>0</v>
          </cell>
          <cell r="AW687">
            <v>0</v>
          </cell>
          <cell r="AX687">
            <v>0</v>
          </cell>
          <cell r="AY687">
            <v>0</v>
          </cell>
          <cell r="AZ687">
            <v>0</v>
          </cell>
          <cell r="BA687">
            <v>0</v>
          </cell>
          <cell r="BB687">
            <v>0</v>
          </cell>
          <cell r="BC687">
            <v>0</v>
          </cell>
          <cell r="BD687">
            <v>0</v>
          </cell>
          <cell r="BE687">
            <v>0</v>
          </cell>
          <cell r="BF687">
            <v>0</v>
          </cell>
          <cell r="BG687">
            <v>0</v>
          </cell>
          <cell r="BH687">
            <v>0</v>
          </cell>
          <cell r="BI687">
            <v>0</v>
          </cell>
          <cell r="BJ687">
            <v>0</v>
          </cell>
          <cell r="BK687">
            <v>0</v>
          </cell>
          <cell r="BL687">
            <v>0</v>
          </cell>
          <cell r="BM687">
            <v>0</v>
          </cell>
          <cell r="BN687">
            <v>0</v>
          </cell>
          <cell r="BO687">
            <v>0</v>
          </cell>
          <cell r="BP687">
            <v>0</v>
          </cell>
          <cell r="BQ687">
            <v>5</v>
          </cell>
          <cell r="BR687">
            <v>0</v>
          </cell>
          <cell r="BS687">
            <v>1</v>
          </cell>
          <cell r="BT687">
            <v>0</v>
          </cell>
          <cell r="BU687">
            <v>0</v>
          </cell>
          <cell r="BV687">
            <v>0</v>
          </cell>
          <cell r="BW687">
            <v>2</v>
          </cell>
          <cell r="BX687">
            <v>0</v>
          </cell>
          <cell r="BY687">
            <v>0</v>
          </cell>
          <cell r="BZ687">
            <v>0</v>
          </cell>
          <cell r="CA687">
            <v>0</v>
          </cell>
          <cell r="CB687">
            <v>0</v>
          </cell>
          <cell r="CC687">
            <v>0</v>
          </cell>
        </row>
        <row r="688">
          <cell r="B688" t="str">
            <v>국도38(종)01</v>
          </cell>
          <cell r="C688" t="str">
            <v>국도38(종)</v>
          </cell>
          <cell r="D688" t="str">
            <v>01</v>
          </cell>
          <cell r="E688" t="str">
            <v>B-02</v>
          </cell>
          <cell r="F688" t="str">
            <v>69M</v>
          </cell>
          <cell r="G688">
            <v>94</v>
          </cell>
          <cell r="H688">
            <v>48</v>
          </cell>
          <cell r="I688">
            <v>0</v>
          </cell>
          <cell r="J688" t="str">
            <v>F2</v>
          </cell>
          <cell r="K688">
            <v>0</v>
          </cell>
          <cell r="L688">
            <v>0</v>
          </cell>
          <cell r="M688">
            <v>0</v>
          </cell>
          <cell r="N688">
            <v>0</v>
          </cell>
          <cell r="O688">
            <v>0</v>
          </cell>
          <cell r="P688">
            <v>0</v>
          </cell>
          <cell r="Q688">
            <v>0</v>
          </cell>
          <cell r="R688">
            <v>0</v>
          </cell>
          <cell r="S688">
            <v>94</v>
          </cell>
          <cell r="T688">
            <v>94</v>
          </cell>
          <cell r="U688">
            <v>114</v>
          </cell>
          <cell r="V688">
            <v>0</v>
          </cell>
          <cell r="W688">
            <v>20</v>
          </cell>
          <cell r="X688">
            <v>0</v>
          </cell>
          <cell r="Y688">
            <v>0</v>
          </cell>
          <cell r="Z688">
            <v>0</v>
          </cell>
          <cell r="AA688">
            <v>0</v>
          </cell>
          <cell r="AB688">
            <v>0</v>
          </cell>
          <cell r="AC688">
            <v>0</v>
          </cell>
          <cell r="AD688">
            <v>0</v>
          </cell>
          <cell r="AE688">
            <v>0</v>
          </cell>
          <cell r="AF688">
            <v>0</v>
          </cell>
          <cell r="AG688">
            <v>0</v>
          </cell>
          <cell r="AH688">
            <v>0</v>
          </cell>
          <cell r="AI688">
            <v>0</v>
          </cell>
          <cell r="AJ688">
            <v>0</v>
          </cell>
          <cell r="AK688">
            <v>0</v>
          </cell>
          <cell r="AL688">
            <v>0</v>
          </cell>
          <cell r="AM688">
            <v>1</v>
          </cell>
          <cell r="AN688">
            <v>0</v>
          </cell>
          <cell r="AO688">
            <v>0</v>
          </cell>
          <cell r="AP688">
            <v>0</v>
          </cell>
          <cell r="AQ688">
            <v>0</v>
          </cell>
          <cell r="AR688">
            <v>1</v>
          </cell>
          <cell r="AS688">
            <v>0</v>
          </cell>
          <cell r="AT688">
            <v>0</v>
          </cell>
          <cell r="AU688">
            <v>0</v>
          </cell>
          <cell r="AV688">
            <v>0</v>
          </cell>
          <cell r="AW688">
            <v>24</v>
          </cell>
          <cell r="AX688">
            <v>0</v>
          </cell>
          <cell r="AY688">
            <v>0</v>
          </cell>
          <cell r="AZ688">
            <v>0</v>
          </cell>
          <cell r="BA688">
            <v>0</v>
          </cell>
          <cell r="BB688">
            <v>0</v>
          </cell>
          <cell r="BC688">
            <v>0</v>
          </cell>
          <cell r="BD688">
            <v>0</v>
          </cell>
          <cell r="BE688">
            <v>0</v>
          </cell>
          <cell r="BF688">
            <v>0</v>
          </cell>
          <cell r="BG688">
            <v>0</v>
          </cell>
          <cell r="BH688">
            <v>0</v>
          </cell>
          <cell r="BI688">
            <v>0</v>
          </cell>
          <cell r="BJ688">
            <v>0</v>
          </cell>
          <cell r="BK688">
            <v>0</v>
          </cell>
          <cell r="BL688">
            <v>0</v>
          </cell>
          <cell r="BM688">
            <v>0</v>
          </cell>
          <cell r="BN688">
            <v>0</v>
          </cell>
          <cell r="BO688">
            <v>0</v>
          </cell>
          <cell r="BP688">
            <v>94</v>
          </cell>
          <cell r="BQ688">
            <v>0</v>
          </cell>
          <cell r="BR688">
            <v>1</v>
          </cell>
          <cell r="BS688">
            <v>0</v>
          </cell>
          <cell r="BT688">
            <v>0</v>
          </cell>
          <cell r="BU688">
            <v>0</v>
          </cell>
          <cell r="BV688">
            <v>0</v>
          </cell>
          <cell r="BW688">
            <v>2</v>
          </cell>
          <cell r="BX688">
            <v>0</v>
          </cell>
          <cell r="BY688">
            <v>0</v>
          </cell>
          <cell r="BZ688">
            <v>0</v>
          </cell>
          <cell r="CA688">
            <v>0</v>
          </cell>
          <cell r="CB688">
            <v>0</v>
          </cell>
          <cell r="CC688">
            <v>0</v>
          </cell>
        </row>
        <row r="689">
          <cell r="B689" t="str">
            <v>국도38(종)01</v>
          </cell>
          <cell r="C689" t="str">
            <v>국도38(종)</v>
          </cell>
          <cell r="D689" t="str">
            <v>01</v>
          </cell>
          <cell r="E689" t="str">
            <v>69M</v>
          </cell>
          <cell r="F689" t="str">
            <v>P-BOX09</v>
          </cell>
          <cell r="G689">
            <v>0</v>
          </cell>
          <cell r="H689">
            <v>12</v>
          </cell>
          <cell r="I689">
            <v>0</v>
          </cell>
          <cell r="J689">
            <v>0</v>
          </cell>
          <cell r="K689">
            <v>0</v>
          </cell>
          <cell r="L689">
            <v>0</v>
          </cell>
          <cell r="M689">
            <v>0</v>
          </cell>
          <cell r="N689">
            <v>0</v>
          </cell>
          <cell r="O689">
            <v>0</v>
          </cell>
          <cell r="P689">
            <v>0</v>
          </cell>
          <cell r="Q689">
            <v>0</v>
          </cell>
          <cell r="R689">
            <v>0</v>
          </cell>
          <cell r="S689">
            <v>0</v>
          </cell>
          <cell r="T689">
            <v>0</v>
          </cell>
          <cell r="U689">
            <v>0</v>
          </cell>
          <cell r="V689">
            <v>0</v>
          </cell>
          <cell r="W689">
            <v>0</v>
          </cell>
          <cell r="X689">
            <v>0</v>
          </cell>
          <cell r="Y689">
            <v>0</v>
          </cell>
          <cell r="Z689">
            <v>0</v>
          </cell>
          <cell r="AA689">
            <v>0</v>
          </cell>
          <cell r="AB689">
            <v>0</v>
          </cell>
          <cell r="AC689">
            <v>0</v>
          </cell>
          <cell r="AD689">
            <v>0</v>
          </cell>
          <cell r="AE689">
            <v>0</v>
          </cell>
          <cell r="AF689">
            <v>0</v>
          </cell>
          <cell r="AG689">
            <v>0</v>
          </cell>
          <cell r="AH689">
            <v>0</v>
          </cell>
          <cell r="AI689">
            <v>0</v>
          </cell>
          <cell r="AJ689">
            <v>0</v>
          </cell>
          <cell r="AK689">
            <v>0</v>
          </cell>
          <cell r="AL689">
            <v>0</v>
          </cell>
          <cell r="AM689">
            <v>0</v>
          </cell>
          <cell r="AN689">
            <v>0</v>
          </cell>
          <cell r="AO689">
            <v>0</v>
          </cell>
          <cell r="AP689">
            <v>0</v>
          </cell>
          <cell r="AQ689">
            <v>0</v>
          </cell>
          <cell r="AR689">
            <v>0</v>
          </cell>
          <cell r="AS689">
            <v>0</v>
          </cell>
          <cell r="AT689">
            <v>0</v>
          </cell>
          <cell r="AU689">
            <v>0</v>
          </cell>
          <cell r="AV689">
            <v>0</v>
          </cell>
          <cell r="AW689">
            <v>0</v>
          </cell>
          <cell r="AX689">
            <v>0</v>
          </cell>
          <cell r="AY689">
            <v>0</v>
          </cell>
          <cell r="AZ689">
            <v>0</v>
          </cell>
          <cell r="BA689">
            <v>0</v>
          </cell>
          <cell r="BB689">
            <v>0</v>
          </cell>
          <cell r="BC689">
            <v>0</v>
          </cell>
          <cell r="BD689">
            <v>0</v>
          </cell>
          <cell r="BE689">
            <v>0</v>
          </cell>
          <cell r="BF689">
            <v>0</v>
          </cell>
          <cell r="BG689">
            <v>0</v>
          </cell>
          <cell r="BH689">
            <v>0</v>
          </cell>
          <cell r="BI689">
            <v>0</v>
          </cell>
          <cell r="BJ689">
            <v>0</v>
          </cell>
          <cell r="BK689">
            <v>0</v>
          </cell>
          <cell r="BL689">
            <v>0</v>
          </cell>
          <cell r="BM689">
            <v>0</v>
          </cell>
          <cell r="BN689">
            <v>0</v>
          </cell>
          <cell r="BO689">
            <v>0</v>
          </cell>
          <cell r="BP689">
            <v>0</v>
          </cell>
          <cell r="BQ689">
            <v>0</v>
          </cell>
          <cell r="BR689">
            <v>0</v>
          </cell>
          <cell r="BS689">
            <v>0</v>
          </cell>
          <cell r="BT689">
            <v>0</v>
          </cell>
          <cell r="BU689">
            <v>0</v>
          </cell>
          <cell r="BV689">
            <v>0</v>
          </cell>
          <cell r="BW689">
            <v>0</v>
          </cell>
          <cell r="BX689">
            <v>0</v>
          </cell>
          <cell r="BY689">
            <v>0</v>
          </cell>
          <cell r="BZ689">
            <v>0</v>
          </cell>
          <cell r="CA689">
            <v>0</v>
          </cell>
          <cell r="CB689">
            <v>0</v>
          </cell>
          <cell r="CC689">
            <v>0</v>
          </cell>
        </row>
        <row r="690">
          <cell r="B690" t="str">
            <v>국도38(종)01</v>
          </cell>
          <cell r="C690" t="str">
            <v>국도38(종)</v>
          </cell>
          <cell r="D690" t="str">
            <v>01</v>
          </cell>
          <cell r="E690" t="str">
            <v>P-BOX09</v>
          </cell>
          <cell r="F690" t="str">
            <v>P-BOX10</v>
          </cell>
          <cell r="G690">
            <v>0</v>
          </cell>
          <cell r="H690">
            <v>12</v>
          </cell>
          <cell r="I690">
            <v>0</v>
          </cell>
          <cell r="J690">
            <v>0</v>
          </cell>
          <cell r="K690">
            <v>0</v>
          </cell>
          <cell r="L690">
            <v>0</v>
          </cell>
          <cell r="M690">
            <v>0</v>
          </cell>
          <cell r="N690">
            <v>0</v>
          </cell>
          <cell r="O690">
            <v>0</v>
          </cell>
          <cell r="P690">
            <v>0</v>
          </cell>
          <cell r="Q690">
            <v>0</v>
          </cell>
          <cell r="R690">
            <v>0</v>
          </cell>
          <cell r="S690">
            <v>0</v>
          </cell>
          <cell r="T690">
            <v>0</v>
          </cell>
          <cell r="U690">
            <v>0</v>
          </cell>
          <cell r="V690">
            <v>0</v>
          </cell>
          <cell r="W690">
            <v>0</v>
          </cell>
          <cell r="X690">
            <v>0</v>
          </cell>
          <cell r="Y690">
            <v>0</v>
          </cell>
          <cell r="Z690">
            <v>0</v>
          </cell>
          <cell r="AA690">
            <v>0</v>
          </cell>
          <cell r="AB690">
            <v>0</v>
          </cell>
          <cell r="AC690">
            <v>0</v>
          </cell>
          <cell r="AD690">
            <v>0</v>
          </cell>
          <cell r="AE690">
            <v>0</v>
          </cell>
          <cell r="AF690">
            <v>0</v>
          </cell>
          <cell r="AG690">
            <v>0</v>
          </cell>
          <cell r="AH690">
            <v>0</v>
          </cell>
          <cell r="AI690">
            <v>0</v>
          </cell>
          <cell r="AJ690">
            <v>0</v>
          </cell>
          <cell r="AK690">
            <v>0</v>
          </cell>
          <cell r="AL690">
            <v>0</v>
          </cell>
          <cell r="AM690">
            <v>0</v>
          </cell>
          <cell r="AN690">
            <v>0</v>
          </cell>
          <cell r="AO690">
            <v>0</v>
          </cell>
          <cell r="AP690">
            <v>0</v>
          </cell>
          <cell r="AQ690">
            <v>0</v>
          </cell>
          <cell r="AR690">
            <v>0</v>
          </cell>
          <cell r="AS690">
            <v>0</v>
          </cell>
          <cell r="AT690">
            <v>0</v>
          </cell>
          <cell r="AU690">
            <v>0</v>
          </cell>
          <cell r="AV690">
            <v>0</v>
          </cell>
          <cell r="AW690">
            <v>0</v>
          </cell>
          <cell r="AX690">
            <v>0</v>
          </cell>
          <cell r="AY690">
            <v>0</v>
          </cell>
          <cell r="AZ690">
            <v>0</v>
          </cell>
          <cell r="BA690">
            <v>0</v>
          </cell>
          <cell r="BB690">
            <v>0</v>
          </cell>
          <cell r="BC690">
            <v>0</v>
          </cell>
          <cell r="BD690">
            <v>0</v>
          </cell>
          <cell r="BE690">
            <v>0</v>
          </cell>
          <cell r="BF690">
            <v>0</v>
          </cell>
          <cell r="BG690">
            <v>0</v>
          </cell>
          <cell r="BH690">
            <v>0</v>
          </cell>
          <cell r="BI690">
            <v>0</v>
          </cell>
          <cell r="BJ690">
            <v>0</v>
          </cell>
          <cell r="BK690">
            <v>0</v>
          </cell>
          <cell r="BL690">
            <v>0</v>
          </cell>
          <cell r="BM690">
            <v>0</v>
          </cell>
          <cell r="BN690">
            <v>0</v>
          </cell>
          <cell r="BO690">
            <v>0</v>
          </cell>
          <cell r="BP690">
            <v>0</v>
          </cell>
          <cell r="BQ690">
            <v>0</v>
          </cell>
          <cell r="BR690">
            <v>0</v>
          </cell>
          <cell r="BS690">
            <v>0</v>
          </cell>
          <cell r="BT690">
            <v>0</v>
          </cell>
          <cell r="BU690">
            <v>0</v>
          </cell>
          <cell r="BV690">
            <v>0</v>
          </cell>
          <cell r="BW690">
            <v>0</v>
          </cell>
          <cell r="BX690">
            <v>0</v>
          </cell>
          <cell r="BY690">
            <v>0</v>
          </cell>
          <cell r="BZ690">
            <v>0</v>
          </cell>
          <cell r="CA690">
            <v>0</v>
          </cell>
          <cell r="CB690">
            <v>0</v>
          </cell>
          <cell r="CC690">
            <v>0</v>
          </cell>
        </row>
        <row r="691">
          <cell r="B691" t="str">
            <v>국도38(종)01</v>
          </cell>
          <cell r="C691" t="str">
            <v>국도38(종)</v>
          </cell>
          <cell r="D691" t="str">
            <v>01</v>
          </cell>
          <cell r="E691" t="str">
            <v>P-BOX10</v>
          </cell>
          <cell r="F691" t="str">
            <v>0516B_321</v>
          </cell>
          <cell r="G691">
            <v>0</v>
          </cell>
          <cell r="H691">
            <v>12</v>
          </cell>
          <cell r="I691">
            <v>0</v>
          </cell>
          <cell r="J691">
            <v>0</v>
          </cell>
          <cell r="K691">
            <v>0</v>
          </cell>
          <cell r="L691">
            <v>0</v>
          </cell>
          <cell r="M691">
            <v>0</v>
          </cell>
          <cell r="N691">
            <v>0</v>
          </cell>
          <cell r="O691">
            <v>0</v>
          </cell>
          <cell r="P691">
            <v>0</v>
          </cell>
          <cell r="Q691">
            <v>0</v>
          </cell>
          <cell r="R691">
            <v>0</v>
          </cell>
          <cell r="S691">
            <v>0</v>
          </cell>
          <cell r="T691">
            <v>0</v>
          </cell>
          <cell r="U691">
            <v>0</v>
          </cell>
          <cell r="V691">
            <v>0</v>
          </cell>
          <cell r="W691">
            <v>0</v>
          </cell>
          <cell r="X691">
            <v>0</v>
          </cell>
          <cell r="Y691">
            <v>0</v>
          </cell>
          <cell r="Z691">
            <v>0</v>
          </cell>
          <cell r="AA691">
            <v>0</v>
          </cell>
          <cell r="AB691">
            <v>0</v>
          </cell>
          <cell r="AC691">
            <v>0</v>
          </cell>
          <cell r="AD691">
            <v>0</v>
          </cell>
          <cell r="AE691">
            <v>0</v>
          </cell>
          <cell r="AF691">
            <v>0</v>
          </cell>
          <cell r="AG691">
            <v>0</v>
          </cell>
          <cell r="AH691">
            <v>0</v>
          </cell>
          <cell r="AI691">
            <v>0</v>
          </cell>
          <cell r="AJ691">
            <v>0</v>
          </cell>
          <cell r="AK691">
            <v>0</v>
          </cell>
          <cell r="AL691">
            <v>0</v>
          </cell>
          <cell r="AM691">
            <v>0</v>
          </cell>
          <cell r="AN691">
            <v>0</v>
          </cell>
          <cell r="AO691">
            <v>0</v>
          </cell>
          <cell r="AP691">
            <v>0</v>
          </cell>
          <cell r="AQ691">
            <v>0</v>
          </cell>
          <cell r="AR691">
            <v>0</v>
          </cell>
          <cell r="AS691">
            <v>0</v>
          </cell>
          <cell r="AT691">
            <v>0</v>
          </cell>
          <cell r="AU691">
            <v>0</v>
          </cell>
          <cell r="AV691">
            <v>0</v>
          </cell>
          <cell r="AW691">
            <v>0</v>
          </cell>
          <cell r="AX691">
            <v>0</v>
          </cell>
          <cell r="AY691">
            <v>0</v>
          </cell>
          <cell r="AZ691">
            <v>0</v>
          </cell>
          <cell r="BA691">
            <v>0</v>
          </cell>
          <cell r="BB691">
            <v>0</v>
          </cell>
          <cell r="BC691">
            <v>0</v>
          </cell>
          <cell r="BD691">
            <v>0</v>
          </cell>
          <cell r="BE691">
            <v>0</v>
          </cell>
          <cell r="BF691">
            <v>0</v>
          </cell>
          <cell r="BG691">
            <v>0</v>
          </cell>
          <cell r="BH691">
            <v>0</v>
          </cell>
          <cell r="BI691">
            <v>0</v>
          </cell>
          <cell r="BJ691">
            <v>0</v>
          </cell>
          <cell r="BK691">
            <v>0</v>
          </cell>
          <cell r="BL691">
            <v>0</v>
          </cell>
          <cell r="BM691">
            <v>0</v>
          </cell>
          <cell r="BN691">
            <v>0</v>
          </cell>
          <cell r="BO691">
            <v>0</v>
          </cell>
          <cell r="BP691">
            <v>0</v>
          </cell>
          <cell r="BQ691">
            <v>0</v>
          </cell>
          <cell r="BR691">
            <v>0</v>
          </cell>
          <cell r="BS691">
            <v>0</v>
          </cell>
          <cell r="BT691">
            <v>0</v>
          </cell>
          <cell r="BU691">
            <v>0</v>
          </cell>
          <cell r="BV691">
            <v>0</v>
          </cell>
          <cell r="BW691">
            <v>0</v>
          </cell>
          <cell r="BX691">
            <v>0</v>
          </cell>
          <cell r="BY691">
            <v>0</v>
          </cell>
          <cell r="BZ691">
            <v>0</v>
          </cell>
          <cell r="CA691">
            <v>0</v>
          </cell>
          <cell r="CB691">
            <v>0</v>
          </cell>
          <cell r="CC691">
            <v>0</v>
          </cell>
        </row>
        <row r="692">
          <cell r="B692" t="str">
            <v>국도38(종)01</v>
          </cell>
          <cell r="C692" t="str">
            <v>국도38(종)</v>
          </cell>
          <cell r="D692" t="str">
            <v>01</v>
          </cell>
          <cell r="E692" t="str">
            <v>0516B_321</v>
          </cell>
          <cell r="F692" t="str">
            <v>0516B_421</v>
          </cell>
          <cell r="G692">
            <v>0</v>
          </cell>
          <cell r="H692">
            <v>12</v>
          </cell>
          <cell r="I692">
            <v>0</v>
          </cell>
          <cell r="J692">
            <v>0</v>
          </cell>
          <cell r="K692">
            <v>0</v>
          </cell>
          <cell r="L692">
            <v>0</v>
          </cell>
          <cell r="M692">
            <v>0</v>
          </cell>
          <cell r="N692">
            <v>0</v>
          </cell>
          <cell r="O692">
            <v>0</v>
          </cell>
          <cell r="P692">
            <v>0</v>
          </cell>
          <cell r="Q692">
            <v>0</v>
          </cell>
          <cell r="R692">
            <v>0</v>
          </cell>
          <cell r="S692">
            <v>0</v>
          </cell>
          <cell r="T692">
            <v>0</v>
          </cell>
          <cell r="U692">
            <v>0</v>
          </cell>
          <cell r="V692">
            <v>0</v>
          </cell>
          <cell r="W692">
            <v>0</v>
          </cell>
          <cell r="X692">
            <v>0</v>
          </cell>
          <cell r="Y692">
            <v>0</v>
          </cell>
          <cell r="Z692">
            <v>0</v>
          </cell>
          <cell r="AA692">
            <v>0</v>
          </cell>
          <cell r="AB692">
            <v>0</v>
          </cell>
          <cell r="AC692">
            <v>0</v>
          </cell>
          <cell r="AD692">
            <v>0</v>
          </cell>
          <cell r="AE692">
            <v>0</v>
          </cell>
          <cell r="AF692">
            <v>0</v>
          </cell>
          <cell r="AG692">
            <v>0</v>
          </cell>
          <cell r="AH692">
            <v>0</v>
          </cell>
          <cell r="AI692">
            <v>0</v>
          </cell>
          <cell r="AJ692">
            <v>0</v>
          </cell>
          <cell r="AK692">
            <v>0</v>
          </cell>
          <cell r="AL692">
            <v>0</v>
          </cell>
          <cell r="AM692">
            <v>0</v>
          </cell>
          <cell r="AN692">
            <v>0</v>
          </cell>
          <cell r="AO692">
            <v>0</v>
          </cell>
          <cell r="AP692">
            <v>0</v>
          </cell>
          <cell r="AQ692">
            <v>0</v>
          </cell>
          <cell r="AR692">
            <v>0</v>
          </cell>
          <cell r="AS692">
            <v>0</v>
          </cell>
          <cell r="AT692">
            <v>0</v>
          </cell>
          <cell r="AU692">
            <v>0</v>
          </cell>
          <cell r="AV692">
            <v>0</v>
          </cell>
          <cell r="AW692">
            <v>0</v>
          </cell>
          <cell r="AX692">
            <v>0</v>
          </cell>
          <cell r="AY692">
            <v>0</v>
          </cell>
          <cell r="AZ692">
            <v>0</v>
          </cell>
          <cell r="BA692">
            <v>0</v>
          </cell>
          <cell r="BB692">
            <v>0</v>
          </cell>
          <cell r="BC692">
            <v>0</v>
          </cell>
          <cell r="BD692">
            <v>0</v>
          </cell>
          <cell r="BE692">
            <v>0</v>
          </cell>
          <cell r="BF692">
            <v>0</v>
          </cell>
          <cell r="BG692">
            <v>0</v>
          </cell>
          <cell r="BH692">
            <v>0</v>
          </cell>
          <cell r="BI692">
            <v>0</v>
          </cell>
          <cell r="BJ692">
            <v>0</v>
          </cell>
          <cell r="BK692">
            <v>0</v>
          </cell>
          <cell r="BL692">
            <v>0</v>
          </cell>
          <cell r="BM692">
            <v>0</v>
          </cell>
          <cell r="BN692">
            <v>0</v>
          </cell>
          <cell r="BO692">
            <v>0</v>
          </cell>
          <cell r="BP692">
            <v>0</v>
          </cell>
          <cell r="BQ692">
            <v>0</v>
          </cell>
          <cell r="BR692">
            <v>0</v>
          </cell>
          <cell r="BS692">
            <v>0</v>
          </cell>
          <cell r="BT692">
            <v>0</v>
          </cell>
          <cell r="BU692">
            <v>0</v>
          </cell>
          <cell r="BV692">
            <v>0</v>
          </cell>
          <cell r="BW692">
            <v>0</v>
          </cell>
          <cell r="BX692">
            <v>0</v>
          </cell>
          <cell r="BY692">
            <v>0</v>
          </cell>
          <cell r="BZ692">
            <v>0</v>
          </cell>
          <cell r="CA692">
            <v>0</v>
          </cell>
          <cell r="CB692">
            <v>0</v>
          </cell>
          <cell r="CC692">
            <v>0</v>
          </cell>
        </row>
        <row r="693">
          <cell r="B693" t="str">
            <v>국도38(종)01</v>
          </cell>
          <cell r="C693" t="str">
            <v>국도38(종)</v>
          </cell>
          <cell r="D693" t="str">
            <v>01</v>
          </cell>
          <cell r="E693" t="str">
            <v>0516B_421</v>
          </cell>
          <cell r="F693" t="str">
            <v>0516B_531</v>
          </cell>
          <cell r="G693">
            <v>0</v>
          </cell>
          <cell r="H693">
            <v>12</v>
          </cell>
          <cell r="I693">
            <v>0</v>
          </cell>
          <cell r="J693">
            <v>0</v>
          </cell>
          <cell r="K693">
            <v>0</v>
          </cell>
          <cell r="L693">
            <v>0</v>
          </cell>
          <cell r="M693">
            <v>0</v>
          </cell>
          <cell r="N693">
            <v>0</v>
          </cell>
          <cell r="O693">
            <v>0</v>
          </cell>
          <cell r="P693">
            <v>0</v>
          </cell>
          <cell r="Q693">
            <v>0</v>
          </cell>
          <cell r="R693">
            <v>0</v>
          </cell>
          <cell r="S693">
            <v>0</v>
          </cell>
          <cell r="T693">
            <v>0</v>
          </cell>
          <cell r="U693">
            <v>0</v>
          </cell>
          <cell r="V693">
            <v>0</v>
          </cell>
          <cell r="W693">
            <v>0</v>
          </cell>
          <cell r="X693">
            <v>0</v>
          </cell>
          <cell r="Y693">
            <v>0</v>
          </cell>
          <cell r="Z693">
            <v>0</v>
          </cell>
          <cell r="AA693">
            <v>0</v>
          </cell>
          <cell r="AB693">
            <v>0</v>
          </cell>
          <cell r="AC693">
            <v>0</v>
          </cell>
          <cell r="AD693">
            <v>0</v>
          </cell>
          <cell r="AE693">
            <v>0</v>
          </cell>
          <cell r="AF693">
            <v>0</v>
          </cell>
          <cell r="AG693">
            <v>0</v>
          </cell>
          <cell r="AH693">
            <v>0</v>
          </cell>
          <cell r="AI693">
            <v>0</v>
          </cell>
          <cell r="AJ693">
            <v>0</v>
          </cell>
          <cell r="AK693">
            <v>0</v>
          </cell>
          <cell r="AL693">
            <v>0</v>
          </cell>
          <cell r="AM693">
            <v>0</v>
          </cell>
          <cell r="AN693">
            <v>0</v>
          </cell>
          <cell r="AO693">
            <v>0</v>
          </cell>
          <cell r="AP693">
            <v>0</v>
          </cell>
          <cell r="AQ693">
            <v>0</v>
          </cell>
          <cell r="AR693">
            <v>0</v>
          </cell>
          <cell r="AS693">
            <v>0</v>
          </cell>
          <cell r="AT693">
            <v>0</v>
          </cell>
          <cell r="AU693">
            <v>0</v>
          </cell>
          <cell r="AV693">
            <v>0</v>
          </cell>
          <cell r="AW693">
            <v>0</v>
          </cell>
          <cell r="AX693">
            <v>0</v>
          </cell>
          <cell r="AY693">
            <v>0</v>
          </cell>
          <cell r="AZ693">
            <v>0</v>
          </cell>
          <cell r="BA693">
            <v>0</v>
          </cell>
          <cell r="BB693">
            <v>0</v>
          </cell>
          <cell r="BC693">
            <v>0</v>
          </cell>
          <cell r="BD693">
            <v>0</v>
          </cell>
          <cell r="BE693">
            <v>0</v>
          </cell>
          <cell r="BF693">
            <v>0</v>
          </cell>
          <cell r="BG693">
            <v>0</v>
          </cell>
          <cell r="BH693">
            <v>0</v>
          </cell>
          <cell r="BI693">
            <v>0</v>
          </cell>
          <cell r="BJ693">
            <v>0</v>
          </cell>
          <cell r="BK693">
            <v>0</v>
          </cell>
          <cell r="BL693">
            <v>0</v>
          </cell>
          <cell r="BM693">
            <v>0</v>
          </cell>
          <cell r="BN693">
            <v>0</v>
          </cell>
          <cell r="BO693">
            <v>0</v>
          </cell>
          <cell r="BP693">
            <v>0</v>
          </cell>
          <cell r="BQ693">
            <v>0</v>
          </cell>
          <cell r="BR693">
            <v>0</v>
          </cell>
          <cell r="BS693">
            <v>0</v>
          </cell>
          <cell r="BT693">
            <v>0</v>
          </cell>
          <cell r="BU693">
            <v>0</v>
          </cell>
          <cell r="BV693">
            <v>0</v>
          </cell>
          <cell r="BW693">
            <v>0</v>
          </cell>
          <cell r="BX693">
            <v>0</v>
          </cell>
          <cell r="BY693">
            <v>0</v>
          </cell>
          <cell r="BZ693">
            <v>0</v>
          </cell>
          <cell r="CA693">
            <v>0</v>
          </cell>
          <cell r="CB693">
            <v>0</v>
          </cell>
          <cell r="CC693">
            <v>0</v>
          </cell>
        </row>
        <row r="694">
          <cell r="B694" t="str">
            <v>국도38(종)01</v>
          </cell>
          <cell r="C694" t="str">
            <v>국도38(종)</v>
          </cell>
          <cell r="D694" t="str">
            <v>01</v>
          </cell>
          <cell r="E694" t="str">
            <v>0516B_531</v>
          </cell>
          <cell r="F694" t="str">
            <v>0516B_631</v>
          </cell>
          <cell r="G694">
            <v>0</v>
          </cell>
          <cell r="H694">
            <v>12</v>
          </cell>
          <cell r="I694">
            <v>0</v>
          </cell>
          <cell r="J694">
            <v>0</v>
          </cell>
          <cell r="K694">
            <v>0</v>
          </cell>
          <cell r="L694">
            <v>0</v>
          </cell>
          <cell r="M694">
            <v>0</v>
          </cell>
          <cell r="N694">
            <v>0</v>
          </cell>
          <cell r="O694">
            <v>0</v>
          </cell>
          <cell r="P694">
            <v>0</v>
          </cell>
          <cell r="Q694">
            <v>0</v>
          </cell>
          <cell r="R694">
            <v>0</v>
          </cell>
          <cell r="S694">
            <v>0</v>
          </cell>
          <cell r="T694">
            <v>0</v>
          </cell>
          <cell r="U694">
            <v>0</v>
          </cell>
          <cell r="V694">
            <v>0</v>
          </cell>
          <cell r="W694">
            <v>0</v>
          </cell>
          <cell r="X694">
            <v>0</v>
          </cell>
          <cell r="Y694">
            <v>0</v>
          </cell>
          <cell r="Z694">
            <v>0</v>
          </cell>
          <cell r="AA694">
            <v>0</v>
          </cell>
          <cell r="AB694">
            <v>0</v>
          </cell>
          <cell r="AC694">
            <v>0</v>
          </cell>
          <cell r="AD694">
            <v>0</v>
          </cell>
          <cell r="AE694">
            <v>0</v>
          </cell>
          <cell r="AF694">
            <v>0</v>
          </cell>
          <cell r="AG694">
            <v>0</v>
          </cell>
          <cell r="AH694">
            <v>0</v>
          </cell>
          <cell r="AI694">
            <v>0</v>
          </cell>
          <cell r="AJ694">
            <v>0</v>
          </cell>
          <cell r="AK694">
            <v>0</v>
          </cell>
          <cell r="AL694">
            <v>0</v>
          </cell>
          <cell r="AM694">
            <v>0</v>
          </cell>
          <cell r="AN694">
            <v>0</v>
          </cell>
          <cell r="AO694">
            <v>0</v>
          </cell>
          <cell r="AP694">
            <v>0</v>
          </cell>
          <cell r="AQ694">
            <v>0</v>
          </cell>
          <cell r="AR694">
            <v>0</v>
          </cell>
          <cell r="AS694">
            <v>0</v>
          </cell>
          <cell r="AT694">
            <v>0</v>
          </cell>
          <cell r="AU694">
            <v>0</v>
          </cell>
          <cell r="AV694">
            <v>0</v>
          </cell>
          <cell r="AW694">
            <v>0</v>
          </cell>
          <cell r="AX694">
            <v>0</v>
          </cell>
          <cell r="AY694">
            <v>0</v>
          </cell>
          <cell r="AZ694">
            <v>0</v>
          </cell>
          <cell r="BA694">
            <v>0</v>
          </cell>
          <cell r="BB694">
            <v>0</v>
          </cell>
          <cell r="BC694">
            <v>0</v>
          </cell>
          <cell r="BD694">
            <v>0</v>
          </cell>
          <cell r="BE694">
            <v>0</v>
          </cell>
          <cell r="BF694">
            <v>0</v>
          </cell>
          <cell r="BG694">
            <v>0</v>
          </cell>
          <cell r="BH694">
            <v>0</v>
          </cell>
          <cell r="BI694">
            <v>0</v>
          </cell>
          <cell r="BJ694">
            <v>0</v>
          </cell>
          <cell r="BK694">
            <v>0</v>
          </cell>
          <cell r="BL694">
            <v>0</v>
          </cell>
          <cell r="BM694">
            <v>0</v>
          </cell>
          <cell r="BN694">
            <v>0</v>
          </cell>
          <cell r="BO694">
            <v>0</v>
          </cell>
          <cell r="BP694">
            <v>0</v>
          </cell>
          <cell r="BQ694">
            <v>0</v>
          </cell>
          <cell r="BR694">
            <v>0</v>
          </cell>
          <cell r="BS694">
            <v>0</v>
          </cell>
          <cell r="BT694">
            <v>0</v>
          </cell>
          <cell r="BU694">
            <v>0</v>
          </cell>
          <cell r="BV694">
            <v>0</v>
          </cell>
          <cell r="BW694">
            <v>0</v>
          </cell>
          <cell r="BX694">
            <v>0</v>
          </cell>
          <cell r="BY694">
            <v>0</v>
          </cell>
          <cell r="BZ694">
            <v>0</v>
          </cell>
          <cell r="CA694">
            <v>0</v>
          </cell>
          <cell r="CB694">
            <v>0</v>
          </cell>
          <cell r="CC694">
            <v>0</v>
          </cell>
        </row>
        <row r="695">
          <cell r="B695" t="str">
            <v>국도38(종)01</v>
          </cell>
          <cell r="C695" t="str">
            <v>국도38(종)</v>
          </cell>
          <cell r="D695" t="str">
            <v>01</v>
          </cell>
          <cell r="E695" t="str">
            <v>0516B_631</v>
          </cell>
          <cell r="F695" t="str">
            <v>0516B_641</v>
          </cell>
          <cell r="G695">
            <v>0</v>
          </cell>
          <cell r="H695">
            <v>12</v>
          </cell>
          <cell r="I695">
            <v>0</v>
          </cell>
          <cell r="J695">
            <v>0</v>
          </cell>
          <cell r="K695">
            <v>0</v>
          </cell>
          <cell r="L695">
            <v>0</v>
          </cell>
          <cell r="M695">
            <v>0</v>
          </cell>
          <cell r="N695">
            <v>0</v>
          </cell>
          <cell r="O695">
            <v>0</v>
          </cell>
          <cell r="P695">
            <v>0</v>
          </cell>
          <cell r="Q695">
            <v>0</v>
          </cell>
          <cell r="R695">
            <v>0</v>
          </cell>
          <cell r="S695">
            <v>0</v>
          </cell>
          <cell r="T695">
            <v>0</v>
          </cell>
          <cell r="U695">
            <v>0</v>
          </cell>
          <cell r="V695">
            <v>0</v>
          </cell>
          <cell r="W695">
            <v>0</v>
          </cell>
          <cell r="X695">
            <v>0</v>
          </cell>
          <cell r="Y695">
            <v>0</v>
          </cell>
          <cell r="Z695">
            <v>0</v>
          </cell>
          <cell r="AA695">
            <v>0</v>
          </cell>
          <cell r="AB695">
            <v>0</v>
          </cell>
          <cell r="AC695">
            <v>0</v>
          </cell>
          <cell r="AD695">
            <v>0</v>
          </cell>
          <cell r="AE695">
            <v>0</v>
          </cell>
          <cell r="AF695">
            <v>0</v>
          </cell>
          <cell r="AG695">
            <v>0</v>
          </cell>
          <cell r="AH695">
            <v>0</v>
          </cell>
          <cell r="AI695">
            <v>0</v>
          </cell>
          <cell r="AJ695">
            <v>0</v>
          </cell>
          <cell r="AK695">
            <v>0</v>
          </cell>
          <cell r="AL695">
            <v>0</v>
          </cell>
          <cell r="AM695">
            <v>0</v>
          </cell>
          <cell r="AN695">
            <v>0</v>
          </cell>
          <cell r="AO695">
            <v>0</v>
          </cell>
          <cell r="AP695">
            <v>0</v>
          </cell>
          <cell r="AQ695">
            <v>0</v>
          </cell>
          <cell r="AR695">
            <v>0</v>
          </cell>
          <cell r="AS695">
            <v>0</v>
          </cell>
          <cell r="AT695">
            <v>0</v>
          </cell>
          <cell r="AU695">
            <v>0</v>
          </cell>
          <cell r="AV695">
            <v>0</v>
          </cell>
          <cell r="AW695">
            <v>0</v>
          </cell>
          <cell r="AX695">
            <v>0</v>
          </cell>
          <cell r="AY695">
            <v>0</v>
          </cell>
          <cell r="AZ695">
            <v>0</v>
          </cell>
          <cell r="BA695">
            <v>0</v>
          </cell>
          <cell r="BB695">
            <v>0</v>
          </cell>
          <cell r="BC695">
            <v>0</v>
          </cell>
          <cell r="BD695">
            <v>0</v>
          </cell>
          <cell r="BE695">
            <v>0</v>
          </cell>
          <cell r="BF695">
            <v>0</v>
          </cell>
          <cell r="BG695">
            <v>0</v>
          </cell>
          <cell r="BH695">
            <v>0</v>
          </cell>
          <cell r="BI695">
            <v>0</v>
          </cell>
          <cell r="BJ695">
            <v>0</v>
          </cell>
          <cell r="BK695">
            <v>0</v>
          </cell>
          <cell r="BL695">
            <v>0</v>
          </cell>
          <cell r="BM695">
            <v>0</v>
          </cell>
          <cell r="BN695">
            <v>0</v>
          </cell>
          <cell r="BO695">
            <v>0</v>
          </cell>
          <cell r="BP695">
            <v>0</v>
          </cell>
          <cell r="BQ695">
            <v>0</v>
          </cell>
          <cell r="BR695">
            <v>0</v>
          </cell>
          <cell r="BS695">
            <v>0</v>
          </cell>
          <cell r="BT695">
            <v>0</v>
          </cell>
          <cell r="BU695">
            <v>0</v>
          </cell>
          <cell r="BV695">
            <v>0</v>
          </cell>
          <cell r="BW695">
            <v>0</v>
          </cell>
          <cell r="BX695">
            <v>0</v>
          </cell>
          <cell r="BY695">
            <v>0</v>
          </cell>
          <cell r="BZ695">
            <v>0</v>
          </cell>
          <cell r="CA695">
            <v>0</v>
          </cell>
          <cell r="CB695">
            <v>0</v>
          </cell>
          <cell r="CC695">
            <v>0</v>
          </cell>
        </row>
        <row r="696">
          <cell r="B696" t="str">
            <v>국도38(종)01</v>
          </cell>
          <cell r="C696" t="str">
            <v>국도38(종)</v>
          </cell>
          <cell r="D696" t="str">
            <v>01</v>
          </cell>
          <cell r="E696" t="str">
            <v>0516B_641</v>
          </cell>
          <cell r="F696" t="str">
            <v>VMS05</v>
          </cell>
          <cell r="G696">
            <v>0</v>
          </cell>
          <cell r="H696">
            <v>12</v>
          </cell>
          <cell r="I696">
            <v>0</v>
          </cell>
          <cell r="J696" t="str">
            <v>18년예정</v>
          </cell>
          <cell r="K696">
            <v>0</v>
          </cell>
          <cell r="L696">
            <v>0</v>
          </cell>
          <cell r="M696">
            <v>0</v>
          </cell>
          <cell r="N696">
            <v>0</v>
          </cell>
          <cell r="O696">
            <v>0</v>
          </cell>
          <cell r="P696">
            <v>0</v>
          </cell>
          <cell r="Q696">
            <v>0</v>
          </cell>
          <cell r="R696">
            <v>0</v>
          </cell>
          <cell r="S696">
            <v>0</v>
          </cell>
          <cell r="T696">
            <v>0</v>
          </cell>
          <cell r="U696">
            <v>0</v>
          </cell>
          <cell r="V696">
            <v>0</v>
          </cell>
          <cell r="W696">
            <v>0</v>
          </cell>
          <cell r="X696">
            <v>0</v>
          </cell>
          <cell r="Y696">
            <v>0</v>
          </cell>
          <cell r="Z696">
            <v>0</v>
          </cell>
          <cell r="AA696">
            <v>0</v>
          </cell>
          <cell r="AB696">
            <v>0</v>
          </cell>
          <cell r="AC696">
            <v>0</v>
          </cell>
          <cell r="AD696">
            <v>0</v>
          </cell>
          <cell r="AE696">
            <v>0</v>
          </cell>
          <cell r="AF696">
            <v>0</v>
          </cell>
          <cell r="AG696">
            <v>0</v>
          </cell>
          <cell r="AH696">
            <v>0</v>
          </cell>
          <cell r="AI696">
            <v>0</v>
          </cell>
          <cell r="AJ696">
            <v>0</v>
          </cell>
          <cell r="AK696">
            <v>0</v>
          </cell>
          <cell r="AL696">
            <v>0</v>
          </cell>
          <cell r="AM696">
            <v>0</v>
          </cell>
          <cell r="AN696">
            <v>0</v>
          </cell>
          <cell r="AO696">
            <v>0</v>
          </cell>
          <cell r="AP696">
            <v>0</v>
          </cell>
          <cell r="AQ696">
            <v>0</v>
          </cell>
          <cell r="AR696">
            <v>0</v>
          </cell>
          <cell r="AS696">
            <v>0</v>
          </cell>
          <cell r="AT696">
            <v>0</v>
          </cell>
          <cell r="AU696">
            <v>0</v>
          </cell>
          <cell r="AV696">
            <v>0</v>
          </cell>
          <cell r="AW696">
            <v>0</v>
          </cell>
          <cell r="AX696">
            <v>0</v>
          </cell>
          <cell r="AY696">
            <v>0</v>
          </cell>
          <cell r="AZ696">
            <v>0</v>
          </cell>
          <cell r="BA696">
            <v>0</v>
          </cell>
          <cell r="BB696">
            <v>0</v>
          </cell>
          <cell r="BC696">
            <v>0</v>
          </cell>
          <cell r="BD696">
            <v>0</v>
          </cell>
          <cell r="BE696">
            <v>0</v>
          </cell>
          <cell r="BF696">
            <v>0</v>
          </cell>
          <cell r="BG696">
            <v>0</v>
          </cell>
          <cell r="BH696">
            <v>0</v>
          </cell>
          <cell r="BI696">
            <v>0</v>
          </cell>
          <cell r="BJ696">
            <v>0</v>
          </cell>
          <cell r="BK696">
            <v>0</v>
          </cell>
          <cell r="BL696">
            <v>0</v>
          </cell>
          <cell r="BM696">
            <v>0</v>
          </cell>
          <cell r="BN696">
            <v>0</v>
          </cell>
          <cell r="BO696">
            <v>0</v>
          </cell>
          <cell r="BP696">
            <v>0</v>
          </cell>
          <cell r="BQ696">
            <v>0</v>
          </cell>
          <cell r="BR696">
            <v>0</v>
          </cell>
          <cell r="BS696">
            <v>0</v>
          </cell>
          <cell r="BT696">
            <v>0</v>
          </cell>
          <cell r="BU696">
            <v>0</v>
          </cell>
          <cell r="BV696">
            <v>0</v>
          </cell>
          <cell r="BW696">
            <v>0</v>
          </cell>
          <cell r="BX696">
            <v>0</v>
          </cell>
          <cell r="BY696">
            <v>0</v>
          </cell>
          <cell r="BZ696">
            <v>0</v>
          </cell>
          <cell r="CA696">
            <v>0</v>
          </cell>
          <cell r="CB696">
            <v>0</v>
          </cell>
          <cell r="CC696">
            <v>0</v>
          </cell>
        </row>
        <row r="697">
          <cell r="B697" t="str">
            <v>국도38(종)01</v>
          </cell>
          <cell r="C697" t="str">
            <v>국도38(종)</v>
          </cell>
          <cell r="D697" t="str">
            <v>01</v>
          </cell>
          <cell r="E697" t="str">
            <v>69M</v>
          </cell>
          <cell r="F697" t="str">
            <v>B-03</v>
          </cell>
          <cell r="G697">
            <v>146</v>
          </cell>
          <cell r="H697">
            <v>48</v>
          </cell>
          <cell r="I697">
            <v>0</v>
          </cell>
          <cell r="J697">
            <v>0</v>
          </cell>
          <cell r="K697">
            <v>0</v>
          </cell>
          <cell r="L697">
            <v>0</v>
          </cell>
          <cell r="M697">
            <v>0</v>
          </cell>
          <cell r="N697">
            <v>0</v>
          </cell>
          <cell r="O697">
            <v>0</v>
          </cell>
          <cell r="P697">
            <v>0</v>
          </cell>
          <cell r="Q697">
            <v>0</v>
          </cell>
          <cell r="R697">
            <v>0</v>
          </cell>
          <cell r="S697">
            <v>146</v>
          </cell>
          <cell r="T697">
            <v>146</v>
          </cell>
          <cell r="U697">
            <v>146</v>
          </cell>
          <cell r="V697">
            <v>0</v>
          </cell>
          <cell r="W697">
            <v>0</v>
          </cell>
          <cell r="X697">
            <v>0</v>
          </cell>
          <cell r="Y697">
            <v>0</v>
          </cell>
          <cell r="Z697">
            <v>0</v>
          </cell>
          <cell r="AA697">
            <v>0</v>
          </cell>
          <cell r="AB697">
            <v>0</v>
          </cell>
          <cell r="AC697">
            <v>0</v>
          </cell>
          <cell r="AD697">
            <v>0</v>
          </cell>
          <cell r="AE697">
            <v>0</v>
          </cell>
          <cell r="AF697">
            <v>0</v>
          </cell>
          <cell r="AG697">
            <v>0</v>
          </cell>
          <cell r="AH697">
            <v>0</v>
          </cell>
          <cell r="AI697">
            <v>0</v>
          </cell>
          <cell r="AJ697">
            <v>0</v>
          </cell>
          <cell r="AK697">
            <v>0</v>
          </cell>
          <cell r="AL697">
            <v>0</v>
          </cell>
          <cell r="AM697">
            <v>0</v>
          </cell>
          <cell r="AN697">
            <v>0</v>
          </cell>
          <cell r="AO697">
            <v>0</v>
          </cell>
          <cell r="AP697">
            <v>0</v>
          </cell>
          <cell r="AQ697">
            <v>0</v>
          </cell>
          <cell r="AR697">
            <v>0</v>
          </cell>
          <cell r="AS697">
            <v>0</v>
          </cell>
          <cell r="AT697">
            <v>0</v>
          </cell>
          <cell r="AU697">
            <v>0</v>
          </cell>
          <cell r="AV697">
            <v>0</v>
          </cell>
          <cell r="AW697">
            <v>0</v>
          </cell>
          <cell r="AX697">
            <v>0</v>
          </cell>
          <cell r="AY697">
            <v>0</v>
          </cell>
          <cell r="AZ697">
            <v>0</v>
          </cell>
          <cell r="BA697">
            <v>0</v>
          </cell>
          <cell r="BB697">
            <v>0</v>
          </cell>
          <cell r="BC697">
            <v>0</v>
          </cell>
          <cell r="BD697">
            <v>0</v>
          </cell>
          <cell r="BE697">
            <v>0</v>
          </cell>
          <cell r="BF697">
            <v>0</v>
          </cell>
          <cell r="BG697">
            <v>0</v>
          </cell>
          <cell r="BH697">
            <v>0</v>
          </cell>
          <cell r="BI697">
            <v>0</v>
          </cell>
          <cell r="BJ697">
            <v>0</v>
          </cell>
          <cell r="BK697">
            <v>0</v>
          </cell>
          <cell r="BL697">
            <v>0</v>
          </cell>
          <cell r="BM697">
            <v>0</v>
          </cell>
          <cell r="BN697">
            <v>0</v>
          </cell>
          <cell r="BO697">
            <v>0</v>
          </cell>
          <cell r="BP697">
            <v>146</v>
          </cell>
          <cell r="BQ697">
            <v>0</v>
          </cell>
          <cell r="BR697">
            <v>0</v>
          </cell>
          <cell r="BS697">
            <v>1</v>
          </cell>
          <cell r="BT697">
            <v>0</v>
          </cell>
          <cell r="BU697">
            <v>0</v>
          </cell>
          <cell r="BV697">
            <v>0</v>
          </cell>
          <cell r="BW697">
            <v>2</v>
          </cell>
          <cell r="BX697">
            <v>0</v>
          </cell>
          <cell r="BY697">
            <v>0</v>
          </cell>
          <cell r="BZ697">
            <v>0</v>
          </cell>
          <cell r="CA697">
            <v>0</v>
          </cell>
          <cell r="CB697">
            <v>0</v>
          </cell>
          <cell r="CC697">
            <v>0</v>
          </cell>
        </row>
        <row r="698">
          <cell r="B698" t="str">
            <v>국도38(종)01</v>
          </cell>
          <cell r="C698" t="str">
            <v>국도38(종)</v>
          </cell>
          <cell r="D698" t="str">
            <v>01</v>
          </cell>
          <cell r="E698" t="str">
            <v>B-03</v>
          </cell>
          <cell r="F698" t="str">
            <v>PBOX11</v>
          </cell>
          <cell r="G698">
            <v>2</v>
          </cell>
          <cell r="H698">
            <v>48</v>
          </cell>
          <cell r="I698">
            <v>0</v>
          </cell>
          <cell r="J698">
            <v>0</v>
          </cell>
          <cell r="K698">
            <v>0</v>
          </cell>
          <cell r="L698">
            <v>0</v>
          </cell>
          <cell r="M698">
            <v>0</v>
          </cell>
          <cell r="N698">
            <v>0</v>
          </cell>
          <cell r="O698">
            <v>0</v>
          </cell>
          <cell r="P698">
            <v>0</v>
          </cell>
          <cell r="Q698">
            <v>0</v>
          </cell>
          <cell r="R698">
            <v>0</v>
          </cell>
          <cell r="S698">
            <v>0</v>
          </cell>
          <cell r="T698">
            <v>0</v>
          </cell>
          <cell r="U698">
            <v>0</v>
          </cell>
          <cell r="V698">
            <v>0</v>
          </cell>
          <cell r="W698">
            <v>0</v>
          </cell>
          <cell r="X698">
            <v>0</v>
          </cell>
          <cell r="Y698">
            <v>0</v>
          </cell>
          <cell r="Z698">
            <v>0</v>
          </cell>
          <cell r="AA698">
            <v>0</v>
          </cell>
          <cell r="AB698">
            <v>0</v>
          </cell>
          <cell r="AC698">
            <v>0</v>
          </cell>
          <cell r="AD698">
            <v>0</v>
          </cell>
          <cell r="AE698">
            <v>0</v>
          </cell>
          <cell r="AF698">
            <v>0</v>
          </cell>
          <cell r="AG698">
            <v>0</v>
          </cell>
          <cell r="AH698">
            <v>0</v>
          </cell>
          <cell r="AI698">
            <v>0</v>
          </cell>
          <cell r="AJ698">
            <v>0</v>
          </cell>
          <cell r="AK698">
            <v>0</v>
          </cell>
          <cell r="AL698">
            <v>0</v>
          </cell>
          <cell r="AM698">
            <v>0</v>
          </cell>
          <cell r="AN698">
            <v>0</v>
          </cell>
          <cell r="AO698">
            <v>0</v>
          </cell>
          <cell r="AP698">
            <v>0</v>
          </cell>
          <cell r="AQ698">
            <v>0</v>
          </cell>
          <cell r="AR698">
            <v>0</v>
          </cell>
          <cell r="AS698">
            <v>0</v>
          </cell>
          <cell r="AT698">
            <v>0</v>
          </cell>
          <cell r="AU698">
            <v>0</v>
          </cell>
          <cell r="AV698">
            <v>0</v>
          </cell>
          <cell r="AW698">
            <v>0</v>
          </cell>
          <cell r="AX698">
            <v>0</v>
          </cell>
          <cell r="AY698">
            <v>0</v>
          </cell>
          <cell r="AZ698">
            <v>0</v>
          </cell>
          <cell r="BA698">
            <v>0</v>
          </cell>
          <cell r="BB698">
            <v>0</v>
          </cell>
          <cell r="BC698">
            <v>0</v>
          </cell>
          <cell r="BD698">
            <v>0</v>
          </cell>
          <cell r="BE698">
            <v>0</v>
          </cell>
          <cell r="BF698">
            <v>0</v>
          </cell>
          <cell r="BG698">
            <v>0</v>
          </cell>
          <cell r="BH698">
            <v>0</v>
          </cell>
          <cell r="BI698">
            <v>0</v>
          </cell>
          <cell r="BJ698">
            <v>0</v>
          </cell>
          <cell r="BK698">
            <v>0</v>
          </cell>
          <cell r="BL698">
            <v>0</v>
          </cell>
          <cell r="BM698">
            <v>0</v>
          </cell>
          <cell r="BN698">
            <v>0</v>
          </cell>
          <cell r="BO698">
            <v>0</v>
          </cell>
          <cell r="BP698">
            <v>0</v>
          </cell>
          <cell r="BQ698">
            <v>2</v>
          </cell>
          <cell r="BR698">
            <v>0</v>
          </cell>
          <cell r="BS698">
            <v>0</v>
          </cell>
          <cell r="BT698">
            <v>1</v>
          </cell>
          <cell r="BU698">
            <v>0</v>
          </cell>
          <cell r="BV698">
            <v>0</v>
          </cell>
          <cell r="BW698">
            <v>0</v>
          </cell>
          <cell r="BX698">
            <v>0</v>
          </cell>
          <cell r="BY698">
            <v>0</v>
          </cell>
          <cell r="BZ698">
            <v>0</v>
          </cell>
          <cell r="CA698">
            <v>0</v>
          </cell>
          <cell r="CB698">
            <v>0</v>
          </cell>
          <cell r="CC698">
            <v>0</v>
          </cell>
        </row>
        <row r="699">
          <cell r="B699" t="str">
            <v>국도38(종)01</v>
          </cell>
          <cell r="C699" t="str">
            <v>국도38(종)</v>
          </cell>
          <cell r="D699" t="str">
            <v>01</v>
          </cell>
          <cell r="E699" t="str">
            <v>PBOX11</v>
          </cell>
          <cell r="F699" t="str">
            <v>PBOX12</v>
          </cell>
          <cell r="G699">
            <v>223</v>
          </cell>
          <cell r="H699">
            <v>48</v>
          </cell>
          <cell r="I699">
            <v>0</v>
          </cell>
          <cell r="J699">
            <v>0</v>
          </cell>
          <cell r="K699">
            <v>0</v>
          </cell>
          <cell r="L699">
            <v>0</v>
          </cell>
          <cell r="M699">
            <v>0</v>
          </cell>
          <cell r="N699">
            <v>0</v>
          </cell>
          <cell r="O699">
            <v>0</v>
          </cell>
          <cell r="P699">
            <v>0</v>
          </cell>
          <cell r="Q699">
            <v>0</v>
          </cell>
          <cell r="R699">
            <v>0</v>
          </cell>
          <cell r="S699">
            <v>0</v>
          </cell>
          <cell r="T699">
            <v>0</v>
          </cell>
          <cell r="U699">
            <v>0</v>
          </cell>
          <cell r="V699">
            <v>0</v>
          </cell>
          <cell r="W699">
            <v>0</v>
          </cell>
          <cell r="X699">
            <v>0</v>
          </cell>
          <cell r="Y699">
            <v>0</v>
          </cell>
          <cell r="Z699">
            <v>0</v>
          </cell>
          <cell r="AA699">
            <v>0</v>
          </cell>
          <cell r="AB699">
            <v>0</v>
          </cell>
          <cell r="AC699">
            <v>0</v>
          </cell>
          <cell r="AD699">
            <v>0</v>
          </cell>
          <cell r="AE699">
            <v>0</v>
          </cell>
          <cell r="AF699">
            <v>0</v>
          </cell>
          <cell r="AG699">
            <v>0</v>
          </cell>
          <cell r="AH699">
            <v>0</v>
          </cell>
          <cell r="AI699">
            <v>0</v>
          </cell>
          <cell r="AJ699">
            <v>0</v>
          </cell>
          <cell r="AK699">
            <v>0</v>
          </cell>
          <cell r="AL699">
            <v>0</v>
          </cell>
          <cell r="AM699">
            <v>0</v>
          </cell>
          <cell r="AN699">
            <v>0</v>
          </cell>
          <cell r="AO699">
            <v>0</v>
          </cell>
          <cell r="AP699">
            <v>0</v>
          </cell>
          <cell r="AQ699">
            <v>0</v>
          </cell>
          <cell r="AR699">
            <v>0</v>
          </cell>
          <cell r="AS699">
            <v>0</v>
          </cell>
          <cell r="AT699">
            <v>0</v>
          </cell>
          <cell r="AU699">
            <v>0</v>
          </cell>
          <cell r="AV699">
            <v>0</v>
          </cell>
          <cell r="AW699">
            <v>0</v>
          </cell>
          <cell r="AX699">
            <v>0</v>
          </cell>
          <cell r="AY699">
            <v>0</v>
          </cell>
          <cell r="AZ699">
            <v>0</v>
          </cell>
          <cell r="BA699">
            <v>0</v>
          </cell>
          <cell r="BB699">
            <v>0</v>
          </cell>
          <cell r="BC699">
            <v>0</v>
          </cell>
          <cell r="BD699">
            <v>0</v>
          </cell>
          <cell r="BE699">
            <v>0</v>
          </cell>
          <cell r="BF699">
            <v>0</v>
          </cell>
          <cell r="BG699">
            <v>0</v>
          </cell>
          <cell r="BH699">
            <v>0</v>
          </cell>
          <cell r="BI699">
            <v>0</v>
          </cell>
          <cell r="BJ699">
            <v>0</v>
          </cell>
          <cell r="BK699">
            <v>0</v>
          </cell>
          <cell r="BL699">
            <v>0</v>
          </cell>
          <cell r="BM699">
            <v>0</v>
          </cell>
          <cell r="BN699">
            <v>0</v>
          </cell>
          <cell r="BO699">
            <v>0</v>
          </cell>
          <cell r="BP699">
            <v>0</v>
          </cell>
          <cell r="BQ699">
            <v>0</v>
          </cell>
          <cell r="BR699">
            <v>0</v>
          </cell>
          <cell r="BS699">
            <v>0</v>
          </cell>
          <cell r="BT699">
            <v>1</v>
          </cell>
          <cell r="BU699">
            <v>223</v>
          </cell>
          <cell r="BV699">
            <v>0</v>
          </cell>
          <cell r="BW699">
            <v>0</v>
          </cell>
          <cell r="BX699">
            <v>0</v>
          </cell>
          <cell r="BY699">
            <v>0</v>
          </cell>
          <cell r="BZ699">
            <v>0</v>
          </cell>
          <cell r="CA699">
            <v>0</v>
          </cell>
          <cell r="CB699">
            <v>0</v>
          </cell>
          <cell r="CC699">
            <v>0</v>
          </cell>
        </row>
        <row r="700">
          <cell r="B700" t="str">
            <v>국도38(종)01</v>
          </cell>
          <cell r="C700" t="str">
            <v>국도38(종)</v>
          </cell>
          <cell r="D700" t="str">
            <v>01</v>
          </cell>
          <cell r="E700" t="str">
            <v>PBOX12</v>
          </cell>
          <cell r="F700" t="str">
            <v>B-04</v>
          </cell>
          <cell r="G700">
            <v>2</v>
          </cell>
          <cell r="H700">
            <v>48</v>
          </cell>
          <cell r="I700">
            <v>0</v>
          </cell>
          <cell r="J700">
            <v>0</v>
          </cell>
          <cell r="K700">
            <v>0</v>
          </cell>
          <cell r="L700">
            <v>0</v>
          </cell>
          <cell r="M700">
            <v>0</v>
          </cell>
          <cell r="N700">
            <v>0</v>
          </cell>
          <cell r="O700">
            <v>0</v>
          </cell>
          <cell r="P700">
            <v>0</v>
          </cell>
          <cell r="Q700">
            <v>0</v>
          </cell>
          <cell r="R700">
            <v>0</v>
          </cell>
          <cell r="S700">
            <v>227</v>
          </cell>
          <cell r="T700">
            <v>227</v>
          </cell>
          <cell r="U700">
            <v>227</v>
          </cell>
          <cell r="V700">
            <v>0</v>
          </cell>
          <cell r="W700">
            <v>0</v>
          </cell>
          <cell r="X700">
            <v>0</v>
          </cell>
          <cell r="Y700">
            <v>0</v>
          </cell>
          <cell r="Z700">
            <v>0</v>
          </cell>
          <cell r="AA700">
            <v>0</v>
          </cell>
          <cell r="AB700">
            <v>0</v>
          </cell>
          <cell r="AC700">
            <v>0</v>
          </cell>
          <cell r="AD700">
            <v>0</v>
          </cell>
          <cell r="AE700">
            <v>0</v>
          </cell>
          <cell r="AF700">
            <v>0</v>
          </cell>
          <cell r="AG700">
            <v>0</v>
          </cell>
          <cell r="AH700">
            <v>0</v>
          </cell>
          <cell r="AI700">
            <v>0</v>
          </cell>
          <cell r="AJ700">
            <v>0</v>
          </cell>
          <cell r="AK700">
            <v>0</v>
          </cell>
          <cell r="AL700">
            <v>0</v>
          </cell>
          <cell r="AM700">
            <v>0</v>
          </cell>
          <cell r="AN700">
            <v>0</v>
          </cell>
          <cell r="AO700">
            <v>0</v>
          </cell>
          <cell r="AP700">
            <v>0</v>
          </cell>
          <cell r="AQ700">
            <v>0</v>
          </cell>
          <cell r="AR700">
            <v>0</v>
          </cell>
          <cell r="AS700">
            <v>0</v>
          </cell>
          <cell r="AT700">
            <v>0</v>
          </cell>
          <cell r="AU700">
            <v>0</v>
          </cell>
          <cell r="AV700">
            <v>0</v>
          </cell>
          <cell r="AW700">
            <v>0</v>
          </cell>
          <cell r="AX700">
            <v>0</v>
          </cell>
          <cell r="AY700">
            <v>0</v>
          </cell>
          <cell r="AZ700">
            <v>0</v>
          </cell>
          <cell r="BA700">
            <v>0</v>
          </cell>
          <cell r="BB700">
            <v>0</v>
          </cell>
          <cell r="BC700">
            <v>0</v>
          </cell>
          <cell r="BD700">
            <v>0</v>
          </cell>
          <cell r="BE700">
            <v>0</v>
          </cell>
          <cell r="BF700">
            <v>0</v>
          </cell>
          <cell r="BG700">
            <v>0</v>
          </cell>
          <cell r="BH700">
            <v>0</v>
          </cell>
          <cell r="BI700">
            <v>0</v>
          </cell>
          <cell r="BJ700">
            <v>0</v>
          </cell>
          <cell r="BK700">
            <v>0</v>
          </cell>
          <cell r="BL700">
            <v>0</v>
          </cell>
          <cell r="BM700">
            <v>0</v>
          </cell>
          <cell r="BN700">
            <v>0</v>
          </cell>
          <cell r="BO700">
            <v>0</v>
          </cell>
          <cell r="BP700">
            <v>0</v>
          </cell>
          <cell r="BQ700">
            <v>2</v>
          </cell>
          <cell r="BR700">
            <v>0</v>
          </cell>
          <cell r="BS700">
            <v>1</v>
          </cell>
          <cell r="BT700">
            <v>0</v>
          </cell>
          <cell r="BU700">
            <v>0</v>
          </cell>
          <cell r="BV700">
            <v>0</v>
          </cell>
          <cell r="BW700">
            <v>2</v>
          </cell>
          <cell r="BX700">
            <v>0</v>
          </cell>
          <cell r="BY700">
            <v>0</v>
          </cell>
          <cell r="BZ700">
            <v>0</v>
          </cell>
          <cell r="CA700">
            <v>0</v>
          </cell>
          <cell r="CB700">
            <v>0</v>
          </cell>
          <cell r="CC700">
            <v>0</v>
          </cell>
        </row>
        <row r="701">
          <cell r="B701" t="str">
            <v>국도38(종)01</v>
          </cell>
          <cell r="C701" t="str">
            <v>국도38(종)</v>
          </cell>
          <cell r="D701" t="str">
            <v>01</v>
          </cell>
          <cell r="E701" t="str">
            <v>B-04</v>
          </cell>
          <cell r="F701" t="str">
            <v>70M</v>
          </cell>
          <cell r="G701">
            <v>324</v>
          </cell>
          <cell r="H701">
            <v>48</v>
          </cell>
          <cell r="I701">
            <v>0</v>
          </cell>
          <cell r="J701">
            <v>0</v>
          </cell>
          <cell r="K701">
            <v>0</v>
          </cell>
          <cell r="L701">
            <v>0</v>
          </cell>
          <cell r="M701">
            <v>0</v>
          </cell>
          <cell r="N701">
            <v>0</v>
          </cell>
          <cell r="O701">
            <v>0</v>
          </cell>
          <cell r="P701">
            <v>0</v>
          </cell>
          <cell r="Q701">
            <v>0</v>
          </cell>
          <cell r="R701">
            <v>0</v>
          </cell>
          <cell r="S701">
            <v>324</v>
          </cell>
          <cell r="T701">
            <v>324</v>
          </cell>
          <cell r="U701">
            <v>324</v>
          </cell>
          <cell r="V701">
            <v>0</v>
          </cell>
          <cell r="W701">
            <v>0</v>
          </cell>
          <cell r="X701">
            <v>0</v>
          </cell>
          <cell r="Y701">
            <v>0</v>
          </cell>
          <cell r="Z701">
            <v>0</v>
          </cell>
          <cell r="AA701">
            <v>0</v>
          </cell>
          <cell r="AB701">
            <v>0</v>
          </cell>
          <cell r="AC701">
            <v>0</v>
          </cell>
          <cell r="AD701">
            <v>0</v>
          </cell>
          <cell r="AE701">
            <v>0</v>
          </cell>
          <cell r="AF701">
            <v>0</v>
          </cell>
          <cell r="AG701">
            <v>0</v>
          </cell>
          <cell r="AH701">
            <v>0</v>
          </cell>
          <cell r="AI701">
            <v>0</v>
          </cell>
          <cell r="AJ701">
            <v>0</v>
          </cell>
          <cell r="AK701">
            <v>0</v>
          </cell>
          <cell r="AL701">
            <v>0</v>
          </cell>
          <cell r="AM701">
            <v>0</v>
          </cell>
          <cell r="AN701">
            <v>0</v>
          </cell>
          <cell r="AO701">
            <v>0</v>
          </cell>
          <cell r="AP701">
            <v>0</v>
          </cell>
          <cell r="AQ701">
            <v>0</v>
          </cell>
          <cell r="AR701">
            <v>0</v>
          </cell>
          <cell r="AS701">
            <v>0</v>
          </cell>
          <cell r="AT701">
            <v>0</v>
          </cell>
          <cell r="AU701">
            <v>0</v>
          </cell>
          <cell r="AV701">
            <v>0</v>
          </cell>
          <cell r="AW701">
            <v>0</v>
          </cell>
          <cell r="AX701">
            <v>0</v>
          </cell>
          <cell r="AY701">
            <v>0</v>
          </cell>
          <cell r="AZ701">
            <v>0</v>
          </cell>
          <cell r="BA701">
            <v>0</v>
          </cell>
          <cell r="BB701">
            <v>0</v>
          </cell>
          <cell r="BC701">
            <v>0</v>
          </cell>
          <cell r="BD701">
            <v>0</v>
          </cell>
          <cell r="BE701">
            <v>0</v>
          </cell>
          <cell r="BF701">
            <v>0</v>
          </cell>
          <cell r="BG701">
            <v>0</v>
          </cell>
          <cell r="BH701">
            <v>0</v>
          </cell>
          <cell r="BI701">
            <v>0</v>
          </cell>
          <cell r="BJ701">
            <v>0</v>
          </cell>
          <cell r="BK701">
            <v>0</v>
          </cell>
          <cell r="BL701">
            <v>0</v>
          </cell>
          <cell r="BM701">
            <v>0</v>
          </cell>
          <cell r="BN701">
            <v>0</v>
          </cell>
          <cell r="BO701">
            <v>0</v>
          </cell>
          <cell r="BP701">
            <v>324</v>
          </cell>
          <cell r="BQ701">
            <v>0</v>
          </cell>
          <cell r="BR701">
            <v>1</v>
          </cell>
          <cell r="BS701">
            <v>0</v>
          </cell>
          <cell r="BT701">
            <v>0</v>
          </cell>
          <cell r="BU701">
            <v>0</v>
          </cell>
          <cell r="BV701">
            <v>0</v>
          </cell>
          <cell r="BW701">
            <v>2</v>
          </cell>
          <cell r="BX701">
            <v>0</v>
          </cell>
          <cell r="BY701">
            <v>0</v>
          </cell>
          <cell r="BZ701">
            <v>0</v>
          </cell>
          <cell r="CA701">
            <v>0</v>
          </cell>
          <cell r="CB701">
            <v>0</v>
          </cell>
          <cell r="CC701">
            <v>0</v>
          </cell>
        </row>
        <row r="702">
          <cell r="B702" t="str">
            <v>국도38(종)01</v>
          </cell>
          <cell r="C702" t="str">
            <v>국도38(종)</v>
          </cell>
          <cell r="D702" t="str">
            <v>01</v>
          </cell>
          <cell r="E702" t="str">
            <v>70M</v>
          </cell>
          <cell r="F702" t="str">
            <v>PBOX13</v>
          </cell>
          <cell r="G702">
            <v>2</v>
          </cell>
          <cell r="H702">
            <v>48</v>
          </cell>
          <cell r="I702">
            <v>0</v>
          </cell>
          <cell r="J702">
            <v>0</v>
          </cell>
          <cell r="K702">
            <v>0</v>
          </cell>
          <cell r="L702">
            <v>0</v>
          </cell>
          <cell r="M702">
            <v>0</v>
          </cell>
          <cell r="N702">
            <v>0</v>
          </cell>
          <cell r="O702">
            <v>0</v>
          </cell>
          <cell r="P702">
            <v>0</v>
          </cell>
          <cell r="Q702">
            <v>0</v>
          </cell>
          <cell r="R702">
            <v>0</v>
          </cell>
          <cell r="S702">
            <v>0</v>
          </cell>
          <cell r="T702">
            <v>0</v>
          </cell>
          <cell r="U702">
            <v>0</v>
          </cell>
          <cell r="V702">
            <v>0</v>
          </cell>
          <cell r="W702">
            <v>0</v>
          </cell>
          <cell r="X702">
            <v>0</v>
          </cell>
          <cell r="Y702">
            <v>0</v>
          </cell>
          <cell r="Z702">
            <v>0</v>
          </cell>
          <cell r="AA702">
            <v>0</v>
          </cell>
          <cell r="AB702">
            <v>0</v>
          </cell>
          <cell r="AC702">
            <v>0</v>
          </cell>
          <cell r="AD702">
            <v>0</v>
          </cell>
          <cell r="AE702">
            <v>0</v>
          </cell>
          <cell r="AF702">
            <v>0</v>
          </cell>
          <cell r="AG702">
            <v>0</v>
          </cell>
          <cell r="AH702">
            <v>0</v>
          </cell>
          <cell r="AI702">
            <v>0</v>
          </cell>
          <cell r="AJ702">
            <v>0</v>
          </cell>
          <cell r="AK702">
            <v>0</v>
          </cell>
          <cell r="AL702">
            <v>0</v>
          </cell>
          <cell r="AM702">
            <v>0</v>
          </cell>
          <cell r="AN702">
            <v>0</v>
          </cell>
          <cell r="AO702">
            <v>0</v>
          </cell>
          <cell r="AP702">
            <v>0</v>
          </cell>
          <cell r="AQ702">
            <v>0</v>
          </cell>
          <cell r="AR702">
            <v>0</v>
          </cell>
          <cell r="AS702">
            <v>0</v>
          </cell>
          <cell r="AT702">
            <v>0</v>
          </cell>
          <cell r="AU702">
            <v>0</v>
          </cell>
          <cell r="AV702">
            <v>0</v>
          </cell>
          <cell r="AW702">
            <v>0</v>
          </cell>
          <cell r="AX702">
            <v>0</v>
          </cell>
          <cell r="AY702">
            <v>0</v>
          </cell>
          <cell r="AZ702">
            <v>0</v>
          </cell>
          <cell r="BA702">
            <v>0</v>
          </cell>
          <cell r="BB702">
            <v>0</v>
          </cell>
          <cell r="BC702">
            <v>0</v>
          </cell>
          <cell r="BD702">
            <v>0</v>
          </cell>
          <cell r="BE702">
            <v>0</v>
          </cell>
          <cell r="BF702">
            <v>0</v>
          </cell>
          <cell r="BG702">
            <v>0</v>
          </cell>
          <cell r="BH702">
            <v>0</v>
          </cell>
          <cell r="BI702">
            <v>0</v>
          </cell>
          <cell r="BJ702">
            <v>0</v>
          </cell>
          <cell r="BK702">
            <v>0</v>
          </cell>
          <cell r="BL702">
            <v>0</v>
          </cell>
          <cell r="BM702">
            <v>0</v>
          </cell>
          <cell r="BN702">
            <v>0</v>
          </cell>
          <cell r="BO702">
            <v>0</v>
          </cell>
          <cell r="BP702">
            <v>0</v>
          </cell>
          <cell r="BQ702">
            <v>2</v>
          </cell>
          <cell r="BR702">
            <v>0</v>
          </cell>
          <cell r="BS702">
            <v>0</v>
          </cell>
          <cell r="BT702">
            <v>1</v>
          </cell>
          <cell r="BU702">
            <v>0</v>
          </cell>
          <cell r="BV702">
            <v>0</v>
          </cell>
          <cell r="BW702">
            <v>0</v>
          </cell>
          <cell r="BX702">
            <v>0</v>
          </cell>
          <cell r="BY702">
            <v>0</v>
          </cell>
          <cell r="BZ702">
            <v>0</v>
          </cell>
          <cell r="CA702">
            <v>0</v>
          </cell>
          <cell r="CB702">
            <v>0</v>
          </cell>
          <cell r="CC702">
            <v>0</v>
          </cell>
        </row>
        <row r="703">
          <cell r="B703" t="str">
            <v>국도38(종)01</v>
          </cell>
          <cell r="C703" t="str">
            <v>국도38(종)</v>
          </cell>
          <cell r="D703" t="str">
            <v>01</v>
          </cell>
          <cell r="E703" t="str">
            <v>PBOX13</v>
          </cell>
          <cell r="F703" t="str">
            <v>PBOX14</v>
          </cell>
          <cell r="G703">
            <v>166</v>
          </cell>
          <cell r="H703">
            <v>48</v>
          </cell>
          <cell r="I703">
            <v>0</v>
          </cell>
          <cell r="J703">
            <v>0</v>
          </cell>
          <cell r="K703">
            <v>0</v>
          </cell>
          <cell r="L703">
            <v>0</v>
          </cell>
          <cell r="M703">
            <v>0</v>
          </cell>
          <cell r="N703">
            <v>0</v>
          </cell>
          <cell r="O703">
            <v>0</v>
          </cell>
          <cell r="P703">
            <v>0</v>
          </cell>
          <cell r="Q703">
            <v>0</v>
          </cell>
          <cell r="R703">
            <v>0</v>
          </cell>
          <cell r="S703">
            <v>0</v>
          </cell>
          <cell r="T703">
            <v>0</v>
          </cell>
          <cell r="U703">
            <v>0</v>
          </cell>
          <cell r="V703">
            <v>0</v>
          </cell>
          <cell r="W703">
            <v>0</v>
          </cell>
          <cell r="X703">
            <v>0</v>
          </cell>
          <cell r="Y703">
            <v>0</v>
          </cell>
          <cell r="Z703">
            <v>0</v>
          </cell>
          <cell r="AA703">
            <v>0</v>
          </cell>
          <cell r="AB703">
            <v>0</v>
          </cell>
          <cell r="AC703">
            <v>0</v>
          </cell>
          <cell r="AD703">
            <v>0</v>
          </cell>
          <cell r="AE703">
            <v>0</v>
          </cell>
          <cell r="AF703">
            <v>0</v>
          </cell>
          <cell r="AG703">
            <v>0</v>
          </cell>
          <cell r="AH703">
            <v>0</v>
          </cell>
          <cell r="AI703">
            <v>0</v>
          </cell>
          <cell r="AJ703">
            <v>0</v>
          </cell>
          <cell r="AK703">
            <v>0</v>
          </cell>
          <cell r="AL703">
            <v>0</v>
          </cell>
          <cell r="AM703">
            <v>0</v>
          </cell>
          <cell r="AN703">
            <v>0</v>
          </cell>
          <cell r="AO703">
            <v>0</v>
          </cell>
          <cell r="AP703">
            <v>0</v>
          </cell>
          <cell r="AQ703">
            <v>0</v>
          </cell>
          <cell r="AR703">
            <v>0</v>
          </cell>
          <cell r="AS703">
            <v>0</v>
          </cell>
          <cell r="AT703">
            <v>0</v>
          </cell>
          <cell r="AU703">
            <v>0</v>
          </cell>
          <cell r="AV703">
            <v>0</v>
          </cell>
          <cell r="AW703">
            <v>0</v>
          </cell>
          <cell r="AX703">
            <v>0</v>
          </cell>
          <cell r="AY703">
            <v>0</v>
          </cell>
          <cell r="AZ703">
            <v>0</v>
          </cell>
          <cell r="BA703">
            <v>0</v>
          </cell>
          <cell r="BB703">
            <v>0</v>
          </cell>
          <cell r="BC703">
            <v>0</v>
          </cell>
          <cell r="BD703">
            <v>0</v>
          </cell>
          <cell r="BE703">
            <v>0</v>
          </cell>
          <cell r="BF703">
            <v>0</v>
          </cell>
          <cell r="BG703">
            <v>0</v>
          </cell>
          <cell r="BH703">
            <v>0</v>
          </cell>
          <cell r="BI703">
            <v>0</v>
          </cell>
          <cell r="BJ703">
            <v>0</v>
          </cell>
          <cell r="BK703">
            <v>0</v>
          </cell>
          <cell r="BL703">
            <v>0</v>
          </cell>
          <cell r="BM703">
            <v>0</v>
          </cell>
          <cell r="BN703">
            <v>0</v>
          </cell>
          <cell r="BO703">
            <v>0</v>
          </cell>
          <cell r="BP703">
            <v>0</v>
          </cell>
          <cell r="BQ703">
            <v>0</v>
          </cell>
          <cell r="BR703">
            <v>0</v>
          </cell>
          <cell r="BS703">
            <v>0</v>
          </cell>
          <cell r="BT703">
            <v>1</v>
          </cell>
          <cell r="BU703">
            <v>166</v>
          </cell>
          <cell r="BV703">
            <v>0</v>
          </cell>
          <cell r="BW703">
            <v>0</v>
          </cell>
          <cell r="BX703">
            <v>0</v>
          </cell>
          <cell r="BY703">
            <v>0</v>
          </cell>
          <cell r="BZ703">
            <v>0</v>
          </cell>
          <cell r="CA703">
            <v>0</v>
          </cell>
          <cell r="CB703">
            <v>0</v>
          </cell>
          <cell r="CC703">
            <v>0</v>
          </cell>
        </row>
        <row r="704">
          <cell r="B704" t="str">
            <v>국도38(종)01</v>
          </cell>
          <cell r="C704" t="str">
            <v>국도38(종)</v>
          </cell>
          <cell r="D704" t="str">
            <v>01</v>
          </cell>
          <cell r="E704" t="str">
            <v>PBOX14</v>
          </cell>
          <cell r="F704" t="str">
            <v>B-05</v>
          </cell>
          <cell r="G704">
            <v>2</v>
          </cell>
          <cell r="H704">
            <v>48</v>
          </cell>
          <cell r="I704">
            <v>0</v>
          </cell>
          <cell r="J704">
            <v>0</v>
          </cell>
          <cell r="K704">
            <v>0</v>
          </cell>
          <cell r="L704">
            <v>0</v>
          </cell>
          <cell r="M704">
            <v>0</v>
          </cell>
          <cell r="N704">
            <v>0</v>
          </cell>
          <cell r="O704">
            <v>0</v>
          </cell>
          <cell r="P704">
            <v>0</v>
          </cell>
          <cell r="Q704">
            <v>0</v>
          </cell>
          <cell r="R704">
            <v>0</v>
          </cell>
          <cell r="S704">
            <v>170</v>
          </cell>
          <cell r="T704">
            <v>170</v>
          </cell>
          <cell r="U704">
            <v>170</v>
          </cell>
          <cell r="V704">
            <v>0</v>
          </cell>
          <cell r="W704">
            <v>0</v>
          </cell>
          <cell r="X704">
            <v>0</v>
          </cell>
          <cell r="Y704">
            <v>0</v>
          </cell>
          <cell r="Z704">
            <v>0</v>
          </cell>
          <cell r="AA704">
            <v>0</v>
          </cell>
          <cell r="AB704">
            <v>0</v>
          </cell>
          <cell r="AC704">
            <v>0</v>
          </cell>
          <cell r="AD704">
            <v>0</v>
          </cell>
          <cell r="AE704">
            <v>0</v>
          </cell>
          <cell r="AF704">
            <v>0</v>
          </cell>
          <cell r="AG704">
            <v>0</v>
          </cell>
          <cell r="AH704">
            <v>0</v>
          </cell>
          <cell r="AI704">
            <v>0</v>
          </cell>
          <cell r="AJ704">
            <v>0</v>
          </cell>
          <cell r="AK704">
            <v>0</v>
          </cell>
          <cell r="AL704">
            <v>0</v>
          </cell>
          <cell r="AM704">
            <v>0</v>
          </cell>
          <cell r="AN704">
            <v>0</v>
          </cell>
          <cell r="AO704">
            <v>0</v>
          </cell>
          <cell r="AP704">
            <v>0</v>
          </cell>
          <cell r="AQ704">
            <v>0</v>
          </cell>
          <cell r="AR704">
            <v>0</v>
          </cell>
          <cell r="AS704">
            <v>0</v>
          </cell>
          <cell r="AT704">
            <v>0</v>
          </cell>
          <cell r="AU704">
            <v>0</v>
          </cell>
          <cell r="AV704">
            <v>0</v>
          </cell>
          <cell r="AW704">
            <v>0</v>
          </cell>
          <cell r="AX704">
            <v>0</v>
          </cell>
          <cell r="AY704">
            <v>0</v>
          </cell>
          <cell r="AZ704">
            <v>0</v>
          </cell>
          <cell r="BA704">
            <v>0</v>
          </cell>
          <cell r="BB704">
            <v>0</v>
          </cell>
          <cell r="BC704">
            <v>0</v>
          </cell>
          <cell r="BD704">
            <v>0</v>
          </cell>
          <cell r="BE704">
            <v>0</v>
          </cell>
          <cell r="BF704">
            <v>0</v>
          </cell>
          <cell r="BG704">
            <v>0</v>
          </cell>
          <cell r="BH704">
            <v>0</v>
          </cell>
          <cell r="BI704">
            <v>0</v>
          </cell>
          <cell r="BJ704">
            <v>0</v>
          </cell>
          <cell r="BK704">
            <v>0</v>
          </cell>
          <cell r="BL704">
            <v>0</v>
          </cell>
          <cell r="BM704">
            <v>0</v>
          </cell>
          <cell r="BN704">
            <v>0</v>
          </cell>
          <cell r="BO704">
            <v>0</v>
          </cell>
          <cell r="BP704">
            <v>0</v>
          </cell>
          <cell r="BQ704">
            <v>2</v>
          </cell>
          <cell r="BR704">
            <v>0</v>
          </cell>
          <cell r="BS704">
            <v>1</v>
          </cell>
          <cell r="BT704">
            <v>0</v>
          </cell>
          <cell r="BU704">
            <v>0</v>
          </cell>
          <cell r="BV704">
            <v>0</v>
          </cell>
          <cell r="BW704">
            <v>2</v>
          </cell>
          <cell r="BX704">
            <v>0</v>
          </cell>
          <cell r="BY704">
            <v>0</v>
          </cell>
          <cell r="BZ704">
            <v>0</v>
          </cell>
          <cell r="CA704">
            <v>0</v>
          </cell>
          <cell r="CB704">
            <v>0</v>
          </cell>
          <cell r="CC704">
            <v>0</v>
          </cell>
        </row>
        <row r="705">
          <cell r="B705" t="str">
            <v>국도38(종)01</v>
          </cell>
          <cell r="C705" t="str">
            <v>국도38(종)</v>
          </cell>
          <cell r="D705" t="str">
            <v>01</v>
          </cell>
          <cell r="E705" t="str">
            <v>B-05</v>
          </cell>
          <cell r="F705" t="str">
            <v>B-06</v>
          </cell>
          <cell r="G705">
            <v>223</v>
          </cell>
          <cell r="H705">
            <v>48</v>
          </cell>
          <cell r="I705">
            <v>0</v>
          </cell>
          <cell r="J705">
            <v>0</v>
          </cell>
          <cell r="K705">
            <v>0</v>
          </cell>
          <cell r="L705">
            <v>0</v>
          </cell>
          <cell r="M705">
            <v>0</v>
          </cell>
          <cell r="N705">
            <v>0</v>
          </cell>
          <cell r="O705">
            <v>0</v>
          </cell>
          <cell r="P705">
            <v>0</v>
          </cell>
          <cell r="Q705">
            <v>0</v>
          </cell>
          <cell r="R705">
            <v>0</v>
          </cell>
          <cell r="S705">
            <v>223</v>
          </cell>
          <cell r="T705">
            <v>223</v>
          </cell>
          <cell r="U705">
            <v>223</v>
          </cell>
          <cell r="V705">
            <v>0</v>
          </cell>
          <cell r="W705">
            <v>0</v>
          </cell>
          <cell r="X705">
            <v>0</v>
          </cell>
          <cell r="Y705">
            <v>0</v>
          </cell>
          <cell r="Z705">
            <v>0</v>
          </cell>
          <cell r="AA705">
            <v>0</v>
          </cell>
          <cell r="AB705">
            <v>0</v>
          </cell>
          <cell r="AC705">
            <v>0</v>
          </cell>
          <cell r="AD705">
            <v>0</v>
          </cell>
          <cell r="AE705">
            <v>0</v>
          </cell>
          <cell r="AF705">
            <v>0</v>
          </cell>
          <cell r="AG705">
            <v>0</v>
          </cell>
          <cell r="AH705">
            <v>0</v>
          </cell>
          <cell r="AI705">
            <v>0</v>
          </cell>
          <cell r="AJ705">
            <v>0</v>
          </cell>
          <cell r="AK705">
            <v>0</v>
          </cell>
          <cell r="AL705">
            <v>0</v>
          </cell>
          <cell r="AM705">
            <v>0</v>
          </cell>
          <cell r="AN705">
            <v>0</v>
          </cell>
          <cell r="AO705">
            <v>0</v>
          </cell>
          <cell r="AP705">
            <v>0</v>
          </cell>
          <cell r="AQ705">
            <v>0</v>
          </cell>
          <cell r="AR705">
            <v>0</v>
          </cell>
          <cell r="AS705">
            <v>0</v>
          </cell>
          <cell r="AT705">
            <v>0</v>
          </cell>
          <cell r="AU705">
            <v>0</v>
          </cell>
          <cell r="AV705">
            <v>0</v>
          </cell>
          <cell r="AW705">
            <v>0</v>
          </cell>
          <cell r="AX705">
            <v>0</v>
          </cell>
          <cell r="AY705">
            <v>0</v>
          </cell>
          <cell r="AZ705">
            <v>0</v>
          </cell>
          <cell r="BA705">
            <v>0</v>
          </cell>
          <cell r="BB705">
            <v>0</v>
          </cell>
          <cell r="BC705">
            <v>0</v>
          </cell>
          <cell r="BD705">
            <v>0</v>
          </cell>
          <cell r="BE705">
            <v>0</v>
          </cell>
          <cell r="BF705">
            <v>0</v>
          </cell>
          <cell r="BG705">
            <v>0</v>
          </cell>
          <cell r="BH705">
            <v>0</v>
          </cell>
          <cell r="BI705">
            <v>0</v>
          </cell>
          <cell r="BJ705">
            <v>0</v>
          </cell>
          <cell r="BK705">
            <v>0</v>
          </cell>
          <cell r="BL705">
            <v>0</v>
          </cell>
          <cell r="BM705">
            <v>0</v>
          </cell>
          <cell r="BN705">
            <v>0</v>
          </cell>
          <cell r="BO705">
            <v>0</v>
          </cell>
          <cell r="BP705">
            <v>223</v>
          </cell>
          <cell r="BQ705">
            <v>0</v>
          </cell>
          <cell r="BR705">
            <v>0</v>
          </cell>
          <cell r="BS705">
            <v>1</v>
          </cell>
          <cell r="BT705">
            <v>0</v>
          </cell>
          <cell r="BU705">
            <v>0</v>
          </cell>
          <cell r="BV705">
            <v>0</v>
          </cell>
          <cell r="BW705">
            <v>2</v>
          </cell>
          <cell r="BX705">
            <v>0</v>
          </cell>
          <cell r="BY705">
            <v>0</v>
          </cell>
          <cell r="BZ705">
            <v>0</v>
          </cell>
          <cell r="CA705">
            <v>0</v>
          </cell>
          <cell r="CB705">
            <v>0</v>
          </cell>
          <cell r="CC705">
            <v>0</v>
          </cell>
        </row>
        <row r="706">
          <cell r="B706" t="str">
            <v>국도38(종)01</v>
          </cell>
          <cell r="C706" t="str">
            <v>국도38(종)</v>
          </cell>
          <cell r="D706" t="str">
            <v>01</v>
          </cell>
          <cell r="E706" t="str">
            <v>B-06</v>
          </cell>
          <cell r="F706" t="str">
            <v>71M</v>
          </cell>
          <cell r="G706">
            <v>223</v>
          </cell>
          <cell r="H706">
            <v>48</v>
          </cell>
          <cell r="I706">
            <v>0</v>
          </cell>
          <cell r="J706" t="str">
            <v>F3</v>
          </cell>
          <cell r="K706">
            <v>0</v>
          </cell>
          <cell r="L706">
            <v>0</v>
          </cell>
          <cell r="M706">
            <v>0</v>
          </cell>
          <cell r="N706">
            <v>0</v>
          </cell>
          <cell r="O706">
            <v>0</v>
          </cell>
          <cell r="P706">
            <v>0</v>
          </cell>
          <cell r="Q706">
            <v>0</v>
          </cell>
          <cell r="R706">
            <v>0</v>
          </cell>
          <cell r="S706">
            <v>223</v>
          </cell>
          <cell r="T706">
            <v>223</v>
          </cell>
          <cell r="U706">
            <v>243</v>
          </cell>
          <cell r="V706">
            <v>0</v>
          </cell>
          <cell r="W706">
            <v>20</v>
          </cell>
          <cell r="X706">
            <v>0</v>
          </cell>
          <cell r="Y706">
            <v>0</v>
          </cell>
          <cell r="Z706">
            <v>0</v>
          </cell>
          <cell r="AA706">
            <v>0</v>
          </cell>
          <cell r="AB706">
            <v>0</v>
          </cell>
          <cell r="AC706">
            <v>0</v>
          </cell>
          <cell r="AD706">
            <v>0</v>
          </cell>
          <cell r="AE706">
            <v>0</v>
          </cell>
          <cell r="AF706">
            <v>0</v>
          </cell>
          <cell r="AG706">
            <v>0</v>
          </cell>
          <cell r="AH706">
            <v>0</v>
          </cell>
          <cell r="AI706">
            <v>0</v>
          </cell>
          <cell r="AJ706">
            <v>0</v>
          </cell>
          <cell r="AK706">
            <v>0</v>
          </cell>
          <cell r="AL706">
            <v>0</v>
          </cell>
          <cell r="AM706">
            <v>1</v>
          </cell>
          <cell r="AN706">
            <v>0</v>
          </cell>
          <cell r="AO706">
            <v>0</v>
          </cell>
          <cell r="AP706">
            <v>0</v>
          </cell>
          <cell r="AQ706">
            <v>0</v>
          </cell>
          <cell r="AR706">
            <v>1</v>
          </cell>
          <cell r="AS706">
            <v>0</v>
          </cell>
          <cell r="AT706">
            <v>0</v>
          </cell>
          <cell r="AU706">
            <v>0</v>
          </cell>
          <cell r="AV706">
            <v>0</v>
          </cell>
          <cell r="AW706">
            <v>24</v>
          </cell>
          <cell r="AX706">
            <v>0</v>
          </cell>
          <cell r="AY706">
            <v>0</v>
          </cell>
          <cell r="AZ706">
            <v>0</v>
          </cell>
          <cell r="BA706">
            <v>0</v>
          </cell>
          <cell r="BB706">
            <v>0</v>
          </cell>
          <cell r="BC706">
            <v>0</v>
          </cell>
          <cell r="BD706">
            <v>0</v>
          </cell>
          <cell r="BE706">
            <v>0</v>
          </cell>
          <cell r="BF706">
            <v>0</v>
          </cell>
          <cell r="BG706">
            <v>0</v>
          </cell>
          <cell r="BH706">
            <v>0</v>
          </cell>
          <cell r="BI706">
            <v>0</v>
          </cell>
          <cell r="BJ706">
            <v>0</v>
          </cell>
          <cell r="BK706">
            <v>0</v>
          </cell>
          <cell r="BL706">
            <v>0</v>
          </cell>
          <cell r="BM706">
            <v>0</v>
          </cell>
          <cell r="BN706">
            <v>0</v>
          </cell>
          <cell r="BO706">
            <v>0</v>
          </cell>
          <cell r="BP706">
            <v>223</v>
          </cell>
          <cell r="BQ706">
            <v>0</v>
          </cell>
          <cell r="BR706">
            <v>1</v>
          </cell>
          <cell r="BS706">
            <v>0</v>
          </cell>
          <cell r="BT706">
            <v>0</v>
          </cell>
          <cell r="BU706">
            <v>0</v>
          </cell>
          <cell r="BV706">
            <v>0</v>
          </cell>
          <cell r="BW706">
            <v>2</v>
          </cell>
          <cell r="BX706">
            <v>0</v>
          </cell>
          <cell r="BY706">
            <v>0</v>
          </cell>
          <cell r="BZ706">
            <v>0</v>
          </cell>
          <cell r="CA706">
            <v>0</v>
          </cell>
          <cell r="CB706">
            <v>0</v>
          </cell>
          <cell r="CC706">
            <v>0</v>
          </cell>
        </row>
        <row r="707">
          <cell r="B707" t="str">
            <v>국도38(종)01</v>
          </cell>
          <cell r="C707" t="str">
            <v>국도38(종)</v>
          </cell>
          <cell r="D707" t="str">
            <v>01</v>
          </cell>
          <cell r="E707" t="str">
            <v>71M</v>
          </cell>
          <cell r="F707" t="str">
            <v>P-BOX15</v>
          </cell>
          <cell r="G707">
            <v>10</v>
          </cell>
          <cell r="H707">
            <v>48</v>
          </cell>
          <cell r="I707">
            <v>0</v>
          </cell>
          <cell r="J707">
            <v>0</v>
          </cell>
          <cell r="K707">
            <v>0</v>
          </cell>
          <cell r="L707">
            <v>0</v>
          </cell>
          <cell r="M707">
            <v>0</v>
          </cell>
          <cell r="N707">
            <v>0</v>
          </cell>
          <cell r="O707">
            <v>0</v>
          </cell>
          <cell r="P707">
            <v>0</v>
          </cell>
          <cell r="Q707">
            <v>0</v>
          </cell>
          <cell r="R707">
            <v>0</v>
          </cell>
          <cell r="S707">
            <v>10</v>
          </cell>
          <cell r="T707">
            <v>10</v>
          </cell>
          <cell r="U707">
            <v>10</v>
          </cell>
          <cell r="V707">
            <v>0</v>
          </cell>
          <cell r="W707">
            <v>0</v>
          </cell>
          <cell r="X707">
            <v>0</v>
          </cell>
          <cell r="Y707">
            <v>0</v>
          </cell>
          <cell r="Z707">
            <v>0</v>
          </cell>
          <cell r="AA707">
            <v>0</v>
          </cell>
          <cell r="AB707">
            <v>0</v>
          </cell>
          <cell r="AC707">
            <v>0</v>
          </cell>
          <cell r="AD707">
            <v>0</v>
          </cell>
          <cell r="AE707">
            <v>0</v>
          </cell>
          <cell r="AF707">
            <v>0</v>
          </cell>
          <cell r="AG707">
            <v>0</v>
          </cell>
          <cell r="AH707">
            <v>0</v>
          </cell>
          <cell r="AI707">
            <v>0</v>
          </cell>
          <cell r="AJ707">
            <v>0</v>
          </cell>
          <cell r="AK707">
            <v>0</v>
          </cell>
          <cell r="AL707">
            <v>0</v>
          </cell>
          <cell r="AM707">
            <v>0</v>
          </cell>
          <cell r="AN707">
            <v>0</v>
          </cell>
          <cell r="AO707">
            <v>0</v>
          </cell>
          <cell r="AP707">
            <v>0</v>
          </cell>
          <cell r="AQ707">
            <v>0</v>
          </cell>
          <cell r="AR707">
            <v>0</v>
          </cell>
          <cell r="AS707">
            <v>0</v>
          </cell>
          <cell r="AT707">
            <v>0</v>
          </cell>
          <cell r="AU707">
            <v>0</v>
          </cell>
          <cell r="AV707">
            <v>0</v>
          </cell>
          <cell r="AW707">
            <v>0</v>
          </cell>
          <cell r="AX707">
            <v>0</v>
          </cell>
          <cell r="AY707">
            <v>0</v>
          </cell>
          <cell r="AZ707">
            <v>0</v>
          </cell>
          <cell r="BA707">
            <v>0</v>
          </cell>
          <cell r="BB707">
            <v>0</v>
          </cell>
          <cell r="BC707">
            <v>0</v>
          </cell>
          <cell r="BD707">
            <v>0</v>
          </cell>
          <cell r="BE707">
            <v>0</v>
          </cell>
          <cell r="BF707">
            <v>0</v>
          </cell>
          <cell r="BG707">
            <v>0</v>
          </cell>
          <cell r="BH707">
            <v>0</v>
          </cell>
          <cell r="BI707">
            <v>0</v>
          </cell>
          <cell r="BJ707">
            <v>0</v>
          </cell>
          <cell r="BK707">
            <v>0</v>
          </cell>
          <cell r="BL707">
            <v>0</v>
          </cell>
          <cell r="BM707">
            <v>0</v>
          </cell>
          <cell r="BN707">
            <v>0</v>
          </cell>
          <cell r="BO707">
            <v>0</v>
          </cell>
          <cell r="BP707">
            <v>0</v>
          </cell>
          <cell r="BQ707">
            <v>10</v>
          </cell>
          <cell r="BR707">
            <v>0</v>
          </cell>
          <cell r="BS707">
            <v>0</v>
          </cell>
          <cell r="BT707">
            <v>1</v>
          </cell>
          <cell r="BU707">
            <v>0</v>
          </cell>
          <cell r="BV707">
            <v>0</v>
          </cell>
          <cell r="BW707">
            <v>0</v>
          </cell>
          <cell r="BX707">
            <v>0</v>
          </cell>
          <cell r="BY707">
            <v>0</v>
          </cell>
          <cell r="BZ707">
            <v>0</v>
          </cell>
          <cell r="CA707">
            <v>0</v>
          </cell>
          <cell r="CB707">
            <v>0</v>
          </cell>
          <cell r="CC707">
            <v>0</v>
          </cell>
        </row>
        <row r="708">
          <cell r="B708" t="str">
            <v>국도38(종)01</v>
          </cell>
          <cell r="C708" t="str">
            <v>국도38(종)</v>
          </cell>
          <cell r="D708" t="str">
            <v>01</v>
          </cell>
          <cell r="E708" t="str">
            <v>P-BOX15</v>
          </cell>
          <cell r="F708" t="str">
            <v>교량공동구</v>
          </cell>
          <cell r="G708">
            <v>485</v>
          </cell>
          <cell r="H708">
            <v>48</v>
          </cell>
          <cell r="I708">
            <v>0</v>
          </cell>
          <cell r="J708">
            <v>0</v>
          </cell>
          <cell r="K708">
            <v>0</v>
          </cell>
          <cell r="L708">
            <v>0</v>
          </cell>
          <cell r="M708">
            <v>0</v>
          </cell>
          <cell r="N708">
            <v>0</v>
          </cell>
          <cell r="O708">
            <v>0</v>
          </cell>
          <cell r="P708">
            <v>0</v>
          </cell>
          <cell r="Q708">
            <v>0</v>
          </cell>
          <cell r="R708">
            <v>0</v>
          </cell>
          <cell r="S708">
            <v>485</v>
          </cell>
          <cell r="T708">
            <v>485</v>
          </cell>
          <cell r="U708">
            <v>485</v>
          </cell>
          <cell r="V708">
            <v>0</v>
          </cell>
          <cell r="W708">
            <v>0</v>
          </cell>
          <cell r="X708">
            <v>0</v>
          </cell>
          <cell r="Y708">
            <v>0</v>
          </cell>
          <cell r="Z708">
            <v>0</v>
          </cell>
          <cell r="AA708">
            <v>0</v>
          </cell>
          <cell r="AB708">
            <v>0</v>
          </cell>
          <cell r="AC708">
            <v>0</v>
          </cell>
          <cell r="AD708">
            <v>0</v>
          </cell>
          <cell r="AE708">
            <v>0</v>
          </cell>
          <cell r="AF708">
            <v>0</v>
          </cell>
          <cell r="AG708">
            <v>0</v>
          </cell>
          <cell r="AH708">
            <v>0</v>
          </cell>
          <cell r="AI708">
            <v>0</v>
          </cell>
          <cell r="AJ708">
            <v>0</v>
          </cell>
          <cell r="AK708">
            <v>0</v>
          </cell>
          <cell r="AL708">
            <v>0</v>
          </cell>
          <cell r="AM708">
            <v>0</v>
          </cell>
          <cell r="AN708">
            <v>0</v>
          </cell>
          <cell r="AO708">
            <v>0</v>
          </cell>
          <cell r="AP708">
            <v>0</v>
          </cell>
          <cell r="AQ708">
            <v>0</v>
          </cell>
          <cell r="AR708">
            <v>0</v>
          </cell>
          <cell r="AS708">
            <v>0</v>
          </cell>
          <cell r="AT708">
            <v>0</v>
          </cell>
          <cell r="AU708">
            <v>0</v>
          </cell>
          <cell r="AV708">
            <v>0</v>
          </cell>
          <cell r="AW708">
            <v>0</v>
          </cell>
          <cell r="AX708">
            <v>0</v>
          </cell>
          <cell r="AY708">
            <v>0</v>
          </cell>
          <cell r="AZ708">
            <v>0</v>
          </cell>
          <cell r="BA708">
            <v>0</v>
          </cell>
          <cell r="BB708">
            <v>0</v>
          </cell>
          <cell r="BC708">
            <v>0</v>
          </cell>
          <cell r="BD708">
            <v>0</v>
          </cell>
          <cell r="BE708">
            <v>0</v>
          </cell>
          <cell r="BF708">
            <v>0</v>
          </cell>
          <cell r="BG708">
            <v>0</v>
          </cell>
          <cell r="BH708">
            <v>0</v>
          </cell>
          <cell r="BI708">
            <v>0</v>
          </cell>
          <cell r="BJ708">
            <v>0</v>
          </cell>
          <cell r="BK708">
            <v>0</v>
          </cell>
          <cell r="BL708">
            <v>0</v>
          </cell>
          <cell r="BM708">
            <v>0</v>
          </cell>
          <cell r="BN708">
            <v>0</v>
          </cell>
          <cell r="BO708">
            <v>0</v>
          </cell>
          <cell r="BP708">
            <v>0</v>
          </cell>
          <cell r="BQ708">
            <v>0</v>
          </cell>
          <cell r="BR708">
            <v>0</v>
          </cell>
          <cell r="BS708">
            <v>0</v>
          </cell>
          <cell r="BT708">
            <v>0</v>
          </cell>
          <cell r="BU708">
            <v>0</v>
          </cell>
          <cell r="BV708">
            <v>10</v>
          </cell>
          <cell r="BW708">
            <v>0</v>
          </cell>
          <cell r="BX708">
            <v>0</v>
          </cell>
          <cell r="BY708">
            <v>0</v>
          </cell>
          <cell r="BZ708">
            <v>0</v>
          </cell>
          <cell r="CA708">
            <v>485</v>
          </cell>
          <cell r="CB708">
            <v>0</v>
          </cell>
          <cell r="CC708">
            <v>0</v>
          </cell>
        </row>
        <row r="709">
          <cell r="B709" t="str">
            <v>국도38(종)01</v>
          </cell>
          <cell r="C709" t="str">
            <v>국도38(종)</v>
          </cell>
          <cell r="D709" t="str">
            <v>01</v>
          </cell>
          <cell r="E709" t="str">
            <v>교량공동구</v>
          </cell>
          <cell r="F709" t="str">
            <v>P-BOX16</v>
          </cell>
          <cell r="G709">
            <v>10</v>
          </cell>
          <cell r="H709">
            <v>48</v>
          </cell>
          <cell r="I709">
            <v>0</v>
          </cell>
          <cell r="J709">
            <v>0</v>
          </cell>
          <cell r="K709">
            <v>0</v>
          </cell>
          <cell r="L709">
            <v>0</v>
          </cell>
          <cell r="M709">
            <v>0</v>
          </cell>
          <cell r="N709">
            <v>0</v>
          </cell>
          <cell r="O709">
            <v>0</v>
          </cell>
          <cell r="P709">
            <v>0</v>
          </cell>
          <cell r="Q709">
            <v>0</v>
          </cell>
          <cell r="R709">
            <v>0</v>
          </cell>
          <cell r="S709">
            <v>10</v>
          </cell>
          <cell r="T709">
            <v>10</v>
          </cell>
          <cell r="U709">
            <v>10</v>
          </cell>
          <cell r="V709">
            <v>0</v>
          </cell>
          <cell r="W709">
            <v>0</v>
          </cell>
          <cell r="X709">
            <v>0</v>
          </cell>
          <cell r="Y709">
            <v>0</v>
          </cell>
          <cell r="Z709">
            <v>0</v>
          </cell>
          <cell r="AA709">
            <v>0</v>
          </cell>
          <cell r="AB709">
            <v>0</v>
          </cell>
          <cell r="AC709">
            <v>0</v>
          </cell>
          <cell r="AD709">
            <v>0</v>
          </cell>
          <cell r="AE709">
            <v>0</v>
          </cell>
          <cell r="AF709">
            <v>0</v>
          </cell>
          <cell r="AG709">
            <v>0</v>
          </cell>
          <cell r="AH709">
            <v>0</v>
          </cell>
          <cell r="AI709">
            <v>0</v>
          </cell>
          <cell r="AJ709">
            <v>0</v>
          </cell>
          <cell r="AK709">
            <v>0</v>
          </cell>
          <cell r="AL709">
            <v>0</v>
          </cell>
          <cell r="AM709">
            <v>0</v>
          </cell>
          <cell r="AN709">
            <v>0</v>
          </cell>
          <cell r="AO709">
            <v>0</v>
          </cell>
          <cell r="AP709">
            <v>0</v>
          </cell>
          <cell r="AQ709">
            <v>0</v>
          </cell>
          <cell r="AR709">
            <v>0</v>
          </cell>
          <cell r="AS709">
            <v>0</v>
          </cell>
          <cell r="AT709">
            <v>0</v>
          </cell>
          <cell r="AU709">
            <v>0</v>
          </cell>
          <cell r="AV709">
            <v>0</v>
          </cell>
          <cell r="AW709">
            <v>0</v>
          </cell>
          <cell r="AX709">
            <v>0</v>
          </cell>
          <cell r="AY709">
            <v>0</v>
          </cell>
          <cell r="AZ709">
            <v>0</v>
          </cell>
          <cell r="BA709">
            <v>0</v>
          </cell>
          <cell r="BB709">
            <v>0</v>
          </cell>
          <cell r="BC709">
            <v>0</v>
          </cell>
          <cell r="BD709">
            <v>0</v>
          </cell>
          <cell r="BE709">
            <v>0</v>
          </cell>
          <cell r="BF709">
            <v>0</v>
          </cell>
          <cell r="BG709">
            <v>0</v>
          </cell>
          <cell r="BH709">
            <v>0</v>
          </cell>
          <cell r="BI709">
            <v>0</v>
          </cell>
          <cell r="BJ709">
            <v>0</v>
          </cell>
          <cell r="BK709">
            <v>0</v>
          </cell>
          <cell r="BL709">
            <v>0</v>
          </cell>
          <cell r="BM709">
            <v>0</v>
          </cell>
          <cell r="BN709">
            <v>0</v>
          </cell>
          <cell r="BO709">
            <v>0</v>
          </cell>
          <cell r="BP709">
            <v>0</v>
          </cell>
          <cell r="BQ709">
            <v>0</v>
          </cell>
          <cell r="BR709">
            <v>0</v>
          </cell>
          <cell r="BS709">
            <v>0</v>
          </cell>
          <cell r="BT709">
            <v>1</v>
          </cell>
          <cell r="BU709">
            <v>0</v>
          </cell>
          <cell r="BV709">
            <v>10</v>
          </cell>
          <cell r="BW709">
            <v>0</v>
          </cell>
          <cell r="BX709">
            <v>0</v>
          </cell>
          <cell r="BY709">
            <v>0</v>
          </cell>
          <cell r="BZ709">
            <v>0</v>
          </cell>
          <cell r="CA709">
            <v>0</v>
          </cell>
          <cell r="CB709">
            <v>0</v>
          </cell>
          <cell r="CC709">
            <v>0</v>
          </cell>
        </row>
        <row r="710">
          <cell r="B710" t="str">
            <v>국도38(종)01</v>
          </cell>
          <cell r="C710" t="str">
            <v>국도38(종)</v>
          </cell>
          <cell r="D710" t="str">
            <v>01</v>
          </cell>
          <cell r="E710" t="str">
            <v>P-BOX16</v>
          </cell>
          <cell r="F710" t="str">
            <v>B-07</v>
          </cell>
          <cell r="G710">
            <v>10</v>
          </cell>
          <cell r="H710">
            <v>48</v>
          </cell>
          <cell r="I710">
            <v>0</v>
          </cell>
          <cell r="J710">
            <v>0</v>
          </cell>
          <cell r="K710">
            <v>0</v>
          </cell>
          <cell r="L710">
            <v>0</v>
          </cell>
          <cell r="M710">
            <v>0</v>
          </cell>
          <cell r="N710">
            <v>0</v>
          </cell>
          <cell r="O710">
            <v>0</v>
          </cell>
          <cell r="P710">
            <v>0</v>
          </cell>
          <cell r="Q710">
            <v>0</v>
          </cell>
          <cell r="R710">
            <v>0</v>
          </cell>
          <cell r="S710">
            <v>10</v>
          </cell>
          <cell r="T710">
            <v>10</v>
          </cell>
          <cell r="U710">
            <v>10</v>
          </cell>
          <cell r="V710">
            <v>0</v>
          </cell>
          <cell r="W710">
            <v>0</v>
          </cell>
          <cell r="X710">
            <v>0</v>
          </cell>
          <cell r="Y710">
            <v>0</v>
          </cell>
          <cell r="Z710">
            <v>0</v>
          </cell>
          <cell r="AA710">
            <v>0</v>
          </cell>
          <cell r="AB710">
            <v>0</v>
          </cell>
          <cell r="AC710">
            <v>0</v>
          </cell>
          <cell r="AD710">
            <v>0</v>
          </cell>
          <cell r="AE710">
            <v>0</v>
          </cell>
          <cell r="AF710">
            <v>0</v>
          </cell>
          <cell r="AG710">
            <v>0</v>
          </cell>
          <cell r="AH710">
            <v>0</v>
          </cell>
          <cell r="AI710">
            <v>0</v>
          </cell>
          <cell r="AJ710">
            <v>0</v>
          </cell>
          <cell r="AK710">
            <v>0</v>
          </cell>
          <cell r="AL710">
            <v>0</v>
          </cell>
          <cell r="AM710">
            <v>0</v>
          </cell>
          <cell r="AN710">
            <v>0</v>
          </cell>
          <cell r="AO710">
            <v>0</v>
          </cell>
          <cell r="AP710">
            <v>0</v>
          </cell>
          <cell r="AQ710">
            <v>0</v>
          </cell>
          <cell r="AR710">
            <v>0</v>
          </cell>
          <cell r="AS710">
            <v>0</v>
          </cell>
          <cell r="AT710">
            <v>0</v>
          </cell>
          <cell r="AU710">
            <v>0</v>
          </cell>
          <cell r="AV710">
            <v>0</v>
          </cell>
          <cell r="AW710">
            <v>0</v>
          </cell>
          <cell r="AX710">
            <v>0</v>
          </cell>
          <cell r="AY710">
            <v>0</v>
          </cell>
          <cell r="AZ710">
            <v>0</v>
          </cell>
          <cell r="BA710">
            <v>0</v>
          </cell>
          <cell r="BB710">
            <v>0</v>
          </cell>
          <cell r="BC710">
            <v>0</v>
          </cell>
          <cell r="BD710">
            <v>0</v>
          </cell>
          <cell r="BE710">
            <v>0</v>
          </cell>
          <cell r="BF710">
            <v>0</v>
          </cell>
          <cell r="BG710">
            <v>0</v>
          </cell>
          <cell r="BH710">
            <v>0</v>
          </cell>
          <cell r="BI710">
            <v>0</v>
          </cell>
          <cell r="BJ710">
            <v>0</v>
          </cell>
          <cell r="BK710">
            <v>0</v>
          </cell>
          <cell r="BL710">
            <v>0</v>
          </cell>
          <cell r="BM710">
            <v>0</v>
          </cell>
          <cell r="BN710">
            <v>0</v>
          </cell>
          <cell r="BO710">
            <v>0</v>
          </cell>
          <cell r="BP710">
            <v>0</v>
          </cell>
          <cell r="BQ710">
            <v>10</v>
          </cell>
          <cell r="BR710">
            <v>0</v>
          </cell>
          <cell r="BS710">
            <v>1</v>
          </cell>
          <cell r="BT710">
            <v>0</v>
          </cell>
          <cell r="BU710">
            <v>0</v>
          </cell>
          <cell r="BV710">
            <v>0</v>
          </cell>
          <cell r="BW710">
            <v>2</v>
          </cell>
          <cell r="BX710">
            <v>0</v>
          </cell>
          <cell r="BY710">
            <v>0</v>
          </cell>
          <cell r="BZ710">
            <v>0</v>
          </cell>
          <cell r="CA710">
            <v>0</v>
          </cell>
          <cell r="CB710">
            <v>0</v>
          </cell>
          <cell r="CC710">
            <v>0</v>
          </cell>
        </row>
        <row r="711">
          <cell r="B711" t="str">
            <v>국도38(종)01</v>
          </cell>
          <cell r="C711" t="str">
            <v>국도38(종)</v>
          </cell>
          <cell r="D711" t="str">
            <v>01</v>
          </cell>
          <cell r="E711" t="str">
            <v>B-07</v>
          </cell>
          <cell r="F711" t="str">
            <v>PBOX17</v>
          </cell>
          <cell r="G711">
            <v>2</v>
          </cell>
          <cell r="H711">
            <v>48</v>
          </cell>
          <cell r="I711">
            <v>0</v>
          </cell>
          <cell r="J711">
            <v>0</v>
          </cell>
          <cell r="K711">
            <v>0</v>
          </cell>
          <cell r="L711">
            <v>0</v>
          </cell>
          <cell r="M711">
            <v>0</v>
          </cell>
          <cell r="N711">
            <v>0</v>
          </cell>
          <cell r="O711">
            <v>0</v>
          </cell>
          <cell r="P711">
            <v>0</v>
          </cell>
          <cell r="Q711">
            <v>0</v>
          </cell>
          <cell r="R711">
            <v>0</v>
          </cell>
          <cell r="S711">
            <v>0</v>
          </cell>
          <cell r="T711">
            <v>0</v>
          </cell>
          <cell r="U711">
            <v>0</v>
          </cell>
          <cell r="V711">
            <v>0</v>
          </cell>
          <cell r="W711">
            <v>0</v>
          </cell>
          <cell r="X711">
            <v>0</v>
          </cell>
          <cell r="Y711">
            <v>0</v>
          </cell>
          <cell r="Z711">
            <v>0</v>
          </cell>
          <cell r="AA711">
            <v>0</v>
          </cell>
          <cell r="AB711">
            <v>0</v>
          </cell>
          <cell r="AC711">
            <v>0</v>
          </cell>
          <cell r="AD711">
            <v>0</v>
          </cell>
          <cell r="AE711">
            <v>0</v>
          </cell>
          <cell r="AF711">
            <v>0</v>
          </cell>
          <cell r="AG711">
            <v>0</v>
          </cell>
          <cell r="AH711">
            <v>0</v>
          </cell>
          <cell r="AI711">
            <v>0</v>
          </cell>
          <cell r="AJ711">
            <v>0</v>
          </cell>
          <cell r="AK711">
            <v>0</v>
          </cell>
          <cell r="AL711">
            <v>0</v>
          </cell>
          <cell r="AM711">
            <v>0</v>
          </cell>
          <cell r="AN711">
            <v>0</v>
          </cell>
          <cell r="AO711">
            <v>0</v>
          </cell>
          <cell r="AP711">
            <v>0</v>
          </cell>
          <cell r="AQ711">
            <v>0</v>
          </cell>
          <cell r="AR711">
            <v>0</v>
          </cell>
          <cell r="AS711">
            <v>0</v>
          </cell>
          <cell r="AT711">
            <v>0</v>
          </cell>
          <cell r="AU711">
            <v>0</v>
          </cell>
          <cell r="AV711">
            <v>0</v>
          </cell>
          <cell r="AW711">
            <v>0</v>
          </cell>
          <cell r="AX711">
            <v>0</v>
          </cell>
          <cell r="AY711">
            <v>0</v>
          </cell>
          <cell r="AZ711">
            <v>0</v>
          </cell>
          <cell r="BA711">
            <v>0</v>
          </cell>
          <cell r="BB711">
            <v>0</v>
          </cell>
          <cell r="BC711">
            <v>0</v>
          </cell>
          <cell r="BD711">
            <v>0</v>
          </cell>
          <cell r="BE711">
            <v>0</v>
          </cell>
          <cell r="BF711">
            <v>0</v>
          </cell>
          <cell r="BG711">
            <v>0</v>
          </cell>
          <cell r="BH711">
            <v>0</v>
          </cell>
          <cell r="BI711">
            <v>0</v>
          </cell>
          <cell r="BJ711">
            <v>0</v>
          </cell>
          <cell r="BK711">
            <v>0</v>
          </cell>
          <cell r="BL711">
            <v>0</v>
          </cell>
          <cell r="BM711">
            <v>0</v>
          </cell>
          <cell r="BN711">
            <v>0</v>
          </cell>
          <cell r="BO711">
            <v>0</v>
          </cell>
          <cell r="BP711">
            <v>0</v>
          </cell>
          <cell r="BQ711">
            <v>2</v>
          </cell>
          <cell r="BR711">
            <v>0</v>
          </cell>
          <cell r="BS711">
            <v>0</v>
          </cell>
          <cell r="BT711">
            <v>1</v>
          </cell>
          <cell r="BU711">
            <v>0</v>
          </cell>
          <cell r="BV711">
            <v>0</v>
          </cell>
          <cell r="BW711">
            <v>0</v>
          </cell>
          <cell r="BX711">
            <v>0</v>
          </cell>
          <cell r="BY711">
            <v>0</v>
          </cell>
          <cell r="BZ711">
            <v>0</v>
          </cell>
          <cell r="CA711">
            <v>0</v>
          </cell>
          <cell r="CB711">
            <v>0</v>
          </cell>
          <cell r="CC711">
            <v>0</v>
          </cell>
        </row>
        <row r="712">
          <cell r="B712" t="str">
            <v>국도38(종)01</v>
          </cell>
          <cell r="C712" t="str">
            <v>국도38(종)</v>
          </cell>
          <cell r="D712" t="str">
            <v>01</v>
          </cell>
          <cell r="E712" t="str">
            <v>PBOX17</v>
          </cell>
          <cell r="F712" t="str">
            <v>PBOX18</v>
          </cell>
          <cell r="G712">
            <v>80</v>
          </cell>
          <cell r="H712">
            <v>48</v>
          </cell>
          <cell r="I712">
            <v>0</v>
          </cell>
          <cell r="J712">
            <v>0</v>
          </cell>
          <cell r="K712">
            <v>0</v>
          </cell>
          <cell r="L712">
            <v>0</v>
          </cell>
          <cell r="M712">
            <v>0</v>
          </cell>
          <cell r="N712">
            <v>0</v>
          </cell>
          <cell r="O712">
            <v>0</v>
          </cell>
          <cell r="P712">
            <v>0</v>
          </cell>
          <cell r="Q712">
            <v>0</v>
          </cell>
          <cell r="R712">
            <v>0</v>
          </cell>
          <cell r="S712">
            <v>0</v>
          </cell>
          <cell r="T712">
            <v>0</v>
          </cell>
          <cell r="U712">
            <v>0</v>
          </cell>
          <cell r="V712">
            <v>0</v>
          </cell>
          <cell r="W712">
            <v>0</v>
          </cell>
          <cell r="X712">
            <v>0</v>
          </cell>
          <cell r="Y712">
            <v>0</v>
          </cell>
          <cell r="Z712">
            <v>0</v>
          </cell>
          <cell r="AA712">
            <v>0</v>
          </cell>
          <cell r="AB712">
            <v>0</v>
          </cell>
          <cell r="AC712">
            <v>0</v>
          </cell>
          <cell r="AD712">
            <v>0</v>
          </cell>
          <cell r="AE712">
            <v>0</v>
          </cell>
          <cell r="AF712">
            <v>0</v>
          </cell>
          <cell r="AG712">
            <v>0</v>
          </cell>
          <cell r="AH712">
            <v>0</v>
          </cell>
          <cell r="AI712">
            <v>0</v>
          </cell>
          <cell r="AJ712">
            <v>0</v>
          </cell>
          <cell r="AK712">
            <v>0</v>
          </cell>
          <cell r="AL712">
            <v>0</v>
          </cell>
          <cell r="AM712">
            <v>0</v>
          </cell>
          <cell r="AN712">
            <v>0</v>
          </cell>
          <cell r="AO712">
            <v>0</v>
          </cell>
          <cell r="AP712">
            <v>0</v>
          </cell>
          <cell r="AQ712">
            <v>0</v>
          </cell>
          <cell r="AR712">
            <v>0</v>
          </cell>
          <cell r="AS712">
            <v>0</v>
          </cell>
          <cell r="AT712">
            <v>0</v>
          </cell>
          <cell r="AU712">
            <v>0</v>
          </cell>
          <cell r="AV712">
            <v>0</v>
          </cell>
          <cell r="AW712">
            <v>0</v>
          </cell>
          <cell r="AX712">
            <v>0</v>
          </cell>
          <cell r="AY712">
            <v>0</v>
          </cell>
          <cell r="AZ712">
            <v>0</v>
          </cell>
          <cell r="BA712">
            <v>0</v>
          </cell>
          <cell r="BB712">
            <v>0</v>
          </cell>
          <cell r="BC712">
            <v>0</v>
          </cell>
          <cell r="BD712">
            <v>0</v>
          </cell>
          <cell r="BE712">
            <v>0</v>
          </cell>
          <cell r="BF712">
            <v>0</v>
          </cell>
          <cell r="BG712">
            <v>0</v>
          </cell>
          <cell r="BH712">
            <v>0</v>
          </cell>
          <cell r="BI712">
            <v>0</v>
          </cell>
          <cell r="BJ712">
            <v>0</v>
          </cell>
          <cell r="BK712">
            <v>0</v>
          </cell>
          <cell r="BL712">
            <v>0</v>
          </cell>
          <cell r="BM712">
            <v>0</v>
          </cell>
          <cell r="BN712">
            <v>0</v>
          </cell>
          <cell r="BO712">
            <v>0</v>
          </cell>
          <cell r="BP712">
            <v>0</v>
          </cell>
          <cell r="BQ712">
            <v>0</v>
          </cell>
          <cell r="BR712">
            <v>0</v>
          </cell>
          <cell r="BS712">
            <v>0</v>
          </cell>
          <cell r="BT712">
            <v>1</v>
          </cell>
          <cell r="BU712">
            <v>80</v>
          </cell>
          <cell r="BV712">
            <v>0</v>
          </cell>
          <cell r="BW712">
            <v>0</v>
          </cell>
          <cell r="BX712">
            <v>0</v>
          </cell>
          <cell r="BY712">
            <v>0</v>
          </cell>
          <cell r="BZ712">
            <v>0</v>
          </cell>
          <cell r="CA712">
            <v>0</v>
          </cell>
          <cell r="CB712">
            <v>0</v>
          </cell>
          <cell r="CC712">
            <v>0</v>
          </cell>
        </row>
        <row r="713">
          <cell r="B713" t="str">
            <v>국도38(종)01</v>
          </cell>
          <cell r="C713" t="str">
            <v>국도38(종)</v>
          </cell>
          <cell r="D713" t="str">
            <v>01</v>
          </cell>
          <cell r="E713" t="str">
            <v>PBOX18</v>
          </cell>
          <cell r="F713" t="str">
            <v>72M</v>
          </cell>
          <cell r="G713">
            <v>2</v>
          </cell>
          <cell r="H713">
            <v>48</v>
          </cell>
          <cell r="I713">
            <v>0</v>
          </cell>
          <cell r="J713">
            <v>0</v>
          </cell>
          <cell r="K713">
            <v>0</v>
          </cell>
          <cell r="L713">
            <v>0</v>
          </cell>
          <cell r="M713">
            <v>0</v>
          </cell>
          <cell r="N713">
            <v>0</v>
          </cell>
          <cell r="O713">
            <v>0</v>
          </cell>
          <cell r="P713">
            <v>0</v>
          </cell>
          <cell r="Q713">
            <v>0</v>
          </cell>
          <cell r="R713">
            <v>0</v>
          </cell>
          <cell r="S713">
            <v>84</v>
          </cell>
          <cell r="T713">
            <v>84</v>
          </cell>
          <cell r="U713">
            <v>84</v>
          </cell>
          <cell r="V713">
            <v>0</v>
          </cell>
          <cell r="W713">
            <v>0</v>
          </cell>
          <cell r="X713">
            <v>0</v>
          </cell>
          <cell r="Y713">
            <v>0</v>
          </cell>
          <cell r="Z713">
            <v>0</v>
          </cell>
          <cell r="AA713">
            <v>0</v>
          </cell>
          <cell r="AB713">
            <v>0</v>
          </cell>
          <cell r="AC713">
            <v>0</v>
          </cell>
          <cell r="AD713">
            <v>0</v>
          </cell>
          <cell r="AE713">
            <v>0</v>
          </cell>
          <cell r="AF713">
            <v>0</v>
          </cell>
          <cell r="AG713">
            <v>0</v>
          </cell>
          <cell r="AH713">
            <v>0</v>
          </cell>
          <cell r="AI713">
            <v>0</v>
          </cell>
          <cell r="AJ713">
            <v>0</v>
          </cell>
          <cell r="AK713">
            <v>0</v>
          </cell>
          <cell r="AL713">
            <v>0</v>
          </cell>
          <cell r="AM713">
            <v>0</v>
          </cell>
          <cell r="AN713">
            <v>0</v>
          </cell>
          <cell r="AO713">
            <v>0</v>
          </cell>
          <cell r="AP713">
            <v>0</v>
          </cell>
          <cell r="AQ713">
            <v>0</v>
          </cell>
          <cell r="AR713">
            <v>0</v>
          </cell>
          <cell r="AS713">
            <v>0</v>
          </cell>
          <cell r="AT713">
            <v>0</v>
          </cell>
          <cell r="AU713">
            <v>0</v>
          </cell>
          <cell r="AV713">
            <v>0</v>
          </cell>
          <cell r="AW713">
            <v>0</v>
          </cell>
          <cell r="AX713">
            <v>0</v>
          </cell>
          <cell r="AY713">
            <v>0</v>
          </cell>
          <cell r="AZ713">
            <v>0</v>
          </cell>
          <cell r="BA713">
            <v>0</v>
          </cell>
          <cell r="BB713">
            <v>0</v>
          </cell>
          <cell r="BC713">
            <v>0</v>
          </cell>
          <cell r="BD713">
            <v>0</v>
          </cell>
          <cell r="BE713">
            <v>0</v>
          </cell>
          <cell r="BF713">
            <v>0</v>
          </cell>
          <cell r="BG713">
            <v>0</v>
          </cell>
          <cell r="BH713">
            <v>0</v>
          </cell>
          <cell r="BI713">
            <v>0</v>
          </cell>
          <cell r="BJ713">
            <v>0</v>
          </cell>
          <cell r="BK713">
            <v>0</v>
          </cell>
          <cell r="BL713">
            <v>0</v>
          </cell>
          <cell r="BM713">
            <v>0</v>
          </cell>
          <cell r="BN713">
            <v>0</v>
          </cell>
          <cell r="BO713">
            <v>0</v>
          </cell>
          <cell r="BP713">
            <v>0</v>
          </cell>
          <cell r="BQ713">
            <v>2</v>
          </cell>
          <cell r="BR713">
            <v>1</v>
          </cell>
          <cell r="BS713">
            <v>0</v>
          </cell>
          <cell r="BT713">
            <v>0</v>
          </cell>
          <cell r="BU713">
            <v>0</v>
          </cell>
          <cell r="BV713">
            <v>0</v>
          </cell>
          <cell r="BW713">
            <v>2</v>
          </cell>
          <cell r="BX713">
            <v>0</v>
          </cell>
          <cell r="BY713">
            <v>0</v>
          </cell>
          <cell r="BZ713">
            <v>0</v>
          </cell>
          <cell r="CA713">
            <v>0</v>
          </cell>
          <cell r="CB713">
            <v>0</v>
          </cell>
          <cell r="CC713">
            <v>0</v>
          </cell>
        </row>
        <row r="714">
          <cell r="B714" t="str">
            <v>국도38(종)01</v>
          </cell>
          <cell r="C714" t="str">
            <v>국도38(종)</v>
          </cell>
          <cell r="D714" t="str">
            <v>01</v>
          </cell>
          <cell r="E714" t="str">
            <v>72M</v>
          </cell>
          <cell r="F714" t="str">
            <v>B-08</v>
          </cell>
          <cell r="G714">
            <v>158</v>
          </cell>
          <cell r="H714">
            <v>48</v>
          </cell>
          <cell r="I714">
            <v>0</v>
          </cell>
          <cell r="J714">
            <v>0</v>
          </cell>
          <cell r="K714">
            <v>0</v>
          </cell>
          <cell r="L714">
            <v>0</v>
          </cell>
          <cell r="M714">
            <v>0</v>
          </cell>
          <cell r="N714">
            <v>0</v>
          </cell>
          <cell r="O714">
            <v>0</v>
          </cell>
          <cell r="P714">
            <v>0</v>
          </cell>
          <cell r="Q714">
            <v>0</v>
          </cell>
          <cell r="R714">
            <v>0</v>
          </cell>
          <cell r="S714">
            <v>158</v>
          </cell>
          <cell r="T714">
            <v>158</v>
          </cell>
          <cell r="U714">
            <v>158</v>
          </cell>
          <cell r="V714">
            <v>0</v>
          </cell>
          <cell r="W714">
            <v>0</v>
          </cell>
          <cell r="X714">
            <v>0</v>
          </cell>
          <cell r="Y714">
            <v>0</v>
          </cell>
          <cell r="Z714">
            <v>0</v>
          </cell>
          <cell r="AA714">
            <v>0</v>
          </cell>
          <cell r="AB714">
            <v>0</v>
          </cell>
          <cell r="AC714">
            <v>0</v>
          </cell>
          <cell r="AD714">
            <v>0</v>
          </cell>
          <cell r="AE714">
            <v>0</v>
          </cell>
          <cell r="AF714">
            <v>0</v>
          </cell>
          <cell r="AG714">
            <v>0</v>
          </cell>
          <cell r="AH714">
            <v>0</v>
          </cell>
          <cell r="AI714">
            <v>0</v>
          </cell>
          <cell r="AJ714">
            <v>0</v>
          </cell>
          <cell r="AK714">
            <v>0</v>
          </cell>
          <cell r="AL714">
            <v>0</v>
          </cell>
          <cell r="AM714">
            <v>0</v>
          </cell>
          <cell r="AN714">
            <v>0</v>
          </cell>
          <cell r="AO714">
            <v>0</v>
          </cell>
          <cell r="AP714">
            <v>0</v>
          </cell>
          <cell r="AQ714">
            <v>0</v>
          </cell>
          <cell r="AR714">
            <v>0</v>
          </cell>
          <cell r="AS714">
            <v>0</v>
          </cell>
          <cell r="AT714">
            <v>0</v>
          </cell>
          <cell r="AU714">
            <v>0</v>
          </cell>
          <cell r="AV714">
            <v>0</v>
          </cell>
          <cell r="AW714">
            <v>0</v>
          </cell>
          <cell r="AX714">
            <v>0</v>
          </cell>
          <cell r="AY714">
            <v>0</v>
          </cell>
          <cell r="AZ714">
            <v>0</v>
          </cell>
          <cell r="BA714">
            <v>0</v>
          </cell>
          <cell r="BB714">
            <v>0</v>
          </cell>
          <cell r="BC714">
            <v>0</v>
          </cell>
          <cell r="BD714">
            <v>0</v>
          </cell>
          <cell r="BE714">
            <v>0</v>
          </cell>
          <cell r="BF714">
            <v>0</v>
          </cell>
          <cell r="BG714">
            <v>0</v>
          </cell>
          <cell r="BH714">
            <v>0</v>
          </cell>
          <cell r="BI714">
            <v>0</v>
          </cell>
          <cell r="BJ714">
            <v>0</v>
          </cell>
          <cell r="BK714">
            <v>0</v>
          </cell>
          <cell r="BL714">
            <v>0</v>
          </cell>
          <cell r="BM714">
            <v>0</v>
          </cell>
          <cell r="BN714">
            <v>0</v>
          </cell>
          <cell r="BO714">
            <v>0</v>
          </cell>
          <cell r="BP714">
            <v>158</v>
          </cell>
          <cell r="BQ714">
            <v>0</v>
          </cell>
          <cell r="BR714">
            <v>0</v>
          </cell>
          <cell r="BS714">
            <v>1</v>
          </cell>
          <cell r="BT714">
            <v>0</v>
          </cell>
          <cell r="BU714">
            <v>0</v>
          </cell>
          <cell r="BV714">
            <v>0</v>
          </cell>
          <cell r="BW714">
            <v>2</v>
          </cell>
          <cell r="BX714">
            <v>0</v>
          </cell>
          <cell r="BY714">
            <v>0</v>
          </cell>
          <cell r="BZ714">
            <v>0</v>
          </cell>
          <cell r="CA714">
            <v>0</v>
          </cell>
          <cell r="CB714">
            <v>0</v>
          </cell>
          <cell r="CC714">
            <v>0</v>
          </cell>
        </row>
        <row r="715">
          <cell r="B715" t="str">
            <v>국도38(종)01</v>
          </cell>
          <cell r="C715" t="str">
            <v>국도38(종)</v>
          </cell>
          <cell r="D715" t="str">
            <v>01</v>
          </cell>
          <cell r="E715" t="str">
            <v>B-08</v>
          </cell>
          <cell r="F715" t="str">
            <v>PBOX19</v>
          </cell>
          <cell r="G715">
            <v>2</v>
          </cell>
          <cell r="H715">
            <v>48</v>
          </cell>
          <cell r="I715">
            <v>0</v>
          </cell>
          <cell r="J715">
            <v>0</v>
          </cell>
          <cell r="K715">
            <v>0</v>
          </cell>
          <cell r="L715">
            <v>0</v>
          </cell>
          <cell r="M715">
            <v>0</v>
          </cell>
          <cell r="N715">
            <v>0</v>
          </cell>
          <cell r="O715">
            <v>0</v>
          </cell>
          <cell r="P715">
            <v>0</v>
          </cell>
          <cell r="Q715">
            <v>0</v>
          </cell>
          <cell r="R715">
            <v>0</v>
          </cell>
          <cell r="S715">
            <v>0</v>
          </cell>
          <cell r="T715">
            <v>0</v>
          </cell>
          <cell r="U715">
            <v>0</v>
          </cell>
          <cell r="V715">
            <v>0</v>
          </cell>
          <cell r="W715">
            <v>0</v>
          </cell>
          <cell r="X715">
            <v>0</v>
          </cell>
          <cell r="Y715">
            <v>0</v>
          </cell>
          <cell r="Z715">
            <v>0</v>
          </cell>
          <cell r="AA715">
            <v>0</v>
          </cell>
          <cell r="AB715">
            <v>0</v>
          </cell>
          <cell r="AC715">
            <v>0</v>
          </cell>
          <cell r="AD715">
            <v>0</v>
          </cell>
          <cell r="AE715">
            <v>0</v>
          </cell>
          <cell r="AF715">
            <v>0</v>
          </cell>
          <cell r="AG715">
            <v>0</v>
          </cell>
          <cell r="AH715">
            <v>0</v>
          </cell>
          <cell r="AI715">
            <v>0</v>
          </cell>
          <cell r="AJ715">
            <v>0</v>
          </cell>
          <cell r="AK715">
            <v>0</v>
          </cell>
          <cell r="AL715">
            <v>0</v>
          </cell>
          <cell r="AM715">
            <v>0</v>
          </cell>
          <cell r="AN715">
            <v>0</v>
          </cell>
          <cell r="AO715">
            <v>0</v>
          </cell>
          <cell r="AP715">
            <v>0</v>
          </cell>
          <cell r="AQ715">
            <v>0</v>
          </cell>
          <cell r="AR715">
            <v>0</v>
          </cell>
          <cell r="AS715">
            <v>0</v>
          </cell>
          <cell r="AT715">
            <v>0</v>
          </cell>
          <cell r="AU715">
            <v>0</v>
          </cell>
          <cell r="AV715">
            <v>0</v>
          </cell>
          <cell r="AW715">
            <v>0</v>
          </cell>
          <cell r="AX715">
            <v>0</v>
          </cell>
          <cell r="AY715">
            <v>0</v>
          </cell>
          <cell r="AZ715">
            <v>0</v>
          </cell>
          <cell r="BA715">
            <v>0</v>
          </cell>
          <cell r="BB715">
            <v>0</v>
          </cell>
          <cell r="BC715">
            <v>0</v>
          </cell>
          <cell r="BD715">
            <v>0</v>
          </cell>
          <cell r="BE715">
            <v>0</v>
          </cell>
          <cell r="BF715">
            <v>0</v>
          </cell>
          <cell r="BG715">
            <v>0</v>
          </cell>
          <cell r="BH715">
            <v>0</v>
          </cell>
          <cell r="BI715">
            <v>0</v>
          </cell>
          <cell r="BJ715">
            <v>0</v>
          </cell>
          <cell r="BK715">
            <v>0</v>
          </cell>
          <cell r="BL715">
            <v>0</v>
          </cell>
          <cell r="BM715">
            <v>0</v>
          </cell>
          <cell r="BN715">
            <v>0</v>
          </cell>
          <cell r="BO715">
            <v>0</v>
          </cell>
          <cell r="BP715">
            <v>0</v>
          </cell>
          <cell r="BQ715">
            <v>2</v>
          </cell>
          <cell r="BR715">
            <v>0</v>
          </cell>
          <cell r="BS715">
            <v>0</v>
          </cell>
          <cell r="BT715">
            <v>1</v>
          </cell>
          <cell r="BU715">
            <v>0</v>
          </cell>
          <cell r="BV715">
            <v>0</v>
          </cell>
          <cell r="BW715">
            <v>0</v>
          </cell>
          <cell r="BX715">
            <v>0</v>
          </cell>
          <cell r="BY715">
            <v>0</v>
          </cell>
          <cell r="BZ715">
            <v>0</v>
          </cell>
          <cell r="CA715">
            <v>0</v>
          </cell>
          <cell r="CB715">
            <v>0</v>
          </cell>
          <cell r="CC715">
            <v>0</v>
          </cell>
        </row>
        <row r="716">
          <cell r="B716" t="str">
            <v>국도38(종)01</v>
          </cell>
          <cell r="C716" t="str">
            <v>국도38(종)</v>
          </cell>
          <cell r="D716" t="str">
            <v>01</v>
          </cell>
          <cell r="E716" t="str">
            <v>PBOX19</v>
          </cell>
          <cell r="F716" t="str">
            <v>PBOX20</v>
          </cell>
          <cell r="G716">
            <v>58</v>
          </cell>
          <cell r="H716">
            <v>48</v>
          </cell>
          <cell r="I716">
            <v>0</v>
          </cell>
          <cell r="J716">
            <v>0</v>
          </cell>
          <cell r="K716">
            <v>0</v>
          </cell>
          <cell r="L716">
            <v>0</v>
          </cell>
          <cell r="M716">
            <v>0</v>
          </cell>
          <cell r="N716">
            <v>0</v>
          </cell>
          <cell r="O716">
            <v>0</v>
          </cell>
          <cell r="P716">
            <v>0</v>
          </cell>
          <cell r="Q716">
            <v>0</v>
          </cell>
          <cell r="R716">
            <v>0</v>
          </cell>
          <cell r="S716">
            <v>0</v>
          </cell>
          <cell r="T716">
            <v>0</v>
          </cell>
          <cell r="U716">
            <v>0</v>
          </cell>
          <cell r="V716">
            <v>0</v>
          </cell>
          <cell r="W716">
            <v>0</v>
          </cell>
          <cell r="X716">
            <v>0</v>
          </cell>
          <cell r="Y716">
            <v>0</v>
          </cell>
          <cell r="Z716">
            <v>0</v>
          </cell>
          <cell r="AA716">
            <v>0</v>
          </cell>
          <cell r="AB716">
            <v>0</v>
          </cell>
          <cell r="AC716">
            <v>0</v>
          </cell>
          <cell r="AD716">
            <v>0</v>
          </cell>
          <cell r="AE716">
            <v>0</v>
          </cell>
          <cell r="AF716">
            <v>0</v>
          </cell>
          <cell r="AG716">
            <v>0</v>
          </cell>
          <cell r="AH716">
            <v>0</v>
          </cell>
          <cell r="AI716">
            <v>0</v>
          </cell>
          <cell r="AJ716">
            <v>0</v>
          </cell>
          <cell r="AK716">
            <v>0</v>
          </cell>
          <cell r="AL716">
            <v>0</v>
          </cell>
          <cell r="AM716">
            <v>0</v>
          </cell>
          <cell r="AN716">
            <v>0</v>
          </cell>
          <cell r="AO716">
            <v>0</v>
          </cell>
          <cell r="AP716">
            <v>0</v>
          </cell>
          <cell r="AQ716">
            <v>0</v>
          </cell>
          <cell r="AR716">
            <v>0</v>
          </cell>
          <cell r="AS716">
            <v>0</v>
          </cell>
          <cell r="AT716">
            <v>0</v>
          </cell>
          <cell r="AU716">
            <v>0</v>
          </cell>
          <cell r="AV716">
            <v>0</v>
          </cell>
          <cell r="AW716">
            <v>0</v>
          </cell>
          <cell r="AX716">
            <v>0</v>
          </cell>
          <cell r="AY716">
            <v>0</v>
          </cell>
          <cell r="AZ716">
            <v>0</v>
          </cell>
          <cell r="BA716">
            <v>0</v>
          </cell>
          <cell r="BB716">
            <v>0</v>
          </cell>
          <cell r="BC716">
            <v>0</v>
          </cell>
          <cell r="BD716">
            <v>0</v>
          </cell>
          <cell r="BE716">
            <v>0</v>
          </cell>
          <cell r="BF716">
            <v>0</v>
          </cell>
          <cell r="BG716">
            <v>0</v>
          </cell>
          <cell r="BH716">
            <v>0</v>
          </cell>
          <cell r="BI716">
            <v>0</v>
          </cell>
          <cell r="BJ716">
            <v>0</v>
          </cell>
          <cell r="BK716">
            <v>0</v>
          </cell>
          <cell r="BL716">
            <v>0</v>
          </cell>
          <cell r="BM716">
            <v>0</v>
          </cell>
          <cell r="BN716">
            <v>0</v>
          </cell>
          <cell r="BO716">
            <v>0</v>
          </cell>
          <cell r="BP716">
            <v>0</v>
          </cell>
          <cell r="BQ716">
            <v>0</v>
          </cell>
          <cell r="BR716">
            <v>0</v>
          </cell>
          <cell r="BS716">
            <v>0</v>
          </cell>
          <cell r="BT716">
            <v>1</v>
          </cell>
          <cell r="BU716">
            <v>58</v>
          </cell>
          <cell r="BV716">
            <v>0</v>
          </cell>
          <cell r="BW716">
            <v>0</v>
          </cell>
          <cell r="BX716">
            <v>0</v>
          </cell>
          <cell r="BY716">
            <v>0</v>
          </cell>
          <cell r="BZ716">
            <v>0</v>
          </cell>
          <cell r="CA716">
            <v>0</v>
          </cell>
          <cell r="CB716">
            <v>0</v>
          </cell>
          <cell r="CC716">
            <v>0</v>
          </cell>
        </row>
        <row r="717">
          <cell r="B717" t="str">
            <v>국도38(종)01</v>
          </cell>
          <cell r="C717" t="str">
            <v>국도38(종)</v>
          </cell>
          <cell r="D717" t="str">
            <v>01</v>
          </cell>
          <cell r="E717" t="str">
            <v>PBOX20</v>
          </cell>
          <cell r="F717" t="str">
            <v>10C3</v>
          </cell>
          <cell r="G717">
            <v>2</v>
          </cell>
          <cell r="H717">
            <v>48</v>
          </cell>
          <cell r="I717">
            <v>0</v>
          </cell>
          <cell r="J717">
            <v>0</v>
          </cell>
          <cell r="K717">
            <v>0</v>
          </cell>
          <cell r="L717">
            <v>0</v>
          </cell>
          <cell r="M717">
            <v>0</v>
          </cell>
          <cell r="N717">
            <v>0</v>
          </cell>
          <cell r="O717">
            <v>0</v>
          </cell>
          <cell r="P717">
            <v>0</v>
          </cell>
          <cell r="Q717">
            <v>0</v>
          </cell>
          <cell r="R717">
            <v>0</v>
          </cell>
          <cell r="S717">
            <v>62</v>
          </cell>
          <cell r="T717">
            <v>62</v>
          </cell>
          <cell r="U717">
            <v>70</v>
          </cell>
          <cell r="V717">
            <v>0</v>
          </cell>
          <cell r="W717">
            <v>0</v>
          </cell>
          <cell r="X717">
            <v>8</v>
          </cell>
          <cell r="Y717">
            <v>0</v>
          </cell>
          <cell r="Z717">
            <v>0</v>
          </cell>
          <cell r="AA717">
            <v>0</v>
          </cell>
          <cell r="AB717">
            <v>0</v>
          </cell>
          <cell r="AC717">
            <v>0</v>
          </cell>
          <cell r="AD717">
            <v>0</v>
          </cell>
          <cell r="AE717">
            <v>0</v>
          </cell>
          <cell r="AF717">
            <v>0</v>
          </cell>
          <cell r="AG717">
            <v>0</v>
          </cell>
          <cell r="AH717">
            <v>0</v>
          </cell>
          <cell r="AI717">
            <v>0</v>
          </cell>
          <cell r="AJ717">
            <v>0</v>
          </cell>
          <cell r="AK717">
            <v>0</v>
          </cell>
          <cell r="AL717">
            <v>0</v>
          </cell>
          <cell r="AM717">
            <v>0</v>
          </cell>
          <cell r="AN717">
            <v>0</v>
          </cell>
          <cell r="AO717">
            <v>0</v>
          </cell>
          <cell r="AP717">
            <v>0</v>
          </cell>
          <cell r="AQ717">
            <v>0</v>
          </cell>
          <cell r="AR717">
            <v>0</v>
          </cell>
          <cell r="AS717">
            <v>0</v>
          </cell>
          <cell r="AT717">
            <v>0</v>
          </cell>
          <cell r="AU717">
            <v>0</v>
          </cell>
          <cell r="AV717">
            <v>0</v>
          </cell>
          <cell r="AW717">
            <v>0</v>
          </cell>
          <cell r="AX717">
            <v>0</v>
          </cell>
          <cell r="AY717">
            <v>0</v>
          </cell>
          <cell r="AZ717">
            <v>0</v>
          </cell>
          <cell r="BA717">
            <v>0</v>
          </cell>
          <cell r="BB717">
            <v>1</v>
          </cell>
          <cell r="BC717">
            <v>1</v>
          </cell>
          <cell r="BD717">
            <v>0</v>
          </cell>
          <cell r="BE717">
            <v>0</v>
          </cell>
          <cell r="BF717">
            <v>0</v>
          </cell>
          <cell r="BG717">
            <v>0</v>
          </cell>
          <cell r="BH717">
            <v>0</v>
          </cell>
          <cell r="BI717">
            <v>0</v>
          </cell>
          <cell r="BJ717">
            <v>0</v>
          </cell>
          <cell r="BK717">
            <v>0</v>
          </cell>
          <cell r="BL717">
            <v>0</v>
          </cell>
          <cell r="BM717">
            <v>0</v>
          </cell>
          <cell r="BN717">
            <v>0</v>
          </cell>
          <cell r="BO717">
            <v>0</v>
          </cell>
          <cell r="BP717">
            <v>0</v>
          </cell>
          <cell r="BQ717">
            <v>2</v>
          </cell>
          <cell r="BR717">
            <v>0</v>
          </cell>
          <cell r="BS717">
            <v>0</v>
          </cell>
          <cell r="BT717">
            <v>0</v>
          </cell>
          <cell r="BU717">
            <v>0</v>
          </cell>
          <cell r="BV717">
            <v>0</v>
          </cell>
          <cell r="BW717">
            <v>0</v>
          </cell>
          <cell r="BX717">
            <v>0</v>
          </cell>
          <cell r="BY717">
            <v>0</v>
          </cell>
          <cell r="BZ717">
            <v>0</v>
          </cell>
          <cell r="CA717">
            <v>0</v>
          </cell>
          <cell r="CB717">
            <v>0</v>
          </cell>
          <cell r="CC717">
            <v>0</v>
          </cell>
        </row>
        <row r="718">
          <cell r="B718" t="str">
            <v>국도38(종)01</v>
          </cell>
          <cell r="C718" t="str">
            <v>국도38(종)</v>
          </cell>
          <cell r="D718" t="str">
            <v>01</v>
          </cell>
          <cell r="E718" t="str">
            <v>10C3</v>
          </cell>
          <cell r="F718" t="str">
            <v>10C4</v>
          </cell>
          <cell r="G718">
            <v>30</v>
          </cell>
          <cell r="H718">
            <v>48</v>
          </cell>
          <cell r="I718">
            <v>0</v>
          </cell>
          <cell r="J718">
            <v>0</v>
          </cell>
          <cell r="K718">
            <v>0</v>
          </cell>
          <cell r="L718">
            <v>0</v>
          </cell>
          <cell r="M718">
            <v>0</v>
          </cell>
          <cell r="N718">
            <v>0</v>
          </cell>
          <cell r="O718">
            <v>0</v>
          </cell>
          <cell r="P718">
            <v>0</v>
          </cell>
          <cell r="Q718">
            <v>0</v>
          </cell>
          <cell r="R718">
            <v>30</v>
          </cell>
          <cell r="S718">
            <v>0</v>
          </cell>
          <cell r="T718">
            <v>30</v>
          </cell>
          <cell r="U718">
            <v>30</v>
          </cell>
          <cell r="V718">
            <v>0</v>
          </cell>
          <cell r="W718">
            <v>0</v>
          </cell>
          <cell r="X718">
            <v>0</v>
          </cell>
          <cell r="Y718">
            <v>0</v>
          </cell>
          <cell r="Z718">
            <v>0</v>
          </cell>
          <cell r="AA718">
            <v>0</v>
          </cell>
          <cell r="AB718">
            <v>0</v>
          </cell>
          <cell r="AC718">
            <v>0</v>
          </cell>
          <cell r="AD718">
            <v>0</v>
          </cell>
          <cell r="AE718">
            <v>0</v>
          </cell>
          <cell r="AF718">
            <v>0</v>
          </cell>
          <cell r="AG718">
            <v>0</v>
          </cell>
          <cell r="AH718">
            <v>0</v>
          </cell>
          <cell r="AI718">
            <v>0</v>
          </cell>
          <cell r="AJ718">
            <v>0</v>
          </cell>
          <cell r="AK718">
            <v>0</v>
          </cell>
          <cell r="AL718">
            <v>0</v>
          </cell>
          <cell r="AM718">
            <v>0</v>
          </cell>
          <cell r="AN718">
            <v>0</v>
          </cell>
          <cell r="AO718">
            <v>0</v>
          </cell>
          <cell r="AP718">
            <v>0</v>
          </cell>
          <cell r="AQ718">
            <v>0</v>
          </cell>
          <cell r="AR718">
            <v>0</v>
          </cell>
          <cell r="AS718">
            <v>0</v>
          </cell>
          <cell r="AT718">
            <v>0</v>
          </cell>
          <cell r="AU718">
            <v>0</v>
          </cell>
          <cell r="AV718">
            <v>0</v>
          </cell>
          <cell r="AW718">
            <v>0</v>
          </cell>
          <cell r="AX718">
            <v>0</v>
          </cell>
          <cell r="AY718">
            <v>0</v>
          </cell>
          <cell r="AZ718">
            <v>0</v>
          </cell>
          <cell r="BA718">
            <v>0</v>
          </cell>
          <cell r="BB718">
            <v>1</v>
          </cell>
          <cell r="BC718">
            <v>0</v>
          </cell>
          <cell r="BD718">
            <v>30</v>
          </cell>
          <cell r="BE718">
            <v>0</v>
          </cell>
          <cell r="BF718">
            <v>0</v>
          </cell>
          <cell r="BG718">
            <v>2</v>
          </cell>
          <cell r="BH718">
            <v>2</v>
          </cell>
          <cell r="BI718">
            <v>0</v>
          </cell>
          <cell r="BJ718">
            <v>0</v>
          </cell>
          <cell r="BK718">
            <v>0</v>
          </cell>
          <cell r="BL718">
            <v>1</v>
          </cell>
          <cell r="BM718">
            <v>0</v>
          </cell>
          <cell r="BN718">
            <v>0</v>
          </cell>
          <cell r="BO718">
            <v>0</v>
          </cell>
          <cell r="BP718">
            <v>0</v>
          </cell>
          <cell r="BQ718">
            <v>0</v>
          </cell>
          <cell r="BR718">
            <v>0</v>
          </cell>
          <cell r="BS718">
            <v>0</v>
          </cell>
          <cell r="BT718">
            <v>0</v>
          </cell>
          <cell r="BU718">
            <v>0</v>
          </cell>
          <cell r="BV718">
            <v>0</v>
          </cell>
          <cell r="BW718">
            <v>0</v>
          </cell>
          <cell r="BX718">
            <v>0</v>
          </cell>
          <cell r="BY718">
            <v>0</v>
          </cell>
          <cell r="BZ718">
            <v>0</v>
          </cell>
          <cell r="CA718">
            <v>0</v>
          </cell>
          <cell r="CB718">
            <v>0</v>
          </cell>
          <cell r="CC718">
            <v>0</v>
          </cell>
        </row>
        <row r="719">
          <cell r="B719" t="str">
            <v>국도38(종)01</v>
          </cell>
          <cell r="C719" t="str">
            <v>국도38(종)</v>
          </cell>
          <cell r="D719" t="str">
            <v>01</v>
          </cell>
          <cell r="E719" t="str">
            <v>10C_4</v>
          </cell>
          <cell r="F719" t="str">
            <v>B-09</v>
          </cell>
          <cell r="G719">
            <v>5</v>
          </cell>
          <cell r="H719">
            <v>48</v>
          </cell>
          <cell r="I719">
            <v>0</v>
          </cell>
          <cell r="J719">
            <v>0</v>
          </cell>
          <cell r="K719">
            <v>0</v>
          </cell>
          <cell r="L719">
            <v>0</v>
          </cell>
          <cell r="M719">
            <v>0</v>
          </cell>
          <cell r="N719">
            <v>0</v>
          </cell>
          <cell r="O719">
            <v>0</v>
          </cell>
          <cell r="P719">
            <v>0</v>
          </cell>
          <cell r="Q719">
            <v>0</v>
          </cell>
          <cell r="R719">
            <v>0</v>
          </cell>
          <cell r="S719">
            <v>5</v>
          </cell>
          <cell r="T719">
            <v>5</v>
          </cell>
          <cell r="U719">
            <v>13</v>
          </cell>
          <cell r="V719">
            <v>0</v>
          </cell>
          <cell r="W719">
            <v>0</v>
          </cell>
          <cell r="X719">
            <v>8</v>
          </cell>
          <cell r="Y719">
            <v>0</v>
          </cell>
          <cell r="Z719">
            <v>0</v>
          </cell>
          <cell r="AA719">
            <v>0</v>
          </cell>
          <cell r="AB719">
            <v>0</v>
          </cell>
          <cell r="AC719">
            <v>0</v>
          </cell>
          <cell r="AD719">
            <v>0</v>
          </cell>
          <cell r="AE719">
            <v>0</v>
          </cell>
          <cell r="AF719">
            <v>0</v>
          </cell>
          <cell r="AG719">
            <v>0</v>
          </cell>
          <cell r="AH719">
            <v>0</v>
          </cell>
          <cell r="AI719">
            <v>0</v>
          </cell>
          <cell r="AJ719">
            <v>0</v>
          </cell>
          <cell r="AK719">
            <v>0</v>
          </cell>
          <cell r="AL719">
            <v>0</v>
          </cell>
          <cell r="AM719">
            <v>0</v>
          </cell>
          <cell r="AN719">
            <v>0</v>
          </cell>
          <cell r="AO719">
            <v>0</v>
          </cell>
          <cell r="AP719">
            <v>0</v>
          </cell>
          <cell r="AQ719">
            <v>0</v>
          </cell>
          <cell r="AR719">
            <v>0</v>
          </cell>
          <cell r="AS719">
            <v>0</v>
          </cell>
          <cell r="AT719">
            <v>0</v>
          </cell>
          <cell r="AU719">
            <v>0</v>
          </cell>
          <cell r="AV719">
            <v>0</v>
          </cell>
          <cell r="AW719">
            <v>0</v>
          </cell>
          <cell r="AX719">
            <v>0</v>
          </cell>
          <cell r="AY719">
            <v>0</v>
          </cell>
          <cell r="AZ719">
            <v>0</v>
          </cell>
          <cell r="BA719">
            <v>0</v>
          </cell>
          <cell r="BB719">
            <v>0</v>
          </cell>
          <cell r="BC719">
            <v>1</v>
          </cell>
          <cell r="BD719">
            <v>0</v>
          </cell>
          <cell r="BE719">
            <v>0</v>
          </cell>
          <cell r="BF719">
            <v>0</v>
          </cell>
          <cell r="BG719">
            <v>0</v>
          </cell>
          <cell r="BH719">
            <v>0</v>
          </cell>
          <cell r="BI719">
            <v>0</v>
          </cell>
          <cell r="BJ719">
            <v>0</v>
          </cell>
          <cell r="BK719">
            <v>0</v>
          </cell>
          <cell r="BL719">
            <v>0</v>
          </cell>
          <cell r="BM719">
            <v>0</v>
          </cell>
          <cell r="BN719">
            <v>0</v>
          </cell>
          <cell r="BO719">
            <v>0</v>
          </cell>
          <cell r="BP719">
            <v>0</v>
          </cell>
          <cell r="BQ719">
            <v>5</v>
          </cell>
          <cell r="BR719">
            <v>0</v>
          </cell>
          <cell r="BS719">
            <v>1</v>
          </cell>
          <cell r="BT719">
            <v>0</v>
          </cell>
          <cell r="BU719">
            <v>0</v>
          </cell>
          <cell r="BV719">
            <v>0</v>
          </cell>
          <cell r="BW719">
            <v>2</v>
          </cell>
          <cell r="BX719">
            <v>0</v>
          </cell>
          <cell r="BY719">
            <v>0</v>
          </cell>
          <cell r="BZ719">
            <v>0</v>
          </cell>
          <cell r="CA719">
            <v>0</v>
          </cell>
          <cell r="CB719">
            <v>0</v>
          </cell>
          <cell r="CC719">
            <v>0</v>
          </cell>
        </row>
        <row r="720">
          <cell r="B720" t="str">
            <v>국도38(종)01</v>
          </cell>
          <cell r="C720" t="str">
            <v>국도38(종)</v>
          </cell>
          <cell r="D720" t="str">
            <v>01</v>
          </cell>
          <cell r="E720" t="str">
            <v>B-09</v>
          </cell>
          <cell r="F720" t="str">
            <v>73M</v>
          </cell>
          <cell r="G720">
            <v>328</v>
          </cell>
          <cell r="H720">
            <v>48</v>
          </cell>
          <cell r="I720">
            <v>0</v>
          </cell>
          <cell r="J720">
            <v>0</v>
          </cell>
          <cell r="K720">
            <v>0</v>
          </cell>
          <cell r="L720">
            <v>0</v>
          </cell>
          <cell r="M720">
            <v>0</v>
          </cell>
          <cell r="N720">
            <v>0</v>
          </cell>
          <cell r="O720">
            <v>0</v>
          </cell>
          <cell r="P720">
            <v>0</v>
          </cell>
          <cell r="Q720">
            <v>0</v>
          </cell>
          <cell r="R720">
            <v>0</v>
          </cell>
          <cell r="S720">
            <v>328</v>
          </cell>
          <cell r="T720">
            <v>328</v>
          </cell>
          <cell r="U720">
            <v>328</v>
          </cell>
          <cell r="V720">
            <v>0</v>
          </cell>
          <cell r="W720">
            <v>0</v>
          </cell>
          <cell r="X720">
            <v>0</v>
          </cell>
          <cell r="Y720">
            <v>0</v>
          </cell>
          <cell r="Z720">
            <v>0</v>
          </cell>
          <cell r="AA720">
            <v>0</v>
          </cell>
          <cell r="AB720">
            <v>0</v>
          </cell>
          <cell r="AC720">
            <v>0</v>
          </cell>
          <cell r="AD720">
            <v>0</v>
          </cell>
          <cell r="AE720">
            <v>0</v>
          </cell>
          <cell r="AF720">
            <v>0</v>
          </cell>
          <cell r="AG720">
            <v>0</v>
          </cell>
          <cell r="AH720">
            <v>0</v>
          </cell>
          <cell r="AI720">
            <v>0</v>
          </cell>
          <cell r="AJ720">
            <v>0</v>
          </cell>
          <cell r="AK720">
            <v>0</v>
          </cell>
          <cell r="AL720">
            <v>0</v>
          </cell>
          <cell r="AM720">
            <v>0</v>
          </cell>
          <cell r="AN720">
            <v>0</v>
          </cell>
          <cell r="AO720">
            <v>0</v>
          </cell>
          <cell r="AP720">
            <v>0</v>
          </cell>
          <cell r="AQ720">
            <v>0</v>
          </cell>
          <cell r="AR720">
            <v>0</v>
          </cell>
          <cell r="AS720">
            <v>0</v>
          </cell>
          <cell r="AT720">
            <v>0</v>
          </cell>
          <cell r="AU720">
            <v>0</v>
          </cell>
          <cell r="AV720">
            <v>0</v>
          </cell>
          <cell r="AW720">
            <v>0</v>
          </cell>
          <cell r="AX720">
            <v>0</v>
          </cell>
          <cell r="AY720">
            <v>0</v>
          </cell>
          <cell r="AZ720">
            <v>0</v>
          </cell>
          <cell r="BA720">
            <v>0</v>
          </cell>
          <cell r="BB720">
            <v>0</v>
          </cell>
          <cell r="BC720">
            <v>0</v>
          </cell>
          <cell r="BD720">
            <v>0</v>
          </cell>
          <cell r="BE720">
            <v>0</v>
          </cell>
          <cell r="BF720">
            <v>0</v>
          </cell>
          <cell r="BG720">
            <v>0</v>
          </cell>
          <cell r="BH720">
            <v>0</v>
          </cell>
          <cell r="BI720">
            <v>0</v>
          </cell>
          <cell r="BJ720">
            <v>0</v>
          </cell>
          <cell r="BK720">
            <v>0</v>
          </cell>
          <cell r="BL720">
            <v>0</v>
          </cell>
          <cell r="BM720">
            <v>0</v>
          </cell>
          <cell r="BN720">
            <v>0</v>
          </cell>
          <cell r="BO720">
            <v>0</v>
          </cell>
          <cell r="BP720">
            <v>328</v>
          </cell>
          <cell r="BQ720">
            <v>0</v>
          </cell>
          <cell r="BR720">
            <v>1</v>
          </cell>
          <cell r="BS720">
            <v>0</v>
          </cell>
          <cell r="BT720">
            <v>0</v>
          </cell>
          <cell r="BU720">
            <v>0</v>
          </cell>
          <cell r="BV720">
            <v>0</v>
          </cell>
          <cell r="BW720">
            <v>2</v>
          </cell>
          <cell r="BX720">
            <v>0</v>
          </cell>
          <cell r="BY720">
            <v>0</v>
          </cell>
          <cell r="BZ720">
            <v>0</v>
          </cell>
          <cell r="CA720">
            <v>0</v>
          </cell>
          <cell r="CB720">
            <v>0</v>
          </cell>
          <cell r="CC720">
            <v>0</v>
          </cell>
        </row>
        <row r="721">
          <cell r="B721" t="str">
            <v>국도38(종)01</v>
          </cell>
          <cell r="C721" t="str">
            <v>국도38(종)</v>
          </cell>
          <cell r="D721" t="str">
            <v>01</v>
          </cell>
          <cell r="E721" t="str">
            <v>73M</v>
          </cell>
          <cell r="F721" t="str">
            <v>P-BOX21</v>
          </cell>
          <cell r="G721">
            <v>10</v>
          </cell>
          <cell r="H721">
            <v>48</v>
          </cell>
          <cell r="I721">
            <v>0</v>
          </cell>
          <cell r="J721">
            <v>0</v>
          </cell>
          <cell r="K721">
            <v>0</v>
          </cell>
          <cell r="L721">
            <v>0</v>
          </cell>
          <cell r="M721">
            <v>0</v>
          </cell>
          <cell r="N721">
            <v>0</v>
          </cell>
          <cell r="O721">
            <v>0</v>
          </cell>
          <cell r="P721">
            <v>0</v>
          </cell>
          <cell r="Q721">
            <v>0</v>
          </cell>
          <cell r="R721">
            <v>0</v>
          </cell>
          <cell r="S721">
            <v>10</v>
          </cell>
          <cell r="T721">
            <v>10</v>
          </cell>
          <cell r="U721">
            <v>10</v>
          </cell>
          <cell r="V721">
            <v>0</v>
          </cell>
          <cell r="W721">
            <v>0</v>
          </cell>
          <cell r="X721">
            <v>0</v>
          </cell>
          <cell r="Y721">
            <v>0</v>
          </cell>
          <cell r="Z721">
            <v>0</v>
          </cell>
          <cell r="AA721">
            <v>0</v>
          </cell>
          <cell r="AB721">
            <v>0</v>
          </cell>
          <cell r="AC721">
            <v>0</v>
          </cell>
          <cell r="AD721">
            <v>0</v>
          </cell>
          <cell r="AE721">
            <v>0</v>
          </cell>
          <cell r="AF721">
            <v>0</v>
          </cell>
          <cell r="AG721">
            <v>0</v>
          </cell>
          <cell r="AH721">
            <v>0</v>
          </cell>
          <cell r="AI721">
            <v>0</v>
          </cell>
          <cell r="AJ721">
            <v>0</v>
          </cell>
          <cell r="AK721">
            <v>0</v>
          </cell>
          <cell r="AL721">
            <v>0</v>
          </cell>
          <cell r="AM721">
            <v>0</v>
          </cell>
          <cell r="AN721">
            <v>0</v>
          </cell>
          <cell r="AO721">
            <v>0</v>
          </cell>
          <cell r="AP721">
            <v>0</v>
          </cell>
          <cell r="AQ721">
            <v>0</v>
          </cell>
          <cell r="AR721">
            <v>0</v>
          </cell>
          <cell r="AS721">
            <v>0</v>
          </cell>
          <cell r="AT721">
            <v>0</v>
          </cell>
          <cell r="AU721">
            <v>0</v>
          </cell>
          <cell r="AV721">
            <v>0</v>
          </cell>
          <cell r="AW721">
            <v>0</v>
          </cell>
          <cell r="AX721">
            <v>0</v>
          </cell>
          <cell r="AY721">
            <v>0</v>
          </cell>
          <cell r="AZ721">
            <v>0</v>
          </cell>
          <cell r="BA721">
            <v>0</v>
          </cell>
          <cell r="BB721">
            <v>0</v>
          </cell>
          <cell r="BC721">
            <v>0</v>
          </cell>
          <cell r="BD721">
            <v>0</v>
          </cell>
          <cell r="BE721">
            <v>0</v>
          </cell>
          <cell r="BF721">
            <v>0</v>
          </cell>
          <cell r="BG721">
            <v>0</v>
          </cell>
          <cell r="BH721">
            <v>0</v>
          </cell>
          <cell r="BI721">
            <v>0</v>
          </cell>
          <cell r="BJ721">
            <v>0</v>
          </cell>
          <cell r="BK721">
            <v>0</v>
          </cell>
          <cell r="BL721">
            <v>0</v>
          </cell>
          <cell r="BM721">
            <v>0</v>
          </cell>
          <cell r="BN721">
            <v>0</v>
          </cell>
          <cell r="BO721">
            <v>0</v>
          </cell>
          <cell r="BP721">
            <v>0</v>
          </cell>
          <cell r="BQ721">
            <v>10</v>
          </cell>
          <cell r="BR721">
            <v>0</v>
          </cell>
          <cell r="BS721">
            <v>0</v>
          </cell>
          <cell r="BT721">
            <v>1</v>
          </cell>
          <cell r="BU721">
            <v>0</v>
          </cell>
          <cell r="BV721">
            <v>0</v>
          </cell>
          <cell r="BW721">
            <v>0</v>
          </cell>
          <cell r="BX721">
            <v>0</v>
          </cell>
          <cell r="BY721">
            <v>0</v>
          </cell>
          <cell r="BZ721">
            <v>0</v>
          </cell>
          <cell r="CA721">
            <v>0</v>
          </cell>
          <cell r="CB721">
            <v>0</v>
          </cell>
          <cell r="CC721">
            <v>0</v>
          </cell>
        </row>
        <row r="722">
          <cell r="B722" t="str">
            <v>국도38(종)01</v>
          </cell>
          <cell r="C722" t="str">
            <v>국도38(종)</v>
          </cell>
          <cell r="D722" t="str">
            <v>01</v>
          </cell>
          <cell r="E722" t="str">
            <v>P-BOX21</v>
          </cell>
          <cell r="F722" t="str">
            <v>교량공동구</v>
          </cell>
          <cell r="G722">
            <v>429</v>
          </cell>
          <cell r="H722">
            <v>48</v>
          </cell>
          <cell r="I722">
            <v>0</v>
          </cell>
          <cell r="J722">
            <v>0</v>
          </cell>
          <cell r="K722">
            <v>0</v>
          </cell>
          <cell r="L722">
            <v>0</v>
          </cell>
          <cell r="M722">
            <v>0</v>
          </cell>
          <cell r="N722">
            <v>0</v>
          </cell>
          <cell r="O722">
            <v>0</v>
          </cell>
          <cell r="P722">
            <v>0</v>
          </cell>
          <cell r="Q722">
            <v>0</v>
          </cell>
          <cell r="R722">
            <v>0</v>
          </cell>
          <cell r="S722">
            <v>429</v>
          </cell>
          <cell r="T722">
            <v>429</v>
          </cell>
          <cell r="U722">
            <v>429</v>
          </cell>
          <cell r="V722">
            <v>0</v>
          </cell>
          <cell r="W722">
            <v>0</v>
          </cell>
          <cell r="X722">
            <v>0</v>
          </cell>
          <cell r="Y722">
            <v>0</v>
          </cell>
          <cell r="Z722">
            <v>0</v>
          </cell>
          <cell r="AA722">
            <v>0</v>
          </cell>
          <cell r="AB722">
            <v>0</v>
          </cell>
          <cell r="AC722">
            <v>0</v>
          </cell>
          <cell r="AD722">
            <v>0</v>
          </cell>
          <cell r="AE722">
            <v>0</v>
          </cell>
          <cell r="AF722">
            <v>0</v>
          </cell>
          <cell r="AG722">
            <v>0</v>
          </cell>
          <cell r="AH722">
            <v>0</v>
          </cell>
          <cell r="AI722">
            <v>0</v>
          </cell>
          <cell r="AJ722">
            <v>0</v>
          </cell>
          <cell r="AK722">
            <v>0</v>
          </cell>
          <cell r="AL722">
            <v>0</v>
          </cell>
          <cell r="AM722">
            <v>0</v>
          </cell>
          <cell r="AN722">
            <v>0</v>
          </cell>
          <cell r="AO722">
            <v>0</v>
          </cell>
          <cell r="AP722">
            <v>0</v>
          </cell>
          <cell r="AQ722">
            <v>0</v>
          </cell>
          <cell r="AR722">
            <v>0</v>
          </cell>
          <cell r="AS722">
            <v>0</v>
          </cell>
          <cell r="AT722">
            <v>0</v>
          </cell>
          <cell r="AU722">
            <v>0</v>
          </cell>
          <cell r="AV722">
            <v>0</v>
          </cell>
          <cell r="AW722">
            <v>0</v>
          </cell>
          <cell r="AX722">
            <v>0</v>
          </cell>
          <cell r="AY722">
            <v>0</v>
          </cell>
          <cell r="AZ722">
            <v>0</v>
          </cell>
          <cell r="BA722">
            <v>0</v>
          </cell>
          <cell r="BB722">
            <v>0</v>
          </cell>
          <cell r="BC722">
            <v>0</v>
          </cell>
          <cell r="BD722">
            <v>0</v>
          </cell>
          <cell r="BE722">
            <v>0</v>
          </cell>
          <cell r="BF722">
            <v>0</v>
          </cell>
          <cell r="BG722">
            <v>0</v>
          </cell>
          <cell r="BH722">
            <v>0</v>
          </cell>
          <cell r="BI722">
            <v>0</v>
          </cell>
          <cell r="BJ722">
            <v>0</v>
          </cell>
          <cell r="BK722">
            <v>0</v>
          </cell>
          <cell r="BL722">
            <v>0</v>
          </cell>
          <cell r="BM722">
            <v>0</v>
          </cell>
          <cell r="BN722">
            <v>0</v>
          </cell>
          <cell r="BO722">
            <v>0</v>
          </cell>
          <cell r="BP722">
            <v>0</v>
          </cell>
          <cell r="BQ722">
            <v>0</v>
          </cell>
          <cell r="BR722">
            <v>0</v>
          </cell>
          <cell r="BS722">
            <v>0</v>
          </cell>
          <cell r="BT722">
            <v>0</v>
          </cell>
          <cell r="BU722">
            <v>0</v>
          </cell>
          <cell r="BV722">
            <v>10</v>
          </cell>
          <cell r="BW722">
            <v>0</v>
          </cell>
          <cell r="BX722">
            <v>0</v>
          </cell>
          <cell r="BY722">
            <v>0</v>
          </cell>
          <cell r="BZ722">
            <v>0</v>
          </cell>
          <cell r="CA722">
            <v>429</v>
          </cell>
          <cell r="CB722">
            <v>0</v>
          </cell>
          <cell r="CC722">
            <v>0</v>
          </cell>
        </row>
        <row r="723">
          <cell r="B723" t="str">
            <v>국도38(종)01</v>
          </cell>
          <cell r="C723" t="str">
            <v>국도38(종)</v>
          </cell>
          <cell r="D723" t="str">
            <v>01</v>
          </cell>
          <cell r="E723" t="str">
            <v>교량공동구</v>
          </cell>
          <cell r="F723" t="str">
            <v>P-BOX22</v>
          </cell>
          <cell r="G723">
            <v>10</v>
          </cell>
          <cell r="H723">
            <v>48</v>
          </cell>
          <cell r="I723">
            <v>0</v>
          </cell>
          <cell r="J723">
            <v>0</v>
          </cell>
          <cell r="K723">
            <v>0</v>
          </cell>
          <cell r="L723">
            <v>0</v>
          </cell>
          <cell r="M723">
            <v>0</v>
          </cell>
          <cell r="N723">
            <v>0</v>
          </cell>
          <cell r="O723">
            <v>0</v>
          </cell>
          <cell r="P723">
            <v>0</v>
          </cell>
          <cell r="Q723">
            <v>0</v>
          </cell>
          <cell r="R723">
            <v>0</v>
          </cell>
          <cell r="S723">
            <v>10</v>
          </cell>
          <cell r="T723">
            <v>10</v>
          </cell>
          <cell r="U723">
            <v>10</v>
          </cell>
          <cell r="V723">
            <v>0</v>
          </cell>
          <cell r="W723">
            <v>0</v>
          </cell>
          <cell r="X723">
            <v>0</v>
          </cell>
          <cell r="Y723">
            <v>0</v>
          </cell>
          <cell r="Z723">
            <v>0</v>
          </cell>
          <cell r="AA723">
            <v>0</v>
          </cell>
          <cell r="AB723">
            <v>0</v>
          </cell>
          <cell r="AC723">
            <v>0</v>
          </cell>
          <cell r="AD723">
            <v>0</v>
          </cell>
          <cell r="AE723">
            <v>0</v>
          </cell>
          <cell r="AF723">
            <v>0</v>
          </cell>
          <cell r="AG723">
            <v>0</v>
          </cell>
          <cell r="AH723">
            <v>0</v>
          </cell>
          <cell r="AI723">
            <v>0</v>
          </cell>
          <cell r="AJ723">
            <v>0</v>
          </cell>
          <cell r="AK723">
            <v>0</v>
          </cell>
          <cell r="AL723">
            <v>0</v>
          </cell>
          <cell r="AM723">
            <v>0</v>
          </cell>
          <cell r="AN723">
            <v>0</v>
          </cell>
          <cell r="AO723">
            <v>0</v>
          </cell>
          <cell r="AP723">
            <v>0</v>
          </cell>
          <cell r="AQ723">
            <v>0</v>
          </cell>
          <cell r="AR723">
            <v>0</v>
          </cell>
          <cell r="AS723">
            <v>0</v>
          </cell>
          <cell r="AT723">
            <v>0</v>
          </cell>
          <cell r="AU723">
            <v>0</v>
          </cell>
          <cell r="AV723">
            <v>0</v>
          </cell>
          <cell r="AW723">
            <v>0</v>
          </cell>
          <cell r="AX723">
            <v>0</v>
          </cell>
          <cell r="AY723">
            <v>0</v>
          </cell>
          <cell r="AZ723">
            <v>0</v>
          </cell>
          <cell r="BA723">
            <v>0</v>
          </cell>
          <cell r="BB723">
            <v>0</v>
          </cell>
          <cell r="BC723">
            <v>0</v>
          </cell>
          <cell r="BD723">
            <v>0</v>
          </cell>
          <cell r="BE723">
            <v>0</v>
          </cell>
          <cell r="BF723">
            <v>0</v>
          </cell>
          <cell r="BG723">
            <v>0</v>
          </cell>
          <cell r="BH723">
            <v>0</v>
          </cell>
          <cell r="BI723">
            <v>0</v>
          </cell>
          <cell r="BJ723">
            <v>0</v>
          </cell>
          <cell r="BK723">
            <v>0</v>
          </cell>
          <cell r="BL723">
            <v>0</v>
          </cell>
          <cell r="BM723">
            <v>0</v>
          </cell>
          <cell r="BN723">
            <v>0</v>
          </cell>
          <cell r="BO723">
            <v>0</v>
          </cell>
          <cell r="BP723">
            <v>0</v>
          </cell>
          <cell r="BQ723">
            <v>0</v>
          </cell>
          <cell r="BR723">
            <v>0</v>
          </cell>
          <cell r="BS723">
            <v>0</v>
          </cell>
          <cell r="BT723">
            <v>1</v>
          </cell>
          <cell r="BU723">
            <v>0</v>
          </cell>
          <cell r="BV723">
            <v>10</v>
          </cell>
          <cell r="BW723">
            <v>0</v>
          </cell>
          <cell r="BX723">
            <v>0</v>
          </cell>
          <cell r="BY723">
            <v>0</v>
          </cell>
          <cell r="BZ723">
            <v>0</v>
          </cell>
          <cell r="CA723">
            <v>0</v>
          </cell>
          <cell r="CB723">
            <v>0</v>
          </cell>
          <cell r="CC723">
            <v>0</v>
          </cell>
        </row>
        <row r="724">
          <cell r="B724" t="str">
            <v>국도38(종)01</v>
          </cell>
          <cell r="C724" t="str">
            <v>국도38(종)</v>
          </cell>
          <cell r="D724" t="str">
            <v>01</v>
          </cell>
          <cell r="E724" t="str">
            <v>P-BOX22</v>
          </cell>
          <cell r="F724" t="str">
            <v>74M</v>
          </cell>
          <cell r="G724">
            <v>10</v>
          </cell>
          <cell r="H724">
            <v>48</v>
          </cell>
          <cell r="I724">
            <v>0</v>
          </cell>
          <cell r="J724" t="str">
            <v>F4</v>
          </cell>
          <cell r="K724">
            <v>0</v>
          </cell>
          <cell r="L724">
            <v>0</v>
          </cell>
          <cell r="M724">
            <v>0</v>
          </cell>
          <cell r="N724">
            <v>0</v>
          </cell>
          <cell r="O724">
            <v>0</v>
          </cell>
          <cell r="P724">
            <v>0</v>
          </cell>
          <cell r="Q724">
            <v>0</v>
          </cell>
          <cell r="R724">
            <v>0</v>
          </cell>
          <cell r="S724">
            <v>10</v>
          </cell>
          <cell r="T724">
            <v>10</v>
          </cell>
          <cell r="U724">
            <v>30</v>
          </cell>
          <cell r="V724">
            <v>0</v>
          </cell>
          <cell r="W724">
            <v>20</v>
          </cell>
          <cell r="X724">
            <v>0</v>
          </cell>
          <cell r="Y724">
            <v>0</v>
          </cell>
          <cell r="Z724">
            <v>0</v>
          </cell>
          <cell r="AA724">
            <v>0</v>
          </cell>
          <cell r="AB724">
            <v>0</v>
          </cell>
          <cell r="AC724">
            <v>0</v>
          </cell>
          <cell r="AD724">
            <v>0</v>
          </cell>
          <cell r="AE724">
            <v>0</v>
          </cell>
          <cell r="AF724">
            <v>0</v>
          </cell>
          <cell r="AG724">
            <v>0</v>
          </cell>
          <cell r="AH724">
            <v>0</v>
          </cell>
          <cell r="AI724">
            <v>0</v>
          </cell>
          <cell r="AJ724">
            <v>0</v>
          </cell>
          <cell r="AK724">
            <v>0</v>
          </cell>
          <cell r="AL724">
            <v>0</v>
          </cell>
          <cell r="AM724">
            <v>1</v>
          </cell>
          <cell r="AN724">
            <v>0</v>
          </cell>
          <cell r="AO724">
            <v>0</v>
          </cell>
          <cell r="AP724">
            <v>0</v>
          </cell>
          <cell r="AQ724">
            <v>0</v>
          </cell>
          <cell r="AR724">
            <v>1</v>
          </cell>
          <cell r="AS724">
            <v>0</v>
          </cell>
          <cell r="AT724">
            <v>0</v>
          </cell>
          <cell r="AU724">
            <v>0</v>
          </cell>
          <cell r="AV724">
            <v>0</v>
          </cell>
          <cell r="AW724">
            <v>25</v>
          </cell>
          <cell r="AX724">
            <v>0</v>
          </cell>
          <cell r="AY724">
            <v>0</v>
          </cell>
          <cell r="AZ724">
            <v>0</v>
          </cell>
          <cell r="BA724">
            <v>0</v>
          </cell>
          <cell r="BB724">
            <v>0</v>
          </cell>
          <cell r="BC724">
            <v>0</v>
          </cell>
          <cell r="BD724">
            <v>0</v>
          </cell>
          <cell r="BE724">
            <v>0</v>
          </cell>
          <cell r="BF724">
            <v>0</v>
          </cell>
          <cell r="BG724">
            <v>0</v>
          </cell>
          <cell r="BH724">
            <v>0</v>
          </cell>
          <cell r="BI724">
            <v>0</v>
          </cell>
          <cell r="BJ724">
            <v>0</v>
          </cell>
          <cell r="BK724">
            <v>0</v>
          </cell>
          <cell r="BL724">
            <v>0</v>
          </cell>
          <cell r="BM724">
            <v>0</v>
          </cell>
          <cell r="BN724">
            <v>0</v>
          </cell>
          <cell r="BO724">
            <v>0</v>
          </cell>
          <cell r="BP724">
            <v>0</v>
          </cell>
          <cell r="BQ724">
            <v>10</v>
          </cell>
          <cell r="BR724">
            <v>1</v>
          </cell>
          <cell r="BS724">
            <v>0</v>
          </cell>
          <cell r="BT724">
            <v>0</v>
          </cell>
          <cell r="BU724">
            <v>0</v>
          </cell>
          <cell r="BV724">
            <v>0</v>
          </cell>
          <cell r="BW724">
            <v>2</v>
          </cell>
          <cell r="BX724">
            <v>0</v>
          </cell>
          <cell r="BY724">
            <v>0</v>
          </cell>
          <cell r="BZ724">
            <v>0</v>
          </cell>
          <cell r="CA724">
            <v>0</v>
          </cell>
          <cell r="CB724">
            <v>0</v>
          </cell>
          <cell r="CC724">
            <v>0</v>
          </cell>
        </row>
        <row r="725">
          <cell r="B725" t="str">
            <v>국도38(종)01</v>
          </cell>
          <cell r="C725" t="str">
            <v>국도38(종)</v>
          </cell>
          <cell r="D725" t="str">
            <v>01</v>
          </cell>
          <cell r="E725" t="str">
            <v>74M</v>
          </cell>
          <cell r="F725" t="str">
            <v>P-BOX23</v>
          </cell>
          <cell r="G725">
            <v>0</v>
          </cell>
          <cell r="H725">
            <v>12</v>
          </cell>
          <cell r="I725">
            <v>0</v>
          </cell>
          <cell r="J725">
            <v>0</v>
          </cell>
          <cell r="K725">
            <v>0</v>
          </cell>
          <cell r="L725">
            <v>0</v>
          </cell>
          <cell r="M725">
            <v>0</v>
          </cell>
          <cell r="N725">
            <v>0</v>
          </cell>
          <cell r="O725">
            <v>0</v>
          </cell>
          <cell r="P725">
            <v>0</v>
          </cell>
          <cell r="Q725">
            <v>0</v>
          </cell>
          <cell r="R725">
            <v>0</v>
          </cell>
          <cell r="S725">
            <v>0</v>
          </cell>
          <cell r="T725">
            <v>0</v>
          </cell>
          <cell r="U725">
            <v>0</v>
          </cell>
          <cell r="V725">
            <v>0</v>
          </cell>
          <cell r="W725">
            <v>0</v>
          </cell>
          <cell r="X725">
            <v>0</v>
          </cell>
          <cell r="Y725">
            <v>0</v>
          </cell>
          <cell r="Z725">
            <v>0</v>
          </cell>
          <cell r="AA725">
            <v>0</v>
          </cell>
          <cell r="AB725">
            <v>0</v>
          </cell>
          <cell r="AC725">
            <v>0</v>
          </cell>
          <cell r="AD725">
            <v>0</v>
          </cell>
          <cell r="AE725">
            <v>0</v>
          </cell>
          <cell r="AF725">
            <v>0</v>
          </cell>
          <cell r="AG725">
            <v>0</v>
          </cell>
          <cell r="AH725">
            <v>0</v>
          </cell>
          <cell r="AI725">
            <v>0</v>
          </cell>
          <cell r="AJ725">
            <v>0</v>
          </cell>
          <cell r="AK725">
            <v>0</v>
          </cell>
          <cell r="AL725">
            <v>0</v>
          </cell>
          <cell r="AM725">
            <v>0</v>
          </cell>
          <cell r="AN725">
            <v>0</v>
          </cell>
          <cell r="AO725">
            <v>0</v>
          </cell>
          <cell r="AP725">
            <v>0</v>
          </cell>
          <cell r="AQ725">
            <v>0</v>
          </cell>
          <cell r="AR725">
            <v>0</v>
          </cell>
          <cell r="AS725">
            <v>0</v>
          </cell>
          <cell r="AT725">
            <v>0</v>
          </cell>
          <cell r="AU725">
            <v>0</v>
          </cell>
          <cell r="AV725">
            <v>0</v>
          </cell>
          <cell r="AW725">
            <v>0</v>
          </cell>
          <cell r="AX725">
            <v>0</v>
          </cell>
          <cell r="AY725">
            <v>0</v>
          </cell>
          <cell r="AZ725">
            <v>0</v>
          </cell>
          <cell r="BA725">
            <v>0</v>
          </cell>
          <cell r="BB725">
            <v>0</v>
          </cell>
          <cell r="BC725">
            <v>0</v>
          </cell>
          <cell r="BD725">
            <v>0</v>
          </cell>
          <cell r="BE725">
            <v>0</v>
          </cell>
          <cell r="BF725">
            <v>0</v>
          </cell>
          <cell r="BG725">
            <v>0</v>
          </cell>
          <cell r="BH725">
            <v>0</v>
          </cell>
          <cell r="BI725">
            <v>0</v>
          </cell>
          <cell r="BJ725">
            <v>0</v>
          </cell>
          <cell r="BK725">
            <v>0</v>
          </cell>
          <cell r="BL725">
            <v>0</v>
          </cell>
          <cell r="BM725">
            <v>0</v>
          </cell>
          <cell r="BN725">
            <v>0</v>
          </cell>
          <cell r="BO725">
            <v>0</v>
          </cell>
          <cell r="BP725">
            <v>0</v>
          </cell>
          <cell r="BQ725">
            <v>0</v>
          </cell>
          <cell r="BR725">
            <v>0</v>
          </cell>
          <cell r="BS725">
            <v>0</v>
          </cell>
          <cell r="BT725">
            <v>0</v>
          </cell>
          <cell r="BU725">
            <v>0</v>
          </cell>
          <cell r="BV725">
            <v>0</v>
          </cell>
          <cell r="BW725">
            <v>0</v>
          </cell>
          <cell r="BX725">
            <v>0</v>
          </cell>
          <cell r="BY725">
            <v>0</v>
          </cell>
          <cell r="BZ725">
            <v>0</v>
          </cell>
          <cell r="CA725">
            <v>0</v>
          </cell>
          <cell r="CB725">
            <v>0</v>
          </cell>
          <cell r="CC725">
            <v>0</v>
          </cell>
        </row>
        <row r="726">
          <cell r="B726" t="str">
            <v>국도38(종)01</v>
          </cell>
          <cell r="C726" t="str">
            <v>국도38(종)</v>
          </cell>
          <cell r="D726" t="str">
            <v>01</v>
          </cell>
          <cell r="E726" t="str">
            <v>P-BOX23</v>
          </cell>
          <cell r="F726" t="str">
            <v>P-BOX24</v>
          </cell>
          <cell r="G726">
            <v>0</v>
          </cell>
          <cell r="H726">
            <v>12</v>
          </cell>
          <cell r="I726">
            <v>0</v>
          </cell>
          <cell r="J726">
            <v>0</v>
          </cell>
          <cell r="K726">
            <v>0</v>
          </cell>
          <cell r="L726">
            <v>0</v>
          </cell>
          <cell r="M726">
            <v>0</v>
          </cell>
          <cell r="N726">
            <v>0</v>
          </cell>
          <cell r="O726">
            <v>0</v>
          </cell>
          <cell r="P726">
            <v>0</v>
          </cell>
          <cell r="Q726">
            <v>0</v>
          </cell>
          <cell r="R726">
            <v>0</v>
          </cell>
          <cell r="S726">
            <v>0</v>
          </cell>
          <cell r="T726">
            <v>0</v>
          </cell>
          <cell r="U726">
            <v>0</v>
          </cell>
          <cell r="V726">
            <v>0</v>
          </cell>
          <cell r="W726">
            <v>0</v>
          </cell>
          <cell r="X726">
            <v>0</v>
          </cell>
          <cell r="Y726">
            <v>0</v>
          </cell>
          <cell r="Z726">
            <v>0</v>
          </cell>
          <cell r="AA726">
            <v>0</v>
          </cell>
          <cell r="AB726">
            <v>0</v>
          </cell>
          <cell r="AC726">
            <v>0</v>
          </cell>
          <cell r="AD726">
            <v>0</v>
          </cell>
          <cell r="AE726">
            <v>0</v>
          </cell>
          <cell r="AF726">
            <v>0</v>
          </cell>
          <cell r="AG726">
            <v>0</v>
          </cell>
          <cell r="AH726">
            <v>0</v>
          </cell>
          <cell r="AI726">
            <v>0</v>
          </cell>
          <cell r="AJ726">
            <v>0</v>
          </cell>
          <cell r="AK726">
            <v>0</v>
          </cell>
          <cell r="AL726">
            <v>0</v>
          </cell>
          <cell r="AM726">
            <v>0</v>
          </cell>
          <cell r="AN726">
            <v>0</v>
          </cell>
          <cell r="AO726">
            <v>0</v>
          </cell>
          <cell r="AP726">
            <v>0</v>
          </cell>
          <cell r="AQ726">
            <v>0</v>
          </cell>
          <cell r="AR726">
            <v>0</v>
          </cell>
          <cell r="AS726">
            <v>0</v>
          </cell>
          <cell r="AT726">
            <v>0</v>
          </cell>
          <cell r="AU726">
            <v>0</v>
          </cell>
          <cell r="AV726">
            <v>0</v>
          </cell>
          <cell r="AW726">
            <v>0</v>
          </cell>
          <cell r="AX726">
            <v>0</v>
          </cell>
          <cell r="AY726">
            <v>0</v>
          </cell>
          <cell r="AZ726">
            <v>0</v>
          </cell>
          <cell r="BA726">
            <v>0</v>
          </cell>
          <cell r="BB726">
            <v>0</v>
          </cell>
          <cell r="BC726">
            <v>0</v>
          </cell>
          <cell r="BD726">
            <v>0</v>
          </cell>
          <cell r="BE726">
            <v>0</v>
          </cell>
          <cell r="BF726">
            <v>0</v>
          </cell>
          <cell r="BG726">
            <v>0</v>
          </cell>
          <cell r="BH726">
            <v>0</v>
          </cell>
          <cell r="BI726">
            <v>0</v>
          </cell>
          <cell r="BJ726">
            <v>0</v>
          </cell>
          <cell r="BK726">
            <v>0</v>
          </cell>
          <cell r="BL726">
            <v>0</v>
          </cell>
          <cell r="BM726">
            <v>0</v>
          </cell>
          <cell r="BN726">
            <v>0</v>
          </cell>
          <cell r="BO726">
            <v>0</v>
          </cell>
          <cell r="BP726">
            <v>0</v>
          </cell>
          <cell r="BQ726">
            <v>0</v>
          </cell>
          <cell r="BR726">
            <v>0</v>
          </cell>
          <cell r="BS726">
            <v>0</v>
          </cell>
          <cell r="BT726">
            <v>0</v>
          </cell>
          <cell r="BU726">
            <v>0</v>
          </cell>
          <cell r="BV726">
            <v>0</v>
          </cell>
          <cell r="BW726">
            <v>0</v>
          </cell>
          <cell r="BX726">
            <v>0</v>
          </cell>
          <cell r="BY726">
            <v>0</v>
          </cell>
          <cell r="BZ726">
            <v>0</v>
          </cell>
          <cell r="CA726">
            <v>0</v>
          </cell>
          <cell r="CB726">
            <v>0</v>
          </cell>
          <cell r="CC726">
            <v>0</v>
          </cell>
        </row>
        <row r="727">
          <cell r="B727" t="str">
            <v>국도38(종)01</v>
          </cell>
          <cell r="C727" t="str">
            <v>국도38(종)</v>
          </cell>
          <cell r="D727" t="str">
            <v>01</v>
          </cell>
          <cell r="E727" t="str">
            <v>P-BOX24</v>
          </cell>
          <cell r="F727" t="str">
            <v>CCTV10</v>
          </cell>
          <cell r="G727">
            <v>0</v>
          </cell>
          <cell r="H727">
            <v>12</v>
          </cell>
          <cell r="I727">
            <v>0</v>
          </cell>
          <cell r="J727" t="str">
            <v>18년예정</v>
          </cell>
          <cell r="K727">
            <v>0</v>
          </cell>
          <cell r="L727">
            <v>0</v>
          </cell>
          <cell r="M727">
            <v>0</v>
          </cell>
          <cell r="N727">
            <v>0</v>
          </cell>
          <cell r="O727">
            <v>0</v>
          </cell>
          <cell r="P727">
            <v>0</v>
          </cell>
          <cell r="Q727">
            <v>0</v>
          </cell>
          <cell r="R727">
            <v>0</v>
          </cell>
          <cell r="S727">
            <v>0</v>
          </cell>
          <cell r="T727">
            <v>0</v>
          </cell>
          <cell r="U727">
            <v>0</v>
          </cell>
          <cell r="V727">
            <v>0</v>
          </cell>
          <cell r="W727">
            <v>0</v>
          </cell>
          <cell r="X727">
            <v>0</v>
          </cell>
          <cell r="Y727">
            <v>0</v>
          </cell>
          <cell r="Z727">
            <v>0</v>
          </cell>
          <cell r="AA727">
            <v>0</v>
          </cell>
          <cell r="AB727">
            <v>0</v>
          </cell>
          <cell r="AC727">
            <v>0</v>
          </cell>
          <cell r="AD727">
            <v>0</v>
          </cell>
          <cell r="AE727">
            <v>0</v>
          </cell>
          <cell r="AF727">
            <v>0</v>
          </cell>
          <cell r="AG727">
            <v>0</v>
          </cell>
          <cell r="AH727">
            <v>0</v>
          </cell>
          <cell r="AI727">
            <v>0</v>
          </cell>
          <cell r="AJ727">
            <v>0</v>
          </cell>
          <cell r="AK727">
            <v>0</v>
          </cell>
          <cell r="AL727">
            <v>0</v>
          </cell>
          <cell r="AM727">
            <v>0</v>
          </cell>
          <cell r="AN727">
            <v>0</v>
          </cell>
          <cell r="AO727">
            <v>0</v>
          </cell>
          <cell r="AP727">
            <v>0</v>
          </cell>
          <cell r="AQ727">
            <v>0</v>
          </cell>
          <cell r="AR727">
            <v>0</v>
          </cell>
          <cell r="AS727">
            <v>0</v>
          </cell>
          <cell r="AT727">
            <v>0</v>
          </cell>
          <cell r="AU727">
            <v>0</v>
          </cell>
          <cell r="AV727">
            <v>0</v>
          </cell>
          <cell r="AW727">
            <v>0</v>
          </cell>
          <cell r="AX727">
            <v>0</v>
          </cell>
          <cell r="AY727">
            <v>0</v>
          </cell>
          <cell r="AZ727">
            <v>0</v>
          </cell>
          <cell r="BA727">
            <v>0</v>
          </cell>
          <cell r="BB727">
            <v>0</v>
          </cell>
          <cell r="BC727">
            <v>0</v>
          </cell>
          <cell r="BD727">
            <v>0</v>
          </cell>
          <cell r="BE727">
            <v>0</v>
          </cell>
          <cell r="BF727">
            <v>0</v>
          </cell>
          <cell r="BG727">
            <v>0</v>
          </cell>
          <cell r="BH727">
            <v>0</v>
          </cell>
          <cell r="BI727">
            <v>0</v>
          </cell>
          <cell r="BJ727">
            <v>0</v>
          </cell>
          <cell r="BK727">
            <v>0</v>
          </cell>
          <cell r="BL727">
            <v>0</v>
          </cell>
          <cell r="BM727">
            <v>0</v>
          </cell>
          <cell r="BN727">
            <v>0</v>
          </cell>
          <cell r="BO727">
            <v>0</v>
          </cell>
          <cell r="BP727">
            <v>0</v>
          </cell>
          <cell r="BQ727">
            <v>0</v>
          </cell>
          <cell r="BR727">
            <v>0</v>
          </cell>
          <cell r="BS727">
            <v>0</v>
          </cell>
          <cell r="BT727">
            <v>0</v>
          </cell>
          <cell r="BU727">
            <v>0</v>
          </cell>
          <cell r="BV727">
            <v>0</v>
          </cell>
          <cell r="BW727">
            <v>0</v>
          </cell>
          <cell r="BX727">
            <v>0</v>
          </cell>
          <cell r="BY727">
            <v>0</v>
          </cell>
          <cell r="BZ727">
            <v>0</v>
          </cell>
          <cell r="CA727">
            <v>0</v>
          </cell>
          <cell r="CB727">
            <v>0</v>
          </cell>
          <cell r="CC727">
            <v>0</v>
          </cell>
        </row>
        <row r="728">
          <cell r="B728" t="str">
            <v>국도38(종)01</v>
          </cell>
          <cell r="C728" t="str">
            <v>국도38(종)</v>
          </cell>
          <cell r="D728" t="str">
            <v>01</v>
          </cell>
          <cell r="E728" t="str">
            <v>74M</v>
          </cell>
          <cell r="F728" t="str">
            <v>PBOX25</v>
          </cell>
          <cell r="G728">
            <v>2</v>
          </cell>
          <cell r="H728">
            <v>48</v>
          </cell>
          <cell r="I728">
            <v>0</v>
          </cell>
          <cell r="J728">
            <v>0</v>
          </cell>
          <cell r="K728">
            <v>0</v>
          </cell>
          <cell r="L728">
            <v>0</v>
          </cell>
          <cell r="M728">
            <v>0</v>
          </cell>
          <cell r="N728">
            <v>0</v>
          </cell>
          <cell r="O728">
            <v>0</v>
          </cell>
          <cell r="P728">
            <v>0</v>
          </cell>
          <cell r="Q728">
            <v>0</v>
          </cell>
          <cell r="R728">
            <v>0</v>
          </cell>
          <cell r="S728">
            <v>301</v>
          </cell>
          <cell r="T728">
            <v>301</v>
          </cell>
          <cell r="U728">
            <v>301</v>
          </cell>
          <cell r="V728">
            <v>0</v>
          </cell>
          <cell r="W728">
            <v>0</v>
          </cell>
          <cell r="X728">
            <v>0</v>
          </cell>
          <cell r="Y728">
            <v>0</v>
          </cell>
          <cell r="Z728">
            <v>0</v>
          </cell>
          <cell r="AA728">
            <v>0</v>
          </cell>
          <cell r="AB728">
            <v>0</v>
          </cell>
          <cell r="AC728">
            <v>0</v>
          </cell>
          <cell r="AD728">
            <v>0</v>
          </cell>
          <cell r="AE728">
            <v>0</v>
          </cell>
          <cell r="AF728">
            <v>0</v>
          </cell>
          <cell r="AG728">
            <v>0</v>
          </cell>
          <cell r="AH728">
            <v>0</v>
          </cell>
          <cell r="AI728">
            <v>0</v>
          </cell>
          <cell r="AJ728">
            <v>0</v>
          </cell>
          <cell r="AK728">
            <v>0</v>
          </cell>
          <cell r="AL728">
            <v>0</v>
          </cell>
          <cell r="AM728">
            <v>0</v>
          </cell>
          <cell r="AN728">
            <v>0</v>
          </cell>
          <cell r="AO728">
            <v>0</v>
          </cell>
          <cell r="AP728">
            <v>0</v>
          </cell>
          <cell r="AQ728">
            <v>0</v>
          </cell>
          <cell r="AR728">
            <v>0</v>
          </cell>
          <cell r="AS728">
            <v>0</v>
          </cell>
          <cell r="AT728">
            <v>0</v>
          </cell>
          <cell r="AU728">
            <v>0</v>
          </cell>
          <cell r="AV728">
            <v>0</v>
          </cell>
          <cell r="AW728">
            <v>0</v>
          </cell>
          <cell r="AX728">
            <v>0</v>
          </cell>
          <cell r="AY728">
            <v>0</v>
          </cell>
          <cell r="AZ728">
            <v>0</v>
          </cell>
          <cell r="BA728">
            <v>0</v>
          </cell>
          <cell r="BB728">
            <v>0</v>
          </cell>
          <cell r="BC728">
            <v>0</v>
          </cell>
          <cell r="BD728">
            <v>0</v>
          </cell>
          <cell r="BE728">
            <v>0</v>
          </cell>
          <cell r="BF728">
            <v>0</v>
          </cell>
          <cell r="BG728">
            <v>0</v>
          </cell>
          <cell r="BH728">
            <v>0</v>
          </cell>
          <cell r="BI728">
            <v>0</v>
          </cell>
          <cell r="BJ728">
            <v>0</v>
          </cell>
          <cell r="BK728">
            <v>0</v>
          </cell>
          <cell r="BL728">
            <v>0</v>
          </cell>
          <cell r="BM728">
            <v>0</v>
          </cell>
          <cell r="BN728">
            <v>0</v>
          </cell>
          <cell r="BO728">
            <v>0</v>
          </cell>
          <cell r="BP728">
            <v>0</v>
          </cell>
          <cell r="BQ728">
            <v>2</v>
          </cell>
          <cell r="BR728">
            <v>0</v>
          </cell>
          <cell r="BS728">
            <v>0</v>
          </cell>
          <cell r="BT728">
            <v>1</v>
          </cell>
          <cell r="BU728">
            <v>0</v>
          </cell>
          <cell r="BV728">
            <v>0</v>
          </cell>
          <cell r="BW728">
            <v>0</v>
          </cell>
          <cell r="BX728">
            <v>0</v>
          </cell>
          <cell r="BY728">
            <v>0</v>
          </cell>
          <cell r="BZ728">
            <v>0</v>
          </cell>
          <cell r="CA728">
            <v>0</v>
          </cell>
          <cell r="CB728">
            <v>0</v>
          </cell>
          <cell r="CC728">
            <v>0</v>
          </cell>
        </row>
        <row r="729">
          <cell r="B729" t="str">
            <v>국도38(종)01</v>
          </cell>
          <cell r="C729" t="str">
            <v>국도38(종)</v>
          </cell>
          <cell r="D729" t="str">
            <v>01</v>
          </cell>
          <cell r="E729" t="str">
            <v>PBOX25</v>
          </cell>
          <cell r="F729" t="str">
            <v>PBOX26</v>
          </cell>
          <cell r="G729">
            <v>297</v>
          </cell>
          <cell r="H729">
            <v>48</v>
          </cell>
          <cell r="I729">
            <v>0</v>
          </cell>
          <cell r="J729">
            <v>0</v>
          </cell>
          <cell r="K729">
            <v>0</v>
          </cell>
          <cell r="L729">
            <v>0</v>
          </cell>
          <cell r="M729">
            <v>0</v>
          </cell>
          <cell r="N729">
            <v>0</v>
          </cell>
          <cell r="O729">
            <v>0</v>
          </cell>
          <cell r="P729">
            <v>0</v>
          </cell>
          <cell r="Q729">
            <v>0</v>
          </cell>
          <cell r="R729">
            <v>0</v>
          </cell>
          <cell r="S729">
            <v>0</v>
          </cell>
          <cell r="T729">
            <v>0</v>
          </cell>
          <cell r="U729">
            <v>0</v>
          </cell>
          <cell r="V729">
            <v>0</v>
          </cell>
          <cell r="W729">
            <v>0</v>
          </cell>
          <cell r="X729">
            <v>0</v>
          </cell>
          <cell r="Y729">
            <v>0</v>
          </cell>
          <cell r="Z729">
            <v>0</v>
          </cell>
          <cell r="AA729">
            <v>0</v>
          </cell>
          <cell r="AB729">
            <v>0</v>
          </cell>
          <cell r="AC729">
            <v>0</v>
          </cell>
          <cell r="AD729">
            <v>0</v>
          </cell>
          <cell r="AE729">
            <v>0</v>
          </cell>
          <cell r="AF729">
            <v>0</v>
          </cell>
          <cell r="AG729">
            <v>0</v>
          </cell>
          <cell r="AH729">
            <v>0</v>
          </cell>
          <cell r="AI729">
            <v>0</v>
          </cell>
          <cell r="AJ729">
            <v>0</v>
          </cell>
          <cell r="AK729">
            <v>0</v>
          </cell>
          <cell r="AL729">
            <v>0</v>
          </cell>
          <cell r="AM729">
            <v>0</v>
          </cell>
          <cell r="AN729">
            <v>0</v>
          </cell>
          <cell r="AO729">
            <v>0</v>
          </cell>
          <cell r="AP729">
            <v>0</v>
          </cell>
          <cell r="AQ729">
            <v>0</v>
          </cell>
          <cell r="AR729">
            <v>0</v>
          </cell>
          <cell r="AS729">
            <v>0</v>
          </cell>
          <cell r="AT729">
            <v>0</v>
          </cell>
          <cell r="AU729">
            <v>0</v>
          </cell>
          <cell r="AV729">
            <v>0</v>
          </cell>
          <cell r="AW729">
            <v>0</v>
          </cell>
          <cell r="AX729">
            <v>0</v>
          </cell>
          <cell r="AY729">
            <v>0</v>
          </cell>
          <cell r="AZ729">
            <v>0</v>
          </cell>
          <cell r="BA729">
            <v>0</v>
          </cell>
          <cell r="BB729">
            <v>0</v>
          </cell>
          <cell r="BC729">
            <v>0</v>
          </cell>
          <cell r="BD729">
            <v>0</v>
          </cell>
          <cell r="BE729">
            <v>0</v>
          </cell>
          <cell r="BF729">
            <v>0</v>
          </cell>
          <cell r="BG729">
            <v>0</v>
          </cell>
          <cell r="BH729">
            <v>0</v>
          </cell>
          <cell r="BI729">
            <v>0</v>
          </cell>
          <cell r="BJ729">
            <v>0</v>
          </cell>
          <cell r="BK729">
            <v>0</v>
          </cell>
          <cell r="BL729">
            <v>0</v>
          </cell>
          <cell r="BM729">
            <v>0</v>
          </cell>
          <cell r="BN729">
            <v>0</v>
          </cell>
          <cell r="BO729">
            <v>0</v>
          </cell>
          <cell r="BP729">
            <v>0</v>
          </cell>
          <cell r="BQ729">
            <v>0</v>
          </cell>
          <cell r="BR729">
            <v>0</v>
          </cell>
          <cell r="BS729">
            <v>0</v>
          </cell>
          <cell r="BT729">
            <v>1</v>
          </cell>
          <cell r="BU729">
            <v>297</v>
          </cell>
          <cell r="BV729">
            <v>0</v>
          </cell>
          <cell r="BW729">
            <v>0</v>
          </cell>
          <cell r="BX729">
            <v>0</v>
          </cell>
          <cell r="BY729">
            <v>0</v>
          </cell>
          <cell r="BZ729">
            <v>0</v>
          </cell>
          <cell r="CA729">
            <v>0</v>
          </cell>
          <cell r="CB729">
            <v>0</v>
          </cell>
          <cell r="CC729">
            <v>0</v>
          </cell>
        </row>
        <row r="730">
          <cell r="B730" t="str">
            <v>국도38(종)01</v>
          </cell>
          <cell r="C730" t="str">
            <v>국도38(종)</v>
          </cell>
          <cell r="D730" t="str">
            <v>01</v>
          </cell>
          <cell r="E730" t="str">
            <v>PBOX26</v>
          </cell>
          <cell r="F730" t="str">
            <v>B-10</v>
          </cell>
          <cell r="G730">
            <v>2</v>
          </cell>
          <cell r="H730">
            <v>48</v>
          </cell>
          <cell r="I730">
            <v>0</v>
          </cell>
          <cell r="J730">
            <v>0</v>
          </cell>
          <cell r="K730">
            <v>0</v>
          </cell>
          <cell r="L730">
            <v>0</v>
          </cell>
          <cell r="M730">
            <v>0</v>
          </cell>
          <cell r="N730">
            <v>0</v>
          </cell>
          <cell r="O730">
            <v>0</v>
          </cell>
          <cell r="P730">
            <v>0</v>
          </cell>
          <cell r="Q730">
            <v>0</v>
          </cell>
          <cell r="R730">
            <v>0</v>
          </cell>
          <cell r="S730">
            <v>0</v>
          </cell>
          <cell r="T730">
            <v>0</v>
          </cell>
          <cell r="U730">
            <v>0</v>
          </cell>
          <cell r="V730">
            <v>0</v>
          </cell>
          <cell r="W730">
            <v>0</v>
          </cell>
          <cell r="X730">
            <v>0</v>
          </cell>
          <cell r="Y730">
            <v>0</v>
          </cell>
          <cell r="Z730">
            <v>0</v>
          </cell>
          <cell r="AA730">
            <v>0</v>
          </cell>
          <cell r="AB730">
            <v>0</v>
          </cell>
          <cell r="AC730">
            <v>0</v>
          </cell>
          <cell r="AD730">
            <v>0</v>
          </cell>
          <cell r="AE730">
            <v>0</v>
          </cell>
          <cell r="AF730">
            <v>0</v>
          </cell>
          <cell r="AG730">
            <v>0</v>
          </cell>
          <cell r="AH730">
            <v>0</v>
          </cell>
          <cell r="AI730">
            <v>0</v>
          </cell>
          <cell r="AJ730">
            <v>0</v>
          </cell>
          <cell r="AK730">
            <v>0</v>
          </cell>
          <cell r="AL730">
            <v>0</v>
          </cell>
          <cell r="AM730">
            <v>0</v>
          </cell>
          <cell r="AN730">
            <v>0</v>
          </cell>
          <cell r="AO730">
            <v>0</v>
          </cell>
          <cell r="AP730">
            <v>0</v>
          </cell>
          <cell r="AQ730">
            <v>0</v>
          </cell>
          <cell r="AR730">
            <v>0</v>
          </cell>
          <cell r="AS730">
            <v>0</v>
          </cell>
          <cell r="AT730">
            <v>0</v>
          </cell>
          <cell r="AU730">
            <v>0</v>
          </cell>
          <cell r="AV730">
            <v>0</v>
          </cell>
          <cell r="AW730">
            <v>0</v>
          </cell>
          <cell r="AX730">
            <v>0</v>
          </cell>
          <cell r="AY730">
            <v>0</v>
          </cell>
          <cell r="AZ730">
            <v>0</v>
          </cell>
          <cell r="BA730">
            <v>0</v>
          </cell>
          <cell r="BB730">
            <v>0</v>
          </cell>
          <cell r="BC730">
            <v>0</v>
          </cell>
          <cell r="BD730">
            <v>0</v>
          </cell>
          <cell r="BE730">
            <v>0</v>
          </cell>
          <cell r="BF730">
            <v>0</v>
          </cell>
          <cell r="BG730">
            <v>0</v>
          </cell>
          <cell r="BH730">
            <v>0</v>
          </cell>
          <cell r="BI730">
            <v>0</v>
          </cell>
          <cell r="BJ730">
            <v>0</v>
          </cell>
          <cell r="BK730">
            <v>0</v>
          </cell>
          <cell r="BL730">
            <v>0</v>
          </cell>
          <cell r="BM730">
            <v>0</v>
          </cell>
          <cell r="BN730">
            <v>0</v>
          </cell>
          <cell r="BO730">
            <v>0</v>
          </cell>
          <cell r="BP730">
            <v>0</v>
          </cell>
          <cell r="BQ730">
            <v>2</v>
          </cell>
          <cell r="BR730">
            <v>0</v>
          </cell>
          <cell r="BS730">
            <v>1</v>
          </cell>
          <cell r="BT730">
            <v>0</v>
          </cell>
          <cell r="BU730">
            <v>0</v>
          </cell>
          <cell r="BV730">
            <v>0</v>
          </cell>
          <cell r="BW730">
            <v>2</v>
          </cell>
          <cell r="BX730">
            <v>0</v>
          </cell>
          <cell r="BY730">
            <v>0</v>
          </cell>
          <cell r="BZ730">
            <v>0</v>
          </cell>
          <cell r="CA730">
            <v>0</v>
          </cell>
          <cell r="CB730">
            <v>0</v>
          </cell>
          <cell r="CC730">
            <v>0</v>
          </cell>
        </row>
        <row r="731">
          <cell r="B731" t="str">
            <v>국도38(종)01</v>
          </cell>
          <cell r="C731" t="str">
            <v>국도38(종)</v>
          </cell>
          <cell r="D731" t="str">
            <v>01</v>
          </cell>
          <cell r="E731" t="str">
            <v>B-10</v>
          </cell>
          <cell r="F731" t="str">
            <v>B-11</v>
          </cell>
          <cell r="G731">
            <v>277</v>
          </cell>
          <cell r="H731">
            <v>48</v>
          </cell>
          <cell r="I731">
            <v>0</v>
          </cell>
          <cell r="J731">
            <v>0</v>
          </cell>
          <cell r="K731">
            <v>0</v>
          </cell>
          <cell r="L731">
            <v>0</v>
          </cell>
          <cell r="M731">
            <v>0</v>
          </cell>
          <cell r="N731">
            <v>0</v>
          </cell>
          <cell r="O731">
            <v>0</v>
          </cell>
          <cell r="P731">
            <v>0</v>
          </cell>
          <cell r="Q731">
            <v>0</v>
          </cell>
          <cell r="R731">
            <v>0</v>
          </cell>
          <cell r="S731">
            <v>277</v>
          </cell>
          <cell r="T731">
            <v>277</v>
          </cell>
          <cell r="U731">
            <v>277</v>
          </cell>
          <cell r="V731">
            <v>0</v>
          </cell>
          <cell r="W731">
            <v>0</v>
          </cell>
          <cell r="X731">
            <v>0</v>
          </cell>
          <cell r="Y731">
            <v>0</v>
          </cell>
          <cell r="Z731">
            <v>0</v>
          </cell>
          <cell r="AA731">
            <v>0</v>
          </cell>
          <cell r="AB731">
            <v>0</v>
          </cell>
          <cell r="AC731">
            <v>0</v>
          </cell>
          <cell r="AD731">
            <v>0</v>
          </cell>
          <cell r="AE731">
            <v>0</v>
          </cell>
          <cell r="AF731">
            <v>0</v>
          </cell>
          <cell r="AG731">
            <v>0</v>
          </cell>
          <cell r="AH731">
            <v>0</v>
          </cell>
          <cell r="AI731">
            <v>0</v>
          </cell>
          <cell r="AJ731">
            <v>0</v>
          </cell>
          <cell r="AK731">
            <v>0</v>
          </cell>
          <cell r="AL731">
            <v>0</v>
          </cell>
          <cell r="AM731">
            <v>0</v>
          </cell>
          <cell r="AN731">
            <v>0</v>
          </cell>
          <cell r="AO731">
            <v>0</v>
          </cell>
          <cell r="AP731">
            <v>0</v>
          </cell>
          <cell r="AQ731">
            <v>0</v>
          </cell>
          <cell r="AR731">
            <v>0</v>
          </cell>
          <cell r="AS731">
            <v>0</v>
          </cell>
          <cell r="AT731">
            <v>0</v>
          </cell>
          <cell r="AU731">
            <v>0</v>
          </cell>
          <cell r="AV731">
            <v>0</v>
          </cell>
          <cell r="AW731">
            <v>0</v>
          </cell>
          <cell r="AX731">
            <v>0</v>
          </cell>
          <cell r="AY731">
            <v>0</v>
          </cell>
          <cell r="AZ731">
            <v>0</v>
          </cell>
          <cell r="BA731">
            <v>0</v>
          </cell>
          <cell r="BB731">
            <v>0</v>
          </cell>
          <cell r="BC731">
            <v>0</v>
          </cell>
          <cell r="BD731">
            <v>0</v>
          </cell>
          <cell r="BE731">
            <v>0</v>
          </cell>
          <cell r="BF731">
            <v>0</v>
          </cell>
          <cell r="BG731">
            <v>0</v>
          </cell>
          <cell r="BH731">
            <v>0</v>
          </cell>
          <cell r="BI731">
            <v>0</v>
          </cell>
          <cell r="BJ731">
            <v>0</v>
          </cell>
          <cell r="BK731">
            <v>0</v>
          </cell>
          <cell r="BL731">
            <v>0</v>
          </cell>
          <cell r="BM731">
            <v>0</v>
          </cell>
          <cell r="BN731">
            <v>0</v>
          </cell>
          <cell r="BO731">
            <v>0</v>
          </cell>
          <cell r="BP731">
            <v>277</v>
          </cell>
          <cell r="BQ731">
            <v>0</v>
          </cell>
          <cell r="BR731">
            <v>0</v>
          </cell>
          <cell r="BS731">
            <v>1</v>
          </cell>
          <cell r="BT731">
            <v>0</v>
          </cell>
          <cell r="BU731">
            <v>0</v>
          </cell>
          <cell r="BV731">
            <v>0</v>
          </cell>
          <cell r="BW731">
            <v>2</v>
          </cell>
          <cell r="BX731">
            <v>0</v>
          </cell>
          <cell r="BY731">
            <v>0</v>
          </cell>
          <cell r="BZ731">
            <v>0</v>
          </cell>
          <cell r="CA731">
            <v>0</v>
          </cell>
          <cell r="CB731">
            <v>0</v>
          </cell>
          <cell r="CC731">
            <v>0</v>
          </cell>
        </row>
        <row r="732">
          <cell r="B732" t="str">
            <v>국도38(종)01</v>
          </cell>
          <cell r="C732" t="str">
            <v>국도38(종)</v>
          </cell>
          <cell r="D732" t="str">
            <v>01</v>
          </cell>
          <cell r="E732" t="str">
            <v>B-11</v>
          </cell>
          <cell r="F732" t="str">
            <v>75M</v>
          </cell>
          <cell r="G732">
            <v>277</v>
          </cell>
          <cell r="H732">
            <v>48</v>
          </cell>
          <cell r="I732">
            <v>0</v>
          </cell>
          <cell r="J732">
            <v>0</v>
          </cell>
          <cell r="K732">
            <v>0</v>
          </cell>
          <cell r="L732">
            <v>0</v>
          </cell>
          <cell r="M732">
            <v>0</v>
          </cell>
          <cell r="N732">
            <v>0</v>
          </cell>
          <cell r="O732">
            <v>0</v>
          </cell>
          <cell r="P732">
            <v>0</v>
          </cell>
          <cell r="Q732">
            <v>0</v>
          </cell>
          <cell r="R732">
            <v>0</v>
          </cell>
          <cell r="S732">
            <v>277</v>
          </cell>
          <cell r="T732">
            <v>277</v>
          </cell>
          <cell r="U732">
            <v>277</v>
          </cell>
          <cell r="V732">
            <v>0</v>
          </cell>
          <cell r="W732">
            <v>0</v>
          </cell>
          <cell r="X732">
            <v>0</v>
          </cell>
          <cell r="Y732">
            <v>0</v>
          </cell>
          <cell r="Z732">
            <v>0</v>
          </cell>
          <cell r="AA732">
            <v>0</v>
          </cell>
          <cell r="AB732">
            <v>0</v>
          </cell>
          <cell r="AC732">
            <v>0</v>
          </cell>
          <cell r="AD732">
            <v>0</v>
          </cell>
          <cell r="AE732">
            <v>0</v>
          </cell>
          <cell r="AF732">
            <v>0</v>
          </cell>
          <cell r="AG732">
            <v>0</v>
          </cell>
          <cell r="AH732">
            <v>0</v>
          </cell>
          <cell r="AI732">
            <v>0</v>
          </cell>
          <cell r="AJ732">
            <v>0</v>
          </cell>
          <cell r="AK732">
            <v>0</v>
          </cell>
          <cell r="AL732">
            <v>0</v>
          </cell>
          <cell r="AM732">
            <v>0</v>
          </cell>
          <cell r="AN732">
            <v>0</v>
          </cell>
          <cell r="AO732">
            <v>0</v>
          </cell>
          <cell r="AP732">
            <v>0</v>
          </cell>
          <cell r="AQ732">
            <v>0</v>
          </cell>
          <cell r="AR732">
            <v>0</v>
          </cell>
          <cell r="AS732">
            <v>0</v>
          </cell>
          <cell r="AT732">
            <v>0</v>
          </cell>
          <cell r="AU732">
            <v>0</v>
          </cell>
          <cell r="AV732">
            <v>0</v>
          </cell>
          <cell r="AW732">
            <v>0</v>
          </cell>
          <cell r="AX732">
            <v>0</v>
          </cell>
          <cell r="AY732">
            <v>0</v>
          </cell>
          <cell r="AZ732">
            <v>0</v>
          </cell>
          <cell r="BA732">
            <v>0</v>
          </cell>
          <cell r="BB732">
            <v>0</v>
          </cell>
          <cell r="BC732">
            <v>0</v>
          </cell>
          <cell r="BD732">
            <v>0</v>
          </cell>
          <cell r="BE732">
            <v>0</v>
          </cell>
          <cell r="BF732">
            <v>0</v>
          </cell>
          <cell r="BG732">
            <v>0</v>
          </cell>
          <cell r="BH732">
            <v>0</v>
          </cell>
          <cell r="BI732">
            <v>0</v>
          </cell>
          <cell r="BJ732">
            <v>0</v>
          </cell>
          <cell r="BK732">
            <v>0</v>
          </cell>
          <cell r="BL732">
            <v>0</v>
          </cell>
          <cell r="BM732">
            <v>0</v>
          </cell>
          <cell r="BN732">
            <v>0</v>
          </cell>
          <cell r="BO732">
            <v>0</v>
          </cell>
          <cell r="BP732">
            <v>277</v>
          </cell>
          <cell r="BQ732">
            <v>0</v>
          </cell>
          <cell r="BR732">
            <v>1</v>
          </cell>
          <cell r="BS732">
            <v>0</v>
          </cell>
          <cell r="BT732">
            <v>0</v>
          </cell>
          <cell r="BU732">
            <v>0</v>
          </cell>
          <cell r="BV732">
            <v>0</v>
          </cell>
          <cell r="BW732">
            <v>2</v>
          </cell>
          <cell r="BX732">
            <v>0</v>
          </cell>
          <cell r="BY732">
            <v>0</v>
          </cell>
          <cell r="BZ732">
            <v>0</v>
          </cell>
          <cell r="CA732">
            <v>0</v>
          </cell>
          <cell r="CB732">
            <v>0</v>
          </cell>
          <cell r="CC732">
            <v>0</v>
          </cell>
        </row>
        <row r="733">
          <cell r="B733" t="str">
            <v>국도38(종)01</v>
          </cell>
          <cell r="C733" t="str">
            <v>국도38(종)</v>
          </cell>
          <cell r="D733" t="str">
            <v>01</v>
          </cell>
          <cell r="E733" t="str">
            <v>75M</v>
          </cell>
          <cell r="F733" t="str">
            <v>P-BOX27</v>
          </cell>
          <cell r="G733">
            <v>10</v>
          </cell>
          <cell r="H733">
            <v>48</v>
          </cell>
          <cell r="I733">
            <v>0</v>
          </cell>
          <cell r="J733">
            <v>0</v>
          </cell>
          <cell r="K733">
            <v>0</v>
          </cell>
          <cell r="L733">
            <v>0</v>
          </cell>
          <cell r="M733">
            <v>0</v>
          </cell>
          <cell r="N733">
            <v>0</v>
          </cell>
          <cell r="O733">
            <v>0</v>
          </cell>
          <cell r="P733">
            <v>0</v>
          </cell>
          <cell r="Q733">
            <v>0</v>
          </cell>
          <cell r="R733">
            <v>0</v>
          </cell>
          <cell r="S733">
            <v>10</v>
          </cell>
          <cell r="T733">
            <v>10</v>
          </cell>
          <cell r="U733">
            <v>10</v>
          </cell>
          <cell r="V733">
            <v>0</v>
          </cell>
          <cell r="W733">
            <v>0</v>
          </cell>
          <cell r="X733">
            <v>0</v>
          </cell>
          <cell r="Y733">
            <v>0</v>
          </cell>
          <cell r="Z733">
            <v>0</v>
          </cell>
          <cell r="AA733">
            <v>0</v>
          </cell>
          <cell r="AB733">
            <v>0</v>
          </cell>
          <cell r="AC733">
            <v>0</v>
          </cell>
          <cell r="AD733">
            <v>0</v>
          </cell>
          <cell r="AE733">
            <v>0</v>
          </cell>
          <cell r="AF733">
            <v>0</v>
          </cell>
          <cell r="AG733">
            <v>0</v>
          </cell>
          <cell r="AH733">
            <v>0</v>
          </cell>
          <cell r="AI733">
            <v>0</v>
          </cell>
          <cell r="AJ733">
            <v>0</v>
          </cell>
          <cell r="AK733">
            <v>0</v>
          </cell>
          <cell r="AL733">
            <v>0</v>
          </cell>
          <cell r="AM733">
            <v>0</v>
          </cell>
          <cell r="AN733">
            <v>0</v>
          </cell>
          <cell r="AO733">
            <v>0</v>
          </cell>
          <cell r="AP733">
            <v>0</v>
          </cell>
          <cell r="AQ733">
            <v>0</v>
          </cell>
          <cell r="AR733">
            <v>0</v>
          </cell>
          <cell r="AS733">
            <v>0</v>
          </cell>
          <cell r="AT733">
            <v>0</v>
          </cell>
          <cell r="AU733">
            <v>0</v>
          </cell>
          <cell r="AV733">
            <v>0</v>
          </cell>
          <cell r="AW733">
            <v>0</v>
          </cell>
          <cell r="AX733">
            <v>0</v>
          </cell>
          <cell r="AY733">
            <v>0</v>
          </cell>
          <cell r="AZ733">
            <v>0</v>
          </cell>
          <cell r="BA733">
            <v>0</v>
          </cell>
          <cell r="BB733">
            <v>0</v>
          </cell>
          <cell r="BC733">
            <v>0</v>
          </cell>
          <cell r="BD733">
            <v>0</v>
          </cell>
          <cell r="BE733">
            <v>0</v>
          </cell>
          <cell r="BF733">
            <v>0</v>
          </cell>
          <cell r="BG733">
            <v>0</v>
          </cell>
          <cell r="BH733">
            <v>0</v>
          </cell>
          <cell r="BI733">
            <v>0</v>
          </cell>
          <cell r="BJ733">
            <v>0</v>
          </cell>
          <cell r="BK733">
            <v>0</v>
          </cell>
          <cell r="BL733">
            <v>0</v>
          </cell>
          <cell r="BM733">
            <v>0</v>
          </cell>
          <cell r="BN733">
            <v>0</v>
          </cell>
          <cell r="BO733">
            <v>0</v>
          </cell>
          <cell r="BP733">
            <v>0</v>
          </cell>
          <cell r="BQ733">
            <v>10</v>
          </cell>
          <cell r="BR733">
            <v>0</v>
          </cell>
          <cell r="BS733">
            <v>0</v>
          </cell>
          <cell r="BT733">
            <v>1</v>
          </cell>
          <cell r="BU733">
            <v>0</v>
          </cell>
          <cell r="BV733">
            <v>0</v>
          </cell>
          <cell r="BW733">
            <v>0</v>
          </cell>
          <cell r="BX733">
            <v>0</v>
          </cell>
          <cell r="BY733">
            <v>0</v>
          </cell>
          <cell r="BZ733">
            <v>0</v>
          </cell>
          <cell r="CA733">
            <v>0</v>
          </cell>
          <cell r="CB733">
            <v>0</v>
          </cell>
          <cell r="CC733">
            <v>0</v>
          </cell>
        </row>
        <row r="734">
          <cell r="B734" t="str">
            <v>국도38(종)01</v>
          </cell>
          <cell r="C734" t="str">
            <v>국도38(종)</v>
          </cell>
          <cell r="D734" t="str">
            <v>01</v>
          </cell>
          <cell r="E734" t="str">
            <v>P-BOX27</v>
          </cell>
          <cell r="F734" t="str">
            <v>교량공동구</v>
          </cell>
          <cell r="G734">
            <v>460</v>
          </cell>
          <cell r="H734">
            <v>48</v>
          </cell>
          <cell r="I734">
            <v>0</v>
          </cell>
          <cell r="J734">
            <v>0</v>
          </cell>
          <cell r="K734">
            <v>0</v>
          </cell>
          <cell r="L734">
            <v>0</v>
          </cell>
          <cell r="M734">
            <v>0</v>
          </cell>
          <cell r="N734">
            <v>0</v>
          </cell>
          <cell r="O734">
            <v>0</v>
          </cell>
          <cell r="P734">
            <v>0</v>
          </cell>
          <cell r="Q734">
            <v>0</v>
          </cell>
          <cell r="R734">
            <v>0</v>
          </cell>
          <cell r="S734">
            <v>460</v>
          </cell>
          <cell r="T734">
            <v>460</v>
          </cell>
          <cell r="U734">
            <v>460</v>
          </cell>
          <cell r="V734">
            <v>0</v>
          </cell>
          <cell r="W734">
            <v>0</v>
          </cell>
          <cell r="X734">
            <v>0</v>
          </cell>
          <cell r="Y734">
            <v>0</v>
          </cell>
          <cell r="Z734">
            <v>0</v>
          </cell>
          <cell r="AA734">
            <v>0</v>
          </cell>
          <cell r="AB734">
            <v>0</v>
          </cell>
          <cell r="AC734">
            <v>0</v>
          </cell>
          <cell r="AD734">
            <v>0</v>
          </cell>
          <cell r="AE734">
            <v>0</v>
          </cell>
          <cell r="AF734">
            <v>0</v>
          </cell>
          <cell r="AG734">
            <v>0</v>
          </cell>
          <cell r="AH734">
            <v>0</v>
          </cell>
          <cell r="AI734">
            <v>0</v>
          </cell>
          <cell r="AJ734">
            <v>0</v>
          </cell>
          <cell r="AK734">
            <v>0</v>
          </cell>
          <cell r="AL734">
            <v>0</v>
          </cell>
          <cell r="AM734">
            <v>0</v>
          </cell>
          <cell r="AN734">
            <v>0</v>
          </cell>
          <cell r="AO734">
            <v>0</v>
          </cell>
          <cell r="AP734">
            <v>0</v>
          </cell>
          <cell r="AQ734">
            <v>0</v>
          </cell>
          <cell r="AR734">
            <v>0</v>
          </cell>
          <cell r="AS734">
            <v>0</v>
          </cell>
          <cell r="AT734">
            <v>0</v>
          </cell>
          <cell r="AU734">
            <v>0</v>
          </cell>
          <cell r="AV734">
            <v>0</v>
          </cell>
          <cell r="AW734">
            <v>0</v>
          </cell>
          <cell r="AX734">
            <v>0</v>
          </cell>
          <cell r="AY734">
            <v>0</v>
          </cell>
          <cell r="AZ734">
            <v>0</v>
          </cell>
          <cell r="BA734">
            <v>0</v>
          </cell>
          <cell r="BB734">
            <v>0</v>
          </cell>
          <cell r="BC734">
            <v>0</v>
          </cell>
          <cell r="BD734">
            <v>0</v>
          </cell>
          <cell r="BE734">
            <v>0</v>
          </cell>
          <cell r="BF734">
            <v>0</v>
          </cell>
          <cell r="BG734">
            <v>0</v>
          </cell>
          <cell r="BH734">
            <v>0</v>
          </cell>
          <cell r="BI734">
            <v>0</v>
          </cell>
          <cell r="BJ734">
            <v>0</v>
          </cell>
          <cell r="BK734">
            <v>0</v>
          </cell>
          <cell r="BL734">
            <v>0</v>
          </cell>
          <cell r="BM734">
            <v>0</v>
          </cell>
          <cell r="BN734">
            <v>0</v>
          </cell>
          <cell r="BO734">
            <v>0</v>
          </cell>
          <cell r="BP734">
            <v>0</v>
          </cell>
          <cell r="BQ734">
            <v>0</v>
          </cell>
          <cell r="BR734">
            <v>0</v>
          </cell>
          <cell r="BS734">
            <v>0</v>
          </cell>
          <cell r="BT734">
            <v>0</v>
          </cell>
          <cell r="BU734">
            <v>0</v>
          </cell>
          <cell r="BV734">
            <v>10</v>
          </cell>
          <cell r="BW734">
            <v>0</v>
          </cell>
          <cell r="BX734">
            <v>0</v>
          </cell>
          <cell r="BY734">
            <v>0</v>
          </cell>
          <cell r="BZ734">
            <v>0</v>
          </cell>
          <cell r="CA734">
            <v>460</v>
          </cell>
          <cell r="CB734">
            <v>0</v>
          </cell>
          <cell r="CC734">
            <v>0</v>
          </cell>
        </row>
        <row r="735">
          <cell r="B735" t="str">
            <v>국도38(종)01</v>
          </cell>
          <cell r="C735" t="str">
            <v>국도38(종)</v>
          </cell>
          <cell r="D735" t="str">
            <v>01</v>
          </cell>
          <cell r="E735" t="str">
            <v>교량공동구</v>
          </cell>
          <cell r="F735" t="str">
            <v>P-BOX28</v>
          </cell>
          <cell r="G735">
            <v>10</v>
          </cell>
          <cell r="H735">
            <v>48</v>
          </cell>
          <cell r="I735">
            <v>0</v>
          </cell>
          <cell r="J735">
            <v>0</v>
          </cell>
          <cell r="K735">
            <v>0</v>
          </cell>
          <cell r="L735">
            <v>0</v>
          </cell>
          <cell r="M735">
            <v>0</v>
          </cell>
          <cell r="N735">
            <v>0</v>
          </cell>
          <cell r="O735">
            <v>0</v>
          </cell>
          <cell r="P735">
            <v>0</v>
          </cell>
          <cell r="Q735">
            <v>0</v>
          </cell>
          <cell r="R735">
            <v>0</v>
          </cell>
          <cell r="S735">
            <v>10</v>
          </cell>
          <cell r="T735">
            <v>10</v>
          </cell>
          <cell r="U735">
            <v>10</v>
          </cell>
          <cell r="V735">
            <v>0</v>
          </cell>
          <cell r="W735">
            <v>0</v>
          </cell>
          <cell r="X735">
            <v>0</v>
          </cell>
          <cell r="Y735">
            <v>0</v>
          </cell>
          <cell r="Z735">
            <v>0</v>
          </cell>
          <cell r="AA735">
            <v>0</v>
          </cell>
          <cell r="AB735">
            <v>0</v>
          </cell>
          <cell r="AC735">
            <v>0</v>
          </cell>
          <cell r="AD735">
            <v>0</v>
          </cell>
          <cell r="AE735">
            <v>0</v>
          </cell>
          <cell r="AF735">
            <v>0</v>
          </cell>
          <cell r="AG735">
            <v>0</v>
          </cell>
          <cell r="AH735">
            <v>0</v>
          </cell>
          <cell r="AI735">
            <v>0</v>
          </cell>
          <cell r="AJ735">
            <v>0</v>
          </cell>
          <cell r="AK735">
            <v>0</v>
          </cell>
          <cell r="AL735">
            <v>0</v>
          </cell>
          <cell r="AM735">
            <v>0</v>
          </cell>
          <cell r="AN735">
            <v>0</v>
          </cell>
          <cell r="AO735">
            <v>0</v>
          </cell>
          <cell r="AP735">
            <v>0</v>
          </cell>
          <cell r="AQ735">
            <v>0</v>
          </cell>
          <cell r="AR735">
            <v>0</v>
          </cell>
          <cell r="AS735">
            <v>0</v>
          </cell>
          <cell r="AT735">
            <v>0</v>
          </cell>
          <cell r="AU735">
            <v>0</v>
          </cell>
          <cell r="AV735">
            <v>0</v>
          </cell>
          <cell r="AW735">
            <v>0</v>
          </cell>
          <cell r="AX735">
            <v>0</v>
          </cell>
          <cell r="AY735">
            <v>0</v>
          </cell>
          <cell r="AZ735">
            <v>0</v>
          </cell>
          <cell r="BA735">
            <v>0</v>
          </cell>
          <cell r="BB735">
            <v>0</v>
          </cell>
          <cell r="BC735">
            <v>0</v>
          </cell>
          <cell r="BD735">
            <v>0</v>
          </cell>
          <cell r="BE735">
            <v>0</v>
          </cell>
          <cell r="BF735">
            <v>0</v>
          </cell>
          <cell r="BG735">
            <v>0</v>
          </cell>
          <cell r="BH735">
            <v>0</v>
          </cell>
          <cell r="BI735">
            <v>0</v>
          </cell>
          <cell r="BJ735">
            <v>0</v>
          </cell>
          <cell r="BK735">
            <v>0</v>
          </cell>
          <cell r="BL735">
            <v>0</v>
          </cell>
          <cell r="BM735">
            <v>0</v>
          </cell>
          <cell r="BN735">
            <v>0</v>
          </cell>
          <cell r="BO735">
            <v>0</v>
          </cell>
          <cell r="BP735">
            <v>0</v>
          </cell>
          <cell r="BQ735">
            <v>0</v>
          </cell>
          <cell r="BR735">
            <v>0</v>
          </cell>
          <cell r="BS735">
            <v>0</v>
          </cell>
          <cell r="BT735">
            <v>1</v>
          </cell>
          <cell r="BU735">
            <v>0</v>
          </cell>
          <cell r="BV735">
            <v>10</v>
          </cell>
          <cell r="BW735">
            <v>0</v>
          </cell>
          <cell r="BX735">
            <v>0</v>
          </cell>
          <cell r="BY735">
            <v>0</v>
          </cell>
          <cell r="BZ735">
            <v>0</v>
          </cell>
          <cell r="CA735">
            <v>0</v>
          </cell>
          <cell r="CB735">
            <v>0</v>
          </cell>
          <cell r="CC735">
            <v>0</v>
          </cell>
        </row>
        <row r="736">
          <cell r="B736" t="str">
            <v>국도38(종)01</v>
          </cell>
          <cell r="C736" t="str">
            <v>국도38(종)</v>
          </cell>
          <cell r="D736" t="str">
            <v>01</v>
          </cell>
          <cell r="E736" t="str">
            <v>P-BOX28</v>
          </cell>
          <cell r="F736" t="str">
            <v>B-12</v>
          </cell>
          <cell r="G736">
            <v>10</v>
          </cell>
          <cell r="H736">
            <v>48</v>
          </cell>
          <cell r="I736">
            <v>0</v>
          </cell>
          <cell r="J736">
            <v>0</v>
          </cell>
          <cell r="K736">
            <v>0</v>
          </cell>
          <cell r="L736">
            <v>0</v>
          </cell>
          <cell r="M736">
            <v>0</v>
          </cell>
          <cell r="N736">
            <v>0</v>
          </cell>
          <cell r="O736">
            <v>0</v>
          </cell>
          <cell r="P736">
            <v>0</v>
          </cell>
          <cell r="Q736">
            <v>0</v>
          </cell>
          <cell r="R736">
            <v>0</v>
          </cell>
          <cell r="S736">
            <v>10</v>
          </cell>
          <cell r="T736">
            <v>10</v>
          </cell>
          <cell r="U736">
            <v>10</v>
          </cell>
          <cell r="V736">
            <v>0</v>
          </cell>
          <cell r="W736">
            <v>0</v>
          </cell>
          <cell r="X736">
            <v>0</v>
          </cell>
          <cell r="Y736">
            <v>0</v>
          </cell>
          <cell r="Z736">
            <v>0</v>
          </cell>
          <cell r="AA736">
            <v>0</v>
          </cell>
          <cell r="AB736">
            <v>0</v>
          </cell>
          <cell r="AC736">
            <v>0</v>
          </cell>
          <cell r="AD736">
            <v>0</v>
          </cell>
          <cell r="AE736">
            <v>0</v>
          </cell>
          <cell r="AF736">
            <v>0</v>
          </cell>
          <cell r="AG736">
            <v>0</v>
          </cell>
          <cell r="AH736">
            <v>0</v>
          </cell>
          <cell r="AI736">
            <v>0</v>
          </cell>
          <cell r="AJ736">
            <v>0</v>
          </cell>
          <cell r="AK736">
            <v>0</v>
          </cell>
          <cell r="AL736">
            <v>0</v>
          </cell>
          <cell r="AM736">
            <v>0</v>
          </cell>
          <cell r="AN736">
            <v>0</v>
          </cell>
          <cell r="AO736">
            <v>0</v>
          </cell>
          <cell r="AP736">
            <v>0</v>
          </cell>
          <cell r="AQ736">
            <v>0</v>
          </cell>
          <cell r="AR736">
            <v>0</v>
          </cell>
          <cell r="AS736">
            <v>0</v>
          </cell>
          <cell r="AT736">
            <v>0</v>
          </cell>
          <cell r="AU736">
            <v>0</v>
          </cell>
          <cell r="AV736">
            <v>0</v>
          </cell>
          <cell r="AW736">
            <v>0</v>
          </cell>
          <cell r="AX736">
            <v>0</v>
          </cell>
          <cell r="AY736">
            <v>0</v>
          </cell>
          <cell r="AZ736">
            <v>0</v>
          </cell>
          <cell r="BA736">
            <v>0</v>
          </cell>
          <cell r="BB736">
            <v>0</v>
          </cell>
          <cell r="BC736">
            <v>0</v>
          </cell>
          <cell r="BD736">
            <v>0</v>
          </cell>
          <cell r="BE736">
            <v>0</v>
          </cell>
          <cell r="BF736">
            <v>0</v>
          </cell>
          <cell r="BG736">
            <v>0</v>
          </cell>
          <cell r="BH736">
            <v>0</v>
          </cell>
          <cell r="BI736">
            <v>0</v>
          </cell>
          <cell r="BJ736">
            <v>0</v>
          </cell>
          <cell r="BK736">
            <v>0</v>
          </cell>
          <cell r="BL736">
            <v>0</v>
          </cell>
          <cell r="BM736">
            <v>0</v>
          </cell>
          <cell r="BN736">
            <v>0</v>
          </cell>
          <cell r="BO736">
            <v>0</v>
          </cell>
          <cell r="BP736">
            <v>0</v>
          </cell>
          <cell r="BQ736">
            <v>10</v>
          </cell>
          <cell r="BR736">
            <v>0</v>
          </cell>
          <cell r="BS736">
            <v>1</v>
          </cell>
          <cell r="BT736">
            <v>0</v>
          </cell>
          <cell r="BU736">
            <v>0</v>
          </cell>
          <cell r="BV736">
            <v>0</v>
          </cell>
          <cell r="BW736">
            <v>2</v>
          </cell>
          <cell r="BX736">
            <v>0</v>
          </cell>
          <cell r="BY736">
            <v>0</v>
          </cell>
          <cell r="BZ736">
            <v>0</v>
          </cell>
          <cell r="CA736">
            <v>0</v>
          </cell>
          <cell r="CB736">
            <v>0</v>
          </cell>
          <cell r="CC736">
            <v>0</v>
          </cell>
        </row>
        <row r="737">
          <cell r="B737" t="str">
            <v>국도38(종)01</v>
          </cell>
          <cell r="C737" t="str">
            <v>국도38(종)</v>
          </cell>
          <cell r="D737" t="str">
            <v>01</v>
          </cell>
          <cell r="E737" t="str">
            <v>B-12</v>
          </cell>
          <cell r="F737" t="str">
            <v>PBOX29</v>
          </cell>
          <cell r="G737">
            <v>2</v>
          </cell>
          <cell r="H737">
            <v>48</v>
          </cell>
          <cell r="I737">
            <v>0</v>
          </cell>
          <cell r="J737">
            <v>0</v>
          </cell>
          <cell r="K737">
            <v>0</v>
          </cell>
          <cell r="L737">
            <v>0</v>
          </cell>
          <cell r="M737">
            <v>0</v>
          </cell>
          <cell r="N737">
            <v>0</v>
          </cell>
          <cell r="O737">
            <v>0</v>
          </cell>
          <cell r="P737">
            <v>0</v>
          </cell>
          <cell r="Q737">
            <v>0</v>
          </cell>
          <cell r="R737">
            <v>0</v>
          </cell>
          <cell r="S737">
            <v>0</v>
          </cell>
          <cell r="T737">
            <v>0</v>
          </cell>
          <cell r="U737">
            <v>0</v>
          </cell>
          <cell r="V737">
            <v>0</v>
          </cell>
          <cell r="W737">
            <v>0</v>
          </cell>
          <cell r="X737">
            <v>0</v>
          </cell>
          <cell r="Y737">
            <v>0</v>
          </cell>
          <cell r="Z737">
            <v>0</v>
          </cell>
          <cell r="AA737">
            <v>0</v>
          </cell>
          <cell r="AB737">
            <v>0</v>
          </cell>
          <cell r="AC737">
            <v>0</v>
          </cell>
          <cell r="AD737">
            <v>0</v>
          </cell>
          <cell r="AE737">
            <v>0</v>
          </cell>
          <cell r="AF737">
            <v>0</v>
          </cell>
          <cell r="AG737">
            <v>0</v>
          </cell>
          <cell r="AH737">
            <v>0</v>
          </cell>
          <cell r="AI737">
            <v>0</v>
          </cell>
          <cell r="AJ737">
            <v>0</v>
          </cell>
          <cell r="AK737">
            <v>0</v>
          </cell>
          <cell r="AL737">
            <v>0</v>
          </cell>
          <cell r="AM737">
            <v>0</v>
          </cell>
          <cell r="AN737">
            <v>0</v>
          </cell>
          <cell r="AO737">
            <v>0</v>
          </cell>
          <cell r="AP737">
            <v>0</v>
          </cell>
          <cell r="AQ737">
            <v>0</v>
          </cell>
          <cell r="AR737">
            <v>0</v>
          </cell>
          <cell r="AS737">
            <v>0</v>
          </cell>
          <cell r="AT737">
            <v>0</v>
          </cell>
          <cell r="AU737">
            <v>0</v>
          </cell>
          <cell r="AV737">
            <v>0</v>
          </cell>
          <cell r="AW737">
            <v>0</v>
          </cell>
          <cell r="AX737">
            <v>0</v>
          </cell>
          <cell r="AY737">
            <v>0</v>
          </cell>
          <cell r="AZ737">
            <v>0</v>
          </cell>
          <cell r="BA737">
            <v>0</v>
          </cell>
          <cell r="BB737">
            <v>0</v>
          </cell>
          <cell r="BC737">
            <v>0</v>
          </cell>
          <cell r="BD737">
            <v>0</v>
          </cell>
          <cell r="BE737">
            <v>0</v>
          </cell>
          <cell r="BF737">
            <v>0</v>
          </cell>
          <cell r="BG737">
            <v>0</v>
          </cell>
          <cell r="BH737">
            <v>0</v>
          </cell>
          <cell r="BI737">
            <v>0</v>
          </cell>
          <cell r="BJ737">
            <v>0</v>
          </cell>
          <cell r="BK737">
            <v>0</v>
          </cell>
          <cell r="BL737">
            <v>0</v>
          </cell>
          <cell r="BM737">
            <v>0</v>
          </cell>
          <cell r="BN737">
            <v>0</v>
          </cell>
          <cell r="BO737">
            <v>0</v>
          </cell>
          <cell r="BP737">
            <v>0</v>
          </cell>
          <cell r="BQ737">
            <v>2</v>
          </cell>
          <cell r="BR737">
            <v>0</v>
          </cell>
          <cell r="BS737">
            <v>0</v>
          </cell>
          <cell r="BT737">
            <v>1</v>
          </cell>
          <cell r="BU737">
            <v>0</v>
          </cell>
          <cell r="BV737">
            <v>0</v>
          </cell>
          <cell r="BW737">
            <v>0</v>
          </cell>
          <cell r="BX737">
            <v>0</v>
          </cell>
          <cell r="BY737">
            <v>0</v>
          </cell>
          <cell r="BZ737">
            <v>0</v>
          </cell>
          <cell r="CA737">
            <v>0</v>
          </cell>
          <cell r="CB737">
            <v>0</v>
          </cell>
          <cell r="CC737">
            <v>0</v>
          </cell>
        </row>
        <row r="738">
          <cell r="B738" t="str">
            <v>국도38(종)01</v>
          </cell>
          <cell r="C738" t="str">
            <v>국도38(종)</v>
          </cell>
          <cell r="D738" t="str">
            <v>01</v>
          </cell>
          <cell r="E738" t="str">
            <v>PBOX29</v>
          </cell>
          <cell r="F738" t="str">
            <v>PBOX30</v>
          </cell>
          <cell r="G738">
            <v>105</v>
          </cell>
          <cell r="H738">
            <v>48</v>
          </cell>
          <cell r="I738">
            <v>0</v>
          </cell>
          <cell r="J738">
            <v>0</v>
          </cell>
          <cell r="K738">
            <v>0</v>
          </cell>
          <cell r="L738">
            <v>0</v>
          </cell>
          <cell r="M738">
            <v>0</v>
          </cell>
          <cell r="N738">
            <v>0</v>
          </cell>
          <cell r="O738">
            <v>0</v>
          </cell>
          <cell r="P738">
            <v>0</v>
          </cell>
          <cell r="Q738">
            <v>0</v>
          </cell>
          <cell r="R738">
            <v>0</v>
          </cell>
          <cell r="S738">
            <v>0</v>
          </cell>
          <cell r="T738">
            <v>0</v>
          </cell>
          <cell r="U738">
            <v>0</v>
          </cell>
          <cell r="V738">
            <v>0</v>
          </cell>
          <cell r="W738">
            <v>0</v>
          </cell>
          <cell r="X738">
            <v>0</v>
          </cell>
          <cell r="Y738">
            <v>0</v>
          </cell>
          <cell r="Z738">
            <v>0</v>
          </cell>
          <cell r="AA738">
            <v>0</v>
          </cell>
          <cell r="AB738">
            <v>0</v>
          </cell>
          <cell r="AC738">
            <v>0</v>
          </cell>
          <cell r="AD738">
            <v>0</v>
          </cell>
          <cell r="AE738">
            <v>0</v>
          </cell>
          <cell r="AF738">
            <v>0</v>
          </cell>
          <cell r="AG738">
            <v>0</v>
          </cell>
          <cell r="AH738">
            <v>0</v>
          </cell>
          <cell r="AI738">
            <v>0</v>
          </cell>
          <cell r="AJ738">
            <v>0</v>
          </cell>
          <cell r="AK738">
            <v>0</v>
          </cell>
          <cell r="AL738">
            <v>0</v>
          </cell>
          <cell r="AM738">
            <v>0</v>
          </cell>
          <cell r="AN738">
            <v>0</v>
          </cell>
          <cell r="AO738">
            <v>0</v>
          </cell>
          <cell r="AP738">
            <v>0</v>
          </cell>
          <cell r="AQ738">
            <v>0</v>
          </cell>
          <cell r="AR738">
            <v>0</v>
          </cell>
          <cell r="AS738">
            <v>0</v>
          </cell>
          <cell r="AT738">
            <v>0</v>
          </cell>
          <cell r="AU738">
            <v>0</v>
          </cell>
          <cell r="AV738">
            <v>0</v>
          </cell>
          <cell r="AW738">
            <v>0</v>
          </cell>
          <cell r="AX738">
            <v>0</v>
          </cell>
          <cell r="AY738">
            <v>0</v>
          </cell>
          <cell r="AZ738">
            <v>0</v>
          </cell>
          <cell r="BA738">
            <v>0</v>
          </cell>
          <cell r="BB738">
            <v>0</v>
          </cell>
          <cell r="BC738">
            <v>0</v>
          </cell>
          <cell r="BD738">
            <v>0</v>
          </cell>
          <cell r="BE738">
            <v>0</v>
          </cell>
          <cell r="BF738">
            <v>0</v>
          </cell>
          <cell r="BG738">
            <v>0</v>
          </cell>
          <cell r="BH738">
            <v>0</v>
          </cell>
          <cell r="BI738">
            <v>0</v>
          </cell>
          <cell r="BJ738">
            <v>0</v>
          </cell>
          <cell r="BK738">
            <v>0</v>
          </cell>
          <cell r="BL738">
            <v>0</v>
          </cell>
          <cell r="BM738">
            <v>0</v>
          </cell>
          <cell r="BN738">
            <v>0</v>
          </cell>
          <cell r="BO738">
            <v>0</v>
          </cell>
          <cell r="BP738">
            <v>0</v>
          </cell>
          <cell r="BQ738">
            <v>0</v>
          </cell>
          <cell r="BR738">
            <v>0</v>
          </cell>
          <cell r="BS738">
            <v>0</v>
          </cell>
          <cell r="BT738">
            <v>1</v>
          </cell>
          <cell r="BU738">
            <v>105</v>
          </cell>
          <cell r="BV738">
            <v>0</v>
          </cell>
          <cell r="BW738">
            <v>0</v>
          </cell>
          <cell r="BX738">
            <v>0</v>
          </cell>
          <cell r="BY738">
            <v>0</v>
          </cell>
          <cell r="BZ738">
            <v>0</v>
          </cell>
          <cell r="CA738">
            <v>0</v>
          </cell>
          <cell r="CB738">
            <v>0</v>
          </cell>
          <cell r="CC738">
            <v>0</v>
          </cell>
        </row>
        <row r="739">
          <cell r="B739" t="str">
            <v>국도38(종)01</v>
          </cell>
          <cell r="C739" t="str">
            <v>국도38(종)</v>
          </cell>
          <cell r="D739" t="str">
            <v>01</v>
          </cell>
          <cell r="E739" t="str">
            <v>PBOX30</v>
          </cell>
          <cell r="F739" t="str">
            <v>PBOX31</v>
          </cell>
          <cell r="G739">
            <v>105</v>
          </cell>
          <cell r="H739">
            <v>48</v>
          </cell>
          <cell r="I739">
            <v>0</v>
          </cell>
          <cell r="J739">
            <v>0</v>
          </cell>
          <cell r="K739">
            <v>0</v>
          </cell>
          <cell r="L739">
            <v>0</v>
          </cell>
          <cell r="M739">
            <v>0</v>
          </cell>
          <cell r="N739">
            <v>0</v>
          </cell>
          <cell r="O739">
            <v>0</v>
          </cell>
          <cell r="P739">
            <v>0</v>
          </cell>
          <cell r="Q739">
            <v>0</v>
          </cell>
          <cell r="R739">
            <v>0</v>
          </cell>
          <cell r="S739">
            <v>0</v>
          </cell>
          <cell r="T739">
            <v>0</v>
          </cell>
          <cell r="U739">
            <v>0</v>
          </cell>
          <cell r="V739">
            <v>0</v>
          </cell>
          <cell r="W739">
            <v>0</v>
          </cell>
          <cell r="X739">
            <v>0</v>
          </cell>
          <cell r="Y739">
            <v>0</v>
          </cell>
          <cell r="Z739">
            <v>0</v>
          </cell>
          <cell r="AA739">
            <v>0</v>
          </cell>
          <cell r="AB739">
            <v>0</v>
          </cell>
          <cell r="AC739">
            <v>0</v>
          </cell>
          <cell r="AD739">
            <v>0</v>
          </cell>
          <cell r="AE739">
            <v>0</v>
          </cell>
          <cell r="AF739">
            <v>0</v>
          </cell>
          <cell r="AG739">
            <v>0</v>
          </cell>
          <cell r="AH739">
            <v>0</v>
          </cell>
          <cell r="AI739">
            <v>0</v>
          </cell>
          <cell r="AJ739">
            <v>0</v>
          </cell>
          <cell r="AK739">
            <v>0</v>
          </cell>
          <cell r="AL739">
            <v>0</v>
          </cell>
          <cell r="AM739">
            <v>0</v>
          </cell>
          <cell r="AN739">
            <v>0</v>
          </cell>
          <cell r="AO739">
            <v>0</v>
          </cell>
          <cell r="AP739">
            <v>0</v>
          </cell>
          <cell r="AQ739">
            <v>0</v>
          </cell>
          <cell r="AR739">
            <v>0</v>
          </cell>
          <cell r="AS739">
            <v>0</v>
          </cell>
          <cell r="AT739">
            <v>0</v>
          </cell>
          <cell r="AU739">
            <v>0</v>
          </cell>
          <cell r="AV739">
            <v>0</v>
          </cell>
          <cell r="AW739">
            <v>0</v>
          </cell>
          <cell r="AX739">
            <v>0</v>
          </cell>
          <cell r="AY739">
            <v>0</v>
          </cell>
          <cell r="AZ739">
            <v>0</v>
          </cell>
          <cell r="BA739">
            <v>0</v>
          </cell>
          <cell r="BB739">
            <v>0</v>
          </cell>
          <cell r="BC739">
            <v>0</v>
          </cell>
          <cell r="BD739">
            <v>0</v>
          </cell>
          <cell r="BE739">
            <v>0</v>
          </cell>
          <cell r="BF739">
            <v>0</v>
          </cell>
          <cell r="BG739">
            <v>0</v>
          </cell>
          <cell r="BH739">
            <v>0</v>
          </cell>
          <cell r="BI739">
            <v>0</v>
          </cell>
          <cell r="BJ739">
            <v>0</v>
          </cell>
          <cell r="BK739">
            <v>0</v>
          </cell>
          <cell r="BL739">
            <v>0</v>
          </cell>
          <cell r="BM739">
            <v>0</v>
          </cell>
          <cell r="BN739">
            <v>0</v>
          </cell>
          <cell r="BO739">
            <v>0</v>
          </cell>
          <cell r="BP739">
            <v>0</v>
          </cell>
          <cell r="BQ739">
            <v>0</v>
          </cell>
          <cell r="BR739">
            <v>0</v>
          </cell>
          <cell r="BS739">
            <v>0</v>
          </cell>
          <cell r="BT739">
            <v>1</v>
          </cell>
          <cell r="BU739">
            <v>105</v>
          </cell>
          <cell r="BV739">
            <v>0</v>
          </cell>
          <cell r="BW739">
            <v>0</v>
          </cell>
          <cell r="BX739">
            <v>0</v>
          </cell>
          <cell r="BY739">
            <v>0</v>
          </cell>
          <cell r="BZ739">
            <v>0</v>
          </cell>
          <cell r="CA739">
            <v>0</v>
          </cell>
          <cell r="CB739">
            <v>0</v>
          </cell>
          <cell r="CC739">
            <v>0</v>
          </cell>
        </row>
        <row r="740">
          <cell r="B740" t="str">
            <v>국도38(종)01</v>
          </cell>
          <cell r="C740" t="str">
            <v>국도38(종)</v>
          </cell>
          <cell r="D740" t="str">
            <v>01</v>
          </cell>
          <cell r="E740" t="str">
            <v>PBOX31</v>
          </cell>
          <cell r="F740" t="str">
            <v>PBOX32</v>
          </cell>
          <cell r="G740">
            <v>105</v>
          </cell>
          <cell r="H740">
            <v>48</v>
          </cell>
          <cell r="I740">
            <v>0</v>
          </cell>
          <cell r="J740">
            <v>0</v>
          </cell>
          <cell r="K740">
            <v>0</v>
          </cell>
          <cell r="L740">
            <v>0</v>
          </cell>
          <cell r="M740">
            <v>0</v>
          </cell>
          <cell r="N740">
            <v>0</v>
          </cell>
          <cell r="O740">
            <v>0</v>
          </cell>
          <cell r="P740">
            <v>0</v>
          </cell>
          <cell r="Q740">
            <v>0</v>
          </cell>
          <cell r="R740">
            <v>0</v>
          </cell>
          <cell r="S740">
            <v>0</v>
          </cell>
          <cell r="T740">
            <v>0</v>
          </cell>
          <cell r="U740">
            <v>0</v>
          </cell>
          <cell r="V740">
            <v>0</v>
          </cell>
          <cell r="W740">
            <v>0</v>
          </cell>
          <cell r="X740">
            <v>0</v>
          </cell>
          <cell r="Y740">
            <v>0</v>
          </cell>
          <cell r="Z740">
            <v>0</v>
          </cell>
          <cell r="AA740">
            <v>0</v>
          </cell>
          <cell r="AB740">
            <v>0</v>
          </cell>
          <cell r="AC740">
            <v>0</v>
          </cell>
          <cell r="AD740">
            <v>0</v>
          </cell>
          <cell r="AE740">
            <v>0</v>
          </cell>
          <cell r="AF740">
            <v>0</v>
          </cell>
          <cell r="AG740">
            <v>0</v>
          </cell>
          <cell r="AH740">
            <v>0</v>
          </cell>
          <cell r="AI740">
            <v>0</v>
          </cell>
          <cell r="AJ740">
            <v>0</v>
          </cell>
          <cell r="AK740">
            <v>0</v>
          </cell>
          <cell r="AL740">
            <v>0</v>
          </cell>
          <cell r="AM740">
            <v>0</v>
          </cell>
          <cell r="AN740">
            <v>0</v>
          </cell>
          <cell r="AO740">
            <v>0</v>
          </cell>
          <cell r="AP740">
            <v>0</v>
          </cell>
          <cell r="AQ740">
            <v>0</v>
          </cell>
          <cell r="AR740">
            <v>0</v>
          </cell>
          <cell r="AS740">
            <v>0</v>
          </cell>
          <cell r="AT740">
            <v>0</v>
          </cell>
          <cell r="AU740">
            <v>0</v>
          </cell>
          <cell r="AV740">
            <v>0</v>
          </cell>
          <cell r="AW740">
            <v>0</v>
          </cell>
          <cell r="AX740">
            <v>0</v>
          </cell>
          <cell r="AY740">
            <v>0</v>
          </cell>
          <cell r="AZ740">
            <v>0</v>
          </cell>
          <cell r="BA740">
            <v>0</v>
          </cell>
          <cell r="BB740">
            <v>0</v>
          </cell>
          <cell r="BC740">
            <v>0</v>
          </cell>
          <cell r="BD740">
            <v>0</v>
          </cell>
          <cell r="BE740">
            <v>0</v>
          </cell>
          <cell r="BF740">
            <v>0</v>
          </cell>
          <cell r="BG740">
            <v>0</v>
          </cell>
          <cell r="BH740">
            <v>0</v>
          </cell>
          <cell r="BI740">
            <v>0</v>
          </cell>
          <cell r="BJ740">
            <v>0</v>
          </cell>
          <cell r="BK740">
            <v>0</v>
          </cell>
          <cell r="BL740">
            <v>0</v>
          </cell>
          <cell r="BM740">
            <v>0</v>
          </cell>
          <cell r="BN740">
            <v>0</v>
          </cell>
          <cell r="BO740">
            <v>0</v>
          </cell>
          <cell r="BP740">
            <v>0</v>
          </cell>
          <cell r="BQ740">
            <v>0</v>
          </cell>
          <cell r="BR740">
            <v>0</v>
          </cell>
          <cell r="BS740">
            <v>0</v>
          </cell>
          <cell r="BT740">
            <v>1</v>
          </cell>
          <cell r="BU740">
            <v>105</v>
          </cell>
          <cell r="BV740">
            <v>0</v>
          </cell>
          <cell r="BW740">
            <v>0</v>
          </cell>
          <cell r="BX740">
            <v>0</v>
          </cell>
          <cell r="BY740">
            <v>0</v>
          </cell>
          <cell r="BZ740">
            <v>0</v>
          </cell>
          <cell r="CA740">
            <v>0</v>
          </cell>
          <cell r="CB740">
            <v>0</v>
          </cell>
          <cell r="CC740">
            <v>0</v>
          </cell>
        </row>
        <row r="741">
          <cell r="B741" t="str">
            <v>국도38(종)01</v>
          </cell>
          <cell r="C741" t="str">
            <v>국도38(종)</v>
          </cell>
          <cell r="D741" t="str">
            <v>01</v>
          </cell>
          <cell r="E741" t="str">
            <v>PBOX32</v>
          </cell>
          <cell r="F741" t="str">
            <v>PBOX33</v>
          </cell>
          <cell r="G741">
            <v>107</v>
          </cell>
          <cell r="H741">
            <v>48</v>
          </cell>
          <cell r="I741">
            <v>0</v>
          </cell>
          <cell r="J741">
            <v>0</v>
          </cell>
          <cell r="K741">
            <v>0</v>
          </cell>
          <cell r="L741">
            <v>0</v>
          </cell>
          <cell r="M741">
            <v>0</v>
          </cell>
          <cell r="N741">
            <v>0</v>
          </cell>
          <cell r="O741">
            <v>0</v>
          </cell>
          <cell r="P741">
            <v>0</v>
          </cell>
          <cell r="Q741">
            <v>0</v>
          </cell>
          <cell r="R741">
            <v>0</v>
          </cell>
          <cell r="S741">
            <v>0</v>
          </cell>
          <cell r="T741">
            <v>0</v>
          </cell>
          <cell r="U741">
            <v>0</v>
          </cell>
          <cell r="V741">
            <v>0</v>
          </cell>
          <cell r="W741">
            <v>0</v>
          </cell>
          <cell r="X741">
            <v>0</v>
          </cell>
          <cell r="Y741">
            <v>0</v>
          </cell>
          <cell r="Z741">
            <v>0</v>
          </cell>
          <cell r="AA741">
            <v>0</v>
          </cell>
          <cell r="AB741">
            <v>0</v>
          </cell>
          <cell r="AC741">
            <v>0</v>
          </cell>
          <cell r="AD741">
            <v>0</v>
          </cell>
          <cell r="AE741">
            <v>0</v>
          </cell>
          <cell r="AF741">
            <v>0</v>
          </cell>
          <cell r="AG741">
            <v>0</v>
          </cell>
          <cell r="AH741">
            <v>0</v>
          </cell>
          <cell r="AI741">
            <v>0</v>
          </cell>
          <cell r="AJ741">
            <v>0</v>
          </cell>
          <cell r="AK741">
            <v>0</v>
          </cell>
          <cell r="AL741">
            <v>0</v>
          </cell>
          <cell r="AM741">
            <v>0</v>
          </cell>
          <cell r="AN741">
            <v>0</v>
          </cell>
          <cell r="AO741">
            <v>0</v>
          </cell>
          <cell r="AP741">
            <v>0</v>
          </cell>
          <cell r="AQ741">
            <v>0</v>
          </cell>
          <cell r="AR741">
            <v>0</v>
          </cell>
          <cell r="AS741">
            <v>0</v>
          </cell>
          <cell r="AT741">
            <v>0</v>
          </cell>
          <cell r="AU741">
            <v>0</v>
          </cell>
          <cell r="AV741">
            <v>0</v>
          </cell>
          <cell r="AW741">
            <v>0</v>
          </cell>
          <cell r="AX741">
            <v>0</v>
          </cell>
          <cell r="AY741">
            <v>0</v>
          </cell>
          <cell r="AZ741">
            <v>0</v>
          </cell>
          <cell r="BA741">
            <v>0</v>
          </cell>
          <cell r="BB741">
            <v>0</v>
          </cell>
          <cell r="BC741">
            <v>0</v>
          </cell>
          <cell r="BD741">
            <v>0</v>
          </cell>
          <cell r="BE741">
            <v>0</v>
          </cell>
          <cell r="BF741">
            <v>0</v>
          </cell>
          <cell r="BG741">
            <v>0</v>
          </cell>
          <cell r="BH741">
            <v>0</v>
          </cell>
          <cell r="BI741">
            <v>0</v>
          </cell>
          <cell r="BJ741">
            <v>0</v>
          </cell>
          <cell r="BK741">
            <v>0</v>
          </cell>
          <cell r="BL741">
            <v>0</v>
          </cell>
          <cell r="BM741">
            <v>0</v>
          </cell>
          <cell r="BN741">
            <v>0</v>
          </cell>
          <cell r="BO741">
            <v>0</v>
          </cell>
          <cell r="BP741">
            <v>0</v>
          </cell>
          <cell r="BQ741">
            <v>0</v>
          </cell>
          <cell r="BR741">
            <v>0</v>
          </cell>
          <cell r="BS741">
            <v>0</v>
          </cell>
          <cell r="BT741">
            <v>1</v>
          </cell>
          <cell r="BU741">
            <v>107</v>
          </cell>
          <cell r="BV741">
            <v>0</v>
          </cell>
          <cell r="BW741">
            <v>0</v>
          </cell>
          <cell r="BX741">
            <v>0</v>
          </cell>
          <cell r="BY741">
            <v>0</v>
          </cell>
          <cell r="BZ741">
            <v>0</v>
          </cell>
          <cell r="CA741">
            <v>0</v>
          </cell>
          <cell r="CB741">
            <v>0</v>
          </cell>
          <cell r="CC741">
            <v>0</v>
          </cell>
        </row>
        <row r="742">
          <cell r="B742" t="str">
            <v>국도38(종)01</v>
          </cell>
          <cell r="C742" t="str">
            <v>국도38(종)</v>
          </cell>
          <cell r="D742" t="str">
            <v>01</v>
          </cell>
          <cell r="E742" t="str">
            <v>PBOX33</v>
          </cell>
          <cell r="F742" t="str">
            <v>76M</v>
          </cell>
          <cell r="G742">
            <v>2</v>
          </cell>
          <cell r="H742">
            <v>48</v>
          </cell>
          <cell r="I742">
            <v>0</v>
          </cell>
          <cell r="J742" t="str">
            <v>F5</v>
          </cell>
          <cell r="K742">
            <v>0</v>
          </cell>
          <cell r="L742">
            <v>0</v>
          </cell>
          <cell r="M742">
            <v>0</v>
          </cell>
          <cell r="N742">
            <v>0</v>
          </cell>
          <cell r="O742">
            <v>0</v>
          </cell>
          <cell r="P742">
            <v>0</v>
          </cell>
          <cell r="Q742">
            <v>0</v>
          </cell>
          <cell r="R742">
            <v>0</v>
          </cell>
          <cell r="S742">
            <v>426</v>
          </cell>
          <cell r="T742">
            <v>426</v>
          </cell>
          <cell r="U742">
            <v>446</v>
          </cell>
          <cell r="V742">
            <v>0</v>
          </cell>
          <cell r="W742">
            <v>20</v>
          </cell>
          <cell r="X742">
            <v>0</v>
          </cell>
          <cell r="Y742">
            <v>0</v>
          </cell>
          <cell r="Z742">
            <v>0</v>
          </cell>
          <cell r="AA742">
            <v>0</v>
          </cell>
          <cell r="AB742">
            <v>0</v>
          </cell>
          <cell r="AC742">
            <v>0</v>
          </cell>
          <cell r="AD742">
            <v>0</v>
          </cell>
          <cell r="AE742">
            <v>0</v>
          </cell>
          <cell r="AF742">
            <v>0</v>
          </cell>
          <cell r="AG742">
            <v>0</v>
          </cell>
          <cell r="AH742">
            <v>0</v>
          </cell>
          <cell r="AI742">
            <v>0</v>
          </cell>
          <cell r="AJ742">
            <v>0</v>
          </cell>
          <cell r="AK742">
            <v>0</v>
          </cell>
          <cell r="AL742">
            <v>0</v>
          </cell>
          <cell r="AM742">
            <v>1</v>
          </cell>
          <cell r="AN742">
            <v>0</v>
          </cell>
          <cell r="AO742">
            <v>0</v>
          </cell>
          <cell r="AP742">
            <v>0</v>
          </cell>
          <cell r="AQ742">
            <v>0</v>
          </cell>
          <cell r="AR742">
            <v>1</v>
          </cell>
          <cell r="AS742">
            <v>0</v>
          </cell>
          <cell r="AT742">
            <v>0</v>
          </cell>
          <cell r="AU742">
            <v>0</v>
          </cell>
          <cell r="AV742">
            <v>0</v>
          </cell>
          <cell r="AW742">
            <v>25</v>
          </cell>
          <cell r="AX742">
            <v>0</v>
          </cell>
          <cell r="AY742">
            <v>0</v>
          </cell>
          <cell r="AZ742">
            <v>0</v>
          </cell>
          <cell r="BA742">
            <v>1</v>
          </cell>
          <cell r="BB742">
            <v>0</v>
          </cell>
          <cell r="BC742">
            <v>1</v>
          </cell>
          <cell r="BD742">
            <v>0</v>
          </cell>
          <cell r="BE742">
            <v>0</v>
          </cell>
          <cell r="BF742">
            <v>0</v>
          </cell>
          <cell r="BG742">
            <v>0</v>
          </cell>
          <cell r="BH742">
            <v>0</v>
          </cell>
          <cell r="BI742">
            <v>0</v>
          </cell>
          <cell r="BJ742">
            <v>0</v>
          </cell>
          <cell r="BK742">
            <v>0</v>
          </cell>
          <cell r="BL742">
            <v>0</v>
          </cell>
          <cell r="BM742">
            <v>0</v>
          </cell>
          <cell r="BN742">
            <v>0</v>
          </cell>
          <cell r="BO742">
            <v>0</v>
          </cell>
          <cell r="BP742">
            <v>0</v>
          </cell>
          <cell r="BQ742">
            <v>2</v>
          </cell>
          <cell r="BR742">
            <v>1</v>
          </cell>
          <cell r="BS742">
            <v>0</v>
          </cell>
          <cell r="BT742">
            <v>0</v>
          </cell>
          <cell r="BU742">
            <v>0</v>
          </cell>
          <cell r="BV742">
            <v>0</v>
          </cell>
          <cell r="BW742">
            <v>2</v>
          </cell>
          <cell r="BX742">
            <v>0</v>
          </cell>
          <cell r="BY742">
            <v>0</v>
          </cell>
          <cell r="BZ742">
            <v>0</v>
          </cell>
          <cell r="CA742">
            <v>0</v>
          </cell>
          <cell r="CB742">
            <v>0</v>
          </cell>
          <cell r="CC742">
            <v>0</v>
          </cell>
        </row>
        <row r="743">
          <cell r="B743" t="str">
            <v>국도38(종)01</v>
          </cell>
          <cell r="C743" t="str">
            <v>국도38(종)</v>
          </cell>
          <cell r="D743" t="str">
            <v>01</v>
          </cell>
          <cell r="E743" t="str">
            <v>76M</v>
          </cell>
          <cell r="F743" t="str">
            <v>VMS06(IP)</v>
          </cell>
          <cell r="G743">
            <v>0</v>
          </cell>
          <cell r="H743">
            <v>12</v>
          </cell>
          <cell r="I743">
            <v>0</v>
          </cell>
          <cell r="J743" t="str">
            <v>18년예정</v>
          </cell>
          <cell r="K743">
            <v>0</v>
          </cell>
          <cell r="L743">
            <v>0</v>
          </cell>
          <cell r="M743">
            <v>0</v>
          </cell>
          <cell r="N743">
            <v>0</v>
          </cell>
          <cell r="O743">
            <v>0</v>
          </cell>
          <cell r="P743">
            <v>0</v>
          </cell>
          <cell r="Q743">
            <v>0</v>
          </cell>
          <cell r="R743">
            <v>0</v>
          </cell>
          <cell r="S743">
            <v>0</v>
          </cell>
          <cell r="T743">
            <v>0</v>
          </cell>
          <cell r="U743">
            <v>0</v>
          </cell>
          <cell r="V743">
            <v>0</v>
          </cell>
          <cell r="W743">
            <v>0</v>
          </cell>
          <cell r="X743">
            <v>0</v>
          </cell>
          <cell r="Y743">
            <v>0</v>
          </cell>
          <cell r="Z743">
            <v>0</v>
          </cell>
          <cell r="AA743">
            <v>0</v>
          </cell>
          <cell r="AB743">
            <v>0</v>
          </cell>
          <cell r="AC743">
            <v>0</v>
          </cell>
          <cell r="AD743">
            <v>0</v>
          </cell>
          <cell r="AE743">
            <v>0</v>
          </cell>
          <cell r="AF743">
            <v>0</v>
          </cell>
          <cell r="AG743">
            <v>0</v>
          </cell>
          <cell r="AH743">
            <v>0</v>
          </cell>
          <cell r="AI743">
            <v>0</v>
          </cell>
          <cell r="AJ743">
            <v>0</v>
          </cell>
          <cell r="AK743">
            <v>0</v>
          </cell>
          <cell r="AL743">
            <v>0</v>
          </cell>
          <cell r="AM743">
            <v>0</v>
          </cell>
          <cell r="AN743">
            <v>0</v>
          </cell>
          <cell r="AO743">
            <v>0</v>
          </cell>
          <cell r="AP743">
            <v>0</v>
          </cell>
          <cell r="AQ743">
            <v>0</v>
          </cell>
          <cell r="AR743">
            <v>0</v>
          </cell>
          <cell r="AS743">
            <v>0</v>
          </cell>
          <cell r="AT743">
            <v>0</v>
          </cell>
          <cell r="AU743">
            <v>0</v>
          </cell>
          <cell r="AV743">
            <v>0</v>
          </cell>
          <cell r="AW743">
            <v>0</v>
          </cell>
          <cell r="AX743">
            <v>0</v>
          </cell>
          <cell r="AY743">
            <v>0</v>
          </cell>
          <cell r="AZ743">
            <v>0</v>
          </cell>
          <cell r="BA743">
            <v>0</v>
          </cell>
          <cell r="BB743">
            <v>0</v>
          </cell>
          <cell r="BC743">
            <v>0</v>
          </cell>
          <cell r="BD743">
            <v>0</v>
          </cell>
          <cell r="BE743">
            <v>0</v>
          </cell>
          <cell r="BF743">
            <v>0</v>
          </cell>
          <cell r="BG743">
            <v>0</v>
          </cell>
          <cell r="BH743">
            <v>0</v>
          </cell>
          <cell r="BI743">
            <v>0</v>
          </cell>
          <cell r="BJ743">
            <v>0</v>
          </cell>
          <cell r="BK743">
            <v>0</v>
          </cell>
          <cell r="BL743">
            <v>0</v>
          </cell>
          <cell r="BM743">
            <v>0</v>
          </cell>
          <cell r="BN743">
            <v>0</v>
          </cell>
          <cell r="BO743">
            <v>0</v>
          </cell>
          <cell r="BP743">
            <v>0</v>
          </cell>
          <cell r="BQ743">
            <v>0</v>
          </cell>
          <cell r="BR743">
            <v>0</v>
          </cell>
          <cell r="BS743">
            <v>0</v>
          </cell>
          <cell r="BT743">
            <v>0</v>
          </cell>
          <cell r="BU743">
            <v>0</v>
          </cell>
          <cell r="BV743">
            <v>0</v>
          </cell>
          <cell r="BW743">
            <v>0</v>
          </cell>
          <cell r="BX743">
            <v>0</v>
          </cell>
          <cell r="BY743">
            <v>0</v>
          </cell>
          <cell r="BZ743">
            <v>0</v>
          </cell>
          <cell r="CA743">
            <v>0</v>
          </cell>
          <cell r="CB743">
            <v>0</v>
          </cell>
          <cell r="CC743">
            <v>0</v>
          </cell>
        </row>
        <row r="744">
          <cell r="B744" t="str">
            <v>국도38(종)01</v>
          </cell>
          <cell r="C744" t="str">
            <v>국도38(종)</v>
          </cell>
          <cell r="D744" t="str">
            <v>01</v>
          </cell>
          <cell r="E744" t="str">
            <v>VMS06(IP)</v>
          </cell>
          <cell r="F744" t="str">
            <v>CCTV기설</v>
          </cell>
          <cell r="G744">
            <v>52</v>
          </cell>
          <cell r="H744">
            <v>12</v>
          </cell>
          <cell r="I744">
            <v>0</v>
          </cell>
          <cell r="J744" t="str">
            <v>기설</v>
          </cell>
          <cell r="K744">
            <v>0</v>
          </cell>
          <cell r="L744">
            <v>0</v>
          </cell>
          <cell r="M744">
            <v>0</v>
          </cell>
          <cell r="N744">
            <v>0</v>
          </cell>
          <cell r="O744">
            <v>0</v>
          </cell>
          <cell r="P744">
            <v>0</v>
          </cell>
          <cell r="Q744">
            <v>0</v>
          </cell>
          <cell r="R744">
            <v>0</v>
          </cell>
          <cell r="S744">
            <v>0</v>
          </cell>
          <cell r="T744">
            <v>0</v>
          </cell>
          <cell r="U744">
            <v>0</v>
          </cell>
          <cell r="V744">
            <v>0</v>
          </cell>
          <cell r="W744">
            <v>0</v>
          </cell>
          <cell r="X744">
            <v>0</v>
          </cell>
          <cell r="Y744">
            <v>0</v>
          </cell>
          <cell r="Z744">
            <v>0</v>
          </cell>
          <cell r="AA744">
            <v>0</v>
          </cell>
          <cell r="AB744">
            <v>0</v>
          </cell>
          <cell r="AC744">
            <v>0</v>
          </cell>
          <cell r="AD744">
            <v>0</v>
          </cell>
          <cell r="AE744">
            <v>0</v>
          </cell>
          <cell r="AF744">
            <v>52</v>
          </cell>
          <cell r="AG744">
            <v>0</v>
          </cell>
          <cell r="AH744">
            <v>52</v>
          </cell>
          <cell r="AI744">
            <v>82</v>
          </cell>
          <cell r="AJ744">
            <v>20</v>
          </cell>
          <cell r="AK744">
            <v>10</v>
          </cell>
          <cell r="AL744">
            <v>1</v>
          </cell>
          <cell r="AM744">
            <v>0</v>
          </cell>
          <cell r="AN744">
            <v>0</v>
          </cell>
          <cell r="AO744">
            <v>2</v>
          </cell>
          <cell r="AP744">
            <v>0</v>
          </cell>
          <cell r="AQ744">
            <v>0</v>
          </cell>
          <cell r="AR744">
            <v>0</v>
          </cell>
          <cell r="AS744">
            <v>0</v>
          </cell>
          <cell r="AT744">
            <v>0</v>
          </cell>
          <cell r="AU744">
            <v>0</v>
          </cell>
          <cell r="AV744">
            <v>0</v>
          </cell>
          <cell r="AW744">
            <v>0</v>
          </cell>
          <cell r="AX744">
            <v>0</v>
          </cell>
          <cell r="AY744">
            <v>0</v>
          </cell>
          <cell r="AZ744">
            <v>0</v>
          </cell>
          <cell r="BA744">
            <v>0</v>
          </cell>
          <cell r="BB744">
            <v>0</v>
          </cell>
          <cell r="BC744">
            <v>0</v>
          </cell>
          <cell r="BD744">
            <v>52</v>
          </cell>
          <cell r="BE744">
            <v>0</v>
          </cell>
          <cell r="BF744">
            <v>0</v>
          </cell>
          <cell r="BG744">
            <v>0</v>
          </cell>
          <cell r="BH744">
            <v>2</v>
          </cell>
          <cell r="BI744">
            <v>0</v>
          </cell>
          <cell r="BJ744">
            <v>0</v>
          </cell>
          <cell r="BK744">
            <v>0</v>
          </cell>
          <cell r="BL744">
            <v>0</v>
          </cell>
          <cell r="BM744">
            <v>0</v>
          </cell>
          <cell r="BN744">
            <v>0</v>
          </cell>
          <cell r="BO744">
            <v>0</v>
          </cell>
          <cell r="BP744">
            <v>0</v>
          </cell>
          <cell r="BQ744">
            <v>0</v>
          </cell>
          <cell r="BR744">
            <v>0</v>
          </cell>
          <cell r="BS744">
            <v>0</v>
          </cell>
          <cell r="BT744">
            <v>0</v>
          </cell>
          <cell r="BU744">
            <v>0</v>
          </cell>
          <cell r="BV744">
            <v>0</v>
          </cell>
          <cell r="BW744">
            <v>0</v>
          </cell>
          <cell r="BX744">
            <v>1</v>
          </cell>
          <cell r="BY744">
            <v>0</v>
          </cell>
          <cell r="BZ744">
            <v>0</v>
          </cell>
          <cell r="CA744">
            <v>0</v>
          </cell>
          <cell r="CB744">
            <v>0</v>
          </cell>
          <cell r="CC744">
            <v>0</v>
          </cell>
        </row>
        <row r="745">
          <cell r="B745" t="str">
            <v>국도38(종)01</v>
          </cell>
          <cell r="C745" t="str">
            <v>국도38(종)</v>
          </cell>
          <cell r="D745" t="str">
            <v>01</v>
          </cell>
          <cell r="E745" t="str">
            <v>76M</v>
          </cell>
          <cell r="F745" t="str">
            <v>B-13</v>
          </cell>
          <cell r="G745">
            <v>152</v>
          </cell>
          <cell r="H745">
            <v>48</v>
          </cell>
          <cell r="I745">
            <v>0</v>
          </cell>
          <cell r="J745">
            <v>0</v>
          </cell>
          <cell r="K745">
            <v>0</v>
          </cell>
          <cell r="L745">
            <v>0</v>
          </cell>
          <cell r="M745">
            <v>0</v>
          </cell>
          <cell r="N745">
            <v>0</v>
          </cell>
          <cell r="O745">
            <v>0</v>
          </cell>
          <cell r="P745">
            <v>0</v>
          </cell>
          <cell r="Q745">
            <v>0</v>
          </cell>
          <cell r="R745">
            <v>0</v>
          </cell>
          <cell r="S745">
            <v>152</v>
          </cell>
          <cell r="T745">
            <v>152</v>
          </cell>
          <cell r="U745">
            <v>152</v>
          </cell>
          <cell r="V745">
            <v>0</v>
          </cell>
          <cell r="W745">
            <v>0</v>
          </cell>
          <cell r="X745">
            <v>0</v>
          </cell>
          <cell r="Y745">
            <v>0</v>
          </cell>
          <cell r="Z745">
            <v>0</v>
          </cell>
          <cell r="AA745">
            <v>0</v>
          </cell>
          <cell r="AB745">
            <v>0</v>
          </cell>
          <cell r="AC745">
            <v>0</v>
          </cell>
          <cell r="AD745">
            <v>0</v>
          </cell>
          <cell r="AE745">
            <v>0</v>
          </cell>
          <cell r="AF745">
            <v>0</v>
          </cell>
          <cell r="AG745">
            <v>0</v>
          </cell>
          <cell r="AH745">
            <v>0</v>
          </cell>
          <cell r="AI745">
            <v>0</v>
          </cell>
          <cell r="AJ745">
            <v>0</v>
          </cell>
          <cell r="AK745">
            <v>0</v>
          </cell>
          <cell r="AL745">
            <v>0</v>
          </cell>
          <cell r="AM745">
            <v>0</v>
          </cell>
          <cell r="AN745">
            <v>0</v>
          </cell>
          <cell r="AO745">
            <v>0</v>
          </cell>
          <cell r="AP745">
            <v>0</v>
          </cell>
          <cell r="AQ745">
            <v>0</v>
          </cell>
          <cell r="AR745">
            <v>0</v>
          </cell>
          <cell r="AS745">
            <v>0</v>
          </cell>
          <cell r="AT745">
            <v>0</v>
          </cell>
          <cell r="AU745">
            <v>0</v>
          </cell>
          <cell r="AV745">
            <v>0</v>
          </cell>
          <cell r="AW745">
            <v>0</v>
          </cell>
          <cell r="AX745">
            <v>0</v>
          </cell>
          <cell r="AY745">
            <v>0</v>
          </cell>
          <cell r="AZ745">
            <v>0</v>
          </cell>
          <cell r="BA745">
            <v>0</v>
          </cell>
          <cell r="BB745">
            <v>0</v>
          </cell>
          <cell r="BC745">
            <v>0</v>
          </cell>
          <cell r="BD745">
            <v>0</v>
          </cell>
          <cell r="BE745">
            <v>0</v>
          </cell>
          <cell r="BF745">
            <v>0</v>
          </cell>
          <cell r="BG745">
            <v>0</v>
          </cell>
          <cell r="BH745">
            <v>0</v>
          </cell>
          <cell r="BI745">
            <v>0</v>
          </cell>
          <cell r="BJ745">
            <v>0</v>
          </cell>
          <cell r="BK745">
            <v>0</v>
          </cell>
          <cell r="BL745">
            <v>0</v>
          </cell>
          <cell r="BM745">
            <v>0</v>
          </cell>
          <cell r="BN745">
            <v>0</v>
          </cell>
          <cell r="BO745">
            <v>0</v>
          </cell>
          <cell r="BP745">
            <v>152</v>
          </cell>
          <cell r="BQ745">
            <v>0</v>
          </cell>
          <cell r="BR745">
            <v>0</v>
          </cell>
          <cell r="BS745">
            <v>1</v>
          </cell>
          <cell r="BT745">
            <v>0</v>
          </cell>
          <cell r="BU745">
            <v>0</v>
          </cell>
          <cell r="BV745">
            <v>0</v>
          </cell>
          <cell r="BW745">
            <v>2</v>
          </cell>
          <cell r="BX745">
            <v>0</v>
          </cell>
          <cell r="BY745">
            <v>0</v>
          </cell>
          <cell r="BZ745">
            <v>0</v>
          </cell>
          <cell r="CA745">
            <v>0</v>
          </cell>
          <cell r="CB745">
            <v>0</v>
          </cell>
          <cell r="CC745">
            <v>0</v>
          </cell>
        </row>
        <row r="746">
          <cell r="B746" t="str">
            <v>국도38(종)01</v>
          </cell>
          <cell r="C746" t="str">
            <v>국도38(종)</v>
          </cell>
          <cell r="D746" t="str">
            <v>01</v>
          </cell>
          <cell r="E746" t="str">
            <v>B-13</v>
          </cell>
          <cell r="F746" t="str">
            <v>P-BOX34</v>
          </cell>
          <cell r="G746">
            <v>10</v>
          </cell>
          <cell r="H746">
            <v>48</v>
          </cell>
          <cell r="I746">
            <v>0</v>
          </cell>
          <cell r="J746">
            <v>0</v>
          </cell>
          <cell r="K746">
            <v>0</v>
          </cell>
          <cell r="L746">
            <v>0</v>
          </cell>
          <cell r="M746">
            <v>0</v>
          </cell>
          <cell r="N746">
            <v>0</v>
          </cell>
          <cell r="O746">
            <v>0</v>
          </cell>
          <cell r="P746">
            <v>0</v>
          </cell>
          <cell r="Q746">
            <v>0</v>
          </cell>
          <cell r="R746">
            <v>0</v>
          </cell>
          <cell r="S746">
            <v>10</v>
          </cell>
          <cell r="T746">
            <v>10</v>
          </cell>
          <cell r="U746">
            <v>10</v>
          </cell>
          <cell r="V746">
            <v>0</v>
          </cell>
          <cell r="W746">
            <v>0</v>
          </cell>
          <cell r="X746">
            <v>0</v>
          </cell>
          <cell r="Y746">
            <v>0</v>
          </cell>
          <cell r="Z746">
            <v>0</v>
          </cell>
          <cell r="AA746">
            <v>0</v>
          </cell>
          <cell r="AB746">
            <v>0</v>
          </cell>
          <cell r="AC746">
            <v>0</v>
          </cell>
          <cell r="AD746">
            <v>0</v>
          </cell>
          <cell r="AE746">
            <v>0</v>
          </cell>
          <cell r="AF746">
            <v>0</v>
          </cell>
          <cell r="AG746">
            <v>0</v>
          </cell>
          <cell r="AH746">
            <v>0</v>
          </cell>
          <cell r="AI746">
            <v>0</v>
          </cell>
          <cell r="AJ746">
            <v>0</v>
          </cell>
          <cell r="AK746">
            <v>0</v>
          </cell>
          <cell r="AL746">
            <v>0</v>
          </cell>
          <cell r="AM746">
            <v>0</v>
          </cell>
          <cell r="AN746">
            <v>0</v>
          </cell>
          <cell r="AO746">
            <v>0</v>
          </cell>
          <cell r="AP746">
            <v>0</v>
          </cell>
          <cell r="AQ746">
            <v>0</v>
          </cell>
          <cell r="AR746">
            <v>0</v>
          </cell>
          <cell r="AS746">
            <v>0</v>
          </cell>
          <cell r="AT746">
            <v>0</v>
          </cell>
          <cell r="AU746">
            <v>0</v>
          </cell>
          <cell r="AV746">
            <v>0</v>
          </cell>
          <cell r="AW746">
            <v>0</v>
          </cell>
          <cell r="AX746">
            <v>0</v>
          </cell>
          <cell r="AY746">
            <v>0</v>
          </cell>
          <cell r="AZ746">
            <v>0</v>
          </cell>
          <cell r="BA746">
            <v>0</v>
          </cell>
          <cell r="BB746">
            <v>0</v>
          </cell>
          <cell r="BC746">
            <v>0</v>
          </cell>
          <cell r="BD746">
            <v>0</v>
          </cell>
          <cell r="BE746">
            <v>0</v>
          </cell>
          <cell r="BF746">
            <v>0</v>
          </cell>
          <cell r="BG746">
            <v>0</v>
          </cell>
          <cell r="BH746">
            <v>0</v>
          </cell>
          <cell r="BI746">
            <v>0</v>
          </cell>
          <cell r="BJ746">
            <v>0</v>
          </cell>
          <cell r="BK746">
            <v>0</v>
          </cell>
          <cell r="BL746">
            <v>0</v>
          </cell>
          <cell r="BM746">
            <v>0</v>
          </cell>
          <cell r="BN746">
            <v>0</v>
          </cell>
          <cell r="BO746">
            <v>0</v>
          </cell>
          <cell r="BP746">
            <v>0</v>
          </cell>
          <cell r="BQ746">
            <v>10</v>
          </cell>
          <cell r="BR746">
            <v>0</v>
          </cell>
          <cell r="BS746">
            <v>0</v>
          </cell>
          <cell r="BT746">
            <v>1</v>
          </cell>
          <cell r="BU746">
            <v>0</v>
          </cell>
          <cell r="BV746">
            <v>0</v>
          </cell>
          <cell r="BW746">
            <v>0</v>
          </cell>
          <cell r="BX746">
            <v>0</v>
          </cell>
          <cell r="BY746">
            <v>0</v>
          </cell>
          <cell r="BZ746">
            <v>0</v>
          </cell>
          <cell r="CA746">
            <v>0</v>
          </cell>
          <cell r="CB746">
            <v>0</v>
          </cell>
          <cell r="CC746">
            <v>0</v>
          </cell>
        </row>
        <row r="747">
          <cell r="B747" t="str">
            <v>국도38(종)01</v>
          </cell>
          <cell r="C747" t="str">
            <v>국도38(종)</v>
          </cell>
          <cell r="D747" t="str">
            <v>01</v>
          </cell>
          <cell r="E747" t="str">
            <v>P-BOX34</v>
          </cell>
          <cell r="F747" t="str">
            <v>P-BOX35</v>
          </cell>
          <cell r="G747">
            <v>74</v>
          </cell>
          <cell r="H747">
            <v>48</v>
          </cell>
          <cell r="I747">
            <v>0</v>
          </cell>
          <cell r="J747">
            <v>0</v>
          </cell>
          <cell r="K747">
            <v>0</v>
          </cell>
          <cell r="L747">
            <v>0</v>
          </cell>
          <cell r="M747">
            <v>0</v>
          </cell>
          <cell r="N747">
            <v>0</v>
          </cell>
          <cell r="O747">
            <v>0</v>
          </cell>
          <cell r="P747">
            <v>0</v>
          </cell>
          <cell r="Q747">
            <v>0</v>
          </cell>
          <cell r="R747">
            <v>0</v>
          </cell>
          <cell r="S747">
            <v>74</v>
          </cell>
          <cell r="T747">
            <v>74</v>
          </cell>
          <cell r="U747">
            <v>74</v>
          </cell>
          <cell r="V747">
            <v>0</v>
          </cell>
          <cell r="W747">
            <v>0</v>
          </cell>
          <cell r="X747">
            <v>0</v>
          </cell>
          <cell r="Y747">
            <v>0</v>
          </cell>
          <cell r="Z747">
            <v>0</v>
          </cell>
          <cell r="AA747">
            <v>0</v>
          </cell>
          <cell r="AB747">
            <v>0</v>
          </cell>
          <cell r="AC747">
            <v>0</v>
          </cell>
          <cell r="AD747">
            <v>0</v>
          </cell>
          <cell r="AE747">
            <v>0</v>
          </cell>
          <cell r="AF747">
            <v>0</v>
          </cell>
          <cell r="AG747">
            <v>0</v>
          </cell>
          <cell r="AH747">
            <v>0</v>
          </cell>
          <cell r="AI747">
            <v>0</v>
          </cell>
          <cell r="AJ747">
            <v>0</v>
          </cell>
          <cell r="AK747">
            <v>0</v>
          </cell>
          <cell r="AL747">
            <v>0</v>
          </cell>
          <cell r="AM747">
            <v>0</v>
          </cell>
          <cell r="AN747">
            <v>0</v>
          </cell>
          <cell r="AO747">
            <v>0</v>
          </cell>
          <cell r="AP747">
            <v>0</v>
          </cell>
          <cell r="AQ747">
            <v>0</v>
          </cell>
          <cell r="AR747">
            <v>0</v>
          </cell>
          <cell r="AS747">
            <v>0</v>
          </cell>
          <cell r="AT747">
            <v>0</v>
          </cell>
          <cell r="AU747">
            <v>0</v>
          </cell>
          <cell r="AV747">
            <v>0</v>
          </cell>
          <cell r="AW747">
            <v>0</v>
          </cell>
          <cell r="AX747">
            <v>0</v>
          </cell>
          <cell r="AY747">
            <v>0</v>
          </cell>
          <cell r="AZ747">
            <v>0</v>
          </cell>
          <cell r="BA747">
            <v>0</v>
          </cell>
          <cell r="BB747">
            <v>0</v>
          </cell>
          <cell r="BC747">
            <v>0</v>
          </cell>
          <cell r="BD747">
            <v>0</v>
          </cell>
          <cell r="BE747">
            <v>0</v>
          </cell>
          <cell r="BF747">
            <v>0</v>
          </cell>
          <cell r="BG747">
            <v>0</v>
          </cell>
          <cell r="BH747">
            <v>0</v>
          </cell>
          <cell r="BI747">
            <v>0</v>
          </cell>
          <cell r="BJ747">
            <v>0</v>
          </cell>
          <cell r="BK747">
            <v>0</v>
          </cell>
          <cell r="BL747">
            <v>0</v>
          </cell>
          <cell r="BM747">
            <v>0</v>
          </cell>
          <cell r="BN747">
            <v>0</v>
          </cell>
          <cell r="BO747">
            <v>0</v>
          </cell>
          <cell r="BP747">
            <v>0</v>
          </cell>
          <cell r="BQ747">
            <v>0</v>
          </cell>
          <cell r="BR747">
            <v>0</v>
          </cell>
          <cell r="BS747">
            <v>0</v>
          </cell>
          <cell r="BT747">
            <v>1</v>
          </cell>
          <cell r="BU747">
            <v>74</v>
          </cell>
          <cell r="BV747">
            <v>0</v>
          </cell>
          <cell r="BW747">
            <v>0</v>
          </cell>
          <cell r="BX747">
            <v>0</v>
          </cell>
          <cell r="BY747">
            <v>0</v>
          </cell>
          <cell r="BZ747">
            <v>0</v>
          </cell>
          <cell r="CA747">
            <v>0</v>
          </cell>
          <cell r="CB747">
            <v>0</v>
          </cell>
          <cell r="CC747">
            <v>0</v>
          </cell>
        </row>
        <row r="748">
          <cell r="B748" t="str">
            <v>국도38(종)01</v>
          </cell>
          <cell r="C748" t="str">
            <v>국도38(종)</v>
          </cell>
          <cell r="D748" t="str">
            <v>01</v>
          </cell>
          <cell r="E748" t="str">
            <v>P-BOX35</v>
          </cell>
          <cell r="F748" t="str">
            <v>B-14</v>
          </cell>
          <cell r="G748">
            <v>10</v>
          </cell>
          <cell r="H748">
            <v>48</v>
          </cell>
          <cell r="I748">
            <v>0</v>
          </cell>
          <cell r="J748">
            <v>0</v>
          </cell>
          <cell r="K748">
            <v>0</v>
          </cell>
          <cell r="L748">
            <v>0</v>
          </cell>
          <cell r="M748">
            <v>0</v>
          </cell>
          <cell r="N748">
            <v>0</v>
          </cell>
          <cell r="O748">
            <v>0</v>
          </cell>
          <cell r="P748">
            <v>0</v>
          </cell>
          <cell r="Q748">
            <v>0</v>
          </cell>
          <cell r="R748">
            <v>0</v>
          </cell>
          <cell r="S748">
            <v>10</v>
          </cell>
          <cell r="T748">
            <v>10</v>
          </cell>
          <cell r="U748">
            <v>10</v>
          </cell>
          <cell r="V748">
            <v>0</v>
          </cell>
          <cell r="W748">
            <v>0</v>
          </cell>
          <cell r="X748">
            <v>0</v>
          </cell>
          <cell r="Y748">
            <v>0</v>
          </cell>
          <cell r="Z748">
            <v>0</v>
          </cell>
          <cell r="AA748">
            <v>0</v>
          </cell>
          <cell r="AB748">
            <v>0</v>
          </cell>
          <cell r="AC748">
            <v>0</v>
          </cell>
          <cell r="AD748">
            <v>0</v>
          </cell>
          <cell r="AE748">
            <v>0</v>
          </cell>
          <cell r="AF748">
            <v>0</v>
          </cell>
          <cell r="AG748">
            <v>0</v>
          </cell>
          <cell r="AH748">
            <v>0</v>
          </cell>
          <cell r="AI748">
            <v>0</v>
          </cell>
          <cell r="AJ748">
            <v>0</v>
          </cell>
          <cell r="AK748">
            <v>0</v>
          </cell>
          <cell r="AL748">
            <v>0</v>
          </cell>
          <cell r="AM748">
            <v>0</v>
          </cell>
          <cell r="AN748">
            <v>0</v>
          </cell>
          <cell r="AO748">
            <v>0</v>
          </cell>
          <cell r="AP748">
            <v>0</v>
          </cell>
          <cell r="AQ748">
            <v>0</v>
          </cell>
          <cell r="AR748">
            <v>0</v>
          </cell>
          <cell r="AS748">
            <v>0</v>
          </cell>
          <cell r="AT748">
            <v>0</v>
          </cell>
          <cell r="AU748">
            <v>0</v>
          </cell>
          <cell r="AV748">
            <v>0</v>
          </cell>
          <cell r="AW748">
            <v>0</v>
          </cell>
          <cell r="AX748">
            <v>0</v>
          </cell>
          <cell r="AY748">
            <v>0</v>
          </cell>
          <cell r="AZ748">
            <v>0</v>
          </cell>
          <cell r="BA748">
            <v>0</v>
          </cell>
          <cell r="BB748">
            <v>0</v>
          </cell>
          <cell r="BC748">
            <v>0</v>
          </cell>
          <cell r="BD748">
            <v>0</v>
          </cell>
          <cell r="BE748">
            <v>0</v>
          </cell>
          <cell r="BF748">
            <v>0</v>
          </cell>
          <cell r="BG748">
            <v>0</v>
          </cell>
          <cell r="BH748">
            <v>0</v>
          </cell>
          <cell r="BI748">
            <v>0</v>
          </cell>
          <cell r="BJ748">
            <v>0</v>
          </cell>
          <cell r="BK748">
            <v>0</v>
          </cell>
          <cell r="BL748">
            <v>0</v>
          </cell>
          <cell r="BM748">
            <v>0</v>
          </cell>
          <cell r="BN748">
            <v>0</v>
          </cell>
          <cell r="BO748">
            <v>0</v>
          </cell>
          <cell r="BP748">
            <v>0</v>
          </cell>
          <cell r="BQ748">
            <v>10</v>
          </cell>
          <cell r="BR748">
            <v>0</v>
          </cell>
          <cell r="BS748">
            <v>1</v>
          </cell>
          <cell r="BT748">
            <v>0</v>
          </cell>
          <cell r="BU748">
            <v>0</v>
          </cell>
          <cell r="BV748">
            <v>0</v>
          </cell>
          <cell r="BW748">
            <v>2</v>
          </cell>
          <cell r="BX748">
            <v>0</v>
          </cell>
          <cell r="BY748">
            <v>0</v>
          </cell>
          <cell r="BZ748">
            <v>0</v>
          </cell>
          <cell r="CA748">
            <v>0</v>
          </cell>
          <cell r="CB748">
            <v>0</v>
          </cell>
          <cell r="CC748">
            <v>0</v>
          </cell>
        </row>
        <row r="749">
          <cell r="B749" t="str">
            <v>국도38(종)01</v>
          </cell>
          <cell r="C749" t="str">
            <v>국도38(종)</v>
          </cell>
          <cell r="D749" t="str">
            <v>01</v>
          </cell>
          <cell r="E749" t="str">
            <v>B-14</v>
          </cell>
          <cell r="F749" t="str">
            <v>B-15</v>
          </cell>
          <cell r="G749">
            <v>141</v>
          </cell>
          <cell r="H749">
            <v>48</v>
          </cell>
          <cell r="I749">
            <v>0</v>
          </cell>
          <cell r="J749">
            <v>0</v>
          </cell>
          <cell r="K749">
            <v>0</v>
          </cell>
          <cell r="L749">
            <v>0</v>
          </cell>
          <cell r="M749">
            <v>0</v>
          </cell>
          <cell r="N749">
            <v>0</v>
          </cell>
          <cell r="O749">
            <v>0</v>
          </cell>
          <cell r="P749">
            <v>0</v>
          </cell>
          <cell r="Q749">
            <v>0</v>
          </cell>
          <cell r="R749">
            <v>0</v>
          </cell>
          <cell r="S749">
            <v>141</v>
          </cell>
          <cell r="T749">
            <v>141</v>
          </cell>
          <cell r="U749">
            <v>141</v>
          </cell>
          <cell r="V749">
            <v>0</v>
          </cell>
          <cell r="W749">
            <v>0</v>
          </cell>
          <cell r="X749">
            <v>0</v>
          </cell>
          <cell r="Y749">
            <v>0</v>
          </cell>
          <cell r="Z749">
            <v>0</v>
          </cell>
          <cell r="AA749">
            <v>0</v>
          </cell>
          <cell r="AB749">
            <v>0</v>
          </cell>
          <cell r="AC749">
            <v>0</v>
          </cell>
          <cell r="AD749">
            <v>0</v>
          </cell>
          <cell r="AE749">
            <v>0</v>
          </cell>
          <cell r="AF749">
            <v>0</v>
          </cell>
          <cell r="AG749">
            <v>0</v>
          </cell>
          <cell r="AH749">
            <v>0</v>
          </cell>
          <cell r="AI749">
            <v>0</v>
          </cell>
          <cell r="AJ749">
            <v>0</v>
          </cell>
          <cell r="AK749">
            <v>0</v>
          </cell>
          <cell r="AL749">
            <v>0</v>
          </cell>
          <cell r="AM749">
            <v>0</v>
          </cell>
          <cell r="AN749">
            <v>0</v>
          </cell>
          <cell r="AO749">
            <v>0</v>
          </cell>
          <cell r="AP749">
            <v>0</v>
          </cell>
          <cell r="AQ749">
            <v>0</v>
          </cell>
          <cell r="AR749">
            <v>0</v>
          </cell>
          <cell r="AS749">
            <v>0</v>
          </cell>
          <cell r="AT749">
            <v>0</v>
          </cell>
          <cell r="AU749">
            <v>0</v>
          </cell>
          <cell r="AV749">
            <v>0</v>
          </cell>
          <cell r="AW749">
            <v>0</v>
          </cell>
          <cell r="AX749">
            <v>0</v>
          </cell>
          <cell r="AY749">
            <v>0</v>
          </cell>
          <cell r="AZ749">
            <v>0</v>
          </cell>
          <cell r="BA749">
            <v>0</v>
          </cell>
          <cell r="BB749">
            <v>0</v>
          </cell>
          <cell r="BC749">
            <v>0</v>
          </cell>
          <cell r="BD749">
            <v>0</v>
          </cell>
          <cell r="BE749">
            <v>0</v>
          </cell>
          <cell r="BF749">
            <v>0</v>
          </cell>
          <cell r="BG749">
            <v>0</v>
          </cell>
          <cell r="BH749">
            <v>0</v>
          </cell>
          <cell r="BI749">
            <v>0</v>
          </cell>
          <cell r="BJ749">
            <v>0</v>
          </cell>
          <cell r="BK749">
            <v>0</v>
          </cell>
          <cell r="BL749">
            <v>0</v>
          </cell>
          <cell r="BM749">
            <v>0</v>
          </cell>
          <cell r="BN749">
            <v>0</v>
          </cell>
          <cell r="BO749">
            <v>0</v>
          </cell>
          <cell r="BP749">
            <v>141</v>
          </cell>
          <cell r="BQ749">
            <v>0</v>
          </cell>
          <cell r="BR749">
            <v>0</v>
          </cell>
          <cell r="BS749">
            <v>1</v>
          </cell>
          <cell r="BT749">
            <v>0</v>
          </cell>
          <cell r="BU749">
            <v>0</v>
          </cell>
          <cell r="BV749">
            <v>0</v>
          </cell>
          <cell r="BW749">
            <v>2</v>
          </cell>
          <cell r="BX749">
            <v>0</v>
          </cell>
          <cell r="BY749">
            <v>0</v>
          </cell>
          <cell r="BZ749">
            <v>0</v>
          </cell>
          <cell r="CA749">
            <v>0</v>
          </cell>
          <cell r="CB749">
            <v>0</v>
          </cell>
          <cell r="CC749">
            <v>0</v>
          </cell>
        </row>
        <row r="750">
          <cell r="B750" t="str">
            <v>국도38(종)01</v>
          </cell>
          <cell r="C750" t="str">
            <v>국도38(종)</v>
          </cell>
          <cell r="D750" t="str">
            <v>01</v>
          </cell>
          <cell r="E750" t="str">
            <v>B-15</v>
          </cell>
          <cell r="F750" t="str">
            <v>P-BOX36</v>
          </cell>
          <cell r="G750">
            <v>10</v>
          </cell>
          <cell r="H750">
            <v>48</v>
          </cell>
          <cell r="I750">
            <v>0</v>
          </cell>
          <cell r="J750">
            <v>0</v>
          </cell>
          <cell r="K750">
            <v>0</v>
          </cell>
          <cell r="L750">
            <v>0</v>
          </cell>
          <cell r="M750">
            <v>0</v>
          </cell>
          <cell r="N750">
            <v>0</v>
          </cell>
          <cell r="O750">
            <v>0</v>
          </cell>
          <cell r="P750">
            <v>0</v>
          </cell>
          <cell r="Q750">
            <v>0</v>
          </cell>
          <cell r="R750">
            <v>0</v>
          </cell>
          <cell r="S750">
            <v>10</v>
          </cell>
          <cell r="T750">
            <v>10</v>
          </cell>
          <cell r="U750">
            <v>10</v>
          </cell>
          <cell r="V750">
            <v>0</v>
          </cell>
          <cell r="W750">
            <v>0</v>
          </cell>
          <cell r="X750">
            <v>0</v>
          </cell>
          <cell r="Y750">
            <v>0</v>
          </cell>
          <cell r="Z750">
            <v>0</v>
          </cell>
          <cell r="AA750">
            <v>0</v>
          </cell>
          <cell r="AB750">
            <v>0</v>
          </cell>
          <cell r="AC750">
            <v>0</v>
          </cell>
          <cell r="AD750">
            <v>0</v>
          </cell>
          <cell r="AE750">
            <v>0</v>
          </cell>
          <cell r="AF750">
            <v>0</v>
          </cell>
          <cell r="AG750">
            <v>0</v>
          </cell>
          <cell r="AH750">
            <v>0</v>
          </cell>
          <cell r="AI750">
            <v>0</v>
          </cell>
          <cell r="AJ750">
            <v>0</v>
          </cell>
          <cell r="AK750">
            <v>0</v>
          </cell>
          <cell r="AL750">
            <v>0</v>
          </cell>
          <cell r="AM750">
            <v>0</v>
          </cell>
          <cell r="AN750">
            <v>0</v>
          </cell>
          <cell r="AO750">
            <v>0</v>
          </cell>
          <cell r="AP750">
            <v>0</v>
          </cell>
          <cell r="AQ750">
            <v>0</v>
          </cell>
          <cell r="AR750">
            <v>0</v>
          </cell>
          <cell r="AS750">
            <v>0</v>
          </cell>
          <cell r="AT750">
            <v>0</v>
          </cell>
          <cell r="AU750">
            <v>0</v>
          </cell>
          <cell r="AV750">
            <v>0</v>
          </cell>
          <cell r="AW750">
            <v>0</v>
          </cell>
          <cell r="AX750">
            <v>0</v>
          </cell>
          <cell r="AY750">
            <v>0</v>
          </cell>
          <cell r="AZ750">
            <v>0</v>
          </cell>
          <cell r="BA750">
            <v>0</v>
          </cell>
          <cell r="BB750">
            <v>0</v>
          </cell>
          <cell r="BC750">
            <v>0</v>
          </cell>
          <cell r="BD750">
            <v>0</v>
          </cell>
          <cell r="BE750">
            <v>0</v>
          </cell>
          <cell r="BF750">
            <v>0</v>
          </cell>
          <cell r="BG750">
            <v>0</v>
          </cell>
          <cell r="BH750">
            <v>0</v>
          </cell>
          <cell r="BI750">
            <v>0</v>
          </cell>
          <cell r="BJ750">
            <v>0</v>
          </cell>
          <cell r="BK750">
            <v>0</v>
          </cell>
          <cell r="BL750">
            <v>0</v>
          </cell>
          <cell r="BM750">
            <v>0</v>
          </cell>
          <cell r="BN750">
            <v>0</v>
          </cell>
          <cell r="BO750">
            <v>0</v>
          </cell>
          <cell r="BP750">
            <v>0</v>
          </cell>
          <cell r="BQ750">
            <v>10</v>
          </cell>
          <cell r="BR750">
            <v>0</v>
          </cell>
          <cell r="BS750">
            <v>0</v>
          </cell>
          <cell r="BT750">
            <v>1</v>
          </cell>
          <cell r="BU750">
            <v>0</v>
          </cell>
          <cell r="BV750">
            <v>10</v>
          </cell>
          <cell r="BW750">
            <v>0</v>
          </cell>
          <cell r="BX750">
            <v>0</v>
          </cell>
          <cell r="BY750">
            <v>0</v>
          </cell>
          <cell r="BZ750">
            <v>0</v>
          </cell>
          <cell r="CA750">
            <v>0</v>
          </cell>
          <cell r="CB750">
            <v>0</v>
          </cell>
          <cell r="CC750">
            <v>0</v>
          </cell>
        </row>
        <row r="751">
          <cell r="B751" t="str">
            <v>국도38(종)01</v>
          </cell>
          <cell r="C751" t="str">
            <v>국도38(종)</v>
          </cell>
          <cell r="D751" t="str">
            <v>01</v>
          </cell>
          <cell r="E751" t="str">
            <v>P-BOX36</v>
          </cell>
          <cell r="F751" t="str">
            <v>교량공동구</v>
          </cell>
          <cell r="G751">
            <v>290</v>
          </cell>
          <cell r="H751">
            <v>48</v>
          </cell>
          <cell r="I751">
            <v>0</v>
          </cell>
          <cell r="J751">
            <v>0</v>
          </cell>
          <cell r="K751">
            <v>0</v>
          </cell>
          <cell r="L751">
            <v>0</v>
          </cell>
          <cell r="M751">
            <v>0</v>
          </cell>
          <cell r="N751">
            <v>0</v>
          </cell>
          <cell r="O751">
            <v>0</v>
          </cell>
          <cell r="P751">
            <v>0</v>
          </cell>
          <cell r="Q751">
            <v>0</v>
          </cell>
          <cell r="R751">
            <v>0</v>
          </cell>
          <cell r="S751">
            <v>290</v>
          </cell>
          <cell r="T751">
            <v>290</v>
          </cell>
          <cell r="U751">
            <v>290</v>
          </cell>
          <cell r="V751">
            <v>0</v>
          </cell>
          <cell r="W751">
            <v>0</v>
          </cell>
          <cell r="X751">
            <v>0</v>
          </cell>
          <cell r="Y751">
            <v>0</v>
          </cell>
          <cell r="Z751">
            <v>0</v>
          </cell>
          <cell r="AA751">
            <v>0</v>
          </cell>
          <cell r="AB751">
            <v>0</v>
          </cell>
          <cell r="AC751">
            <v>0</v>
          </cell>
          <cell r="AD751">
            <v>0</v>
          </cell>
          <cell r="AE751">
            <v>0</v>
          </cell>
          <cell r="AF751">
            <v>0</v>
          </cell>
          <cell r="AG751">
            <v>0</v>
          </cell>
          <cell r="AH751">
            <v>0</v>
          </cell>
          <cell r="AI751">
            <v>0</v>
          </cell>
          <cell r="AJ751">
            <v>0</v>
          </cell>
          <cell r="AK751">
            <v>0</v>
          </cell>
          <cell r="AL751">
            <v>0</v>
          </cell>
          <cell r="AM751">
            <v>0</v>
          </cell>
          <cell r="AN751">
            <v>0</v>
          </cell>
          <cell r="AO751">
            <v>0</v>
          </cell>
          <cell r="AP751">
            <v>0</v>
          </cell>
          <cell r="AQ751">
            <v>0</v>
          </cell>
          <cell r="AR751">
            <v>0</v>
          </cell>
          <cell r="AS751">
            <v>0</v>
          </cell>
          <cell r="AT751">
            <v>0</v>
          </cell>
          <cell r="AU751">
            <v>0</v>
          </cell>
          <cell r="AV751">
            <v>0</v>
          </cell>
          <cell r="AW751">
            <v>0</v>
          </cell>
          <cell r="AX751">
            <v>0</v>
          </cell>
          <cell r="AY751">
            <v>0</v>
          </cell>
          <cell r="AZ751">
            <v>0</v>
          </cell>
          <cell r="BA751">
            <v>0</v>
          </cell>
          <cell r="BB751">
            <v>0</v>
          </cell>
          <cell r="BC751">
            <v>0</v>
          </cell>
          <cell r="BD751">
            <v>0</v>
          </cell>
          <cell r="BE751">
            <v>0</v>
          </cell>
          <cell r="BF751">
            <v>0</v>
          </cell>
          <cell r="BG751">
            <v>0</v>
          </cell>
          <cell r="BH751">
            <v>0</v>
          </cell>
          <cell r="BI751">
            <v>0</v>
          </cell>
          <cell r="BJ751">
            <v>0</v>
          </cell>
          <cell r="BK751">
            <v>0</v>
          </cell>
          <cell r="BL751">
            <v>0</v>
          </cell>
          <cell r="BM751">
            <v>0</v>
          </cell>
          <cell r="BN751">
            <v>0</v>
          </cell>
          <cell r="BO751">
            <v>0</v>
          </cell>
          <cell r="BP751">
            <v>0</v>
          </cell>
          <cell r="BQ751">
            <v>0</v>
          </cell>
          <cell r="BR751">
            <v>0</v>
          </cell>
          <cell r="BS751">
            <v>0</v>
          </cell>
          <cell r="BT751">
            <v>0</v>
          </cell>
          <cell r="BU751">
            <v>0</v>
          </cell>
          <cell r="BV751">
            <v>0</v>
          </cell>
          <cell r="BW751">
            <v>0</v>
          </cell>
          <cell r="BX751">
            <v>0</v>
          </cell>
          <cell r="BY751">
            <v>0</v>
          </cell>
          <cell r="BZ751">
            <v>0</v>
          </cell>
          <cell r="CA751">
            <v>290</v>
          </cell>
          <cell r="CB751">
            <v>0</v>
          </cell>
          <cell r="CC751">
            <v>0</v>
          </cell>
        </row>
        <row r="752">
          <cell r="B752" t="str">
            <v>국도38(종)01</v>
          </cell>
          <cell r="C752" t="str">
            <v>국도38(종)</v>
          </cell>
          <cell r="D752" t="str">
            <v>01</v>
          </cell>
          <cell r="E752" t="str">
            <v>교량공동구</v>
          </cell>
          <cell r="F752" t="str">
            <v>P-BOX37</v>
          </cell>
          <cell r="G752">
            <v>0</v>
          </cell>
          <cell r="H752">
            <v>48</v>
          </cell>
          <cell r="I752">
            <v>0</v>
          </cell>
          <cell r="J752">
            <v>0</v>
          </cell>
          <cell r="K752">
            <v>0</v>
          </cell>
          <cell r="L752">
            <v>0</v>
          </cell>
          <cell r="M752">
            <v>0</v>
          </cell>
          <cell r="N752">
            <v>0</v>
          </cell>
          <cell r="O752">
            <v>0</v>
          </cell>
          <cell r="P752">
            <v>0</v>
          </cell>
          <cell r="Q752">
            <v>0</v>
          </cell>
          <cell r="R752">
            <v>0</v>
          </cell>
          <cell r="S752">
            <v>0</v>
          </cell>
          <cell r="T752">
            <v>0</v>
          </cell>
          <cell r="U752">
            <v>0</v>
          </cell>
          <cell r="V752">
            <v>0</v>
          </cell>
          <cell r="W752">
            <v>0</v>
          </cell>
          <cell r="X752">
            <v>0</v>
          </cell>
          <cell r="Y752">
            <v>0</v>
          </cell>
          <cell r="Z752">
            <v>0</v>
          </cell>
          <cell r="AA752">
            <v>0</v>
          </cell>
          <cell r="AB752">
            <v>0</v>
          </cell>
          <cell r="AC752">
            <v>0</v>
          </cell>
          <cell r="AD752">
            <v>0</v>
          </cell>
          <cell r="AE752">
            <v>0</v>
          </cell>
          <cell r="AF752">
            <v>0</v>
          </cell>
          <cell r="AG752">
            <v>0</v>
          </cell>
          <cell r="AH752">
            <v>0</v>
          </cell>
          <cell r="AI752">
            <v>0</v>
          </cell>
          <cell r="AJ752">
            <v>0</v>
          </cell>
          <cell r="AK752">
            <v>0</v>
          </cell>
          <cell r="AL752">
            <v>0</v>
          </cell>
          <cell r="AM752">
            <v>0</v>
          </cell>
          <cell r="AN752">
            <v>0</v>
          </cell>
          <cell r="AO752">
            <v>0</v>
          </cell>
          <cell r="AP752">
            <v>0</v>
          </cell>
          <cell r="AQ752">
            <v>0</v>
          </cell>
          <cell r="AR752">
            <v>0</v>
          </cell>
          <cell r="AS752">
            <v>0</v>
          </cell>
          <cell r="AT752">
            <v>0</v>
          </cell>
          <cell r="AU752">
            <v>0</v>
          </cell>
          <cell r="AV752">
            <v>0</v>
          </cell>
          <cell r="AW752">
            <v>0</v>
          </cell>
          <cell r="AX752">
            <v>0</v>
          </cell>
          <cell r="AY752">
            <v>0</v>
          </cell>
          <cell r="AZ752">
            <v>0</v>
          </cell>
          <cell r="BA752">
            <v>0</v>
          </cell>
          <cell r="BB752">
            <v>0</v>
          </cell>
          <cell r="BC752">
            <v>0</v>
          </cell>
          <cell r="BD752">
            <v>0</v>
          </cell>
          <cell r="BE752">
            <v>0</v>
          </cell>
          <cell r="BF752">
            <v>0</v>
          </cell>
          <cell r="BG752">
            <v>0</v>
          </cell>
          <cell r="BH752">
            <v>0</v>
          </cell>
          <cell r="BI752">
            <v>0</v>
          </cell>
          <cell r="BJ752">
            <v>0</v>
          </cell>
          <cell r="BK752">
            <v>0</v>
          </cell>
          <cell r="BL752">
            <v>0</v>
          </cell>
          <cell r="BM752">
            <v>0</v>
          </cell>
          <cell r="BN752">
            <v>0</v>
          </cell>
          <cell r="BO752">
            <v>0</v>
          </cell>
          <cell r="BP752">
            <v>0</v>
          </cell>
          <cell r="BQ752">
            <v>0</v>
          </cell>
          <cell r="BR752">
            <v>0</v>
          </cell>
          <cell r="BS752">
            <v>0</v>
          </cell>
          <cell r="BT752">
            <v>1</v>
          </cell>
          <cell r="BU752">
            <v>0</v>
          </cell>
          <cell r="BV752">
            <v>0</v>
          </cell>
          <cell r="BW752">
            <v>0</v>
          </cell>
          <cell r="BX752">
            <v>0</v>
          </cell>
          <cell r="BY752">
            <v>0</v>
          </cell>
          <cell r="BZ752">
            <v>0</v>
          </cell>
          <cell r="CA752">
            <v>0</v>
          </cell>
          <cell r="CB752">
            <v>0</v>
          </cell>
          <cell r="CC752">
            <v>0</v>
          </cell>
        </row>
        <row r="753">
          <cell r="B753" t="str">
            <v>국도38(종)01</v>
          </cell>
          <cell r="C753" t="str">
            <v>국도38(종)</v>
          </cell>
          <cell r="D753" t="str">
            <v>01</v>
          </cell>
          <cell r="E753" t="str">
            <v>P-BOX37</v>
          </cell>
          <cell r="F753" t="str">
            <v>77M</v>
          </cell>
          <cell r="G753">
            <v>10</v>
          </cell>
          <cell r="H753">
            <v>48</v>
          </cell>
          <cell r="I753">
            <v>0</v>
          </cell>
          <cell r="J753">
            <v>0</v>
          </cell>
          <cell r="K753">
            <v>0</v>
          </cell>
          <cell r="L753">
            <v>0</v>
          </cell>
          <cell r="M753">
            <v>0</v>
          </cell>
          <cell r="N753">
            <v>0</v>
          </cell>
          <cell r="O753">
            <v>0</v>
          </cell>
          <cell r="P753">
            <v>0</v>
          </cell>
          <cell r="Q753">
            <v>0</v>
          </cell>
          <cell r="R753">
            <v>0</v>
          </cell>
          <cell r="S753">
            <v>10</v>
          </cell>
          <cell r="T753">
            <v>10</v>
          </cell>
          <cell r="U753">
            <v>10</v>
          </cell>
          <cell r="V753">
            <v>0</v>
          </cell>
          <cell r="W753">
            <v>0</v>
          </cell>
          <cell r="X753">
            <v>0</v>
          </cell>
          <cell r="Y753">
            <v>0</v>
          </cell>
          <cell r="Z753">
            <v>0</v>
          </cell>
          <cell r="AA753">
            <v>0</v>
          </cell>
          <cell r="AB753">
            <v>0</v>
          </cell>
          <cell r="AC753">
            <v>0</v>
          </cell>
          <cell r="AD753">
            <v>0</v>
          </cell>
          <cell r="AE753">
            <v>0</v>
          </cell>
          <cell r="AF753">
            <v>0</v>
          </cell>
          <cell r="AG753">
            <v>0</v>
          </cell>
          <cell r="AH753">
            <v>0</v>
          </cell>
          <cell r="AI753">
            <v>0</v>
          </cell>
          <cell r="AJ753">
            <v>0</v>
          </cell>
          <cell r="AK753">
            <v>0</v>
          </cell>
          <cell r="AL753">
            <v>0</v>
          </cell>
          <cell r="AM753">
            <v>0</v>
          </cell>
          <cell r="AN753">
            <v>0</v>
          </cell>
          <cell r="AO753">
            <v>0</v>
          </cell>
          <cell r="AP753">
            <v>0</v>
          </cell>
          <cell r="AQ753">
            <v>0</v>
          </cell>
          <cell r="AR753">
            <v>0</v>
          </cell>
          <cell r="AS753">
            <v>0</v>
          </cell>
          <cell r="AT753">
            <v>0</v>
          </cell>
          <cell r="AU753">
            <v>0</v>
          </cell>
          <cell r="AV753">
            <v>0</v>
          </cell>
          <cell r="AW753">
            <v>0</v>
          </cell>
          <cell r="AX753">
            <v>0</v>
          </cell>
          <cell r="AY753">
            <v>0</v>
          </cell>
          <cell r="AZ753">
            <v>0</v>
          </cell>
          <cell r="BA753">
            <v>0</v>
          </cell>
          <cell r="BB753">
            <v>0</v>
          </cell>
          <cell r="BC753">
            <v>0</v>
          </cell>
          <cell r="BD753">
            <v>0</v>
          </cell>
          <cell r="BE753">
            <v>0</v>
          </cell>
          <cell r="BF753">
            <v>0</v>
          </cell>
          <cell r="BG753">
            <v>0</v>
          </cell>
          <cell r="BH753">
            <v>0</v>
          </cell>
          <cell r="BI753">
            <v>0</v>
          </cell>
          <cell r="BJ753">
            <v>0</v>
          </cell>
          <cell r="BK753">
            <v>0</v>
          </cell>
          <cell r="BL753">
            <v>0</v>
          </cell>
          <cell r="BM753">
            <v>0</v>
          </cell>
          <cell r="BN753">
            <v>0</v>
          </cell>
          <cell r="BO753">
            <v>0</v>
          </cell>
          <cell r="BP753">
            <v>0</v>
          </cell>
          <cell r="BQ753">
            <v>10</v>
          </cell>
          <cell r="BR753">
            <v>1</v>
          </cell>
          <cell r="BS753">
            <v>0</v>
          </cell>
          <cell r="BT753">
            <v>0</v>
          </cell>
          <cell r="BU753">
            <v>0</v>
          </cell>
          <cell r="BV753">
            <v>10</v>
          </cell>
          <cell r="BW753">
            <v>2</v>
          </cell>
          <cell r="BX753">
            <v>0</v>
          </cell>
          <cell r="BY753">
            <v>0</v>
          </cell>
          <cell r="BZ753">
            <v>0</v>
          </cell>
          <cell r="CA753">
            <v>0</v>
          </cell>
          <cell r="CB753">
            <v>0</v>
          </cell>
          <cell r="CC753">
            <v>0</v>
          </cell>
        </row>
        <row r="754">
          <cell r="B754" t="str">
            <v>국도38(종)01</v>
          </cell>
          <cell r="C754" t="str">
            <v>국도38(종)</v>
          </cell>
          <cell r="D754" t="str">
            <v>01</v>
          </cell>
          <cell r="E754" t="str">
            <v>77M</v>
          </cell>
          <cell r="F754" t="str">
            <v>B-16</v>
          </cell>
          <cell r="G754">
            <v>161</v>
          </cell>
          <cell r="H754">
            <v>48</v>
          </cell>
          <cell r="I754">
            <v>0</v>
          </cell>
          <cell r="J754">
            <v>0</v>
          </cell>
          <cell r="K754">
            <v>0</v>
          </cell>
          <cell r="L754">
            <v>0</v>
          </cell>
          <cell r="M754">
            <v>0</v>
          </cell>
          <cell r="N754">
            <v>0</v>
          </cell>
          <cell r="O754">
            <v>0</v>
          </cell>
          <cell r="P754">
            <v>0</v>
          </cell>
          <cell r="Q754">
            <v>0</v>
          </cell>
          <cell r="R754">
            <v>0</v>
          </cell>
          <cell r="S754">
            <v>161</v>
          </cell>
          <cell r="T754">
            <v>161</v>
          </cell>
          <cell r="U754">
            <v>161</v>
          </cell>
          <cell r="V754">
            <v>0</v>
          </cell>
          <cell r="W754">
            <v>0</v>
          </cell>
          <cell r="X754">
            <v>0</v>
          </cell>
          <cell r="Y754">
            <v>0</v>
          </cell>
          <cell r="Z754">
            <v>0</v>
          </cell>
          <cell r="AA754">
            <v>0</v>
          </cell>
          <cell r="AB754">
            <v>0</v>
          </cell>
          <cell r="AC754">
            <v>0</v>
          </cell>
          <cell r="AD754">
            <v>0</v>
          </cell>
          <cell r="AE754">
            <v>0</v>
          </cell>
          <cell r="AF754">
            <v>0</v>
          </cell>
          <cell r="AG754">
            <v>0</v>
          </cell>
          <cell r="AH754">
            <v>0</v>
          </cell>
          <cell r="AI754">
            <v>0</v>
          </cell>
          <cell r="AJ754">
            <v>0</v>
          </cell>
          <cell r="AK754">
            <v>0</v>
          </cell>
          <cell r="AL754">
            <v>0</v>
          </cell>
          <cell r="AM754">
            <v>0</v>
          </cell>
          <cell r="AN754">
            <v>0</v>
          </cell>
          <cell r="AO754">
            <v>0</v>
          </cell>
          <cell r="AP754">
            <v>0</v>
          </cell>
          <cell r="AQ754">
            <v>0</v>
          </cell>
          <cell r="AR754">
            <v>0</v>
          </cell>
          <cell r="AS754">
            <v>0</v>
          </cell>
          <cell r="AT754">
            <v>0</v>
          </cell>
          <cell r="AU754">
            <v>0</v>
          </cell>
          <cell r="AV754">
            <v>0</v>
          </cell>
          <cell r="AW754">
            <v>0</v>
          </cell>
          <cell r="AX754">
            <v>0</v>
          </cell>
          <cell r="AY754">
            <v>0</v>
          </cell>
          <cell r="AZ754">
            <v>0</v>
          </cell>
          <cell r="BA754">
            <v>0</v>
          </cell>
          <cell r="BB754">
            <v>0</v>
          </cell>
          <cell r="BC754">
            <v>0</v>
          </cell>
          <cell r="BD754">
            <v>0</v>
          </cell>
          <cell r="BE754">
            <v>0</v>
          </cell>
          <cell r="BF754">
            <v>0</v>
          </cell>
          <cell r="BG754">
            <v>0</v>
          </cell>
          <cell r="BH754">
            <v>0</v>
          </cell>
          <cell r="BI754">
            <v>0</v>
          </cell>
          <cell r="BJ754">
            <v>0</v>
          </cell>
          <cell r="BK754">
            <v>0</v>
          </cell>
          <cell r="BL754">
            <v>0</v>
          </cell>
          <cell r="BM754">
            <v>0</v>
          </cell>
          <cell r="BN754">
            <v>0</v>
          </cell>
          <cell r="BO754">
            <v>0</v>
          </cell>
          <cell r="BP754">
            <v>161</v>
          </cell>
          <cell r="BQ754">
            <v>0</v>
          </cell>
          <cell r="BR754">
            <v>0</v>
          </cell>
          <cell r="BS754">
            <v>1</v>
          </cell>
          <cell r="BT754">
            <v>0</v>
          </cell>
          <cell r="BU754">
            <v>0</v>
          </cell>
          <cell r="BV754">
            <v>0</v>
          </cell>
          <cell r="BW754">
            <v>2</v>
          </cell>
          <cell r="BX754">
            <v>0</v>
          </cell>
          <cell r="BY754">
            <v>0</v>
          </cell>
          <cell r="BZ754">
            <v>0</v>
          </cell>
          <cell r="CA754">
            <v>0</v>
          </cell>
          <cell r="CB754">
            <v>0</v>
          </cell>
          <cell r="CC754">
            <v>0</v>
          </cell>
        </row>
        <row r="755">
          <cell r="B755" t="str">
            <v>국도38(종)01</v>
          </cell>
          <cell r="C755" t="str">
            <v>국도38(종)</v>
          </cell>
          <cell r="D755" t="str">
            <v>01</v>
          </cell>
          <cell r="E755" t="str">
            <v>B-16</v>
          </cell>
          <cell r="F755" t="str">
            <v>B-17</v>
          </cell>
          <cell r="G755">
            <v>82</v>
          </cell>
          <cell r="H755">
            <v>48</v>
          </cell>
          <cell r="I755">
            <v>0</v>
          </cell>
          <cell r="J755">
            <v>0</v>
          </cell>
          <cell r="K755">
            <v>0</v>
          </cell>
          <cell r="L755">
            <v>0</v>
          </cell>
          <cell r="M755">
            <v>0</v>
          </cell>
          <cell r="N755">
            <v>0</v>
          </cell>
          <cell r="O755">
            <v>0</v>
          </cell>
          <cell r="P755">
            <v>0</v>
          </cell>
          <cell r="Q755">
            <v>0</v>
          </cell>
          <cell r="R755">
            <v>0</v>
          </cell>
          <cell r="S755">
            <v>82</v>
          </cell>
          <cell r="T755">
            <v>82</v>
          </cell>
          <cell r="U755">
            <v>82</v>
          </cell>
          <cell r="V755">
            <v>0</v>
          </cell>
          <cell r="W755">
            <v>0</v>
          </cell>
          <cell r="X755">
            <v>0</v>
          </cell>
          <cell r="Y755">
            <v>0</v>
          </cell>
          <cell r="Z755">
            <v>0</v>
          </cell>
          <cell r="AA755">
            <v>0</v>
          </cell>
          <cell r="AB755">
            <v>0</v>
          </cell>
          <cell r="AC755">
            <v>0</v>
          </cell>
          <cell r="AD755">
            <v>0</v>
          </cell>
          <cell r="AE755">
            <v>0</v>
          </cell>
          <cell r="AF755">
            <v>0</v>
          </cell>
          <cell r="AG755">
            <v>0</v>
          </cell>
          <cell r="AH755">
            <v>0</v>
          </cell>
          <cell r="AI755">
            <v>0</v>
          </cell>
          <cell r="AJ755">
            <v>0</v>
          </cell>
          <cell r="AK755">
            <v>0</v>
          </cell>
          <cell r="AL755">
            <v>0</v>
          </cell>
          <cell r="AM755">
            <v>0</v>
          </cell>
          <cell r="AN755">
            <v>0</v>
          </cell>
          <cell r="AO755">
            <v>0</v>
          </cell>
          <cell r="AP755">
            <v>0</v>
          </cell>
          <cell r="AQ755">
            <v>0</v>
          </cell>
          <cell r="AR755">
            <v>0</v>
          </cell>
          <cell r="AS755">
            <v>0</v>
          </cell>
          <cell r="AT755">
            <v>0</v>
          </cell>
          <cell r="AU755">
            <v>0</v>
          </cell>
          <cell r="AV755">
            <v>0</v>
          </cell>
          <cell r="AW755">
            <v>0</v>
          </cell>
          <cell r="AX755">
            <v>0</v>
          </cell>
          <cell r="AY755">
            <v>0</v>
          </cell>
          <cell r="AZ755">
            <v>0</v>
          </cell>
          <cell r="BA755">
            <v>0</v>
          </cell>
          <cell r="BB755">
            <v>0</v>
          </cell>
          <cell r="BC755">
            <v>0</v>
          </cell>
          <cell r="BD755">
            <v>0</v>
          </cell>
          <cell r="BE755">
            <v>0</v>
          </cell>
          <cell r="BF755">
            <v>0</v>
          </cell>
          <cell r="BG755">
            <v>0</v>
          </cell>
          <cell r="BH755">
            <v>0</v>
          </cell>
          <cell r="BI755">
            <v>0</v>
          </cell>
          <cell r="BJ755">
            <v>0</v>
          </cell>
          <cell r="BK755">
            <v>0</v>
          </cell>
          <cell r="BL755">
            <v>0</v>
          </cell>
          <cell r="BM755">
            <v>0</v>
          </cell>
          <cell r="BN755">
            <v>0</v>
          </cell>
          <cell r="BO755">
            <v>0</v>
          </cell>
          <cell r="BP755">
            <v>0</v>
          </cell>
          <cell r="BQ755">
            <v>0</v>
          </cell>
          <cell r="BR755">
            <v>0</v>
          </cell>
          <cell r="BS755">
            <v>1</v>
          </cell>
          <cell r="BT755">
            <v>0</v>
          </cell>
          <cell r="BU755">
            <v>82</v>
          </cell>
          <cell r="BV755">
            <v>0</v>
          </cell>
          <cell r="BW755">
            <v>2</v>
          </cell>
          <cell r="BX755">
            <v>0</v>
          </cell>
          <cell r="BY755">
            <v>0</v>
          </cell>
          <cell r="BZ755">
            <v>0</v>
          </cell>
          <cell r="CA755">
            <v>0</v>
          </cell>
          <cell r="CB755">
            <v>0</v>
          </cell>
          <cell r="CC755">
            <v>0</v>
          </cell>
        </row>
        <row r="756">
          <cell r="B756" t="str">
            <v>국도38(종)01</v>
          </cell>
          <cell r="C756" t="str">
            <v>국도38(종)</v>
          </cell>
          <cell r="D756" t="str">
            <v>01</v>
          </cell>
          <cell r="E756" t="str">
            <v>B-17</v>
          </cell>
          <cell r="F756" t="str">
            <v>78M</v>
          </cell>
          <cell r="G756">
            <v>190</v>
          </cell>
          <cell r="H756">
            <v>48</v>
          </cell>
          <cell r="I756">
            <v>0</v>
          </cell>
          <cell r="J756">
            <v>0</v>
          </cell>
          <cell r="K756">
            <v>0</v>
          </cell>
          <cell r="L756">
            <v>0</v>
          </cell>
          <cell r="M756">
            <v>0</v>
          </cell>
          <cell r="N756">
            <v>0</v>
          </cell>
          <cell r="O756">
            <v>0</v>
          </cell>
          <cell r="P756">
            <v>0</v>
          </cell>
          <cell r="Q756">
            <v>0</v>
          </cell>
          <cell r="R756">
            <v>0</v>
          </cell>
          <cell r="S756">
            <v>190</v>
          </cell>
          <cell r="T756">
            <v>190</v>
          </cell>
          <cell r="U756">
            <v>190</v>
          </cell>
          <cell r="V756">
            <v>0</v>
          </cell>
          <cell r="W756">
            <v>0</v>
          </cell>
          <cell r="X756">
            <v>0</v>
          </cell>
          <cell r="Y756">
            <v>0</v>
          </cell>
          <cell r="Z756">
            <v>0</v>
          </cell>
          <cell r="AA756">
            <v>0</v>
          </cell>
          <cell r="AB756">
            <v>0</v>
          </cell>
          <cell r="AC756">
            <v>0</v>
          </cell>
          <cell r="AD756">
            <v>0</v>
          </cell>
          <cell r="AE756">
            <v>0</v>
          </cell>
          <cell r="AF756">
            <v>0</v>
          </cell>
          <cell r="AG756">
            <v>0</v>
          </cell>
          <cell r="AH756">
            <v>0</v>
          </cell>
          <cell r="AI756">
            <v>0</v>
          </cell>
          <cell r="AJ756">
            <v>0</v>
          </cell>
          <cell r="AK756">
            <v>0</v>
          </cell>
          <cell r="AL756">
            <v>0</v>
          </cell>
          <cell r="AM756">
            <v>0</v>
          </cell>
          <cell r="AN756">
            <v>0</v>
          </cell>
          <cell r="AO756">
            <v>0</v>
          </cell>
          <cell r="AP756">
            <v>0</v>
          </cell>
          <cell r="AQ756">
            <v>0</v>
          </cell>
          <cell r="AR756">
            <v>0</v>
          </cell>
          <cell r="AS756">
            <v>0</v>
          </cell>
          <cell r="AT756">
            <v>0</v>
          </cell>
          <cell r="AU756">
            <v>0</v>
          </cell>
          <cell r="AV756">
            <v>0</v>
          </cell>
          <cell r="AW756">
            <v>0</v>
          </cell>
          <cell r="AX756">
            <v>0</v>
          </cell>
          <cell r="AY756">
            <v>0</v>
          </cell>
          <cell r="AZ756">
            <v>0</v>
          </cell>
          <cell r="BA756">
            <v>0</v>
          </cell>
          <cell r="BB756">
            <v>0</v>
          </cell>
          <cell r="BC756">
            <v>0</v>
          </cell>
          <cell r="BD756">
            <v>0</v>
          </cell>
          <cell r="BE756">
            <v>0</v>
          </cell>
          <cell r="BF756">
            <v>0</v>
          </cell>
          <cell r="BG756">
            <v>0</v>
          </cell>
          <cell r="BH756">
            <v>0</v>
          </cell>
          <cell r="BI756">
            <v>0</v>
          </cell>
          <cell r="BJ756">
            <v>0</v>
          </cell>
          <cell r="BK756">
            <v>0</v>
          </cell>
          <cell r="BL756">
            <v>0</v>
          </cell>
          <cell r="BM756">
            <v>0</v>
          </cell>
          <cell r="BN756">
            <v>0</v>
          </cell>
          <cell r="BO756">
            <v>0</v>
          </cell>
          <cell r="BP756">
            <v>190</v>
          </cell>
          <cell r="BQ756">
            <v>0</v>
          </cell>
          <cell r="BR756">
            <v>1</v>
          </cell>
          <cell r="BS756">
            <v>0</v>
          </cell>
          <cell r="BT756">
            <v>0</v>
          </cell>
          <cell r="BU756">
            <v>0</v>
          </cell>
          <cell r="BV756">
            <v>0</v>
          </cell>
          <cell r="BW756">
            <v>2</v>
          </cell>
          <cell r="BX756">
            <v>0</v>
          </cell>
          <cell r="BY756">
            <v>0</v>
          </cell>
          <cell r="BZ756">
            <v>0</v>
          </cell>
          <cell r="CA756">
            <v>0</v>
          </cell>
          <cell r="CB756">
            <v>0</v>
          </cell>
          <cell r="CC756">
            <v>0</v>
          </cell>
        </row>
        <row r="757">
          <cell r="B757" t="str">
            <v>국도38(종)01</v>
          </cell>
          <cell r="C757" t="str">
            <v>국도38(종)</v>
          </cell>
          <cell r="D757" t="str">
            <v>01</v>
          </cell>
          <cell r="E757" t="str">
            <v>78M</v>
          </cell>
          <cell r="F757" t="str">
            <v>무명주</v>
          </cell>
          <cell r="G757">
            <v>5</v>
          </cell>
          <cell r="H757">
            <v>48</v>
          </cell>
          <cell r="I757">
            <v>0</v>
          </cell>
          <cell r="J757">
            <v>0</v>
          </cell>
          <cell r="K757">
            <v>0</v>
          </cell>
          <cell r="L757">
            <v>0</v>
          </cell>
          <cell r="M757">
            <v>0</v>
          </cell>
          <cell r="N757">
            <v>0</v>
          </cell>
          <cell r="O757">
            <v>0</v>
          </cell>
          <cell r="P757">
            <v>0</v>
          </cell>
          <cell r="Q757">
            <v>0</v>
          </cell>
          <cell r="R757">
            <v>0</v>
          </cell>
          <cell r="S757">
            <v>5</v>
          </cell>
          <cell r="T757">
            <v>5</v>
          </cell>
          <cell r="U757">
            <v>13</v>
          </cell>
          <cell r="V757">
            <v>0</v>
          </cell>
          <cell r="W757">
            <v>0</v>
          </cell>
          <cell r="X757">
            <v>8</v>
          </cell>
          <cell r="Y757">
            <v>0</v>
          </cell>
          <cell r="Z757">
            <v>0</v>
          </cell>
          <cell r="AA757">
            <v>0</v>
          </cell>
          <cell r="AB757">
            <v>0</v>
          </cell>
          <cell r="AC757">
            <v>0</v>
          </cell>
          <cell r="AD757">
            <v>0</v>
          </cell>
          <cell r="AE757">
            <v>0</v>
          </cell>
          <cell r="AF757">
            <v>0</v>
          </cell>
          <cell r="AG757">
            <v>0</v>
          </cell>
          <cell r="AH757">
            <v>0</v>
          </cell>
          <cell r="AI757">
            <v>0</v>
          </cell>
          <cell r="AJ757">
            <v>0</v>
          </cell>
          <cell r="AK757">
            <v>0</v>
          </cell>
          <cell r="AL757">
            <v>0</v>
          </cell>
          <cell r="AM757">
            <v>0</v>
          </cell>
          <cell r="AN757">
            <v>0</v>
          </cell>
          <cell r="AO757">
            <v>0</v>
          </cell>
          <cell r="AP757">
            <v>0</v>
          </cell>
          <cell r="AQ757">
            <v>0</v>
          </cell>
          <cell r="AR757">
            <v>0</v>
          </cell>
          <cell r="AS757">
            <v>0</v>
          </cell>
          <cell r="AT757">
            <v>0</v>
          </cell>
          <cell r="AU757">
            <v>0</v>
          </cell>
          <cell r="AV757">
            <v>0</v>
          </cell>
          <cell r="AW757">
            <v>0</v>
          </cell>
          <cell r="AX757">
            <v>0</v>
          </cell>
          <cell r="AY757">
            <v>0</v>
          </cell>
          <cell r="AZ757">
            <v>0</v>
          </cell>
          <cell r="BA757">
            <v>0</v>
          </cell>
          <cell r="BB757">
            <v>0</v>
          </cell>
          <cell r="BC757">
            <v>1</v>
          </cell>
          <cell r="BD757">
            <v>0</v>
          </cell>
          <cell r="BE757">
            <v>0</v>
          </cell>
          <cell r="BF757">
            <v>0</v>
          </cell>
          <cell r="BG757">
            <v>0</v>
          </cell>
          <cell r="BH757">
            <v>0</v>
          </cell>
          <cell r="BI757">
            <v>0</v>
          </cell>
          <cell r="BJ757">
            <v>0</v>
          </cell>
          <cell r="BK757">
            <v>0</v>
          </cell>
          <cell r="BL757">
            <v>0</v>
          </cell>
          <cell r="BM757">
            <v>0</v>
          </cell>
          <cell r="BN757">
            <v>0</v>
          </cell>
          <cell r="BO757">
            <v>0</v>
          </cell>
          <cell r="BP757">
            <v>5</v>
          </cell>
          <cell r="BQ757">
            <v>0</v>
          </cell>
          <cell r="BR757">
            <v>0</v>
          </cell>
          <cell r="BS757">
            <v>0</v>
          </cell>
          <cell r="BT757">
            <v>0</v>
          </cell>
          <cell r="BU757">
            <v>0</v>
          </cell>
          <cell r="BV757">
            <v>0</v>
          </cell>
          <cell r="BW757">
            <v>0</v>
          </cell>
          <cell r="BX757">
            <v>0</v>
          </cell>
          <cell r="BY757">
            <v>0</v>
          </cell>
          <cell r="BZ757">
            <v>0</v>
          </cell>
          <cell r="CA757">
            <v>0</v>
          </cell>
          <cell r="CB757">
            <v>0</v>
          </cell>
          <cell r="CC757">
            <v>0</v>
          </cell>
        </row>
        <row r="758">
          <cell r="B758" t="str">
            <v>국도38(종)01</v>
          </cell>
          <cell r="C758" t="str">
            <v>국도38(종)</v>
          </cell>
          <cell r="D758" t="str">
            <v>01</v>
          </cell>
          <cell r="E758" t="str">
            <v>무명주</v>
          </cell>
          <cell r="F758" t="str">
            <v>무명주</v>
          </cell>
          <cell r="G758">
            <v>29</v>
          </cell>
          <cell r="H758">
            <v>48</v>
          </cell>
          <cell r="I758">
            <v>0</v>
          </cell>
          <cell r="J758">
            <v>0</v>
          </cell>
          <cell r="K758">
            <v>0</v>
          </cell>
          <cell r="L758">
            <v>0</v>
          </cell>
          <cell r="M758">
            <v>0</v>
          </cell>
          <cell r="N758">
            <v>0</v>
          </cell>
          <cell r="O758">
            <v>0</v>
          </cell>
          <cell r="P758">
            <v>0</v>
          </cell>
          <cell r="Q758">
            <v>0</v>
          </cell>
          <cell r="R758">
            <v>29</v>
          </cell>
          <cell r="S758">
            <v>0</v>
          </cell>
          <cell r="T758">
            <v>29</v>
          </cell>
          <cell r="U758">
            <v>29</v>
          </cell>
          <cell r="V758">
            <v>0</v>
          </cell>
          <cell r="W758">
            <v>0</v>
          </cell>
          <cell r="X758">
            <v>0</v>
          </cell>
          <cell r="Y758">
            <v>0</v>
          </cell>
          <cell r="Z758">
            <v>0</v>
          </cell>
          <cell r="AA758">
            <v>0</v>
          </cell>
          <cell r="AB758">
            <v>0</v>
          </cell>
          <cell r="AC758">
            <v>0</v>
          </cell>
          <cell r="AD758">
            <v>0</v>
          </cell>
          <cell r="AE758">
            <v>0</v>
          </cell>
          <cell r="AF758">
            <v>0</v>
          </cell>
          <cell r="AG758">
            <v>0</v>
          </cell>
          <cell r="AH758">
            <v>0</v>
          </cell>
          <cell r="AI758">
            <v>0</v>
          </cell>
          <cell r="AJ758">
            <v>0</v>
          </cell>
          <cell r="AK758">
            <v>0</v>
          </cell>
          <cell r="AL758">
            <v>0</v>
          </cell>
          <cell r="AM758">
            <v>0</v>
          </cell>
          <cell r="AN758">
            <v>0</v>
          </cell>
          <cell r="AO758">
            <v>0</v>
          </cell>
          <cell r="AP758">
            <v>0</v>
          </cell>
          <cell r="AQ758">
            <v>0</v>
          </cell>
          <cell r="AR758">
            <v>0</v>
          </cell>
          <cell r="AS758">
            <v>0</v>
          </cell>
          <cell r="AT758">
            <v>0</v>
          </cell>
          <cell r="AU758">
            <v>0</v>
          </cell>
          <cell r="AV758">
            <v>0</v>
          </cell>
          <cell r="AW758">
            <v>0</v>
          </cell>
          <cell r="AX758">
            <v>0</v>
          </cell>
          <cell r="AY758">
            <v>0</v>
          </cell>
          <cell r="AZ758">
            <v>0</v>
          </cell>
          <cell r="BA758">
            <v>0</v>
          </cell>
          <cell r="BB758">
            <v>0</v>
          </cell>
          <cell r="BC758">
            <v>0</v>
          </cell>
          <cell r="BD758">
            <v>0</v>
          </cell>
          <cell r="BE758">
            <v>0</v>
          </cell>
          <cell r="BF758">
            <v>0</v>
          </cell>
          <cell r="BG758">
            <v>0</v>
          </cell>
          <cell r="BH758">
            <v>0</v>
          </cell>
          <cell r="BI758">
            <v>0</v>
          </cell>
          <cell r="BJ758">
            <v>0</v>
          </cell>
          <cell r="BK758">
            <v>0</v>
          </cell>
          <cell r="BL758">
            <v>2</v>
          </cell>
          <cell r="BM758">
            <v>0</v>
          </cell>
          <cell r="BN758">
            <v>0</v>
          </cell>
          <cell r="BO758">
            <v>0</v>
          </cell>
          <cell r="BP758">
            <v>0</v>
          </cell>
          <cell r="BQ758">
            <v>0</v>
          </cell>
          <cell r="BR758">
            <v>0</v>
          </cell>
          <cell r="BS758">
            <v>0</v>
          </cell>
          <cell r="BT758">
            <v>0</v>
          </cell>
          <cell r="BU758">
            <v>0</v>
          </cell>
          <cell r="BV758">
            <v>0</v>
          </cell>
          <cell r="BW758">
            <v>0</v>
          </cell>
          <cell r="BX758">
            <v>0</v>
          </cell>
          <cell r="BY758">
            <v>0</v>
          </cell>
          <cell r="BZ758">
            <v>0</v>
          </cell>
          <cell r="CA758">
            <v>0</v>
          </cell>
          <cell r="CB758">
            <v>0</v>
          </cell>
          <cell r="CC758">
            <v>0</v>
          </cell>
        </row>
        <row r="759">
          <cell r="B759" t="str">
            <v>국도38(종)01</v>
          </cell>
          <cell r="C759" t="str">
            <v>국도38(종)</v>
          </cell>
          <cell r="D759" t="str">
            <v>01</v>
          </cell>
          <cell r="E759" t="str">
            <v>무명주</v>
          </cell>
          <cell r="F759" t="str">
            <v>무명주</v>
          </cell>
          <cell r="G759">
            <v>53</v>
          </cell>
          <cell r="H759">
            <v>48</v>
          </cell>
          <cell r="I759">
            <v>0</v>
          </cell>
          <cell r="J759">
            <v>0</v>
          </cell>
          <cell r="K759">
            <v>0</v>
          </cell>
          <cell r="L759">
            <v>0</v>
          </cell>
          <cell r="M759">
            <v>0</v>
          </cell>
          <cell r="N759">
            <v>0</v>
          </cell>
          <cell r="O759">
            <v>0</v>
          </cell>
          <cell r="P759">
            <v>0</v>
          </cell>
          <cell r="Q759">
            <v>0</v>
          </cell>
          <cell r="R759">
            <v>53</v>
          </cell>
          <cell r="S759">
            <v>0</v>
          </cell>
          <cell r="T759">
            <v>53</v>
          </cell>
          <cell r="U759">
            <v>53</v>
          </cell>
          <cell r="V759">
            <v>0</v>
          </cell>
          <cell r="W759">
            <v>0</v>
          </cell>
          <cell r="X759">
            <v>0</v>
          </cell>
          <cell r="Y759">
            <v>0</v>
          </cell>
          <cell r="Z759">
            <v>0</v>
          </cell>
          <cell r="AA759">
            <v>0</v>
          </cell>
          <cell r="AB759">
            <v>0</v>
          </cell>
          <cell r="AC759">
            <v>0</v>
          </cell>
          <cell r="AD759">
            <v>0</v>
          </cell>
          <cell r="AE759">
            <v>0</v>
          </cell>
          <cell r="AF759">
            <v>0</v>
          </cell>
          <cell r="AG759">
            <v>0</v>
          </cell>
          <cell r="AH759">
            <v>0</v>
          </cell>
          <cell r="AI759">
            <v>0</v>
          </cell>
          <cell r="AJ759">
            <v>0</v>
          </cell>
          <cell r="AK759">
            <v>0</v>
          </cell>
          <cell r="AL759">
            <v>0</v>
          </cell>
          <cell r="AM759">
            <v>0</v>
          </cell>
          <cell r="AN759">
            <v>0</v>
          </cell>
          <cell r="AO759">
            <v>0</v>
          </cell>
          <cell r="AP759">
            <v>0</v>
          </cell>
          <cell r="AQ759">
            <v>0</v>
          </cell>
          <cell r="AR759">
            <v>0</v>
          </cell>
          <cell r="AS759">
            <v>0</v>
          </cell>
          <cell r="AT759">
            <v>0</v>
          </cell>
          <cell r="AU759">
            <v>0</v>
          </cell>
          <cell r="AV759">
            <v>0</v>
          </cell>
          <cell r="AW759">
            <v>0</v>
          </cell>
          <cell r="AX759">
            <v>0</v>
          </cell>
          <cell r="AY759">
            <v>0</v>
          </cell>
          <cell r="AZ759">
            <v>0</v>
          </cell>
          <cell r="BA759">
            <v>0</v>
          </cell>
          <cell r="BB759">
            <v>0</v>
          </cell>
          <cell r="BC759">
            <v>0</v>
          </cell>
          <cell r="BD759">
            <v>0</v>
          </cell>
          <cell r="BE759">
            <v>0</v>
          </cell>
          <cell r="BF759">
            <v>0</v>
          </cell>
          <cell r="BG759">
            <v>0</v>
          </cell>
          <cell r="BH759">
            <v>0</v>
          </cell>
          <cell r="BI759">
            <v>0</v>
          </cell>
          <cell r="BJ759">
            <v>0</v>
          </cell>
          <cell r="BK759">
            <v>0</v>
          </cell>
          <cell r="BL759">
            <v>0</v>
          </cell>
          <cell r="BM759">
            <v>0</v>
          </cell>
          <cell r="BN759">
            <v>0</v>
          </cell>
          <cell r="BO759">
            <v>0</v>
          </cell>
          <cell r="BP759">
            <v>0</v>
          </cell>
          <cell r="BQ759">
            <v>0</v>
          </cell>
          <cell r="BR759">
            <v>0</v>
          </cell>
          <cell r="BS759">
            <v>0</v>
          </cell>
          <cell r="BT759">
            <v>0</v>
          </cell>
          <cell r="BU759">
            <v>0</v>
          </cell>
          <cell r="BV759">
            <v>0</v>
          </cell>
          <cell r="BW759">
            <v>0</v>
          </cell>
          <cell r="BX759">
            <v>0</v>
          </cell>
          <cell r="BY759">
            <v>0</v>
          </cell>
          <cell r="BZ759">
            <v>0</v>
          </cell>
          <cell r="CA759">
            <v>0</v>
          </cell>
          <cell r="CB759">
            <v>0</v>
          </cell>
          <cell r="CC759">
            <v>0</v>
          </cell>
        </row>
        <row r="760">
          <cell r="B760" t="str">
            <v>국도38(종)01</v>
          </cell>
          <cell r="C760" t="str">
            <v>국도38(종)</v>
          </cell>
          <cell r="D760" t="str">
            <v>01</v>
          </cell>
          <cell r="E760" t="str">
            <v>무명주</v>
          </cell>
          <cell r="F760" t="str">
            <v>무명주</v>
          </cell>
          <cell r="G760">
            <v>45</v>
          </cell>
          <cell r="H760">
            <v>48</v>
          </cell>
          <cell r="I760">
            <v>0</v>
          </cell>
          <cell r="J760">
            <v>0</v>
          </cell>
          <cell r="K760">
            <v>0</v>
          </cell>
          <cell r="L760">
            <v>0</v>
          </cell>
          <cell r="M760">
            <v>0</v>
          </cell>
          <cell r="N760">
            <v>0</v>
          </cell>
          <cell r="O760">
            <v>0</v>
          </cell>
          <cell r="P760">
            <v>0</v>
          </cell>
          <cell r="Q760">
            <v>0</v>
          </cell>
          <cell r="R760">
            <v>45</v>
          </cell>
          <cell r="S760">
            <v>0</v>
          </cell>
          <cell r="T760">
            <v>45</v>
          </cell>
          <cell r="U760">
            <v>45</v>
          </cell>
          <cell r="V760">
            <v>0</v>
          </cell>
          <cell r="W760">
            <v>0</v>
          </cell>
          <cell r="X760">
            <v>0</v>
          </cell>
          <cell r="Y760">
            <v>0</v>
          </cell>
          <cell r="Z760">
            <v>0</v>
          </cell>
          <cell r="AA760">
            <v>0</v>
          </cell>
          <cell r="AB760">
            <v>0</v>
          </cell>
          <cell r="AC760">
            <v>0</v>
          </cell>
          <cell r="AD760">
            <v>0</v>
          </cell>
          <cell r="AE760">
            <v>0</v>
          </cell>
          <cell r="AF760">
            <v>0</v>
          </cell>
          <cell r="AG760">
            <v>0</v>
          </cell>
          <cell r="AH760">
            <v>0</v>
          </cell>
          <cell r="AI760">
            <v>0</v>
          </cell>
          <cell r="AJ760">
            <v>0</v>
          </cell>
          <cell r="AK760">
            <v>0</v>
          </cell>
          <cell r="AL760">
            <v>0</v>
          </cell>
          <cell r="AM760">
            <v>0</v>
          </cell>
          <cell r="AN760">
            <v>0</v>
          </cell>
          <cell r="AO760">
            <v>0</v>
          </cell>
          <cell r="AP760">
            <v>0</v>
          </cell>
          <cell r="AQ760">
            <v>0</v>
          </cell>
          <cell r="AR760">
            <v>0</v>
          </cell>
          <cell r="AS760">
            <v>0</v>
          </cell>
          <cell r="AT760">
            <v>0</v>
          </cell>
          <cell r="AU760">
            <v>0</v>
          </cell>
          <cell r="AV760">
            <v>0</v>
          </cell>
          <cell r="AW760">
            <v>0</v>
          </cell>
          <cell r="AX760">
            <v>0</v>
          </cell>
          <cell r="AY760">
            <v>0</v>
          </cell>
          <cell r="AZ760">
            <v>0</v>
          </cell>
          <cell r="BA760">
            <v>0</v>
          </cell>
          <cell r="BB760">
            <v>0</v>
          </cell>
          <cell r="BC760">
            <v>0</v>
          </cell>
          <cell r="BD760">
            <v>0</v>
          </cell>
          <cell r="BE760">
            <v>0</v>
          </cell>
          <cell r="BF760">
            <v>0</v>
          </cell>
          <cell r="BG760">
            <v>0</v>
          </cell>
          <cell r="BH760">
            <v>0</v>
          </cell>
          <cell r="BI760">
            <v>0</v>
          </cell>
          <cell r="BJ760">
            <v>0</v>
          </cell>
          <cell r="BK760">
            <v>0</v>
          </cell>
          <cell r="BL760">
            <v>0</v>
          </cell>
          <cell r="BM760">
            <v>0</v>
          </cell>
          <cell r="BN760">
            <v>0</v>
          </cell>
          <cell r="BO760">
            <v>0</v>
          </cell>
          <cell r="BP760">
            <v>0</v>
          </cell>
          <cell r="BQ760">
            <v>0</v>
          </cell>
          <cell r="BR760">
            <v>0</v>
          </cell>
          <cell r="BS760">
            <v>0</v>
          </cell>
          <cell r="BT760">
            <v>0</v>
          </cell>
          <cell r="BU760">
            <v>0</v>
          </cell>
          <cell r="BV760">
            <v>0</v>
          </cell>
          <cell r="BW760">
            <v>0</v>
          </cell>
          <cell r="BX760">
            <v>0</v>
          </cell>
          <cell r="BY760">
            <v>0</v>
          </cell>
          <cell r="BZ760">
            <v>0</v>
          </cell>
          <cell r="CA760">
            <v>0</v>
          </cell>
          <cell r="CB760">
            <v>0</v>
          </cell>
          <cell r="CC760">
            <v>0</v>
          </cell>
        </row>
        <row r="761">
          <cell r="B761" t="str">
            <v>국도38(종)01</v>
          </cell>
          <cell r="C761" t="str">
            <v>국도38(종)</v>
          </cell>
          <cell r="D761" t="str">
            <v>01</v>
          </cell>
          <cell r="E761" t="str">
            <v>무명주</v>
          </cell>
          <cell r="F761" t="str">
            <v>0519X_371</v>
          </cell>
          <cell r="G761">
            <v>48</v>
          </cell>
          <cell r="H761">
            <v>48</v>
          </cell>
          <cell r="I761">
            <v>0</v>
          </cell>
          <cell r="J761">
            <v>0</v>
          </cell>
          <cell r="K761">
            <v>0</v>
          </cell>
          <cell r="L761">
            <v>0</v>
          </cell>
          <cell r="M761">
            <v>0</v>
          </cell>
          <cell r="N761">
            <v>0</v>
          </cell>
          <cell r="O761">
            <v>0</v>
          </cell>
          <cell r="P761">
            <v>0</v>
          </cell>
          <cell r="Q761">
            <v>0</v>
          </cell>
          <cell r="R761">
            <v>48</v>
          </cell>
          <cell r="S761">
            <v>0</v>
          </cell>
          <cell r="T761">
            <v>48</v>
          </cell>
          <cell r="U761">
            <v>48</v>
          </cell>
          <cell r="V761">
            <v>0</v>
          </cell>
          <cell r="W761">
            <v>0</v>
          </cell>
          <cell r="X761">
            <v>0</v>
          </cell>
          <cell r="Y761">
            <v>0</v>
          </cell>
          <cell r="Z761">
            <v>0</v>
          </cell>
          <cell r="AA761">
            <v>0</v>
          </cell>
          <cell r="AB761">
            <v>0</v>
          </cell>
          <cell r="AC761">
            <v>0</v>
          </cell>
          <cell r="AD761">
            <v>0</v>
          </cell>
          <cell r="AE761">
            <v>0</v>
          </cell>
          <cell r="AF761">
            <v>0</v>
          </cell>
          <cell r="AG761">
            <v>0</v>
          </cell>
          <cell r="AH761">
            <v>0</v>
          </cell>
          <cell r="AI761">
            <v>0</v>
          </cell>
          <cell r="AJ761">
            <v>0</v>
          </cell>
          <cell r="AK761">
            <v>0</v>
          </cell>
          <cell r="AL761">
            <v>0</v>
          </cell>
          <cell r="AM761">
            <v>0</v>
          </cell>
          <cell r="AN761">
            <v>0</v>
          </cell>
          <cell r="AO761">
            <v>0</v>
          </cell>
          <cell r="AP761">
            <v>0</v>
          </cell>
          <cell r="AQ761">
            <v>0</v>
          </cell>
          <cell r="AR761">
            <v>0</v>
          </cell>
          <cell r="AS761">
            <v>0</v>
          </cell>
          <cell r="AT761">
            <v>0</v>
          </cell>
          <cell r="AU761">
            <v>0</v>
          </cell>
          <cell r="AV761">
            <v>0</v>
          </cell>
          <cell r="AW761">
            <v>0</v>
          </cell>
          <cell r="AX761">
            <v>0</v>
          </cell>
          <cell r="AY761">
            <v>0</v>
          </cell>
          <cell r="AZ761">
            <v>0</v>
          </cell>
          <cell r="BA761">
            <v>0</v>
          </cell>
          <cell r="BB761">
            <v>0</v>
          </cell>
          <cell r="BC761">
            <v>0</v>
          </cell>
          <cell r="BD761">
            <v>0</v>
          </cell>
          <cell r="BE761">
            <v>0</v>
          </cell>
          <cell r="BF761">
            <v>0</v>
          </cell>
          <cell r="BG761">
            <v>0</v>
          </cell>
          <cell r="BH761">
            <v>0</v>
          </cell>
          <cell r="BI761">
            <v>0</v>
          </cell>
          <cell r="BJ761">
            <v>0</v>
          </cell>
          <cell r="BK761">
            <v>0</v>
          </cell>
          <cell r="BL761">
            <v>0</v>
          </cell>
          <cell r="BM761">
            <v>0</v>
          </cell>
          <cell r="BN761">
            <v>0</v>
          </cell>
          <cell r="BO761">
            <v>0</v>
          </cell>
          <cell r="BP761">
            <v>0</v>
          </cell>
          <cell r="BQ761">
            <v>0</v>
          </cell>
          <cell r="BR761">
            <v>0</v>
          </cell>
          <cell r="BS761">
            <v>0</v>
          </cell>
          <cell r="BT761">
            <v>0</v>
          </cell>
          <cell r="BU761">
            <v>0</v>
          </cell>
          <cell r="BV761">
            <v>0</v>
          </cell>
          <cell r="BW761">
            <v>0</v>
          </cell>
          <cell r="BX761">
            <v>0</v>
          </cell>
          <cell r="BY761">
            <v>0</v>
          </cell>
          <cell r="BZ761">
            <v>0</v>
          </cell>
          <cell r="CA761">
            <v>0</v>
          </cell>
          <cell r="CB761">
            <v>0</v>
          </cell>
          <cell r="CC761">
            <v>0</v>
          </cell>
        </row>
        <row r="762">
          <cell r="B762" t="str">
            <v>국도38(종)01</v>
          </cell>
          <cell r="C762" t="str">
            <v>국도38(종)</v>
          </cell>
          <cell r="D762" t="str">
            <v>01</v>
          </cell>
          <cell r="E762" t="str">
            <v>0519X_371</v>
          </cell>
          <cell r="F762" t="str">
            <v>0519X_471</v>
          </cell>
          <cell r="G762">
            <v>32</v>
          </cell>
          <cell r="H762">
            <v>48</v>
          </cell>
          <cell r="I762">
            <v>0</v>
          </cell>
          <cell r="J762">
            <v>0</v>
          </cell>
          <cell r="K762">
            <v>0</v>
          </cell>
          <cell r="L762">
            <v>0</v>
          </cell>
          <cell r="M762">
            <v>0</v>
          </cell>
          <cell r="N762">
            <v>0</v>
          </cell>
          <cell r="O762">
            <v>0</v>
          </cell>
          <cell r="P762">
            <v>0</v>
          </cell>
          <cell r="Q762">
            <v>0</v>
          </cell>
          <cell r="R762">
            <v>32</v>
          </cell>
          <cell r="S762">
            <v>0</v>
          </cell>
          <cell r="T762">
            <v>32</v>
          </cell>
          <cell r="U762">
            <v>32</v>
          </cell>
          <cell r="V762">
            <v>0</v>
          </cell>
          <cell r="W762">
            <v>0</v>
          </cell>
          <cell r="X762">
            <v>0</v>
          </cell>
          <cell r="Y762">
            <v>0</v>
          </cell>
          <cell r="Z762">
            <v>0</v>
          </cell>
          <cell r="AA762">
            <v>0</v>
          </cell>
          <cell r="AB762">
            <v>0</v>
          </cell>
          <cell r="AC762">
            <v>0</v>
          </cell>
          <cell r="AD762">
            <v>0</v>
          </cell>
          <cell r="AE762">
            <v>0</v>
          </cell>
          <cell r="AF762">
            <v>0</v>
          </cell>
          <cell r="AG762">
            <v>0</v>
          </cell>
          <cell r="AH762">
            <v>0</v>
          </cell>
          <cell r="AI762">
            <v>0</v>
          </cell>
          <cell r="AJ762">
            <v>0</v>
          </cell>
          <cell r="AK762">
            <v>0</v>
          </cell>
          <cell r="AL762">
            <v>0</v>
          </cell>
          <cell r="AM762">
            <v>0</v>
          </cell>
          <cell r="AN762">
            <v>0</v>
          </cell>
          <cell r="AO762">
            <v>0</v>
          </cell>
          <cell r="AP762">
            <v>0</v>
          </cell>
          <cell r="AQ762">
            <v>0</v>
          </cell>
          <cell r="AR762">
            <v>0</v>
          </cell>
          <cell r="AS762">
            <v>0</v>
          </cell>
          <cell r="AT762">
            <v>0</v>
          </cell>
          <cell r="AU762">
            <v>0</v>
          </cell>
          <cell r="AV762">
            <v>0</v>
          </cell>
          <cell r="AW762">
            <v>0</v>
          </cell>
          <cell r="AX762">
            <v>0</v>
          </cell>
          <cell r="AY762">
            <v>0</v>
          </cell>
          <cell r="AZ762">
            <v>0</v>
          </cell>
          <cell r="BA762">
            <v>0</v>
          </cell>
          <cell r="BB762">
            <v>0</v>
          </cell>
          <cell r="BC762">
            <v>0</v>
          </cell>
          <cell r="BD762">
            <v>0</v>
          </cell>
          <cell r="BE762">
            <v>0</v>
          </cell>
          <cell r="BF762">
            <v>0</v>
          </cell>
          <cell r="BG762">
            <v>0</v>
          </cell>
          <cell r="BH762">
            <v>0</v>
          </cell>
          <cell r="BI762">
            <v>0</v>
          </cell>
          <cell r="BJ762">
            <v>0</v>
          </cell>
          <cell r="BK762">
            <v>0</v>
          </cell>
          <cell r="BL762">
            <v>2</v>
          </cell>
          <cell r="BM762">
            <v>0</v>
          </cell>
          <cell r="BN762">
            <v>0</v>
          </cell>
          <cell r="BO762">
            <v>0</v>
          </cell>
          <cell r="BP762">
            <v>0</v>
          </cell>
          <cell r="BQ762">
            <v>0</v>
          </cell>
          <cell r="BR762">
            <v>0</v>
          </cell>
          <cell r="BS762">
            <v>0</v>
          </cell>
          <cell r="BT762">
            <v>0</v>
          </cell>
          <cell r="BU762">
            <v>0</v>
          </cell>
          <cell r="BV762">
            <v>0</v>
          </cell>
          <cell r="BW762">
            <v>0</v>
          </cell>
          <cell r="BX762">
            <v>0</v>
          </cell>
          <cell r="BY762">
            <v>0</v>
          </cell>
          <cell r="BZ762">
            <v>0</v>
          </cell>
          <cell r="CA762">
            <v>0</v>
          </cell>
          <cell r="CB762">
            <v>0</v>
          </cell>
          <cell r="CC762">
            <v>0</v>
          </cell>
        </row>
        <row r="763">
          <cell r="B763" t="str">
            <v>국도38(종)01</v>
          </cell>
          <cell r="C763" t="str">
            <v>국도38(종)</v>
          </cell>
          <cell r="D763" t="str">
            <v>01</v>
          </cell>
          <cell r="E763" t="str">
            <v>0519X_471</v>
          </cell>
          <cell r="F763" t="str">
            <v>0519X_481</v>
          </cell>
          <cell r="G763">
            <v>26</v>
          </cell>
          <cell r="H763">
            <v>48</v>
          </cell>
          <cell r="I763">
            <v>0</v>
          </cell>
          <cell r="J763" t="str">
            <v>F6</v>
          </cell>
          <cell r="K763">
            <v>0</v>
          </cell>
          <cell r="L763">
            <v>0</v>
          </cell>
          <cell r="M763">
            <v>0</v>
          </cell>
          <cell r="N763">
            <v>0</v>
          </cell>
          <cell r="O763">
            <v>0</v>
          </cell>
          <cell r="P763">
            <v>0</v>
          </cell>
          <cell r="Q763">
            <v>0</v>
          </cell>
          <cell r="R763">
            <v>26</v>
          </cell>
          <cell r="S763">
            <v>0</v>
          </cell>
          <cell r="T763">
            <v>26</v>
          </cell>
          <cell r="U763">
            <v>46</v>
          </cell>
          <cell r="V763">
            <v>0</v>
          </cell>
          <cell r="W763">
            <v>20</v>
          </cell>
          <cell r="X763">
            <v>0</v>
          </cell>
          <cell r="Y763">
            <v>0</v>
          </cell>
          <cell r="Z763">
            <v>0</v>
          </cell>
          <cell r="AA763">
            <v>0</v>
          </cell>
          <cell r="AB763">
            <v>0</v>
          </cell>
          <cell r="AC763">
            <v>0</v>
          </cell>
          <cell r="AD763">
            <v>0</v>
          </cell>
          <cell r="AE763">
            <v>0</v>
          </cell>
          <cell r="AF763">
            <v>0</v>
          </cell>
          <cell r="AG763">
            <v>0</v>
          </cell>
          <cell r="AH763">
            <v>0</v>
          </cell>
          <cell r="AI763">
            <v>0</v>
          </cell>
          <cell r="AJ763">
            <v>0</v>
          </cell>
          <cell r="AK763">
            <v>0</v>
          </cell>
          <cell r="AL763">
            <v>0</v>
          </cell>
          <cell r="AM763">
            <v>1</v>
          </cell>
          <cell r="AN763">
            <v>0</v>
          </cell>
          <cell r="AO763">
            <v>0</v>
          </cell>
          <cell r="AP763">
            <v>0</v>
          </cell>
          <cell r="AQ763">
            <v>0</v>
          </cell>
          <cell r="AR763">
            <v>1</v>
          </cell>
          <cell r="AS763">
            <v>0</v>
          </cell>
          <cell r="AT763">
            <v>0</v>
          </cell>
          <cell r="AU763">
            <v>0</v>
          </cell>
          <cell r="AV763">
            <v>24</v>
          </cell>
          <cell r="AW763">
            <v>0</v>
          </cell>
          <cell r="AX763">
            <v>0</v>
          </cell>
          <cell r="AY763">
            <v>0</v>
          </cell>
          <cell r="AZ763">
            <v>0</v>
          </cell>
          <cell r="BA763">
            <v>1</v>
          </cell>
          <cell r="BB763">
            <v>0</v>
          </cell>
          <cell r="BC763">
            <v>0</v>
          </cell>
          <cell r="BD763">
            <v>0</v>
          </cell>
          <cell r="BE763">
            <v>0</v>
          </cell>
          <cell r="BF763">
            <v>0</v>
          </cell>
          <cell r="BG763">
            <v>0</v>
          </cell>
          <cell r="BH763">
            <v>0</v>
          </cell>
          <cell r="BI763">
            <v>0</v>
          </cell>
          <cell r="BJ763">
            <v>0</v>
          </cell>
          <cell r="BK763">
            <v>0</v>
          </cell>
          <cell r="BL763">
            <v>0</v>
          </cell>
          <cell r="BM763">
            <v>0</v>
          </cell>
          <cell r="BN763">
            <v>0</v>
          </cell>
          <cell r="BO763">
            <v>0</v>
          </cell>
          <cell r="BP763">
            <v>0</v>
          </cell>
          <cell r="BQ763">
            <v>0</v>
          </cell>
          <cell r="BR763">
            <v>0</v>
          </cell>
          <cell r="BS763">
            <v>0</v>
          </cell>
          <cell r="BT763">
            <v>0</v>
          </cell>
          <cell r="BU763">
            <v>0</v>
          </cell>
          <cell r="BV763">
            <v>0</v>
          </cell>
          <cell r="BW763">
            <v>0</v>
          </cell>
          <cell r="BX763">
            <v>0</v>
          </cell>
          <cell r="BY763">
            <v>0</v>
          </cell>
          <cell r="BZ763">
            <v>0</v>
          </cell>
          <cell r="CA763">
            <v>0</v>
          </cell>
          <cell r="CB763">
            <v>0</v>
          </cell>
          <cell r="CC763">
            <v>0</v>
          </cell>
        </row>
        <row r="764">
          <cell r="B764" t="str">
            <v>국도38(종)01</v>
          </cell>
          <cell r="C764" t="str">
            <v>국도38(종)</v>
          </cell>
          <cell r="D764" t="str">
            <v>01</v>
          </cell>
          <cell r="E764" t="str">
            <v>0519X_481</v>
          </cell>
          <cell r="F764" t="str">
            <v>0519X_483</v>
          </cell>
          <cell r="G764">
            <v>0</v>
          </cell>
          <cell r="H764">
            <v>12</v>
          </cell>
          <cell r="I764">
            <v>0</v>
          </cell>
          <cell r="J764">
            <v>0</v>
          </cell>
          <cell r="K764">
            <v>0</v>
          </cell>
          <cell r="L764">
            <v>0</v>
          </cell>
          <cell r="M764">
            <v>0</v>
          </cell>
          <cell r="N764">
            <v>0</v>
          </cell>
          <cell r="O764">
            <v>0</v>
          </cell>
          <cell r="P764">
            <v>0</v>
          </cell>
          <cell r="Q764">
            <v>0</v>
          </cell>
          <cell r="R764">
            <v>0</v>
          </cell>
          <cell r="S764">
            <v>0</v>
          </cell>
          <cell r="T764">
            <v>0</v>
          </cell>
          <cell r="U764">
            <v>0</v>
          </cell>
          <cell r="V764">
            <v>0</v>
          </cell>
          <cell r="W764">
            <v>0</v>
          </cell>
          <cell r="X764">
            <v>0</v>
          </cell>
          <cell r="Y764">
            <v>0</v>
          </cell>
          <cell r="Z764">
            <v>0</v>
          </cell>
          <cell r="AA764">
            <v>0</v>
          </cell>
          <cell r="AB764">
            <v>0</v>
          </cell>
          <cell r="AC764">
            <v>0</v>
          </cell>
          <cell r="AD764">
            <v>0</v>
          </cell>
          <cell r="AE764">
            <v>0</v>
          </cell>
          <cell r="AF764">
            <v>0</v>
          </cell>
          <cell r="AG764">
            <v>0</v>
          </cell>
          <cell r="AH764">
            <v>0</v>
          </cell>
          <cell r="AI764">
            <v>0</v>
          </cell>
          <cell r="AJ764">
            <v>0</v>
          </cell>
          <cell r="AK764">
            <v>0</v>
          </cell>
          <cell r="AL764">
            <v>0</v>
          </cell>
          <cell r="AM764">
            <v>0</v>
          </cell>
          <cell r="AN764">
            <v>0</v>
          </cell>
          <cell r="AO764">
            <v>0</v>
          </cell>
          <cell r="AP764">
            <v>0</v>
          </cell>
          <cell r="AQ764">
            <v>0</v>
          </cell>
          <cell r="AR764">
            <v>0</v>
          </cell>
          <cell r="AS764">
            <v>0</v>
          </cell>
          <cell r="AT764">
            <v>0</v>
          </cell>
          <cell r="AU764">
            <v>0</v>
          </cell>
          <cell r="AV764">
            <v>0</v>
          </cell>
          <cell r="AW764">
            <v>0</v>
          </cell>
          <cell r="AX764">
            <v>0</v>
          </cell>
          <cell r="AY764">
            <v>0</v>
          </cell>
          <cell r="AZ764">
            <v>0</v>
          </cell>
          <cell r="BA764">
            <v>0</v>
          </cell>
          <cell r="BB764">
            <v>0</v>
          </cell>
          <cell r="BC764">
            <v>0</v>
          </cell>
          <cell r="BD764">
            <v>0</v>
          </cell>
          <cell r="BE764">
            <v>0</v>
          </cell>
          <cell r="BF764">
            <v>0</v>
          </cell>
          <cell r="BG764">
            <v>0</v>
          </cell>
          <cell r="BH764">
            <v>0</v>
          </cell>
          <cell r="BI764">
            <v>0</v>
          </cell>
          <cell r="BJ764">
            <v>0</v>
          </cell>
          <cell r="BK764">
            <v>0</v>
          </cell>
          <cell r="BL764">
            <v>0</v>
          </cell>
          <cell r="BM764">
            <v>0</v>
          </cell>
          <cell r="BN764">
            <v>0</v>
          </cell>
          <cell r="BO764">
            <v>0</v>
          </cell>
          <cell r="BP764">
            <v>0</v>
          </cell>
          <cell r="BQ764">
            <v>0</v>
          </cell>
          <cell r="BR764">
            <v>0</v>
          </cell>
          <cell r="BS764">
            <v>0</v>
          </cell>
          <cell r="BT764">
            <v>0</v>
          </cell>
          <cell r="BU764">
            <v>0</v>
          </cell>
          <cell r="BV764">
            <v>0</v>
          </cell>
          <cell r="BW764">
            <v>0</v>
          </cell>
          <cell r="BX764">
            <v>0</v>
          </cell>
          <cell r="BY764">
            <v>0</v>
          </cell>
          <cell r="BZ764">
            <v>0</v>
          </cell>
          <cell r="CA764">
            <v>0</v>
          </cell>
          <cell r="CB764">
            <v>0</v>
          </cell>
          <cell r="CC764">
            <v>0</v>
          </cell>
        </row>
        <row r="765">
          <cell r="B765" t="str">
            <v>국도38(종)01</v>
          </cell>
          <cell r="C765" t="str">
            <v>국도38(종)</v>
          </cell>
          <cell r="D765" t="str">
            <v>01</v>
          </cell>
          <cell r="E765" t="str">
            <v>0519X_483</v>
          </cell>
          <cell r="F765" t="str">
            <v>CCTV11</v>
          </cell>
          <cell r="G765">
            <v>0</v>
          </cell>
          <cell r="H765">
            <v>12</v>
          </cell>
          <cell r="I765">
            <v>0</v>
          </cell>
          <cell r="J765" t="str">
            <v>18년예정</v>
          </cell>
          <cell r="K765">
            <v>0</v>
          </cell>
          <cell r="L765">
            <v>0</v>
          </cell>
          <cell r="M765">
            <v>0</v>
          </cell>
          <cell r="N765">
            <v>0</v>
          </cell>
          <cell r="O765">
            <v>0</v>
          </cell>
          <cell r="P765">
            <v>0</v>
          </cell>
          <cell r="Q765">
            <v>0</v>
          </cell>
          <cell r="R765">
            <v>0</v>
          </cell>
          <cell r="S765">
            <v>0</v>
          </cell>
          <cell r="T765">
            <v>0</v>
          </cell>
          <cell r="U765">
            <v>0</v>
          </cell>
          <cell r="V765">
            <v>0</v>
          </cell>
          <cell r="W765">
            <v>0</v>
          </cell>
          <cell r="X765">
            <v>0</v>
          </cell>
          <cell r="Y765">
            <v>0</v>
          </cell>
          <cell r="Z765">
            <v>0</v>
          </cell>
          <cell r="AA765">
            <v>0</v>
          </cell>
          <cell r="AB765">
            <v>0</v>
          </cell>
          <cell r="AC765">
            <v>0</v>
          </cell>
          <cell r="AD765">
            <v>0</v>
          </cell>
          <cell r="AE765">
            <v>0</v>
          </cell>
          <cell r="AF765">
            <v>0</v>
          </cell>
          <cell r="AG765">
            <v>0</v>
          </cell>
          <cell r="AH765">
            <v>0</v>
          </cell>
          <cell r="AI765">
            <v>0</v>
          </cell>
          <cell r="AJ765">
            <v>0</v>
          </cell>
          <cell r="AK765">
            <v>0</v>
          </cell>
          <cell r="AL765">
            <v>0</v>
          </cell>
          <cell r="AM765">
            <v>0</v>
          </cell>
          <cell r="AN765">
            <v>0</v>
          </cell>
          <cell r="AO765">
            <v>0</v>
          </cell>
          <cell r="AP765">
            <v>0</v>
          </cell>
          <cell r="AQ765">
            <v>0</v>
          </cell>
          <cell r="AR765">
            <v>0</v>
          </cell>
          <cell r="AS765">
            <v>0</v>
          </cell>
          <cell r="AT765">
            <v>0</v>
          </cell>
          <cell r="AU765">
            <v>0</v>
          </cell>
          <cell r="AV765">
            <v>0</v>
          </cell>
          <cell r="AW765">
            <v>0</v>
          </cell>
          <cell r="AX765">
            <v>0</v>
          </cell>
          <cell r="AY765">
            <v>0</v>
          </cell>
          <cell r="AZ765">
            <v>0</v>
          </cell>
          <cell r="BA765">
            <v>0</v>
          </cell>
          <cell r="BB765">
            <v>0</v>
          </cell>
          <cell r="BC765">
            <v>0</v>
          </cell>
          <cell r="BD765">
            <v>0</v>
          </cell>
          <cell r="BE765">
            <v>0</v>
          </cell>
          <cell r="BF765">
            <v>0</v>
          </cell>
          <cell r="BG765">
            <v>0</v>
          </cell>
          <cell r="BH765">
            <v>0</v>
          </cell>
          <cell r="BI765">
            <v>0</v>
          </cell>
          <cell r="BJ765">
            <v>0</v>
          </cell>
          <cell r="BK765">
            <v>0</v>
          </cell>
          <cell r="BL765">
            <v>0</v>
          </cell>
          <cell r="BM765">
            <v>0</v>
          </cell>
          <cell r="BN765">
            <v>0</v>
          </cell>
          <cell r="BO765">
            <v>0</v>
          </cell>
          <cell r="BP765">
            <v>0</v>
          </cell>
          <cell r="BQ765">
            <v>0</v>
          </cell>
          <cell r="BR765">
            <v>0</v>
          </cell>
          <cell r="BS765">
            <v>0</v>
          </cell>
          <cell r="BT765">
            <v>0</v>
          </cell>
          <cell r="BU765">
            <v>0</v>
          </cell>
          <cell r="BV765">
            <v>0</v>
          </cell>
          <cell r="BW765">
            <v>0</v>
          </cell>
          <cell r="BX765">
            <v>0</v>
          </cell>
          <cell r="BY765">
            <v>0</v>
          </cell>
          <cell r="BZ765">
            <v>0</v>
          </cell>
          <cell r="CA765">
            <v>0</v>
          </cell>
          <cell r="CB765">
            <v>0</v>
          </cell>
          <cell r="CC765">
            <v>0</v>
          </cell>
        </row>
        <row r="766">
          <cell r="A766" t="str">
            <v>국도38(종)01</v>
          </cell>
          <cell r="B766" t="str">
            <v>소계</v>
          </cell>
          <cell r="C766" t="str">
            <v>국도38(종)01</v>
          </cell>
          <cell r="D766">
            <v>0</v>
          </cell>
          <cell r="E766">
            <v>0</v>
          </cell>
          <cell r="F766">
            <v>0</v>
          </cell>
          <cell r="G766">
            <v>7512</v>
          </cell>
          <cell r="H766">
            <v>0</v>
          </cell>
          <cell r="I766">
            <v>0</v>
          </cell>
          <cell r="J766">
            <v>0</v>
          </cell>
          <cell r="K766">
            <v>0</v>
          </cell>
          <cell r="L766">
            <v>0</v>
          </cell>
          <cell r="M766">
            <v>0</v>
          </cell>
          <cell r="N766">
            <v>0</v>
          </cell>
          <cell r="O766">
            <v>0</v>
          </cell>
          <cell r="P766">
            <v>0</v>
          </cell>
          <cell r="Q766">
            <v>0</v>
          </cell>
          <cell r="R766">
            <v>263</v>
          </cell>
          <cell r="S766">
            <v>7197</v>
          </cell>
          <cell r="T766">
            <v>7460</v>
          </cell>
          <cell r="U766">
            <v>7604</v>
          </cell>
          <cell r="V766">
            <v>0</v>
          </cell>
          <cell r="W766">
            <v>100</v>
          </cell>
          <cell r="X766">
            <v>44</v>
          </cell>
          <cell r="Y766">
            <v>0</v>
          </cell>
          <cell r="Z766">
            <v>0</v>
          </cell>
          <cell r="AA766">
            <v>0</v>
          </cell>
          <cell r="AB766">
            <v>0</v>
          </cell>
          <cell r="AC766">
            <v>0</v>
          </cell>
          <cell r="AD766">
            <v>0</v>
          </cell>
          <cell r="AE766">
            <v>0</v>
          </cell>
          <cell r="AF766">
            <v>52</v>
          </cell>
          <cell r="AG766">
            <v>0</v>
          </cell>
          <cell r="AH766">
            <v>52</v>
          </cell>
          <cell r="AI766">
            <v>82</v>
          </cell>
          <cell r="AJ766">
            <v>20</v>
          </cell>
          <cell r="AK766">
            <v>10</v>
          </cell>
          <cell r="AL766">
            <v>1</v>
          </cell>
          <cell r="AM766">
            <v>5</v>
          </cell>
          <cell r="AN766">
            <v>0</v>
          </cell>
          <cell r="AO766">
            <v>2</v>
          </cell>
          <cell r="AP766">
            <v>0</v>
          </cell>
          <cell r="AQ766">
            <v>0</v>
          </cell>
          <cell r="AR766">
            <v>5</v>
          </cell>
          <cell r="AS766">
            <v>0</v>
          </cell>
          <cell r="AT766">
            <v>0</v>
          </cell>
          <cell r="AU766">
            <v>0</v>
          </cell>
          <cell r="AV766">
            <v>24</v>
          </cell>
          <cell r="AW766">
            <v>98</v>
          </cell>
          <cell r="AX766">
            <v>0</v>
          </cell>
          <cell r="AY766">
            <v>0</v>
          </cell>
          <cell r="AZ766">
            <v>0</v>
          </cell>
          <cell r="BA766">
            <v>2</v>
          </cell>
          <cell r="BB766">
            <v>2</v>
          </cell>
          <cell r="BC766">
            <v>4</v>
          </cell>
          <cell r="BD766">
            <v>82</v>
          </cell>
          <cell r="BE766">
            <v>0</v>
          </cell>
          <cell r="BF766">
            <v>0</v>
          </cell>
          <cell r="BG766">
            <v>2</v>
          </cell>
          <cell r="BH766">
            <v>4</v>
          </cell>
          <cell r="BI766">
            <v>0</v>
          </cell>
          <cell r="BJ766">
            <v>0</v>
          </cell>
          <cell r="BK766">
            <v>0</v>
          </cell>
          <cell r="BL766">
            <v>5</v>
          </cell>
          <cell r="BM766">
            <v>0</v>
          </cell>
          <cell r="BN766">
            <v>0</v>
          </cell>
          <cell r="BO766">
            <v>0</v>
          </cell>
          <cell r="BP766">
            <v>2916</v>
          </cell>
          <cell r="BQ766">
            <v>180</v>
          </cell>
          <cell r="BR766">
            <v>11</v>
          </cell>
          <cell r="BS766">
            <v>17</v>
          </cell>
          <cell r="BT766">
            <v>33</v>
          </cell>
          <cell r="BU766">
            <v>1888</v>
          </cell>
          <cell r="BV766">
            <v>100</v>
          </cell>
          <cell r="BW766">
            <v>59</v>
          </cell>
          <cell r="BX766">
            <v>1</v>
          </cell>
          <cell r="BY766">
            <v>0</v>
          </cell>
          <cell r="BZ766">
            <v>0</v>
          </cell>
          <cell r="CA766">
            <v>1958</v>
          </cell>
          <cell r="CB766">
            <v>0</v>
          </cell>
          <cell r="CC766">
            <v>0</v>
          </cell>
        </row>
        <row r="767">
          <cell r="B767" t="str">
            <v>국도38(종)02</v>
          </cell>
          <cell r="C767" t="str">
            <v>국도38(종)</v>
          </cell>
          <cell r="D767" t="str">
            <v>02</v>
          </cell>
          <cell r="E767" t="str">
            <v>0519X_481</v>
          </cell>
          <cell r="F767" t="str">
            <v>0519X_392</v>
          </cell>
          <cell r="G767">
            <v>41</v>
          </cell>
          <cell r="H767">
            <v>48</v>
          </cell>
          <cell r="I767">
            <v>0</v>
          </cell>
          <cell r="J767">
            <v>0</v>
          </cell>
          <cell r="K767">
            <v>0</v>
          </cell>
          <cell r="L767">
            <v>0</v>
          </cell>
          <cell r="M767">
            <v>0</v>
          </cell>
          <cell r="N767">
            <v>0</v>
          </cell>
          <cell r="O767">
            <v>0</v>
          </cell>
          <cell r="P767">
            <v>0</v>
          </cell>
          <cell r="Q767">
            <v>0</v>
          </cell>
          <cell r="R767">
            <v>41</v>
          </cell>
          <cell r="S767">
            <v>0</v>
          </cell>
          <cell r="T767">
            <v>41</v>
          </cell>
          <cell r="U767">
            <v>41</v>
          </cell>
          <cell r="V767">
            <v>0</v>
          </cell>
          <cell r="W767">
            <v>0</v>
          </cell>
          <cell r="X767">
            <v>0</v>
          </cell>
          <cell r="Y767">
            <v>0</v>
          </cell>
          <cell r="Z767">
            <v>0</v>
          </cell>
          <cell r="AA767">
            <v>0</v>
          </cell>
          <cell r="AB767">
            <v>0</v>
          </cell>
          <cell r="AC767">
            <v>0</v>
          </cell>
          <cell r="AD767">
            <v>0</v>
          </cell>
          <cell r="AE767">
            <v>0</v>
          </cell>
          <cell r="AF767">
            <v>0</v>
          </cell>
          <cell r="AG767">
            <v>0</v>
          </cell>
          <cell r="AH767">
            <v>0</v>
          </cell>
          <cell r="AI767">
            <v>0</v>
          </cell>
          <cell r="AJ767">
            <v>0</v>
          </cell>
          <cell r="AK767">
            <v>0</v>
          </cell>
          <cell r="AL767">
            <v>0</v>
          </cell>
          <cell r="AM767">
            <v>0</v>
          </cell>
          <cell r="AN767">
            <v>0</v>
          </cell>
          <cell r="AO767">
            <v>0</v>
          </cell>
          <cell r="AP767">
            <v>0</v>
          </cell>
          <cell r="AQ767">
            <v>0</v>
          </cell>
          <cell r="AR767">
            <v>0</v>
          </cell>
          <cell r="AS767">
            <v>0</v>
          </cell>
          <cell r="AT767">
            <v>0</v>
          </cell>
          <cell r="AU767">
            <v>0</v>
          </cell>
          <cell r="AV767">
            <v>0</v>
          </cell>
          <cell r="AW767">
            <v>0</v>
          </cell>
          <cell r="AX767">
            <v>0</v>
          </cell>
          <cell r="AY767">
            <v>0</v>
          </cell>
          <cell r="AZ767">
            <v>0</v>
          </cell>
          <cell r="BA767">
            <v>0</v>
          </cell>
          <cell r="BB767">
            <v>0</v>
          </cell>
          <cell r="BC767">
            <v>0</v>
          </cell>
          <cell r="BD767">
            <v>0</v>
          </cell>
          <cell r="BE767">
            <v>0</v>
          </cell>
          <cell r="BF767">
            <v>0</v>
          </cell>
          <cell r="BG767">
            <v>0</v>
          </cell>
          <cell r="BH767">
            <v>0</v>
          </cell>
          <cell r="BI767">
            <v>0</v>
          </cell>
          <cell r="BJ767">
            <v>0</v>
          </cell>
          <cell r="BK767">
            <v>0</v>
          </cell>
          <cell r="BL767">
            <v>0</v>
          </cell>
          <cell r="BM767">
            <v>0</v>
          </cell>
          <cell r="BN767">
            <v>0</v>
          </cell>
          <cell r="BO767">
            <v>0</v>
          </cell>
          <cell r="BP767">
            <v>0</v>
          </cell>
          <cell r="BQ767">
            <v>0</v>
          </cell>
          <cell r="BR767">
            <v>0</v>
          </cell>
          <cell r="BS767">
            <v>0</v>
          </cell>
          <cell r="BT767">
            <v>0</v>
          </cell>
          <cell r="BU767">
            <v>0</v>
          </cell>
          <cell r="BV767">
            <v>0</v>
          </cell>
          <cell r="BW767">
            <v>0</v>
          </cell>
          <cell r="BX767">
            <v>0</v>
          </cell>
          <cell r="BY767">
            <v>0</v>
          </cell>
          <cell r="BZ767">
            <v>0</v>
          </cell>
          <cell r="CA767">
            <v>0</v>
          </cell>
          <cell r="CB767">
            <v>0</v>
          </cell>
          <cell r="CC767">
            <v>0</v>
          </cell>
        </row>
        <row r="768">
          <cell r="B768" t="str">
            <v>국도38(종)02</v>
          </cell>
          <cell r="C768" t="str">
            <v>국도38(종)</v>
          </cell>
          <cell r="D768" t="str">
            <v>02</v>
          </cell>
          <cell r="E768" t="str">
            <v>0519X_392</v>
          </cell>
          <cell r="F768" t="str">
            <v>05192_391</v>
          </cell>
          <cell r="G768">
            <v>33</v>
          </cell>
          <cell r="H768">
            <v>48</v>
          </cell>
          <cell r="I768">
            <v>0</v>
          </cell>
          <cell r="J768">
            <v>0</v>
          </cell>
          <cell r="K768">
            <v>0</v>
          </cell>
          <cell r="L768">
            <v>0</v>
          </cell>
          <cell r="M768">
            <v>0</v>
          </cell>
          <cell r="N768">
            <v>0</v>
          </cell>
          <cell r="O768">
            <v>0</v>
          </cell>
          <cell r="P768">
            <v>0</v>
          </cell>
          <cell r="Q768">
            <v>0</v>
          </cell>
          <cell r="R768">
            <v>33</v>
          </cell>
          <cell r="S768">
            <v>0</v>
          </cell>
          <cell r="T768">
            <v>33</v>
          </cell>
          <cell r="U768">
            <v>33</v>
          </cell>
          <cell r="V768">
            <v>0</v>
          </cell>
          <cell r="W768">
            <v>0</v>
          </cell>
          <cell r="X768">
            <v>0</v>
          </cell>
          <cell r="Y768">
            <v>0</v>
          </cell>
          <cell r="Z768">
            <v>0</v>
          </cell>
          <cell r="AA768">
            <v>0</v>
          </cell>
          <cell r="AB768">
            <v>0</v>
          </cell>
          <cell r="AC768">
            <v>0</v>
          </cell>
          <cell r="AD768">
            <v>0</v>
          </cell>
          <cell r="AE768">
            <v>0</v>
          </cell>
          <cell r="AF768">
            <v>0</v>
          </cell>
          <cell r="AG768">
            <v>0</v>
          </cell>
          <cell r="AH768">
            <v>0</v>
          </cell>
          <cell r="AI768">
            <v>0</v>
          </cell>
          <cell r="AJ768">
            <v>0</v>
          </cell>
          <cell r="AK768">
            <v>0</v>
          </cell>
          <cell r="AL768">
            <v>0</v>
          </cell>
          <cell r="AM768">
            <v>0</v>
          </cell>
          <cell r="AN768">
            <v>0</v>
          </cell>
          <cell r="AO768">
            <v>0</v>
          </cell>
          <cell r="AP768">
            <v>0</v>
          </cell>
          <cell r="AQ768">
            <v>0</v>
          </cell>
          <cell r="AR768">
            <v>0</v>
          </cell>
          <cell r="AS768">
            <v>0</v>
          </cell>
          <cell r="AT768">
            <v>0</v>
          </cell>
          <cell r="AU768">
            <v>0</v>
          </cell>
          <cell r="AV768">
            <v>0</v>
          </cell>
          <cell r="AW768">
            <v>0</v>
          </cell>
          <cell r="AX768">
            <v>0</v>
          </cell>
          <cell r="AY768">
            <v>0</v>
          </cell>
          <cell r="AZ768">
            <v>0</v>
          </cell>
          <cell r="BA768">
            <v>0</v>
          </cell>
          <cell r="BB768">
            <v>0</v>
          </cell>
          <cell r="BC768">
            <v>0</v>
          </cell>
          <cell r="BD768">
            <v>0</v>
          </cell>
          <cell r="BE768">
            <v>0</v>
          </cell>
          <cell r="BF768">
            <v>0</v>
          </cell>
          <cell r="BG768">
            <v>0</v>
          </cell>
          <cell r="BH768">
            <v>0</v>
          </cell>
          <cell r="BI768">
            <v>0</v>
          </cell>
          <cell r="BJ768">
            <v>0</v>
          </cell>
          <cell r="BK768">
            <v>0</v>
          </cell>
          <cell r="BL768">
            <v>0</v>
          </cell>
          <cell r="BM768">
            <v>0</v>
          </cell>
          <cell r="BN768">
            <v>0</v>
          </cell>
          <cell r="BO768">
            <v>0</v>
          </cell>
          <cell r="BP768">
            <v>0</v>
          </cell>
          <cell r="BQ768">
            <v>0</v>
          </cell>
          <cell r="BR768">
            <v>0</v>
          </cell>
          <cell r="BS768">
            <v>0</v>
          </cell>
          <cell r="BT768">
            <v>0</v>
          </cell>
          <cell r="BU768">
            <v>0</v>
          </cell>
          <cell r="BV768">
            <v>0</v>
          </cell>
          <cell r="BW768">
            <v>0</v>
          </cell>
          <cell r="BX768">
            <v>0</v>
          </cell>
          <cell r="BY768">
            <v>0</v>
          </cell>
          <cell r="BZ768">
            <v>0</v>
          </cell>
          <cell r="CA768">
            <v>0</v>
          </cell>
          <cell r="CB768">
            <v>0</v>
          </cell>
          <cell r="CC768">
            <v>0</v>
          </cell>
        </row>
        <row r="769">
          <cell r="B769" t="str">
            <v>국도38(종)02</v>
          </cell>
          <cell r="C769" t="str">
            <v>국도38(종)</v>
          </cell>
          <cell r="D769" t="str">
            <v>02</v>
          </cell>
          <cell r="E769" t="str">
            <v>05192_391</v>
          </cell>
          <cell r="F769" t="str">
            <v>05192_601</v>
          </cell>
          <cell r="G769">
            <v>36</v>
          </cell>
          <cell r="H769">
            <v>48</v>
          </cell>
          <cell r="I769">
            <v>0</v>
          </cell>
          <cell r="J769">
            <v>0</v>
          </cell>
          <cell r="K769">
            <v>0</v>
          </cell>
          <cell r="L769">
            <v>0</v>
          </cell>
          <cell r="M769">
            <v>0</v>
          </cell>
          <cell r="N769">
            <v>0</v>
          </cell>
          <cell r="O769">
            <v>0</v>
          </cell>
          <cell r="P769">
            <v>0</v>
          </cell>
          <cell r="Q769">
            <v>0</v>
          </cell>
          <cell r="R769">
            <v>36</v>
          </cell>
          <cell r="S769">
            <v>0</v>
          </cell>
          <cell r="T769">
            <v>36</v>
          </cell>
          <cell r="U769">
            <v>36</v>
          </cell>
          <cell r="V769">
            <v>0</v>
          </cell>
          <cell r="W769">
            <v>0</v>
          </cell>
          <cell r="X769">
            <v>0</v>
          </cell>
          <cell r="Y769">
            <v>0</v>
          </cell>
          <cell r="Z769">
            <v>0</v>
          </cell>
          <cell r="AA769">
            <v>0</v>
          </cell>
          <cell r="AB769">
            <v>0</v>
          </cell>
          <cell r="AC769">
            <v>0</v>
          </cell>
          <cell r="AD769">
            <v>0</v>
          </cell>
          <cell r="AE769">
            <v>0</v>
          </cell>
          <cell r="AF769">
            <v>0</v>
          </cell>
          <cell r="AG769">
            <v>0</v>
          </cell>
          <cell r="AH769">
            <v>0</v>
          </cell>
          <cell r="AI769">
            <v>0</v>
          </cell>
          <cell r="AJ769">
            <v>0</v>
          </cell>
          <cell r="AK769">
            <v>0</v>
          </cell>
          <cell r="AL769">
            <v>0</v>
          </cell>
          <cell r="AM769">
            <v>0</v>
          </cell>
          <cell r="AN769">
            <v>0</v>
          </cell>
          <cell r="AO769">
            <v>0</v>
          </cell>
          <cell r="AP769">
            <v>0</v>
          </cell>
          <cell r="AQ769">
            <v>0</v>
          </cell>
          <cell r="AR769">
            <v>0</v>
          </cell>
          <cell r="AS769">
            <v>0</v>
          </cell>
          <cell r="AT769">
            <v>0</v>
          </cell>
          <cell r="AU769">
            <v>0</v>
          </cell>
          <cell r="AV769">
            <v>0</v>
          </cell>
          <cell r="AW769">
            <v>0</v>
          </cell>
          <cell r="AX769">
            <v>0</v>
          </cell>
          <cell r="AY769">
            <v>0</v>
          </cell>
          <cell r="AZ769">
            <v>0</v>
          </cell>
          <cell r="BA769">
            <v>0</v>
          </cell>
          <cell r="BB769">
            <v>0</v>
          </cell>
          <cell r="BC769">
            <v>0</v>
          </cell>
          <cell r="BD769">
            <v>0</v>
          </cell>
          <cell r="BE769">
            <v>0</v>
          </cell>
          <cell r="BF769">
            <v>0</v>
          </cell>
          <cell r="BG769">
            <v>0</v>
          </cell>
          <cell r="BH769">
            <v>0</v>
          </cell>
          <cell r="BI769">
            <v>0</v>
          </cell>
          <cell r="BJ769">
            <v>0</v>
          </cell>
          <cell r="BK769">
            <v>0</v>
          </cell>
          <cell r="BL769">
            <v>0</v>
          </cell>
          <cell r="BM769">
            <v>0</v>
          </cell>
          <cell r="BN769">
            <v>0</v>
          </cell>
          <cell r="BO769">
            <v>0</v>
          </cell>
          <cell r="BP769">
            <v>0</v>
          </cell>
          <cell r="BQ769">
            <v>0</v>
          </cell>
          <cell r="BR769">
            <v>0</v>
          </cell>
          <cell r="BS769">
            <v>0</v>
          </cell>
          <cell r="BT769">
            <v>0</v>
          </cell>
          <cell r="BU769">
            <v>0</v>
          </cell>
          <cell r="BV769">
            <v>0</v>
          </cell>
          <cell r="BW769">
            <v>0</v>
          </cell>
          <cell r="BX769">
            <v>0</v>
          </cell>
          <cell r="BY769">
            <v>0</v>
          </cell>
          <cell r="BZ769">
            <v>0</v>
          </cell>
          <cell r="CA769">
            <v>0</v>
          </cell>
          <cell r="CB769">
            <v>0</v>
          </cell>
          <cell r="CC769">
            <v>0</v>
          </cell>
        </row>
        <row r="770">
          <cell r="B770" t="str">
            <v>국도38(종)02</v>
          </cell>
          <cell r="C770" t="str">
            <v>국도38(종)</v>
          </cell>
          <cell r="D770" t="str">
            <v>02</v>
          </cell>
          <cell r="E770" t="str">
            <v>05192_601</v>
          </cell>
          <cell r="F770" t="str">
            <v>0519H_311</v>
          </cell>
          <cell r="G770">
            <v>36</v>
          </cell>
          <cell r="H770">
            <v>48</v>
          </cell>
          <cell r="I770">
            <v>0</v>
          </cell>
          <cell r="J770">
            <v>0</v>
          </cell>
          <cell r="K770">
            <v>0</v>
          </cell>
          <cell r="L770">
            <v>0</v>
          </cell>
          <cell r="M770">
            <v>0</v>
          </cell>
          <cell r="N770">
            <v>0</v>
          </cell>
          <cell r="O770">
            <v>0</v>
          </cell>
          <cell r="P770">
            <v>0</v>
          </cell>
          <cell r="Q770">
            <v>0</v>
          </cell>
          <cell r="R770">
            <v>36</v>
          </cell>
          <cell r="S770">
            <v>0</v>
          </cell>
          <cell r="T770">
            <v>36</v>
          </cell>
          <cell r="U770">
            <v>36</v>
          </cell>
          <cell r="V770">
            <v>0</v>
          </cell>
          <cell r="W770">
            <v>0</v>
          </cell>
          <cell r="X770">
            <v>0</v>
          </cell>
          <cell r="Y770">
            <v>0</v>
          </cell>
          <cell r="Z770">
            <v>0</v>
          </cell>
          <cell r="AA770">
            <v>0</v>
          </cell>
          <cell r="AB770">
            <v>0</v>
          </cell>
          <cell r="AC770">
            <v>0</v>
          </cell>
          <cell r="AD770">
            <v>0</v>
          </cell>
          <cell r="AE770">
            <v>0</v>
          </cell>
          <cell r="AF770">
            <v>0</v>
          </cell>
          <cell r="AG770">
            <v>0</v>
          </cell>
          <cell r="AH770">
            <v>0</v>
          </cell>
          <cell r="AI770">
            <v>0</v>
          </cell>
          <cell r="AJ770">
            <v>0</v>
          </cell>
          <cell r="AK770">
            <v>0</v>
          </cell>
          <cell r="AL770">
            <v>0</v>
          </cell>
          <cell r="AM770">
            <v>0</v>
          </cell>
          <cell r="AN770">
            <v>0</v>
          </cell>
          <cell r="AO770">
            <v>0</v>
          </cell>
          <cell r="AP770">
            <v>0</v>
          </cell>
          <cell r="AQ770">
            <v>0</v>
          </cell>
          <cell r="AR770">
            <v>0</v>
          </cell>
          <cell r="AS770">
            <v>0</v>
          </cell>
          <cell r="AT770">
            <v>0</v>
          </cell>
          <cell r="AU770">
            <v>0</v>
          </cell>
          <cell r="AV770">
            <v>0</v>
          </cell>
          <cell r="AW770">
            <v>0</v>
          </cell>
          <cell r="AX770">
            <v>0</v>
          </cell>
          <cell r="AY770">
            <v>0</v>
          </cell>
          <cell r="AZ770">
            <v>0</v>
          </cell>
          <cell r="BA770">
            <v>0</v>
          </cell>
          <cell r="BB770">
            <v>0</v>
          </cell>
          <cell r="BC770">
            <v>0</v>
          </cell>
          <cell r="BD770">
            <v>0</v>
          </cell>
          <cell r="BE770">
            <v>0</v>
          </cell>
          <cell r="BF770">
            <v>0</v>
          </cell>
          <cell r="BG770">
            <v>0</v>
          </cell>
          <cell r="BH770">
            <v>0</v>
          </cell>
          <cell r="BI770">
            <v>0</v>
          </cell>
          <cell r="BJ770">
            <v>0</v>
          </cell>
          <cell r="BK770">
            <v>0</v>
          </cell>
          <cell r="BL770">
            <v>0</v>
          </cell>
          <cell r="BM770">
            <v>0</v>
          </cell>
          <cell r="BN770">
            <v>0</v>
          </cell>
          <cell r="BO770">
            <v>0</v>
          </cell>
          <cell r="BP770">
            <v>0</v>
          </cell>
          <cell r="BQ770">
            <v>0</v>
          </cell>
          <cell r="BR770">
            <v>0</v>
          </cell>
          <cell r="BS770">
            <v>0</v>
          </cell>
          <cell r="BT770">
            <v>0</v>
          </cell>
          <cell r="BU770">
            <v>0</v>
          </cell>
          <cell r="BV770">
            <v>0</v>
          </cell>
          <cell r="BW770">
            <v>0</v>
          </cell>
          <cell r="BX770">
            <v>0</v>
          </cell>
          <cell r="BY770">
            <v>0</v>
          </cell>
          <cell r="BZ770">
            <v>0</v>
          </cell>
          <cell r="CA770">
            <v>0</v>
          </cell>
          <cell r="CB770">
            <v>0</v>
          </cell>
          <cell r="CC770">
            <v>0</v>
          </cell>
        </row>
        <row r="771">
          <cell r="B771" t="str">
            <v>국도38(종)02</v>
          </cell>
          <cell r="C771" t="str">
            <v>국도38(종)</v>
          </cell>
          <cell r="D771" t="str">
            <v>02</v>
          </cell>
          <cell r="E771" t="str">
            <v>0519H_311</v>
          </cell>
          <cell r="F771" t="str">
            <v>0519H_211</v>
          </cell>
          <cell r="G771">
            <v>33</v>
          </cell>
          <cell r="H771">
            <v>48</v>
          </cell>
          <cell r="I771">
            <v>0</v>
          </cell>
          <cell r="J771">
            <v>0</v>
          </cell>
          <cell r="K771">
            <v>0</v>
          </cell>
          <cell r="L771">
            <v>0</v>
          </cell>
          <cell r="M771">
            <v>0</v>
          </cell>
          <cell r="N771">
            <v>0</v>
          </cell>
          <cell r="O771">
            <v>0</v>
          </cell>
          <cell r="P771">
            <v>0</v>
          </cell>
          <cell r="Q771">
            <v>0</v>
          </cell>
          <cell r="R771">
            <v>33</v>
          </cell>
          <cell r="S771">
            <v>0</v>
          </cell>
          <cell r="T771">
            <v>33</v>
          </cell>
          <cell r="U771">
            <v>33</v>
          </cell>
          <cell r="V771">
            <v>0</v>
          </cell>
          <cell r="W771">
            <v>0</v>
          </cell>
          <cell r="X771">
            <v>0</v>
          </cell>
          <cell r="Y771">
            <v>0</v>
          </cell>
          <cell r="Z771">
            <v>0</v>
          </cell>
          <cell r="AA771">
            <v>0</v>
          </cell>
          <cell r="AB771">
            <v>0</v>
          </cell>
          <cell r="AC771">
            <v>0</v>
          </cell>
          <cell r="AD771">
            <v>0</v>
          </cell>
          <cell r="AE771">
            <v>0</v>
          </cell>
          <cell r="AF771">
            <v>0</v>
          </cell>
          <cell r="AG771">
            <v>0</v>
          </cell>
          <cell r="AH771">
            <v>0</v>
          </cell>
          <cell r="AI771">
            <v>0</v>
          </cell>
          <cell r="AJ771">
            <v>0</v>
          </cell>
          <cell r="AK771">
            <v>0</v>
          </cell>
          <cell r="AL771">
            <v>0</v>
          </cell>
          <cell r="AM771">
            <v>0</v>
          </cell>
          <cell r="AN771">
            <v>0</v>
          </cell>
          <cell r="AO771">
            <v>0</v>
          </cell>
          <cell r="AP771">
            <v>0</v>
          </cell>
          <cell r="AQ771">
            <v>0</v>
          </cell>
          <cell r="AR771">
            <v>0</v>
          </cell>
          <cell r="AS771">
            <v>0</v>
          </cell>
          <cell r="AT771">
            <v>0</v>
          </cell>
          <cell r="AU771">
            <v>0</v>
          </cell>
          <cell r="AV771">
            <v>0</v>
          </cell>
          <cell r="AW771">
            <v>0</v>
          </cell>
          <cell r="AX771">
            <v>0</v>
          </cell>
          <cell r="AY771">
            <v>0</v>
          </cell>
          <cell r="AZ771">
            <v>0</v>
          </cell>
          <cell r="BA771">
            <v>0</v>
          </cell>
          <cell r="BB771">
            <v>0</v>
          </cell>
          <cell r="BC771">
            <v>0</v>
          </cell>
          <cell r="BD771">
            <v>0</v>
          </cell>
          <cell r="BE771">
            <v>0</v>
          </cell>
          <cell r="BF771">
            <v>0</v>
          </cell>
          <cell r="BG771">
            <v>0</v>
          </cell>
          <cell r="BH771">
            <v>0</v>
          </cell>
          <cell r="BI771">
            <v>0</v>
          </cell>
          <cell r="BJ771">
            <v>0</v>
          </cell>
          <cell r="BK771">
            <v>0</v>
          </cell>
          <cell r="BL771">
            <v>0</v>
          </cell>
          <cell r="BM771">
            <v>0</v>
          </cell>
          <cell r="BN771">
            <v>0</v>
          </cell>
          <cell r="BO771">
            <v>0</v>
          </cell>
          <cell r="BP771">
            <v>0</v>
          </cell>
          <cell r="BQ771">
            <v>0</v>
          </cell>
          <cell r="BR771">
            <v>0</v>
          </cell>
          <cell r="BS771">
            <v>0</v>
          </cell>
          <cell r="BT771">
            <v>0</v>
          </cell>
          <cell r="BU771">
            <v>0</v>
          </cell>
          <cell r="BV771">
            <v>0</v>
          </cell>
          <cell r="BW771">
            <v>0</v>
          </cell>
          <cell r="BX771">
            <v>0</v>
          </cell>
          <cell r="BY771">
            <v>0</v>
          </cell>
          <cell r="BZ771">
            <v>0</v>
          </cell>
          <cell r="CA771">
            <v>0</v>
          </cell>
          <cell r="CB771">
            <v>0</v>
          </cell>
          <cell r="CC771">
            <v>0</v>
          </cell>
        </row>
        <row r="772">
          <cell r="B772" t="str">
            <v>국도38(종)02</v>
          </cell>
          <cell r="C772" t="str">
            <v>국도38(종)</v>
          </cell>
          <cell r="D772" t="str">
            <v>02</v>
          </cell>
          <cell r="E772" t="str">
            <v>0519H_211</v>
          </cell>
          <cell r="F772" t="str">
            <v xml:space="preserve"> _무명</v>
          </cell>
          <cell r="G772">
            <v>42</v>
          </cell>
          <cell r="H772">
            <v>48</v>
          </cell>
          <cell r="I772">
            <v>0</v>
          </cell>
          <cell r="J772">
            <v>0</v>
          </cell>
          <cell r="K772">
            <v>0</v>
          </cell>
          <cell r="L772">
            <v>0</v>
          </cell>
          <cell r="M772">
            <v>0</v>
          </cell>
          <cell r="N772">
            <v>0</v>
          </cell>
          <cell r="O772">
            <v>0</v>
          </cell>
          <cell r="P772">
            <v>0</v>
          </cell>
          <cell r="Q772">
            <v>0</v>
          </cell>
          <cell r="R772">
            <v>42</v>
          </cell>
          <cell r="S772">
            <v>0</v>
          </cell>
          <cell r="T772">
            <v>42</v>
          </cell>
          <cell r="U772">
            <v>42</v>
          </cell>
          <cell r="V772">
            <v>0</v>
          </cell>
          <cell r="W772">
            <v>0</v>
          </cell>
          <cell r="X772">
            <v>0</v>
          </cell>
          <cell r="Y772">
            <v>0</v>
          </cell>
          <cell r="Z772">
            <v>0</v>
          </cell>
          <cell r="AA772">
            <v>0</v>
          </cell>
          <cell r="AB772">
            <v>0</v>
          </cell>
          <cell r="AC772">
            <v>0</v>
          </cell>
          <cell r="AD772">
            <v>0</v>
          </cell>
          <cell r="AE772">
            <v>0</v>
          </cell>
          <cell r="AF772">
            <v>0</v>
          </cell>
          <cell r="AG772">
            <v>0</v>
          </cell>
          <cell r="AH772">
            <v>0</v>
          </cell>
          <cell r="AI772">
            <v>0</v>
          </cell>
          <cell r="AJ772">
            <v>0</v>
          </cell>
          <cell r="AK772">
            <v>0</v>
          </cell>
          <cell r="AL772">
            <v>0</v>
          </cell>
          <cell r="AM772">
            <v>0</v>
          </cell>
          <cell r="AN772">
            <v>0</v>
          </cell>
          <cell r="AO772">
            <v>0</v>
          </cell>
          <cell r="AP772">
            <v>0</v>
          </cell>
          <cell r="AQ772">
            <v>0</v>
          </cell>
          <cell r="AR772">
            <v>0</v>
          </cell>
          <cell r="AS772">
            <v>0</v>
          </cell>
          <cell r="AT772">
            <v>0</v>
          </cell>
          <cell r="AU772">
            <v>0</v>
          </cell>
          <cell r="AV772">
            <v>0</v>
          </cell>
          <cell r="AW772">
            <v>0</v>
          </cell>
          <cell r="AX772">
            <v>0</v>
          </cell>
          <cell r="AY772">
            <v>0</v>
          </cell>
          <cell r="AZ772">
            <v>0</v>
          </cell>
          <cell r="BA772">
            <v>0</v>
          </cell>
          <cell r="BB772">
            <v>0</v>
          </cell>
          <cell r="BC772">
            <v>0</v>
          </cell>
          <cell r="BD772">
            <v>0</v>
          </cell>
          <cell r="BE772">
            <v>0</v>
          </cell>
          <cell r="BF772">
            <v>0</v>
          </cell>
          <cell r="BG772">
            <v>0</v>
          </cell>
          <cell r="BH772">
            <v>0</v>
          </cell>
          <cell r="BI772">
            <v>0</v>
          </cell>
          <cell r="BJ772">
            <v>0</v>
          </cell>
          <cell r="BK772">
            <v>0</v>
          </cell>
          <cell r="BL772">
            <v>0</v>
          </cell>
          <cell r="BM772">
            <v>0</v>
          </cell>
          <cell r="BN772">
            <v>0</v>
          </cell>
          <cell r="BO772">
            <v>0</v>
          </cell>
          <cell r="BP772">
            <v>0</v>
          </cell>
          <cell r="BQ772">
            <v>0</v>
          </cell>
          <cell r="BR772">
            <v>0</v>
          </cell>
          <cell r="BS772">
            <v>0</v>
          </cell>
          <cell r="BT772">
            <v>0</v>
          </cell>
          <cell r="BU772">
            <v>0</v>
          </cell>
          <cell r="BV772">
            <v>0</v>
          </cell>
          <cell r="BW772">
            <v>0</v>
          </cell>
          <cell r="BX772">
            <v>0</v>
          </cell>
          <cell r="BY772">
            <v>0</v>
          </cell>
          <cell r="BZ772">
            <v>0</v>
          </cell>
          <cell r="CA772">
            <v>0</v>
          </cell>
          <cell r="CB772">
            <v>0</v>
          </cell>
          <cell r="CC772">
            <v>0</v>
          </cell>
        </row>
        <row r="773">
          <cell r="B773" t="str">
            <v>국도38(종)02</v>
          </cell>
          <cell r="C773" t="str">
            <v>국도38(종)</v>
          </cell>
          <cell r="D773" t="str">
            <v>02</v>
          </cell>
          <cell r="E773" t="str">
            <v xml:space="preserve"> _무명</v>
          </cell>
          <cell r="F773" t="str">
            <v xml:space="preserve"> _무명</v>
          </cell>
          <cell r="G773">
            <v>34</v>
          </cell>
          <cell r="H773">
            <v>48</v>
          </cell>
          <cell r="I773">
            <v>0</v>
          </cell>
          <cell r="J773">
            <v>0</v>
          </cell>
          <cell r="K773">
            <v>0</v>
          </cell>
          <cell r="L773">
            <v>0</v>
          </cell>
          <cell r="M773">
            <v>0</v>
          </cell>
          <cell r="N773">
            <v>0</v>
          </cell>
          <cell r="O773">
            <v>0</v>
          </cell>
          <cell r="P773">
            <v>0</v>
          </cell>
          <cell r="Q773">
            <v>0</v>
          </cell>
          <cell r="R773">
            <v>34</v>
          </cell>
          <cell r="S773">
            <v>0</v>
          </cell>
          <cell r="T773">
            <v>34</v>
          </cell>
          <cell r="U773">
            <v>34</v>
          </cell>
          <cell r="V773">
            <v>0</v>
          </cell>
          <cell r="W773">
            <v>0</v>
          </cell>
          <cell r="X773">
            <v>0</v>
          </cell>
          <cell r="Y773">
            <v>0</v>
          </cell>
          <cell r="Z773">
            <v>0</v>
          </cell>
          <cell r="AA773">
            <v>0</v>
          </cell>
          <cell r="AB773">
            <v>0</v>
          </cell>
          <cell r="AC773">
            <v>0</v>
          </cell>
          <cell r="AD773">
            <v>0</v>
          </cell>
          <cell r="AE773">
            <v>0</v>
          </cell>
          <cell r="AF773">
            <v>0</v>
          </cell>
          <cell r="AG773">
            <v>0</v>
          </cell>
          <cell r="AH773">
            <v>0</v>
          </cell>
          <cell r="AI773">
            <v>0</v>
          </cell>
          <cell r="AJ773">
            <v>0</v>
          </cell>
          <cell r="AK773">
            <v>0</v>
          </cell>
          <cell r="AL773">
            <v>0</v>
          </cell>
          <cell r="AM773">
            <v>0</v>
          </cell>
          <cell r="AN773">
            <v>0</v>
          </cell>
          <cell r="AO773">
            <v>0</v>
          </cell>
          <cell r="AP773">
            <v>0</v>
          </cell>
          <cell r="AQ773">
            <v>0</v>
          </cell>
          <cell r="AR773">
            <v>0</v>
          </cell>
          <cell r="AS773">
            <v>0</v>
          </cell>
          <cell r="AT773">
            <v>0</v>
          </cell>
          <cell r="AU773">
            <v>0</v>
          </cell>
          <cell r="AV773">
            <v>0</v>
          </cell>
          <cell r="AW773">
            <v>0</v>
          </cell>
          <cell r="AX773">
            <v>0</v>
          </cell>
          <cell r="AY773">
            <v>0</v>
          </cell>
          <cell r="AZ773">
            <v>0</v>
          </cell>
          <cell r="BA773">
            <v>0</v>
          </cell>
          <cell r="BB773">
            <v>0</v>
          </cell>
          <cell r="BC773">
            <v>0</v>
          </cell>
          <cell r="BD773">
            <v>0</v>
          </cell>
          <cell r="BE773">
            <v>0</v>
          </cell>
          <cell r="BF773">
            <v>0</v>
          </cell>
          <cell r="BG773">
            <v>0</v>
          </cell>
          <cell r="BH773">
            <v>0</v>
          </cell>
          <cell r="BI773">
            <v>0</v>
          </cell>
          <cell r="BJ773">
            <v>0</v>
          </cell>
          <cell r="BK773">
            <v>0</v>
          </cell>
          <cell r="BL773">
            <v>0</v>
          </cell>
          <cell r="BM773">
            <v>0</v>
          </cell>
          <cell r="BN773">
            <v>0</v>
          </cell>
          <cell r="BO773">
            <v>0</v>
          </cell>
          <cell r="BP773">
            <v>0</v>
          </cell>
          <cell r="BQ773">
            <v>0</v>
          </cell>
          <cell r="BR773">
            <v>0</v>
          </cell>
          <cell r="BS773">
            <v>0</v>
          </cell>
          <cell r="BT773">
            <v>0</v>
          </cell>
          <cell r="BU773">
            <v>0</v>
          </cell>
          <cell r="BV773">
            <v>0</v>
          </cell>
          <cell r="BW773">
            <v>0</v>
          </cell>
          <cell r="BX773">
            <v>0</v>
          </cell>
          <cell r="BY773">
            <v>0</v>
          </cell>
          <cell r="BZ773">
            <v>0</v>
          </cell>
          <cell r="CA773">
            <v>0</v>
          </cell>
          <cell r="CB773">
            <v>0</v>
          </cell>
          <cell r="CC773">
            <v>0</v>
          </cell>
        </row>
        <row r="774">
          <cell r="B774" t="str">
            <v>국도38(종)02</v>
          </cell>
          <cell r="C774" t="str">
            <v>국도38(종)</v>
          </cell>
          <cell r="D774" t="str">
            <v>02</v>
          </cell>
          <cell r="E774" t="str">
            <v xml:space="preserve"> _무명</v>
          </cell>
          <cell r="F774" t="str">
            <v xml:space="preserve"> _무명</v>
          </cell>
          <cell r="G774">
            <v>45</v>
          </cell>
          <cell r="H774">
            <v>48</v>
          </cell>
          <cell r="I774">
            <v>0</v>
          </cell>
          <cell r="J774">
            <v>0</v>
          </cell>
          <cell r="K774">
            <v>0</v>
          </cell>
          <cell r="L774">
            <v>0</v>
          </cell>
          <cell r="M774">
            <v>0</v>
          </cell>
          <cell r="N774">
            <v>0</v>
          </cell>
          <cell r="O774">
            <v>0</v>
          </cell>
          <cell r="P774">
            <v>0</v>
          </cell>
          <cell r="Q774">
            <v>0</v>
          </cell>
          <cell r="R774">
            <v>45</v>
          </cell>
          <cell r="S774">
            <v>0</v>
          </cell>
          <cell r="T774">
            <v>45</v>
          </cell>
          <cell r="U774">
            <v>45</v>
          </cell>
          <cell r="V774">
            <v>0</v>
          </cell>
          <cell r="W774">
            <v>0</v>
          </cell>
          <cell r="X774">
            <v>0</v>
          </cell>
          <cell r="Y774">
            <v>0</v>
          </cell>
          <cell r="Z774">
            <v>0</v>
          </cell>
          <cell r="AA774">
            <v>0</v>
          </cell>
          <cell r="AB774">
            <v>0</v>
          </cell>
          <cell r="AC774">
            <v>0</v>
          </cell>
          <cell r="AD774">
            <v>0</v>
          </cell>
          <cell r="AE774">
            <v>0</v>
          </cell>
          <cell r="AF774">
            <v>0</v>
          </cell>
          <cell r="AG774">
            <v>0</v>
          </cell>
          <cell r="AH774">
            <v>0</v>
          </cell>
          <cell r="AI774">
            <v>0</v>
          </cell>
          <cell r="AJ774">
            <v>0</v>
          </cell>
          <cell r="AK774">
            <v>0</v>
          </cell>
          <cell r="AL774">
            <v>0</v>
          </cell>
          <cell r="AM774">
            <v>0</v>
          </cell>
          <cell r="AN774">
            <v>0</v>
          </cell>
          <cell r="AO774">
            <v>0</v>
          </cell>
          <cell r="AP774">
            <v>0</v>
          </cell>
          <cell r="AQ774">
            <v>0</v>
          </cell>
          <cell r="AR774">
            <v>0</v>
          </cell>
          <cell r="AS774">
            <v>0</v>
          </cell>
          <cell r="AT774">
            <v>0</v>
          </cell>
          <cell r="AU774">
            <v>0</v>
          </cell>
          <cell r="AV774">
            <v>0</v>
          </cell>
          <cell r="AW774">
            <v>0</v>
          </cell>
          <cell r="AX774">
            <v>0</v>
          </cell>
          <cell r="AY774">
            <v>0</v>
          </cell>
          <cell r="AZ774">
            <v>0</v>
          </cell>
          <cell r="BA774">
            <v>0</v>
          </cell>
          <cell r="BB774">
            <v>0</v>
          </cell>
          <cell r="BC774">
            <v>0</v>
          </cell>
          <cell r="BD774">
            <v>0</v>
          </cell>
          <cell r="BE774">
            <v>0</v>
          </cell>
          <cell r="BF774">
            <v>0</v>
          </cell>
          <cell r="BG774">
            <v>0</v>
          </cell>
          <cell r="BH774">
            <v>0</v>
          </cell>
          <cell r="BI774">
            <v>0</v>
          </cell>
          <cell r="BJ774">
            <v>0</v>
          </cell>
          <cell r="BK774">
            <v>0</v>
          </cell>
          <cell r="BL774">
            <v>0</v>
          </cell>
          <cell r="BM774">
            <v>0</v>
          </cell>
          <cell r="BN774">
            <v>0</v>
          </cell>
          <cell r="BO774">
            <v>0</v>
          </cell>
          <cell r="BP774">
            <v>0</v>
          </cell>
          <cell r="BQ774">
            <v>0</v>
          </cell>
          <cell r="BR774">
            <v>0</v>
          </cell>
          <cell r="BS774">
            <v>0</v>
          </cell>
          <cell r="BT774">
            <v>0</v>
          </cell>
          <cell r="BU774">
            <v>0</v>
          </cell>
          <cell r="BV774">
            <v>0</v>
          </cell>
          <cell r="BW774">
            <v>0</v>
          </cell>
          <cell r="BX774">
            <v>0</v>
          </cell>
          <cell r="BY774">
            <v>0</v>
          </cell>
          <cell r="BZ774">
            <v>0</v>
          </cell>
          <cell r="CA774">
            <v>0</v>
          </cell>
          <cell r="CB774">
            <v>0</v>
          </cell>
          <cell r="CC774">
            <v>0</v>
          </cell>
        </row>
        <row r="775">
          <cell r="B775" t="str">
            <v>국도38(종)02</v>
          </cell>
          <cell r="C775" t="str">
            <v>국도38(종)</v>
          </cell>
          <cell r="D775" t="str">
            <v>02</v>
          </cell>
          <cell r="E775" t="str">
            <v xml:space="preserve"> _무명</v>
          </cell>
          <cell r="F775" t="str">
            <v xml:space="preserve"> _무명</v>
          </cell>
          <cell r="G775">
            <v>49</v>
          </cell>
          <cell r="H775">
            <v>48</v>
          </cell>
          <cell r="I775">
            <v>0</v>
          </cell>
          <cell r="J775">
            <v>0</v>
          </cell>
          <cell r="K775">
            <v>0</v>
          </cell>
          <cell r="L775">
            <v>0</v>
          </cell>
          <cell r="M775">
            <v>0</v>
          </cell>
          <cell r="N775">
            <v>0</v>
          </cell>
          <cell r="O775">
            <v>0</v>
          </cell>
          <cell r="P775">
            <v>0</v>
          </cell>
          <cell r="Q775">
            <v>0</v>
          </cell>
          <cell r="R775">
            <v>49</v>
          </cell>
          <cell r="S775">
            <v>0</v>
          </cell>
          <cell r="T775">
            <v>49</v>
          </cell>
          <cell r="U775">
            <v>49</v>
          </cell>
          <cell r="V775">
            <v>0</v>
          </cell>
          <cell r="W775">
            <v>0</v>
          </cell>
          <cell r="X775">
            <v>0</v>
          </cell>
          <cell r="Y775">
            <v>0</v>
          </cell>
          <cell r="Z775">
            <v>0</v>
          </cell>
          <cell r="AA775">
            <v>0</v>
          </cell>
          <cell r="AB775">
            <v>0</v>
          </cell>
          <cell r="AC775">
            <v>0</v>
          </cell>
          <cell r="AD775">
            <v>0</v>
          </cell>
          <cell r="AE775">
            <v>0</v>
          </cell>
          <cell r="AF775">
            <v>0</v>
          </cell>
          <cell r="AG775">
            <v>0</v>
          </cell>
          <cell r="AH775">
            <v>0</v>
          </cell>
          <cell r="AI775">
            <v>0</v>
          </cell>
          <cell r="AJ775">
            <v>0</v>
          </cell>
          <cell r="AK775">
            <v>0</v>
          </cell>
          <cell r="AL775">
            <v>0</v>
          </cell>
          <cell r="AM775">
            <v>0</v>
          </cell>
          <cell r="AN775">
            <v>0</v>
          </cell>
          <cell r="AO775">
            <v>0</v>
          </cell>
          <cell r="AP775">
            <v>0</v>
          </cell>
          <cell r="AQ775">
            <v>0</v>
          </cell>
          <cell r="AR775">
            <v>0</v>
          </cell>
          <cell r="AS775">
            <v>0</v>
          </cell>
          <cell r="AT775">
            <v>0</v>
          </cell>
          <cell r="AU775">
            <v>0</v>
          </cell>
          <cell r="AV775">
            <v>0</v>
          </cell>
          <cell r="AW775">
            <v>0</v>
          </cell>
          <cell r="AX775">
            <v>0</v>
          </cell>
          <cell r="AY775">
            <v>0</v>
          </cell>
          <cell r="AZ775">
            <v>0</v>
          </cell>
          <cell r="BA775">
            <v>0</v>
          </cell>
          <cell r="BB775">
            <v>0</v>
          </cell>
          <cell r="BC775">
            <v>0</v>
          </cell>
          <cell r="BD775">
            <v>0</v>
          </cell>
          <cell r="BE775">
            <v>0</v>
          </cell>
          <cell r="BF775">
            <v>0</v>
          </cell>
          <cell r="BG775">
            <v>0</v>
          </cell>
          <cell r="BH775">
            <v>0</v>
          </cell>
          <cell r="BI775">
            <v>0</v>
          </cell>
          <cell r="BJ775">
            <v>0</v>
          </cell>
          <cell r="BK775">
            <v>0</v>
          </cell>
          <cell r="BL775">
            <v>0</v>
          </cell>
          <cell r="BM775">
            <v>0</v>
          </cell>
          <cell r="BN775">
            <v>0</v>
          </cell>
          <cell r="BO775">
            <v>0</v>
          </cell>
          <cell r="BP775">
            <v>0</v>
          </cell>
          <cell r="BQ775">
            <v>0</v>
          </cell>
          <cell r="BR775">
            <v>0</v>
          </cell>
          <cell r="BS775">
            <v>0</v>
          </cell>
          <cell r="BT775">
            <v>0</v>
          </cell>
          <cell r="BU775">
            <v>0</v>
          </cell>
          <cell r="BV775">
            <v>0</v>
          </cell>
          <cell r="BW775">
            <v>0</v>
          </cell>
          <cell r="BX775">
            <v>0</v>
          </cell>
          <cell r="BY775">
            <v>0</v>
          </cell>
          <cell r="BZ775">
            <v>0</v>
          </cell>
          <cell r="CA775">
            <v>0</v>
          </cell>
          <cell r="CB775">
            <v>0</v>
          </cell>
          <cell r="CC775">
            <v>0</v>
          </cell>
        </row>
        <row r="776">
          <cell r="B776" t="str">
            <v>국도38(종)02</v>
          </cell>
          <cell r="C776" t="str">
            <v>국도38(종)</v>
          </cell>
          <cell r="D776" t="str">
            <v>02</v>
          </cell>
          <cell r="E776" t="str">
            <v xml:space="preserve"> _무명</v>
          </cell>
          <cell r="F776" t="str">
            <v>05192_531</v>
          </cell>
          <cell r="G776">
            <v>57</v>
          </cell>
          <cell r="H776">
            <v>48</v>
          </cell>
          <cell r="I776">
            <v>0</v>
          </cell>
          <cell r="J776">
            <v>0</v>
          </cell>
          <cell r="K776">
            <v>0</v>
          </cell>
          <cell r="L776">
            <v>0</v>
          </cell>
          <cell r="M776">
            <v>0</v>
          </cell>
          <cell r="N776">
            <v>0</v>
          </cell>
          <cell r="O776">
            <v>0</v>
          </cell>
          <cell r="P776">
            <v>0</v>
          </cell>
          <cell r="Q776">
            <v>0</v>
          </cell>
          <cell r="R776">
            <v>57</v>
          </cell>
          <cell r="S776">
            <v>0</v>
          </cell>
          <cell r="T776">
            <v>57</v>
          </cell>
          <cell r="U776">
            <v>57</v>
          </cell>
          <cell r="V776">
            <v>0</v>
          </cell>
          <cell r="W776">
            <v>0</v>
          </cell>
          <cell r="X776">
            <v>0</v>
          </cell>
          <cell r="Y776">
            <v>0</v>
          </cell>
          <cell r="Z776">
            <v>0</v>
          </cell>
          <cell r="AA776">
            <v>0</v>
          </cell>
          <cell r="AB776">
            <v>0</v>
          </cell>
          <cell r="AC776">
            <v>0</v>
          </cell>
          <cell r="AD776">
            <v>0</v>
          </cell>
          <cell r="AE776">
            <v>0</v>
          </cell>
          <cell r="AF776">
            <v>0</v>
          </cell>
          <cell r="AG776">
            <v>0</v>
          </cell>
          <cell r="AH776">
            <v>0</v>
          </cell>
          <cell r="AI776">
            <v>0</v>
          </cell>
          <cell r="AJ776">
            <v>0</v>
          </cell>
          <cell r="AK776">
            <v>0</v>
          </cell>
          <cell r="AL776">
            <v>0</v>
          </cell>
          <cell r="AM776">
            <v>0</v>
          </cell>
          <cell r="AN776">
            <v>0</v>
          </cell>
          <cell r="AO776">
            <v>0</v>
          </cell>
          <cell r="AP776">
            <v>0</v>
          </cell>
          <cell r="AQ776">
            <v>0</v>
          </cell>
          <cell r="AR776">
            <v>0</v>
          </cell>
          <cell r="AS776">
            <v>0</v>
          </cell>
          <cell r="AT776">
            <v>0</v>
          </cell>
          <cell r="AU776">
            <v>0</v>
          </cell>
          <cell r="AV776">
            <v>0</v>
          </cell>
          <cell r="AW776">
            <v>0</v>
          </cell>
          <cell r="AX776">
            <v>0</v>
          </cell>
          <cell r="AY776">
            <v>0</v>
          </cell>
          <cell r="AZ776">
            <v>0</v>
          </cell>
          <cell r="BA776">
            <v>0</v>
          </cell>
          <cell r="BB776">
            <v>0</v>
          </cell>
          <cell r="BC776">
            <v>0</v>
          </cell>
          <cell r="BD776">
            <v>0</v>
          </cell>
          <cell r="BE776">
            <v>0</v>
          </cell>
          <cell r="BF776">
            <v>0</v>
          </cell>
          <cell r="BG776">
            <v>0</v>
          </cell>
          <cell r="BH776">
            <v>0</v>
          </cell>
          <cell r="BI776">
            <v>0</v>
          </cell>
          <cell r="BJ776">
            <v>0</v>
          </cell>
          <cell r="BK776">
            <v>0</v>
          </cell>
          <cell r="BL776">
            <v>0</v>
          </cell>
          <cell r="BM776">
            <v>0</v>
          </cell>
          <cell r="BN776">
            <v>0</v>
          </cell>
          <cell r="BO776">
            <v>0</v>
          </cell>
          <cell r="BP776">
            <v>0</v>
          </cell>
          <cell r="BQ776">
            <v>0</v>
          </cell>
          <cell r="BR776">
            <v>0</v>
          </cell>
          <cell r="BS776">
            <v>0</v>
          </cell>
          <cell r="BT776">
            <v>0</v>
          </cell>
          <cell r="BU776">
            <v>0</v>
          </cell>
          <cell r="BV776">
            <v>0</v>
          </cell>
          <cell r="BW776">
            <v>0</v>
          </cell>
          <cell r="BX776">
            <v>0</v>
          </cell>
          <cell r="BY776">
            <v>0</v>
          </cell>
          <cell r="BZ776">
            <v>0</v>
          </cell>
          <cell r="CA776">
            <v>0</v>
          </cell>
          <cell r="CB776">
            <v>0</v>
          </cell>
          <cell r="CC776">
            <v>0</v>
          </cell>
        </row>
        <row r="777">
          <cell r="B777" t="str">
            <v>국도38(종)02</v>
          </cell>
          <cell r="C777" t="str">
            <v>국도38(종)</v>
          </cell>
          <cell r="D777" t="str">
            <v>02</v>
          </cell>
          <cell r="E777" t="str">
            <v>05192_531</v>
          </cell>
          <cell r="F777" t="str">
            <v>05192_536</v>
          </cell>
          <cell r="G777">
            <v>37</v>
          </cell>
          <cell r="H777">
            <v>48</v>
          </cell>
          <cell r="I777">
            <v>0</v>
          </cell>
          <cell r="J777">
            <v>0</v>
          </cell>
          <cell r="K777">
            <v>0</v>
          </cell>
          <cell r="L777">
            <v>0</v>
          </cell>
          <cell r="M777">
            <v>0</v>
          </cell>
          <cell r="N777">
            <v>0</v>
          </cell>
          <cell r="O777">
            <v>0</v>
          </cell>
          <cell r="P777">
            <v>0</v>
          </cell>
          <cell r="Q777">
            <v>0</v>
          </cell>
          <cell r="R777">
            <v>37</v>
          </cell>
          <cell r="S777">
            <v>0</v>
          </cell>
          <cell r="T777">
            <v>37</v>
          </cell>
          <cell r="U777">
            <v>37</v>
          </cell>
          <cell r="V777">
            <v>0</v>
          </cell>
          <cell r="W777">
            <v>0</v>
          </cell>
          <cell r="X777">
            <v>0</v>
          </cell>
          <cell r="Y777">
            <v>0</v>
          </cell>
          <cell r="Z777">
            <v>0</v>
          </cell>
          <cell r="AA777">
            <v>0</v>
          </cell>
          <cell r="AB777">
            <v>0</v>
          </cell>
          <cell r="AC777">
            <v>0</v>
          </cell>
          <cell r="AD777">
            <v>0</v>
          </cell>
          <cell r="AE777">
            <v>0</v>
          </cell>
          <cell r="AF777">
            <v>0</v>
          </cell>
          <cell r="AG777">
            <v>0</v>
          </cell>
          <cell r="AH777">
            <v>0</v>
          </cell>
          <cell r="AI777">
            <v>0</v>
          </cell>
          <cell r="AJ777">
            <v>0</v>
          </cell>
          <cell r="AK777">
            <v>0</v>
          </cell>
          <cell r="AL777">
            <v>0</v>
          </cell>
          <cell r="AM777">
            <v>0</v>
          </cell>
          <cell r="AN777">
            <v>0</v>
          </cell>
          <cell r="AO777">
            <v>0</v>
          </cell>
          <cell r="AP777">
            <v>0</v>
          </cell>
          <cell r="AQ777">
            <v>0</v>
          </cell>
          <cell r="AR777">
            <v>0</v>
          </cell>
          <cell r="AS777">
            <v>0</v>
          </cell>
          <cell r="AT777">
            <v>0</v>
          </cell>
          <cell r="AU777">
            <v>0</v>
          </cell>
          <cell r="AV777">
            <v>0</v>
          </cell>
          <cell r="AW777">
            <v>0</v>
          </cell>
          <cell r="AX777">
            <v>0</v>
          </cell>
          <cell r="AY777">
            <v>0</v>
          </cell>
          <cell r="AZ777">
            <v>0</v>
          </cell>
          <cell r="BA777">
            <v>0</v>
          </cell>
          <cell r="BB777">
            <v>0</v>
          </cell>
          <cell r="BC777">
            <v>0</v>
          </cell>
          <cell r="BD777">
            <v>0</v>
          </cell>
          <cell r="BE777">
            <v>0</v>
          </cell>
          <cell r="BF777">
            <v>0</v>
          </cell>
          <cell r="BG777">
            <v>0</v>
          </cell>
          <cell r="BH777">
            <v>0</v>
          </cell>
          <cell r="BI777">
            <v>0</v>
          </cell>
          <cell r="BJ777">
            <v>0</v>
          </cell>
          <cell r="BK777">
            <v>0</v>
          </cell>
          <cell r="BL777">
            <v>0</v>
          </cell>
          <cell r="BM777">
            <v>0</v>
          </cell>
          <cell r="BN777">
            <v>0</v>
          </cell>
          <cell r="BO777">
            <v>0</v>
          </cell>
          <cell r="BP777">
            <v>0</v>
          </cell>
          <cell r="BQ777">
            <v>0</v>
          </cell>
          <cell r="BR777">
            <v>0</v>
          </cell>
          <cell r="BS777">
            <v>0</v>
          </cell>
          <cell r="BT777">
            <v>0</v>
          </cell>
          <cell r="BU777">
            <v>0</v>
          </cell>
          <cell r="BV777">
            <v>0</v>
          </cell>
          <cell r="BW777">
            <v>0</v>
          </cell>
          <cell r="BX777">
            <v>0</v>
          </cell>
          <cell r="BY777">
            <v>0</v>
          </cell>
          <cell r="BZ777">
            <v>0</v>
          </cell>
          <cell r="CA777">
            <v>0</v>
          </cell>
          <cell r="CB777">
            <v>0</v>
          </cell>
          <cell r="CC777">
            <v>0</v>
          </cell>
        </row>
        <row r="778">
          <cell r="B778" t="str">
            <v>국도38(종)02</v>
          </cell>
          <cell r="C778" t="str">
            <v>국도38(종)</v>
          </cell>
          <cell r="D778" t="str">
            <v>02</v>
          </cell>
          <cell r="E778" t="str">
            <v>05192_536</v>
          </cell>
          <cell r="F778" t="str">
            <v>05192_534</v>
          </cell>
          <cell r="G778">
            <v>41</v>
          </cell>
          <cell r="H778">
            <v>48</v>
          </cell>
          <cell r="I778">
            <v>0</v>
          </cell>
          <cell r="J778">
            <v>0</v>
          </cell>
          <cell r="K778">
            <v>0</v>
          </cell>
          <cell r="L778">
            <v>0</v>
          </cell>
          <cell r="M778">
            <v>0</v>
          </cell>
          <cell r="N778">
            <v>0</v>
          </cell>
          <cell r="O778">
            <v>0</v>
          </cell>
          <cell r="P778">
            <v>0</v>
          </cell>
          <cell r="Q778">
            <v>0</v>
          </cell>
          <cell r="R778">
            <v>41</v>
          </cell>
          <cell r="S778">
            <v>0</v>
          </cell>
          <cell r="T778">
            <v>41</v>
          </cell>
          <cell r="U778">
            <v>41</v>
          </cell>
          <cell r="V778">
            <v>0</v>
          </cell>
          <cell r="W778">
            <v>0</v>
          </cell>
          <cell r="X778">
            <v>0</v>
          </cell>
          <cell r="Y778">
            <v>0</v>
          </cell>
          <cell r="Z778">
            <v>0</v>
          </cell>
          <cell r="AA778">
            <v>0</v>
          </cell>
          <cell r="AB778">
            <v>0</v>
          </cell>
          <cell r="AC778">
            <v>0</v>
          </cell>
          <cell r="AD778">
            <v>0</v>
          </cell>
          <cell r="AE778">
            <v>0</v>
          </cell>
          <cell r="AF778">
            <v>0</v>
          </cell>
          <cell r="AG778">
            <v>0</v>
          </cell>
          <cell r="AH778">
            <v>0</v>
          </cell>
          <cell r="AI778">
            <v>0</v>
          </cell>
          <cell r="AJ778">
            <v>0</v>
          </cell>
          <cell r="AK778">
            <v>0</v>
          </cell>
          <cell r="AL778">
            <v>0</v>
          </cell>
          <cell r="AM778">
            <v>0</v>
          </cell>
          <cell r="AN778">
            <v>0</v>
          </cell>
          <cell r="AO778">
            <v>0</v>
          </cell>
          <cell r="AP778">
            <v>0</v>
          </cell>
          <cell r="AQ778">
            <v>0</v>
          </cell>
          <cell r="AR778">
            <v>0</v>
          </cell>
          <cell r="AS778">
            <v>0</v>
          </cell>
          <cell r="AT778">
            <v>0</v>
          </cell>
          <cell r="AU778">
            <v>0</v>
          </cell>
          <cell r="AV778">
            <v>0</v>
          </cell>
          <cell r="AW778">
            <v>0</v>
          </cell>
          <cell r="AX778">
            <v>0</v>
          </cell>
          <cell r="AY778">
            <v>0</v>
          </cell>
          <cell r="AZ778">
            <v>0</v>
          </cell>
          <cell r="BA778">
            <v>0</v>
          </cell>
          <cell r="BB778">
            <v>0</v>
          </cell>
          <cell r="BC778">
            <v>0</v>
          </cell>
          <cell r="BD778">
            <v>0</v>
          </cell>
          <cell r="BE778">
            <v>0</v>
          </cell>
          <cell r="BF778">
            <v>0</v>
          </cell>
          <cell r="BG778">
            <v>0</v>
          </cell>
          <cell r="BH778">
            <v>0</v>
          </cell>
          <cell r="BI778">
            <v>0</v>
          </cell>
          <cell r="BJ778">
            <v>0</v>
          </cell>
          <cell r="BK778">
            <v>0</v>
          </cell>
          <cell r="BL778">
            <v>0</v>
          </cell>
          <cell r="BM778">
            <v>0</v>
          </cell>
          <cell r="BN778">
            <v>0</v>
          </cell>
          <cell r="BO778">
            <v>0</v>
          </cell>
          <cell r="BP778">
            <v>0</v>
          </cell>
          <cell r="BQ778">
            <v>0</v>
          </cell>
          <cell r="BR778">
            <v>0</v>
          </cell>
          <cell r="BS778">
            <v>0</v>
          </cell>
          <cell r="BT778">
            <v>0</v>
          </cell>
          <cell r="BU778">
            <v>0</v>
          </cell>
          <cell r="BV778">
            <v>0</v>
          </cell>
          <cell r="BW778">
            <v>0</v>
          </cell>
          <cell r="BX778">
            <v>0</v>
          </cell>
          <cell r="BY778">
            <v>0</v>
          </cell>
          <cell r="BZ778">
            <v>0</v>
          </cell>
          <cell r="CA778">
            <v>0</v>
          </cell>
          <cell r="CB778">
            <v>0</v>
          </cell>
          <cell r="CC778">
            <v>0</v>
          </cell>
        </row>
        <row r="779">
          <cell r="B779" t="str">
            <v>국도38(종)02</v>
          </cell>
          <cell r="C779" t="str">
            <v>국도38(종)</v>
          </cell>
          <cell r="D779" t="str">
            <v>02</v>
          </cell>
          <cell r="E779" t="str">
            <v>05192_534</v>
          </cell>
          <cell r="F779" t="str">
            <v xml:space="preserve"> _무명</v>
          </cell>
          <cell r="G779">
            <v>58</v>
          </cell>
          <cell r="H779">
            <v>48</v>
          </cell>
          <cell r="I779">
            <v>0</v>
          </cell>
          <cell r="J779">
            <v>0</v>
          </cell>
          <cell r="K779">
            <v>0</v>
          </cell>
          <cell r="L779">
            <v>0</v>
          </cell>
          <cell r="M779">
            <v>0</v>
          </cell>
          <cell r="N779">
            <v>0</v>
          </cell>
          <cell r="O779">
            <v>0</v>
          </cell>
          <cell r="P779">
            <v>0</v>
          </cell>
          <cell r="Q779">
            <v>0</v>
          </cell>
          <cell r="R779">
            <v>58</v>
          </cell>
          <cell r="S779">
            <v>0</v>
          </cell>
          <cell r="T779">
            <v>58</v>
          </cell>
          <cell r="U779">
            <v>58</v>
          </cell>
          <cell r="V779">
            <v>0</v>
          </cell>
          <cell r="W779">
            <v>0</v>
          </cell>
          <cell r="X779">
            <v>0</v>
          </cell>
          <cell r="Y779">
            <v>0</v>
          </cell>
          <cell r="Z779">
            <v>0</v>
          </cell>
          <cell r="AA779">
            <v>0</v>
          </cell>
          <cell r="AB779">
            <v>0</v>
          </cell>
          <cell r="AC779">
            <v>0</v>
          </cell>
          <cell r="AD779">
            <v>0</v>
          </cell>
          <cell r="AE779">
            <v>0</v>
          </cell>
          <cell r="AF779">
            <v>0</v>
          </cell>
          <cell r="AG779">
            <v>0</v>
          </cell>
          <cell r="AH779">
            <v>0</v>
          </cell>
          <cell r="AI779">
            <v>0</v>
          </cell>
          <cell r="AJ779">
            <v>0</v>
          </cell>
          <cell r="AK779">
            <v>0</v>
          </cell>
          <cell r="AL779">
            <v>0</v>
          </cell>
          <cell r="AM779">
            <v>0</v>
          </cell>
          <cell r="AN779">
            <v>0</v>
          </cell>
          <cell r="AO779">
            <v>0</v>
          </cell>
          <cell r="AP779">
            <v>0</v>
          </cell>
          <cell r="AQ779">
            <v>0</v>
          </cell>
          <cell r="AR779">
            <v>0</v>
          </cell>
          <cell r="AS779">
            <v>0</v>
          </cell>
          <cell r="AT779">
            <v>0</v>
          </cell>
          <cell r="AU779">
            <v>0</v>
          </cell>
          <cell r="AV779">
            <v>0</v>
          </cell>
          <cell r="AW779">
            <v>0</v>
          </cell>
          <cell r="AX779">
            <v>0</v>
          </cell>
          <cell r="AY779">
            <v>0</v>
          </cell>
          <cell r="AZ779">
            <v>0</v>
          </cell>
          <cell r="BA779">
            <v>0</v>
          </cell>
          <cell r="BB779">
            <v>0</v>
          </cell>
          <cell r="BC779">
            <v>0</v>
          </cell>
          <cell r="BD779">
            <v>0</v>
          </cell>
          <cell r="BE779">
            <v>0</v>
          </cell>
          <cell r="BF779">
            <v>0</v>
          </cell>
          <cell r="BG779">
            <v>0</v>
          </cell>
          <cell r="BH779">
            <v>0</v>
          </cell>
          <cell r="BI779">
            <v>0</v>
          </cell>
          <cell r="BJ779">
            <v>0</v>
          </cell>
          <cell r="BK779">
            <v>0</v>
          </cell>
          <cell r="BL779">
            <v>0</v>
          </cell>
          <cell r="BM779">
            <v>0</v>
          </cell>
          <cell r="BN779">
            <v>0</v>
          </cell>
          <cell r="BO779">
            <v>0</v>
          </cell>
          <cell r="BP779">
            <v>0</v>
          </cell>
          <cell r="BQ779">
            <v>0</v>
          </cell>
          <cell r="BR779">
            <v>0</v>
          </cell>
          <cell r="BS779">
            <v>0</v>
          </cell>
          <cell r="BT779">
            <v>0</v>
          </cell>
          <cell r="BU779">
            <v>0</v>
          </cell>
          <cell r="BV779">
            <v>0</v>
          </cell>
          <cell r="BW779">
            <v>0</v>
          </cell>
          <cell r="BX779">
            <v>0</v>
          </cell>
          <cell r="BY779">
            <v>0</v>
          </cell>
          <cell r="BZ779">
            <v>0</v>
          </cell>
          <cell r="CA779">
            <v>0</v>
          </cell>
          <cell r="CB779">
            <v>0</v>
          </cell>
          <cell r="CC779">
            <v>0</v>
          </cell>
        </row>
        <row r="780">
          <cell r="B780" t="str">
            <v>국도38(종)02</v>
          </cell>
          <cell r="C780" t="str">
            <v>국도38(종)</v>
          </cell>
          <cell r="D780" t="str">
            <v>02</v>
          </cell>
          <cell r="E780" t="str">
            <v xml:space="preserve"> _무명</v>
          </cell>
          <cell r="F780" t="str">
            <v>05192_544</v>
          </cell>
          <cell r="G780">
            <v>57</v>
          </cell>
          <cell r="H780">
            <v>48</v>
          </cell>
          <cell r="I780">
            <v>0</v>
          </cell>
          <cell r="J780">
            <v>0</v>
          </cell>
          <cell r="K780">
            <v>0</v>
          </cell>
          <cell r="L780">
            <v>0</v>
          </cell>
          <cell r="M780">
            <v>0</v>
          </cell>
          <cell r="N780">
            <v>0</v>
          </cell>
          <cell r="O780">
            <v>0</v>
          </cell>
          <cell r="P780">
            <v>0</v>
          </cell>
          <cell r="Q780">
            <v>0</v>
          </cell>
          <cell r="R780">
            <v>57</v>
          </cell>
          <cell r="S780">
            <v>0</v>
          </cell>
          <cell r="T780">
            <v>57</v>
          </cell>
          <cell r="U780">
            <v>57</v>
          </cell>
          <cell r="V780">
            <v>0</v>
          </cell>
          <cell r="W780">
            <v>0</v>
          </cell>
          <cell r="X780">
            <v>0</v>
          </cell>
          <cell r="Y780">
            <v>0</v>
          </cell>
          <cell r="Z780">
            <v>0</v>
          </cell>
          <cell r="AA780">
            <v>0</v>
          </cell>
          <cell r="AB780">
            <v>0</v>
          </cell>
          <cell r="AC780">
            <v>0</v>
          </cell>
          <cell r="AD780">
            <v>0</v>
          </cell>
          <cell r="AE780">
            <v>0</v>
          </cell>
          <cell r="AF780">
            <v>0</v>
          </cell>
          <cell r="AG780">
            <v>0</v>
          </cell>
          <cell r="AH780">
            <v>0</v>
          </cell>
          <cell r="AI780">
            <v>0</v>
          </cell>
          <cell r="AJ780">
            <v>0</v>
          </cell>
          <cell r="AK780">
            <v>0</v>
          </cell>
          <cell r="AL780">
            <v>0</v>
          </cell>
          <cell r="AM780">
            <v>0</v>
          </cell>
          <cell r="AN780">
            <v>0</v>
          </cell>
          <cell r="AO780">
            <v>0</v>
          </cell>
          <cell r="AP780">
            <v>0</v>
          </cell>
          <cell r="AQ780">
            <v>0</v>
          </cell>
          <cell r="AR780">
            <v>0</v>
          </cell>
          <cell r="AS780">
            <v>0</v>
          </cell>
          <cell r="AT780">
            <v>0</v>
          </cell>
          <cell r="AU780">
            <v>0</v>
          </cell>
          <cell r="AV780">
            <v>0</v>
          </cell>
          <cell r="AW780">
            <v>0</v>
          </cell>
          <cell r="AX780">
            <v>0</v>
          </cell>
          <cell r="AY780">
            <v>0</v>
          </cell>
          <cell r="AZ780">
            <v>0</v>
          </cell>
          <cell r="BA780">
            <v>0</v>
          </cell>
          <cell r="BB780">
            <v>0</v>
          </cell>
          <cell r="BC780">
            <v>0</v>
          </cell>
          <cell r="BD780">
            <v>0</v>
          </cell>
          <cell r="BE780">
            <v>0</v>
          </cell>
          <cell r="BF780">
            <v>0</v>
          </cell>
          <cell r="BG780">
            <v>0</v>
          </cell>
          <cell r="BH780">
            <v>0</v>
          </cell>
          <cell r="BI780">
            <v>0</v>
          </cell>
          <cell r="BJ780">
            <v>0</v>
          </cell>
          <cell r="BK780">
            <v>0</v>
          </cell>
          <cell r="BL780">
            <v>0</v>
          </cell>
          <cell r="BM780">
            <v>0</v>
          </cell>
          <cell r="BN780">
            <v>0</v>
          </cell>
          <cell r="BO780">
            <v>0</v>
          </cell>
          <cell r="BP780">
            <v>0</v>
          </cell>
          <cell r="BQ780">
            <v>0</v>
          </cell>
          <cell r="BR780">
            <v>0</v>
          </cell>
          <cell r="BS780">
            <v>0</v>
          </cell>
          <cell r="BT780">
            <v>0</v>
          </cell>
          <cell r="BU780">
            <v>0</v>
          </cell>
          <cell r="BV780">
            <v>0</v>
          </cell>
          <cell r="BW780">
            <v>0</v>
          </cell>
          <cell r="BX780">
            <v>0</v>
          </cell>
          <cell r="BY780">
            <v>0</v>
          </cell>
          <cell r="BZ780">
            <v>0</v>
          </cell>
          <cell r="CA780">
            <v>0</v>
          </cell>
          <cell r="CB780">
            <v>0</v>
          </cell>
          <cell r="CC780">
            <v>0</v>
          </cell>
        </row>
        <row r="781">
          <cell r="B781" t="str">
            <v>국도38(종)02</v>
          </cell>
          <cell r="C781" t="str">
            <v>국도38(종)</v>
          </cell>
          <cell r="D781" t="str">
            <v>02</v>
          </cell>
          <cell r="E781" t="str">
            <v>05192_544</v>
          </cell>
          <cell r="F781" t="str">
            <v>05192_551</v>
          </cell>
          <cell r="G781">
            <v>38</v>
          </cell>
          <cell r="H781">
            <v>48</v>
          </cell>
          <cell r="I781">
            <v>0</v>
          </cell>
          <cell r="J781">
            <v>0</v>
          </cell>
          <cell r="K781">
            <v>0</v>
          </cell>
          <cell r="L781">
            <v>0</v>
          </cell>
          <cell r="M781">
            <v>0</v>
          </cell>
          <cell r="N781">
            <v>0</v>
          </cell>
          <cell r="O781">
            <v>0</v>
          </cell>
          <cell r="P781">
            <v>0</v>
          </cell>
          <cell r="Q781">
            <v>0</v>
          </cell>
          <cell r="R781">
            <v>38</v>
          </cell>
          <cell r="S781">
            <v>0</v>
          </cell>
          <cell r="T781">
            <v>38</v>
          </cell>
          <cell r="U781">
            <v>38</v>
          </cell>
          <cell r="V781">
            <v>0</v>
          </cell>
          <cell r="W781">
            <v>0</v>
          </cell>
          <cell r="X781">
            <v>0</v>
          </cell>
          <cell r="Y781">
            <v>0</v>
          </cell>
          <cell r="Z781">
            <v>0</v>
          </cell>
          <cell r="AA781">
            <v>0</v>
          </cell>
          <cell r="AB781">
            <v>0</v>
          </cell>
          <cell r="AC781">
            <v>0</v>
          </cell>
          <cell r="AD781">
            <v>0</v>
          </cell>
          <cell r="AE781">
            <v>0</v>
          </cell>
          <cell r="AF781">
            <v>0</v>
          </cell>
          <cell r="AG781">
            <v>0</v>
          </cell>
          <cell r="AH781">
            <v>0</v>
          </cell>
          <cell r="AI781">
            <v>0</v>
          </cell>
          <cell r="AJ781">
            <v>0</v>
          </cell>
          <cell r="AK781">
            <v>0</v>
          </cell>
          <cell r="AL781">
            <v>0</v>
          </cell>
          <cell r="AM781">
            <v>0</v>
          </cell>
          <cell r="AN781">
            <v>0</v>
          </cell>
          <cell r="AO781">
            <v>0</v>
          </cell>
          <cell r="AP781">
            <v>0</v>
          </cell>
          <cell r="AQ781">
            <v>0</v>
          </cell>
          <cell r="AR781">
            <v>0</v>
          </cell>
          <cell r="AS781">
            <v>0</v>
          </cell>
          <cell r="AT781">
            <v>0</v>
          </cell>
          <cell r="AU781">
            <v>0</v>
          </cell>
          <cell r="AV781">
            <v>0</v>
          </cell>
          <cell r="AW781">
            <v>0</v>
          </cell>
          <cell r="AX781">
            <v>0</v>
          </cell>
          <cell r="AY781">
            <v>0</v>
          </cell>
          <cell r="AZ781">
            <v>0</v>
          </cell>
          <cell r="BA781">
            <v>0</v>
          </cell>
          <cell r="BB781">
            <v>0</v>
          </cell>
          <cell r="BC781">
            <v>0</v>
          </cell>
          <cell r="BD781">
            <v>0</v>
          </cell>
          <cell r="BE781">
            <v>0</v>
          </cell>
          <cell r="BF781">
            <v>0</v>
          </cell>
          <cell r="BG781">
            <v>0</v>
          </cell>
          <cell r="BH781">
            <v>0</v>
          </cell>
          <cell r="BI781">
            <v>0</v>
          </cell>
          <cell r="BJ781">
            <v>0</v>
          </cell>
          <cell r="BK781">
            <v>0</v>
          </cell>
          <cell r="BL781">
            <v>0</v>
          </cell>
          <cell r="BM781">
            <v>0</v>
          </cell>
          <cell r="BN781">
            <v>0</v>
          </cell>
          <cell r="BO781">
            <v>0</v>
          </cell>
          <cell r="BP781">
            <v>0</v>
          </cell>
          <cell r="BQ781">
            <v>0</v>
          </cell>
          <cell r="BR781">
            <v>0</v>
          </cell>
          <cell r="BS781">
            <v>0</v>
          </cell>
          <cell r="BT781">
            <v>0</v>
          </cell>
          <cell r="BU781">
            <v>0</v>
          </cell>
          <cell r="BV781">
            <v>0</v>
          </cell>
          <cell r="BW781">
            <v>0</v>
          </cell>
          <cell r="BX781">
            <v>0</v>
          </cell>
          <cell r="BY781">
            <v>0</v>
          </cell>
          <cell r="BZ781">
            <v>0</v>
          </cell>
          <cell r="CA781">
            <v>0</v>
          </cell>
          <cell r="CB781">
            <v>0</v>
          </cell>
          <cell r="CC781">
            <v>0</v>
          </cell>
        </row>
        <row r="782">
          <cell r="B782" t="str">
            <v>국도38(종)02</v>
          </cell>
          <cell r="C782" t="str">
            <v>국도38(종)</v>
          </cell>
          <cell r="D782" t="str">
            <v>02</v>
          </cell>
          <cell r="E782" t="str">
            <v>05192_551</v>
          </cell>
          <cell r="F782" t="str">
            <v>05192_552</v>
          </cell>
          <cell r="G782">
            <v>43</v>
          </cell>
          <cell r="H782">
            <v>48</v>
          </cell>
          <cell r="I782">
            <v>0</v>
          </cell>
          <cell r="J782">
            <v>0</v>
          </cell>
          <cell r="K782">
            <v>0</v>
          </cell>
          <cell r="L782">
            <v>0</v>
          </cell>
          <cell r="M782">
            <v>0</v>
          </cell>
          <cell r="N782">
            <v>0</v>
          </cell>
          <cell r="O782">
            <v>0</v>
          </cell>
          <cell r="P782">
            <v>0</v>
          </cell>
          <cell r="Q782">
            <v>0</v>
          </cell>
          <cell r="R782">
            <v>43</v>
          </cell>
          <cell r="S782">
            <v>0</v>
          </cell>
          <cell r="T782">
            <v>43</v>
          </cell>
          <cell r="U782">
            <v>43</v>
          </cell>
          <cell r="V782">
            <v>0</v>
          </cell>
          <cell r="W782">
            <v>0</v>
          </cell>
          <cell r="X782">
            <v>0</v>
          </cell>
          <cell r="Y782">
            <v>0</v>
          </cell>
          <cell r="Z782">
            <v>0</v>
          </cell>
          <cell r="AA782">
            <v>0</v>
          </cell>
          <cell r="AB782">
            <v>0</v>
          </cell>
          <cell r="AC782">
            <v>0</v>
          </cell>
          <cell r="AD782">
            <v>0</v>
          </cell>
          <cell r="AE782">
            <v>0</v>
          </cell>
          <cell r="AF782">
            <v>0</v>
          </cell>
          <cell r="AG782">
            <v>0</v>
          </cell>
          <cell r="AH782">
            <v>0</v>
          </cell>
          <cell r="AI782">
            <v>0</v>
          </cell>
          <cell r="AJ782">
            <v>0</v>
          </cell>
          <cell r="AK782">
            <v>0</v>
          </cell>
          <cell r="AL782">
            <v>0</v>
          </cell>
          <cell r="AM782">
            <v>0</v>
          </cell>
          <cell r="AN782">
            <v>0</v>
          </cell>
          <cell r="AO782">
            <v>0</v>
          </cell>
          <cell r="AP782">
            <v>0</v>
          </cell>
          <cell r="AQ782">
            <v>0</v>
          </cell>
          <cell r="AR782">
            <v>0</v>
          </cell>
          <cell r="AS782">
            <v>0</v>
          </cell>
          <cell r="AT782">
            <v>0</v>
          </cell>
          <cell r="AU782">
            <v>0</v>
          </cell>
          <cell r="AV782">
            <v>0</v>
          </cell>
          <cell r="AW782">
            <v>0</v>
          </cell>
          <cell r="AX782">
            <v>0</v>
          </cell>
          <cell r="AY782">
            <v>0</v>
          </cell>
          <cell r="AZ782">
            <v>0</v>
          </cell>
          <cell r="BA782">
            <v>0</v>
          </cell>
          <cell r="BB782">
            <v>0</v>
          </cell>
          <cell r="BC782">
            <v>0</v>
          </cell>
          <cell r="BD782">
            <v>0</v>
          </cell>
          <cell r="BE782">
            <v>0</v>
          </cell>
          <cell r="BF782">
            <v>0</v>
          </cell>
          <cell r="BG782">
            <v>0</v>
          </cell>
          <cell r="BH782">
            <v>0</v>
          </cell>
          <cell r="BI782">
            <v>0</v>
          </cell>
          <cell r="BJ782">
            <v>0</v>
          </cell>
          <cell r="BK782">
            <v>0</v>
          </cell>
          <cell r="BL782">
            <v>0</v>
          </cell>
          <cell r="BM782">
            <v>0</v>
          </cell>
          <cell r="BN782">
            <v>0</v>
          </cell>
          <cell r="BO782">
            <v>0</v>
          </cell>
          <cell r="BP782">
            <v>0</v>
          </cell>
          <cell r="BQ782">
            <v>0</v>
          </cell>
          <cell r="BR782">
            <v>0</v>
          </cell>
          <cell r="BS782">
            <v>0</v>
          </cell>
          <cell r="BT782">
            <v>0</v>
          </cell>
          <cell r="BU782">
            <v>0</v>
          </cell>
          <cell r="BV782">
            <v>0</v>
          </cell>
          <cell r="BW782">
            <v>0</v>
          </cell>
          <cell r="BX782">
            <v>0</v>
          </cell>
          <cell r="BY782">
            <v>0</v>
          </cell>
          <cell r="BZ782">
            <v>0</v>
          </cell>
          <cell r="CA782">
            <v>0</v>
          </cell>
          <cell r="CB782">
            <v>0</v>
          </cell>
          <cell r="CC782">
            <v>0</v>
          </cell>
        </row>
        <row r="783">
          <cell r="B783" t="str">
            <v>국도38(종)02</v>
          </cell>
          <cell r="C783" t="str">
            <v>국도38(종)</v>
          </cell>
          <cell r="D783" t="str">
            <v>02</v>
          </cell>
          <cell r="E783" t="str">
            <v>05192_552</v>
          </cell>
          <cell r="F783" t="str">
            <v>05192_553</v>
          </cell>
          <cell r="G783">
            <v>41</v>
          </cell>
          <cell r="H783">
            <v>48</v>
          </cell>
          <cell r="I783">
            <v>0</v>
          </cell>
          <cell r="J783">
            <v>0</v>
          </cell>
          <cell r="K783">
            <v>0</v>
          </cell>
          <cell r="L783">
            <v>0</v>
          </cell>
          <cell r="M783">
            <v>0</v>
          </cell>
          <cell r="N783">
            <v>0</v>
          </cell>
          <cell r="O783">
            <v>0</v>
          </cell>
          <cell r="P783">
            <v>0</v>
          </cell>
          <cell r="Q783">
            <v>0</v>
          </cell>
          <cell r="R783">
            <v>41</v>
          </cell>
          <cell r="S783">
            <v>0</v>
          </cell>
          <cell r="T783">
            <v>41</v>
          </cell>
          <cell r="U783">
            <v>41</v>
          </cell>
          <cell r="V783">
            <v>0</v>
          </cell>
          <cell r="W783">
            <v>0</v>
          </cell>
          <cell r="X783">
            <v>0</v>
          </cell>
          <cell r="Y783">
            <v>0</v>
          </cell>
          <cell r="Z783">
            <v>0</v>
          </cell>
          <cell r="AA783">
            <v>0</v>
          </cell>
          <cell r="AB783">
            <v>0</v>
          </cell>
          <cell r="AC783">
            <v>0</v>
          </cell>
          <cell r="AD783">
            <v>0</v>
          </cell>
          <cell r="AE783">
            <v>0</v>
          </cell>
          <cell r="AF783">
            <v>0</v>
          </cell>
          <cell r="AG783">
            <v>0</v>
          </cell>
          <cell r="AH783">
            <v>0</v>
          </cell>
          <cell r="AI783">
            <v>0</v>
          </cell>
          <cell r="AJ783">
            <v>0</v>
          </cell>
          <cell r="AK783">
            <v>0</v>
          </cell>
          <cell r="AL783">
            <v>0</v>
          </cell>
          <cell r="AM783">
            <v>0</v>
          </cell>
          <cell r="AN783">
            <v>0</v>
          </cell>
          <cell r="AO783">
            <v>0</v>
          </cell>
          <cell r="AP783">
            <v>0</v>
          </cell>
          <cell r="AQ783">
            <v>0</v>
          </cell>
          <cell r="AR783">
            <v>0</v>
          </cell>
          <cell r="AS783">
            <v>0</v>
          </cell>
          <cell r="AT783">
            <v>0</v>
          </cell>
          <cell r="AU783">
            <v>0</v>
          </cell>
          <cell r="AV783">
            <v>0</v>
          </cell>
          <cell r="AW783">
            <v>0</v>
          </cell>
          <cell r="AX783">
            <v>0</v>
          </cell>
          <cell r="AY783">
            <v>0</v>
          </cell>
          <cell r="AZ783">
            <v>0</v>
          </cell>
          <cell r="BA783">
            <v>0</v>
          </cell>
          <cell r="BB783">
            <v>0</v>
          </cell>
          <cell r="BC783">
            <v>0</v>
          </cell>
          <cell r="BD783">
            <v>0</v>
          </cell>
          <cell r="BE783">
            <v>0</v>
          </cell>
          <cell r="BF783">
            <v>0</v>
          </cell>
          <cell r="BG783">
            <v>0</v>
          </cell>
          <cell r="BH783">
            <v>0</v>
          </cell>
          <cell r="BI783">
            <v>0</v>
          </cell>
          <cell r="BJ783">
            <v>0</v>
          </cell>
          <cell r="BK783">
            <v>0</v>
          </cell>
          <cell r="BL783">
            <v>0</v>
          </cell>
          <cell r="BM783">
            <v>0</v>
          </cell>
          <cell r="BN783">
            <v>0</v>
          </cell>
          <cell r="BO783">
            <v>0</v>
          </cell>
          <cell r="BP783">
            <v>0</v>
          </cell>
          <cell r="BQ783">
            <v>0</v>
          </cell>
          <cell r="BR783">
            <v>0</v>
          </cell>
          <cell r="BS783">
            <v>0</v>
          </cell>
          <cell r="BT783">
            <v>0</v>
          </cell>
          <cell r="BU783">
            <v>0</v>
          </cell>
          <cell r="BV783">
            <v>0</v>
          </cell>
          <cell r="BW783">
            <v>0</v>
          </cell>
          <cell r="BX783">
            <v>0</v>
          </cell>
          <cell r="BY783">
            <v>0</v>
          </cell>
          <cell r="BZ783">
            <v>0</v>
          </cell>
          <cell r="CA783">
            <v>0</v>
          </cell>
          <cell r="CB783">
            <v>0</v>
          </cell>
          <cell r="CC783">
            <v>0</v>
          </cell>
        </row>
        <row r="784">
          <cell r="B784" t="str">
            <v>국도38(종)02</v>
          </cell>
          <cell r="C784" t="str">
            <v>국도38(종)</v>
          </cell>
          <cell r="D784" t="str">
            <v>02</v>
          </cell>
          <cell r="E784" t="str">
            <v>05192_553</v>
          </cell>
          <cell r="F784" t="str">
            <v>05192_661</v>
          </cell>
          <cell r="G784">
            <v>36</v>
          </cell>
          <cell r="H784">
            <v>48</v>
          </cell>
          <cell r="I784">
            <v>0</v>
          </cell>
          <cell r="J784">
            <v>0</v>
          </cell>
          <cell r="K784">
            <v>0</v>
          </cell>
          <cell r="L784">
            <v>0</v>
          </cell>
          <cell r="M784">
            <v>0</v>
          </cell>
          <cell r="N784">
            <v>0</v>
          </cell>
          <cell r="O784">
            <v>0</v>
          </cell>
          <cell r="P784">
            <v>0</v>
          </cell>
          <cell r="Q784">
            <v>0</v>
          </cell>
          <cell r="R784">
            <v>36</v>
          </cell>
          <cell r="S784">
            <v>0</v>
          </cell>
          <cell r="T784">
            <v>36</v>
          </cell>
          <cell r="U784">
            <v>36</v>
          </cell>
          <cell r="V784">
            <v>0</v>
          </cell>
          <cell r="W784">
            <v>0</v>
          </cell>
          <cell r="X784">
            <v>0</v>
          </cell>
          <cell r="Y784">
            <v>0</v>
          </cell>
          <cell r="Z784">
            <v>0</v>
          </cell>
          <cell r="AA784">
            <v>0</v>
          </cell>
          <cell r="AB784">
            <v>0</v>
          </cell>
          <cell r="AC784">
            <v>0</v>
          </cell>
          <cell r="AD784">
            <v>0</v>
          </cell>
          <cell r="AE784">
            <v>0</v>
          </cell>
          <cell r="AF784">
            <v>0</v>
          </cell>
          <cell r="AG784">
            <v>0</v>
          </cell>
          <cell r="AH784">
            <v>0</v>
          </cell>
          <cell r="AI784">
            <v>0</v>
          </cell>
          <cell r="AJ784">
            <v>0</v>
          </cell>
          <cell r="AK784">
            <v>0</v>
          </cell>
          <cell r="AL784">
            <v>0</v>
          </cell>
          <cell r="AM784">
            <v>0</v>
          </cell>
          <cell r="AN784">
            <v>0</v>
          </cell>
          <cell r="AO784">
            <v>0</v>
          </cell>
          <cell r="AP784">
            <v>0</v>
          </cell>
          <cell r="AQ784">
            <v>0</v>
          </cell>
          <cell r="AR784">
            <v>0</v>
          </cell>
          <cell r="AS784">
            <v>0</v>
          </cell>
          <cell r="AT784">
            <v>0</v>
          </cell>
          <cell r="AU784">
            <v>0</v>
          </cell>
          <cell r="AV784">
            <v>0</v>
          </cell>
          <cell r="AW784">
            <v>0</v>
          </cell>
          <cell r="AX784">
            <v>0</v>
          </cell>
          <cell r="AY784">
            <v>0</v>
          </cell>
          <cell r="AZ784">
            <v>0</v>
          </cell>
          <cell r="BA784">
            <v>0</v>
          </cell>
          <cell r="BB784">
            <v>0</v>
          </cell>
          <cell r="BC784">
            <v>0</v>
          </cell>
          <cell r="BD784">
            <v>0</v>
          </cell>
          <cell r="BE784">
            <v>0</v>
          </cell>
          <cell r="BF784">
            <v>0</v>
          </cell>
          <cell r="BG784">
            <v>0</v>
          </cell>
          <cell r="BH784">
            <v>0</v>
          </cell>
          <cell r="BI784">
            <v>0</v>
          </cell>
          <cell r="BJ784">
            <v>0</v>
          </cell>
          <cell r="BK784">
            <v>0</v>
          </cell>
          <cell r="BL784">
            <v>0</v>
          </cell>
          <cell r="BM784">
            <v>0</v>
          </cell>
          <cell r="BN784">
            <v>0</v>
          </cell>
          <cell r="BO784">
            <v>0</v>
          </cell>
          <cell r="BP784">
            <v>0</v>
          </cell>
          <cell r="BQ784">
            <v>0</v>
          </cell>
          <cell r="BR784">
            <v>0</v>
          </cell>
          <cell r="BS784">
            <v>0</v>
          </cell>
          <cell r="BT784">
            <v>0</v>
          </cell>
          <cell r="BU784">
            <v>0</v>
          </cell>
          <cell r="BV784">
            <v>0</v>
          </cell>
          <cell r="BW784">
            <v>0</v>
          </cell>
          <cell r="BX784">
            <v>0</v>
          </cell>
          <cell r="BY784">
            <v>0</v>
          </cell>
          <cell r="BZ784">
            <v>0</v>
          </cell>
          <cell r="CA784">
            <v>0</v>
          </cell>
          <cell r="CB784">
            <v>0</v>
          </cell>
          <cell r="CC784">
            <v>0</v>
          </cell>
        </row>
        <row r="785">
          <cell r="B785" t="str">
            <v>국도38(종)02</v>
          </cell>
          <cell r="C785" t="str">
            <v>국도38(종)</v>
          </cell>
          <cell r="D785" t="str">
            <v>02</v>
          </cell>
          <cell r="E785" t="str">
            <v>05192_661</v>
          </cell>
          <cell r="F785" t="str">
            <v>05192_662</v>
          </cell>
          <cell r="G785">
            <v>39</v>
          </cell>
          <cell r="H785">
            <v>48</v>
          </cell>
          <cell r="I785">
            <v>0</v>
          </cell>
          <cell r="J785">
            <v>0</v>
          </cell>
          <cell r="K785">
            <v>0</v>
          </cell>
          <cell r="L785">
            <v>0</v>
          </cell>
          <cell r="M785">
            <v>0</v>
          </cell>
          <cell r="N785">
            <v>0</v>
          </cell>
          <cell r="O785">
            <v>0</v>
          </cell>
          <cell r="P785">
            <v>0</v>
          </cell>
          <cell r="Q785">
            <v>0</v>
          </cell>
          <cell r="R785">
            <v>39</v>
          </cell>
          <cell r="S785">
            <v>0</v>
          </cell>
          <cell r="T785">
            <v>39</v>
          </cell>
          <cell r="U785">
            <v>39</v>
          </cell>
          <cell r="V785">
            <v>0</v>
          </cell>
          <cell r="W785">
            <v>0</v>
          </cell>
          <cell r="X785">
            <v>0</v>
          </cell>
          <cell r="Y785">
            <v>0</v>
          </cell>
          <cell r="Z785">
            <v>0</v>
          </cell>
          <cell r="AA785">
            <v>0</v>
          </cell>
          <cell r="AB785">
            <v>0</v>
          </cell>
          <cell r="AC785">
            <v>0</v>
          </cell>
          <cell r="AD785">
            <v>0</v>
          </cell>
          <cell r="AE785">
            <v>0</v>
          </cell>
          <cell r="AF785">
            <v>0</v>
          </cell>
          <cell r="AG785">
            <v>0</v>
          </cell>
          <cell r="AH785">
            <v>0</v>
          </cell>
          <cell r="AI785">
            <v>0</v>
          </cell>
          <cell r="AJ785">
            <v>0</v>
          </cell>
          <cell r="AK785">
            <v>0</v>
          </cell>
          <cell r="AL785">
            <v>0</v>
          </cell>
          <cell r="AM785">
            <v>0</v>
          </cell>
          <cell r="AN785">
            <v>0</v>
          </cell>
          <cell r="AO785">
            <v>0</v>
          </cell>
          <cell r="AP785">
            <v>0</v>
          </cell>
          <cell r="AQ785">
            <v>0</v>
          </cell>
          <cell r="AR785">
            <v>0</v>
          </cell>
          <cell r="AS785">
            <v>0</v>
          </cell>
          <cell r="AT785">
            <v>0</v>
          </cell>
          <cell r="AU785">
            <v>0</v>
          </cell>
          <cell r="AV785">
            <v>0</v>
          </cell>
          <cell r="AW785">
            <v>0</v>
          </cell>
          <cell r="AX785">
            <v>0</v>
          </cell>
          <cell r="AY785">
            <v>0</v>
          </cell>
          <cell r="AZ785">
            <v>0</v>
          </cell>
          <cell r="BA785">
            <v>0</v>
          </cell>
          <cell r="BB785">
            <v>0</v>
          </cell>
          <cell r="BC785">
            <v>0</v>
          </cell>
          <cell r="BD785">
            <v>0</v>
          </cell>
          <cell r="BE785">
            <v>0</v>
          </cell>
          <cell r="BF785">
            <v>0</v>
          </cell>
          <cell r="BG785">
            <v>0</v>
          </cell>
          <cell r="BH785">
            <v>0</v>
          </cell>
          <cell r="BI785">
            <v>0</v>
          </cell>
          <cell r="BJ785">
            <v>0</v>
          </cell>
          <cell r="BK785">
            <v>0</v>
          </cell>
          <cell r="BL785">
            <v>0</v>
          </cell>
          <cell r="BM785">
            <v>0</v>
          </cell>
          <cell r="BN785">
            <v>0</v>
          </cell>
          <cell r="BO785">
            <v>0</v>
          </cell>
          <cell r="BP785">
            <v>0</v>
          </cell>
          <cell r="BQ785">
            <v>0</v>
          </cell>
          <cell r="BR785">
            <v>0</v>
          </cell>
          <cell r="BS785">
            <v>0</v>
          </cell>
          <cell r="BT785">
            <v>0</v>
          </cell>
          <cell r="BU785">
            <v>0</v>
          </cell>
          <cell r="BV785">
            <v>0</v>
          </cell>
          <cell r="BW785">
            <v>0</v>
          </cell>
          <cell r="BX785">
            <v>0</v>
          </cell>
          <cell r="BY785">
            <v>0</v>
          </cell>
          <cell r="BZ785">
            <v>0</v>
          </cell>
          <cell r="CA785">
            <v>0</v>
          </cell>
          <cell r="CB785">
            <v>0</v>
          </cell>
          <cell r="CC785">
            <v>0</v>
          </cell>
        </row>
        <row r="786">
          <cell r="B786" t="str">
            <v>국도38(종)02</v>
          </cell>
          <cell r="C786" t="str">
            <v>국도38(종)</v>
          </cell>
          <cell r="D786" t="str">
            <v>02</v>
          </cell>
          <cell r="E786" t="str">
            <v>05192_662</v>
          </cell>
          <cell r="F786" t="str">
            <v>05192_671</v>
          </cell>
          <cell r="G786">
            <v>42</v>
          </cell>
          <cell r="H786">
            <v>48</v>
          </cell>
          <cell r="I786">
            <v>0</v>
          </cell>
          <cell r="J786">
            <v>0</v>
          </cell>
          <cell r="K786">
            <v>0</v>
          </cell>
          <cell r="L786">
            <v>0</v>
          </cell>
          <cell r="M786">
            <v>0</v>
          </cell>
          <cell r="N786">
            <v>0</v>
          </cell>
          <cell r="O786">
            <v>0</v>
          </cell>
          <cell r="P786">
            <v>0</v>
          </cell>
          <cell r="Q786">
            <v>0</v>
          </cell>
          <cell r="R786">
            <v>42</v>
          </cell>
          <cell r="S786">
            <v>0</v>
          </cell>
          <cell r="T786">
            <v>42</v>
          </cell>
          <cell r="U786">
            <v>42</v>
          </cell>
          <cell r="V786">
            <v>0</v>
          </cell>
          <cell r="W786">
            <v>0</v>
          </cell>
          <cell r="X786">
            <v>0</v>
          </cell>
          <cell r="Y786">
            <v>0</v>
          </cell>
          <cell r="Z786">
            <v>0</v>
          </cell>
          <cell r="AA786">
            <v>0</v>
          </cell>
          <cell r="AB786">
            <v>0</v>
          </cell>
          <cell r="AC786">
            <v>0</v>
          </cell>
          <cell r="AD786">
            <v>0</v>
          </cell>
          <cell r="AE786">
            <v>0</v>
          </cell>
          <cell r="AF786">
            <v>0</v>
          </cell>
          <cell r="AG786">
            <v>0</v>
          </cell>
          <cell r="AH786">
            <v>0</v>
          </cell>
          <cell r="AI786">
            <v>0</v>
          </cell>
          <cell r="AJ786">
            <v>0</v>
          </cell>
          <cell r="AK786">
            <v>0</v>
          </cell>
          <cell r="AL786">
            <v>0</v>
          </cell>
          <cell r="AM786">
            <v>0</v>
          </cell>
          <cell r="AN786">
            <v>0</v>
          </cell>
          <cell r="AO786">
            <v>0</v>
          </cell>
          <cell r="AP786">
            <v>0</v>
          </cell>
          <cell r="AQ786">
            <v>0</v>
          </cell>
          <cell r="AR786">
            <v>0</v>
          </cell>
          <cell r="AS786">
            <v>0</v>
          </cell>
          <cell r="AT786">
            <v>0</v>
          </cell>
          <cell r="AU786">
            <v>0</v>
          </cell>
          <cell r="AV786">
            <v>0</v>
          </cell>
          <cell r="AW786">
            <v>0</v>
          </cell>
          <cell r="AX786">
            <v>0</v>
          </cell>
          <cell r="AY786">
            <v>0</v>
          </cell>
          <cell r="AZ786">
            <v>0</v>
          </cell>
          <cell r="BA786">
            <v>0</v>
          </cell>
          <cell r="BB786">
            <v>0</v>
          </cell>
          <cell r="BC786">
            <v>0</v>
          </cell>
          <cell r="BD786">
            <v>0</v>
          </cell>
          <cell r="BE786">
            <v>0</v>
          </cell>
          <cell r="BF786">
            <v>0</v>
          </cell>
          <cell r="BG786">
            <v>0</v>
          </cell>
          <cell r="BH786">
            <v>0</v>
          </cell>
          <cell r="BI786">
            <v>0</v>
          </cell>
          <cell r="BJ786">
            <v>0</v>
          </cell>
          <cell r="BK786">
            <v>0</v>
          </cell>
          <cell r="BL786">
            <v>0</v>
          </cell>
          <cell r="BM786">
            <v>0</v>
          </cell>
          <cell r="BN786">
            <v>0</v>
          </cell>
          <cell r="BO786">
            <v>0</v>
          </cell>
          <cell r="BP786">
            <v>0</v>
          </cell>
          <cell r="BQ786">
            <v>0</v>
          </cell>
          <cell r="BR786">
            <v>0</v>
          </cell>
          <cell r="BS786">
            <v>0</v>
          </cell>
          <cell r="BT786">
            <v>0</v>
          </cell>
          <cell r="BU786">
            <v>0</v>
          </cell>
          <cell r="BV786">
            <v>0</v>
          </cell>
          <cell r="BW786">
            <v>0</v>
          </cell>
          <cell r="BX786">
            <v>0</v>
          </cell>
          <cell r="BY786">
            <v>0</v>
          </cell>
          <cell r="BZ786">
            <v>0</v>
          </cell>
          <cell r="CA786">
            <v>0</v>
          </cell>
          <cell r="CB786">
            <v>0</v>
          </cell>
          <cell r="CC786">
            <v>0</v>
          </cell>
        </row>
        <row r="787">
          <cell r="B787" t="str">
            <v>국도38(종)02</v>
          </cell>
          <cell r="C787" t="str">
            <v>국도38(종)</v>
          </cell>
          <cell r="D787" t="str">
            <v>02</v>
          </cell>
          <cell r="E787" t="str">
            <v>05192_671</v>
          </cell>
          <cell r="F787" t="str">
            <v>05192_672</v>
          </cell>
          <cell r="G787">
            <v>39</v>
          </cell>
          <cell r="H787">
            <v>48</v>
          </cell>
          <cell r="I787">
            <v>0</v>
          </cell>
          <cell r="J787" t="str">
            <v>중간여장</v>
          </cell>
          <cell r="K787">
            <v>0</v>
          </cell>
          <cell r="L787">
            <v>0</v>
          </cell>
          <cell r="M787">
            <v>0</v>
          </cell>
          <cell r="N787">
            <v>0</v>
          </cell>
          <cell r="O787">
            <v>0</v>
          </cell>
          <cell r="P787">
            <v>0</v>
          </cell>
          <cell r="Q787">
            <v>0</v>
          </cell>
          <cell r="R787">
            <v>39</v>
          </cell>
          <cell r="S787">
            <v>0</v>
          </cell>
          <cell r="T787">
            <v>39</v>
          </cell>
          <cell r="U787">
            <v>69</v>
          </cell>
          <cell r="V787">
            <v>0</v>
          </cell>
          <cell r="W787">
            <v>0</v>
          </cell>
          <cell r="X787">
            <v>30</v>
          </cell>
          <cell r="Y787">
            <v>0</v>
          </cell>
          <cell r="Z787">
            <v>0</v>
          </cell>
          <cell r="AA787">
            <v>0</v>
          </cell>
          <cell r="AB787">
            <v>0</v>
          </cell>
          <cell r="AC787">
            <v>0</v>
          </cell>
          <cell r="AD787">
            <v>0</v>
          </cell>
          <cell r="AE787">
            <v>0</v>
          </cell>
          <cell r="AF787">
            <v>0</v>
          </cell>
          <cell r="AG787">
            <v>0</v>
          </cell>
          <cell r="AH787">
            <v>0</v>
          </cell>
          <cell r="AI787">
            <v>0</v>
          </cell>
          <cell r="AJ787">
            <v>0</v>
          </cell>
          <cell r="AK787">
            <v>0</v>
          </cell>
          <cell r="AL787">
            <v>0</v>
          </cell>
          <cell r="AM787">
            <v>0</v>
          </cell>
          <cell r="AN787">
            <v>0</v>
          </cell>
          <cell r="AO787">
            <v>0</v>
          </cell>
          <cell r="AP787">
            <v>0</v>
          </cell>
          <cell r="AQ787">
            <v>0</v>
          </cell>
          <cell r="AR787">
            <v>0</v>
          </cell>
          <cell r="AS787">
            <v>0</v>
          </cell>
          <cell r="AT787">
            <v>0</v>
          </cell>
          <cell r="AU787">
            <v>0</v>
          </cell>
          <cell r="AV787">
            <v>0</v>
          </cell>
          <cell r="AW787">
            <v>0</v>
          </cell>
          <cell r="AX787">
            <v>0</v>
          </cell>
          <cell r="AY787">
            <v>0</v>
          </cell>
          <cell r="AZ787">
            <v>0</v>
          </cell>
          <cell r="BA787">
            <v>1</v>
          </cell>
          <cell r="BB787">
            <v>0</v>
          </cell>
          <cell r="BC787">
            <v>0</v>
          </cell>
          <cell r="BD787">
            <v>0</v>
          </cell>
          <cell r="BE787">
            <v>0</v>
          </cell>
          <cell r="BF787">
            <v>0</v>
          </cell>
          <cell r="BG787">
            <v>0</v>
          </cell>
          <cell r="BH787">
            <v>0</v>
          </cell>
          <cell r="BI787">
            <v>0</v>
          </cell>
          <cell r="BJ787">
            <v>0</v>
          </cell>
          <cell r="BK787">
            <v>0</v>
          </cell>
          <cell r="BL787">
            <v>0</v>
          </cell>
          <cell r="BM787">
            <v>0</v>
          </cell>
          <cell r="BN787">
            <v>0</v>
          </cell>
          <cell r="BO787">
            <v>0</v>
          </cell>
          <cell r="BP787">
            <v>0</v>
          </cell>
          <cell r="BQ787">
            <v>0</v>
          </cell>
          <cell r="BR787">
            <v>0</v>
          </cell>
          <cell r="BS787">
            <v>0</v>
          </cell>
          <cell r="BT787">
            <v>0</v>
          </cell>
          <cell r="BU787">
            <v>0</v>
          </cell>
          <cell r="BV787">
            <v>0</v>
          </cell>
          <cell r="BW787">
            <v>0</v>
          </cell>
          <cell r="BX787">
            <v>0</v>
          </cell>
          <cell r="BY787">
            <v>0</v>
          </cell>
          <cell r="BZ787">
            <v>0</v>
          </cell>
          <cell r="CA787">
            <v>0</v>
          </cell>
          <cell r="CB787">
            <v>0</v>
          </cell>
          <cell r="CC787">
            <v>0</v>
          </cell>
        </row>
        <row r="788">
          <cell r="B788" t="str">
            <v>국도38(종)02</v>
          </cell>
          <cell r="C788" t="str">
            <v>국도38(종)</v>
          </cell>
          <cell r="D788" t="str">
            <v>02</v>
          </cell>
          <cell r="E788" t="str">
            <v>05192_672</v>
          </cell>
          <cell r="F788" t="str">
            <v>05192_673</v>
          </cell>
          <cell r="G788">
            <v>35</v>
          </cell>
          <cell r="H788">
            <v>48</v>
          </cell>
          <cell r="I788">
            <v>0</v>
          </cell>
          <cell r="J788">
            <v>0</v>
          </cell>
          <cell r="K788">
            <v>0</v>
          </cell>
          <cell r="L788">
            <v>0</v>
          </cell>
          <cell r="M788">
            <v>0</v>
          </cell>
          <cell r="N788">
            <v>0</v>
          </cell>
          <cell r="O788">
            <v>0</v>
          </cell>
          <cell r="P788">
            <v>0</v>
          </cell>
          <cell r="Q788">
            <v>0</v>
          </cell>
          <cell r="R788">
            <v>35</v>
          </cell>
          <cell r="S788">
            <v>0</v>
          </cell>
          <cell r="T788">
            <v>35</v>
          </cell>
          <cell r="U788">
            <v>35</v>
          </cell>
          <cell r="V788">
            <v>0</v>
          </cell>
          <cell r="W788">
            <v>0</v>
          </cell>
          <cell r="X788">
            <v>0</v>
          </cell>
          <cell r="Y788">
            <v>0</v>
          </cell>
          <cell r="Z788">
            <v>0</v>
          </cell>
          <cell r="AA788">
            <v>0</v>
          </cell>
          <cell r="AB788">
            <v>0</v>
          </cell>
          <cell r="AC788">
            <v>0</v>
          </cell>
          <cell r="AD788">
            <v>0</v>
          </cell>
          <cell r="AE788">
            <v>0</v>
          </cell>
          <cell r="AF788">
            <v>0</v>
          </cell>
          <cell r="AG788">
            <v>0</v>
          </cell>
          <cell r="AH788">
            <v>0</v>
          </cell>
          <cell r="AI788">
            <v>0</v>
          </cell>
          <cell r="AJ788">
            <v>0</v>
          </cell>
          <cell r="AK788">
            <v>0</v>
          </cell>
          <cell r="AL788">
            <v>0</v>
          </cell>
          <cell r="AM788">
            <v>0</v>
          </cell>
          <cell r="AN788">
            <v>0</v>
          </cell>
          <cell r="AO788">
            <v>0</v>
          </cell>
          <cell r="AP788">
            <v>0</v>
          </cell>
          <cell r="AQ788">
            <v>0</v>
          </cell>
          <cell r="AR788">
            <v>0</v>
          </cell>
          <cell r="AS788">
            <v>0</v>
          </cell>
          <cell r="AT788">
            <v>0</v>
          </cell>
          <cell r="AU788">
            <v>0</v>
          </cell>
          <cell r="AV788">
            <v>0</v>
          </cell>
          <cell r="AW788">
            <v>0</v>
          </cell>
          <cell r="AX788">
            <v>0</v>
          </cell>
          <cell r="AY788">
            <v>0</v>
          </cell>
          <cell r="AZ788">
            <v>0</v>
          </cell>
          <cell r="BA788">
            <v>0</v>
          </cell>
          <cell r="BB788">
            <v>0</v>
          </cell>
          <cell r="BC788">
            <v>0</v>
          </cell>
          <cell r="BD788">
            <v>0</v>
          </cell>
          <cell r="BE788">
            <v>0</v>
          </cell>
          <cell r="BF788">
            <v>0</v>
          </cell>
          <cell r="BG788">
            <v>0</v>
          </cell>
          <cell r="BH788">
            <v>0</v>
          </cell>
          <cell r="BI788">
            <v>0</v>
          </cell>
          <cell r="BJ788">
            <v>0</v>
          </cell>
          <cell r="BK788">
            <v>0</v>
          </cell>
          <cell r="BL788">
            <v>0</v>
          </cell>
          <cell r="BM788">
            <v>0</v>
          </cell>
          <cell r="BN788">
            <v>0</v>
          </cell>
          <cell r="BO788">
            <v>0</v>
          </cell>
          <cell r="BP788">
            <v>0</v>
          </cell>
          <cell r="BQ788">
            <v>0</v>
          </cell>
          <cell r="BR788">
            <v>0</v>
          </cell>
          <cell r="BS788">
            <v>0</v>
          </cell>
          <cell r="BT788">
            <v>0</v>
          </cell>
          <cell r="BU788">
            <v>0</v>
          </cell>
          <cell r="BV788">
            <v>0</v>
          </cell>
          <cell r="BW788">
            <v>0</v>
          </cell>
          <cell r="BX788">
            <v>0</v>
          </cell>
          <cell r="BY788">
            <v>0</v>
          </cell>
          <cell r="BZ788">
            <v>0</v>
          </cell>
          <cell r="CA788">
            <v>0</v>
          </cell>
          <cell r="CB788">
            <v>0</v>
          </cell>
          <cell r="CC788">
            <v>0</v>
          </cell>
        </row>
        <row r="789">
          <cell r="B789" t="str">
            <v>국도38(종)02</v>
          </cell>
          <cell r="C789" t="str">
            <v>국도38(종)</v>
          </cell>
          <cell r="D789" t="str">
            <v>02</v>
          </cell>
          <cell r="E789" t="str">
            <v>05192_673</v>
          </cell>
          <cell r="F789" t="str">
            <v>05192_681</v>
          </cell>
          <cell r="G789">
            <v>34</v>
          </cell>
          <cell r="H789">
            <v>48</v>
          </cell>
          <cell r="I789">
            <v>0</v>
          </cell>
          <cell r="J789">
            <v>0</v>
          </cell>
          <cell r="K789">
            <v>0</v>
          </cell>
          <cell r="L789">
            <v>0</v>
          </cell>
          <cell r="M789">
            <v>0</v>
          </cell>
          <cell r="N789">
            <v>0</v>
          </cell>
          <cell r="O789">
            <v>0</v>
          </cell>
          <cell r="P789">
            <v>0</v>
          </cell>
          <cell r="Q789">
            <v>0</v>
          </cell>
          <cell r="R789">
            <v>34</v>
          </cell>
          <cell r="S789">
            <v>0</v>
          </cell>
          <cell r="T789">
            <v>34</v>
          </cell>
          <cell r="U789">
            <v>34</v>
          </cell>
          <cell r="V789">
            <v>0</v>
          </cell>
          <cell r="W789">
            <v>0</v>
          </cell>
          <cell r="X789">
            <v>0</v>
          </cell>
          <cell r="Y789">
            <v>0</v>
          </cell>
          <cell r="Z789">
            <v>0</v>
          </cell>
          <cell r="AA789">
            <v>0</v>
          </cell>
          <cell r="AB789">
            <v>0</v>
          </cell>
          <cell r="AC789">
            <v>0</v>
          </cell>
          <cell r="AD789">
            <v>0</v>
          </cell>
          <cell r="AE789">
            <v>0</v>
          </cell>
          <cell r="AF789">
            <v>0</v>
          </cell>
          <cell r="AG789">
            <v>0</v>
          </cell>
          <cell r="AH789">
            <v>0</v>
          </cell>
          <cell r="AI789">
            <v>0</v>
          </cell>
          <cell r="AJ789">
            <v>0</v>
          </cell>
          <cell r="AK789">
            <v>0</v>
          </cell>
          <cell r="AL789">
            <v>0</v>
          </cell>
          <cell r="AM789">
            <v>0</v>
          </cell>
          <cell r="AN789">
            <v>0</v>
          </cell>
          <cell r="AO789">
            <v>0</v>
          </cell>
          <cell r="AP789">
            <v>0</v>
          </cell>
          <cell r="AQ789">
            <v>0</v>
          </cell>
          <cell r="AR789">
            <v>0</v>
          </cell>
          <cell r="AS789">
            <v>0</v>
          </cell>
          <cell r="AT789">
            <v>0</v>
          </cell>
          <cell r="AU789">
            <v>0</v>
          </cell>
          <cell r="AV789">
            <v>0</v>
          </cell>
          <cell r="AW789">
            <v>0</v>
          </cell>
          <cell r="AX789">
            <v>0</v>
          </cell>
          <cell r="AY789">
            <v>0</v>
          </cell>
          <cell r="AZ789">
            <v>0</v>
          </cell>
          <cell r="BA789">
            <v>0</v>
          </cell>
          <cell r="BB789">
            <v>0</v>
          </cell>
          <cell r="BC789">
            <v>0</v>
          </cell>
          <cell r="BD789">
            <v>0</v>
          </cell>
          <cell r="BE789">
            <v>0</v>
          </cell>
          <cell r="BF789">
            <v>0</v>
          </cell>
          <cell r="BG789">
            <v>0</v>
          </cell>
          <cell r="BH789">
            <v>0</v>
          </cell>
          <cell r="BI789">
            <v>0</v>
          </cell>
          <cell r="BJ789">
            <v>0</v>
          </cell>
          <cell r="BK789">
            <v>0</v>
          </cell>
          <cell r="BL789">
            <v>0</v>
          </cell>
          <cell r="BM789">
            <v>0</v>
          </cell>
          <cell r="BN789">
            <v>0</v>
          </cell>
          <cell r="BO789">
            <v>0</v>
          </cell>
          <cell r="BP789">
            <v>0</v>
          </cell>
          <cell r="BQ789">
            <v>0</v>
          </cell>
          <cell r="BR789">
            <v>0</v>
          </cell>
          <cell r="BS789">
            <v>0</v>
          </cell>
          <cell r="BT789">
            <v>0</v>
          </cell>
          <cell r="BU789">
            <v>0</v>
          </cell>
          <cell r="BV789">
            <v>0</v>
          </cell>
          <cell r="BW789">
            <v>0</v>
          </cell>
          <cell r="BX789">
            <v>0</v>
          </cell>
          <cell r="BY789">
            <v>0</v>
          </cell>
          <cell r="BZ789">
            <v>0</v>
          </cell>
          <cell r="CA789">
            <v>0</v>
          </cell>
          <cell r="CB789">
            <v>0</v>
          </cell>
          <cell r="CC789">
            <v>0</v>
          </cell>
        </row>
        <row r="790">
          <cell r="B790" t="str">
            <v>국도38(종)02</v>
          </cell>
          <cell r="C790" t="str">
            <v>국도38(종)</v>
          </cell>
          <cell r="D790" t="str">
            <v>02</v>
          </cell>
          <cell r="E790" t="str">
            <v>05192_681</v>
          </cell>
          <cell r="F790" t="str">
            <v>05192_682</v>
          </cell>
          <cell r="G790">
            <v>45</v>
          </cell>
          <cell r="H790">
            <v>48</v>
          </cell>
          <cell r="I790">
            <v>0</v>
          </cell>
          <cell r="J790">
            <v>0</v>
          </cell>
          <cell r="K790">
            <v>0</v>
          </cell>
          <cell r="L790">
            <v>0</v>
          </cell>
          <cell r="M790">
            <v>0</v>
          </cell>
          <cell r="N790">
            <v>0</v>
          </cell>
          <cell r="O790">
            <v>0</v>
          </cell>
          <cell r="P790">
            <v>0</v>
          </cell>
          <cell r="Q790">
            <v>0</v>
          </cell>
          <cell r="R790">
            <v>45</v>
          </cell>
          <cell r="S790">
            <v>0</v>
          </cell>
          <cell r="T790">
            <v>45</v>
          </cell>
          <cell r="U790">
            <v>45</v>
          </cell>
          <cell r="V790">
            <v>0</v>
          </cell>
          <cell r="W790">
            <v>0</v>
          </cell>
          <cell r="X790">
            <v>0</v>
          </cell>
          <cell r="Y790">
            <v>0</v>
          </cell>
          <cell r="Z790">
            <v>0</v>
          </cell>
          <cell r="AA790">
            <v>0</v>
          </cell>
          <cell r="AB790">
            <v>0</v>
          </cell>
          <cell r="AC790">
            <v>0</v>
          </cell>
          <cell r="AD790">
            <v>0</v>
          </cell>
          <cell r="AE790">
            <v>0</v>
          </cell>
          <cell r="AF790">
            <v>0</v>
          </cell>
          <cell r="AG790">
            <v>0</v>
          </cell>
          <cell r="AH790">
            <v>0</v>
          </cell>
          <cell r="AI790">
            <v>0</v>
          </cell>
          <cell r="AJ790">
            <v>0</v>
          </cell>
          <cell r="AK790">
            <v>0</v>
          </cell>
          <cell r="AL790">
            <v>0</v>
          </cell>
          <cell r="AM790">
            <v>0</v>
          </cell>
          <cell r="AN790">
            <v>0</v>
          </cell>
          <cell r="AO790">
            <v>0</v>
          </cell>
          <cell r="AP790">
            <v>0</v>
          </cell>
          <cell r="AQ790">
            <v>0</v>
          </cell>
          <cell r="AR790">
            <v>0</v>
          </cell>
          <cell r="AS790">
            <v>0</v>
          </cell>
          <cell r="AT790">
            <v>0</v>
          </cell>
          <cell r="AU790">
            <v>0</v>
          </cell>
          <cell r="AV790">
            <v>0</v>
          </cell>
          <cell r="AW790">
            <v>0</v>
          </cell>
          <cell r="AX790">
            <v>0</v>
          </cell>
          <cell r="AY790">
            <v>0</v>
          </cell>
          <cell r="AZ790">
            <v>0</v>
          </cell>
          <cell r="BA790">
            <v>0</v>
          </cell>
          <cell r="BB790">
            <v>0</v>
          </cell>
          <cell r="BC790">
            <v>0</v>
          </cell>
          <cell r="BD790">
            <v>0</v>
          </cell>
          <cell r="BE790">
            <v>0</v>
          </cell>
          <cell r="BF790">
            <v>0</v>
          </cell>
          <cell r="BG790">
            <v>0</v>
          </cell>
          <cell r="BH790">
            <v>0</v>
          </cell>
          <cell r="BI790">
            <v>0</v>
          </cell>
          <cell r="BJ790">
            <v>0</v>
          </cell>
          <cell r="BK790">
            <v>0</v>
          </cell>
          <cell r="BL790">
            <v>0</v>
          </cell>
          <cell r="BM790">
            <v>0</v>
          </cell>
          <cell r="BN790">
            <v>0</v>
          </cell>
          <cell r="BO790">
            <v>0</v>
          </cell>
          <cell r="BP790">
            <v>0</v>
          </cell>
          <cell r="BQ790">
            <v>0</v>
          </cell>
          <cell r="BR790">
            <v>0</v>
          </cell>
          <cell r="BS790">
            <v>0</v>
          </cell>
          <cell r="BT790">
            <v>0</v>
          </cell>
          <cell r="BU790">
            <v>0</v>
          </cell>
          <cell r="BV790">
            <v>0</v>
          </cell>
          <cell r="BW790">
            <v>0</v>
          </cell>
          <cell r="BX790">
            <v>0</v>
          </cell>
          <cell r="BY790">
            <v>0</v>
          </cell>
          <cell r="BZ790">
            <v>0</v>
          </cell>
          <cell r="CA790">
            <v>0</v>
          </cell>
          <cell r="CB790">
            <v>0</v>
          </cell>
          <cell r="CC790">
            <v>0</v>
          </cell>
        </row>
        <row r="791">
          <cell r="B791" t="str">
            <v>국도38(종)02</v>
          </cell>
          <cell r="C791" t="str">
            <v>국도38(종)</v>
          </cell>
          <cell r="D791" t="str">
            <v>02</v>
          </cell>
          <cell r="E791" t="str">
            <v>05192_682</v>
          </cell>
          <cell r="F791" t="str">
            <v>05192_281</v>
          </cell>
          <cell r="G791">
            <v>35</v>
          </cell>
          <cell r="H791">
            <v>48</v>
          </cell>
          <cell r="I791">
            <v>0</v>
          </cell>
          <cell r="J791">
            <v>0</v>
          </cell>
          <cell r="K791">
            <v>0</v>
          </cell>
          <cell r="L791">
            <v>0</v>
          </cell>
          <cell r="M791">
            <v>0</v>
          </cell>
          <cell r="N791">
            <v>0</v>
          </cell>
          <cell r="O791">
            <v>0</v>
          </cell>
          <cell r="P791">
            <v>0</v>
          </cell>
          <cell r="Q791">
            <v>0</v>
          </cell>
          <cell r="R791">
            <v>35</v>
          </cell>
          <cell r="S791">
            <v>0</v>
          </cell>
          <cell r="T791">
            <v>35</v>
          </cell>
          <cell r="U791">
            <v>35</v>
          </cell>
          <cell r="V791">
            <v>0</v>
          </cell>
          <cell r="W791">
            <v>0</v>
          </cell>
          <cell r="X791">
            <v>0</v>
          </cell>
          <cell r="Y791">
            <v>0</v>
          </cell>
          <cell r="Z791">
            <v>0</v>
          </cell>
          <cell r="AA791">
            <v>0</v>
          </cell>
          <cell r="AB791">
            <v>0</v>
          </cell>
          <cell r="AC791">
            <v>0</v>
          </cell>
          <cell r="AD791">
            <v>0</v>
          </cell>
          <cell r="AE791">
            <v>0</v>
          </cell>
          <cell r="AF791">
            <v>0</v>
          </cell>
          <cell r="AG791">
            <v>0</v>
          </cell>
          <cell r="AH791">
            <v>0</v>
          </cell>
          <cell r="AI791">
            <v>0</v>
          </cell>
          <cell r="AJ791">
            <v>0</v>
          </cell>
          <cell r="AK791">
            <v>0</v>
          </cell>
          <cell r="AL791">
            <v>0</v>
          </cell>
          <cell r="AM791">
            <v>0</v>
          </cell>
          <cell r="AN791">
            <v>0</v>
          </cell>
          <cell r="AO791">
            <v>0</v>
          </cell>
          <cell r="AP791">
            <v>0</v>
          </cell>
          <cell r="AQ791">
            <v>0</v>
          </cell>
          <cell r="AR791">
            <v>0</v>
          </cell>
          <cell r="AS791">
            <v>0</v>
          </cell>
          <cell r="AT791">
            <v>0</v>
          </cell>
          <cell r="AU791">
            <v>0</v>
          </cell>
          <cell r="AV791">
            <v>0</v>
          </cell>
          <cell r="AW791">
            <v>0</v>
          </cell>
          <cell r="AX791">
            <v>0</v>
          </cell>
          <cell r="AY791">
            <v>0</v>
          </cell>
          <cell r="AZ791">
            <v>0</v>
          </cell>
          <cell r="BA791">
            <v>0</v>
          </cell>
          <cell r="BB791">
            <v>0</v>
          </cell>
          <cell r="BC791">
            <v>0</v>
          </cell>
          <cell r="BD791">
            <v>0</v>
          </cell>
          <cell r="BE791">
            <v>0</v>
          </cell>
          <cell r="BF791">
            <v>0</v>
          </cell>
          <cell r="BG791">
            <v>0</v>
          </cell>
          <cell r="BH791">
            <v>0</v>
          </cell>
          <cell r="BI791">
            <v>0</v>
          </cell>
          <cell r="BJ791">
            <v>0</v>
          </cell>
          <cell r="BK791">
            <v>0</v>
          </cell>
          <cell r="BL791">
            <v>0</v>
          </cell>
          <cell r="BM791">
            <v>0</v>
          </cell>
          <cell r="BN791">
            <v>0</v>
          </cell>
          <cell r="BO791">
            <v>0</v>
          </cell>
          <cell r="BP791">
            <v>0</v>
          </cell>
          <cell r="BQ791">
            <v>0</v>
          </cell>
          <cell r="BR791">
            <v>0</v>
          </cell>
          <cell r="BS791">
            <v>0</v>
          </cell>
          <cell r="BT791">
            <v>0</v>
          </cell>
          <cell r="BU791">
            <v>0</v>
          </cell>
          <cell r="BV791">
            <v>0</v>
          </cell>
          <cell r="BW791">
            <v>0</v>
          </cell>
          <cell r="BX791">
            <v>0</v>
          </cell>
          <cell r="BY791">
            <v>0</v>
          </cell>
          <cell r="BZ791">
            <v>0</v>
          </cell>
          <cell r="CA791">
            <v>0</v>
          </cell>
          <cell r="CB791">
            <v>0</v>
          </cell>
          <cell r="CC791">
            <v>0</v>
          </cell>
        </row>
        <row r="792">
          <cell r="B792" t="str">
            <v>국도38(종)02</v>
          </cell>
          <cell r="C792" t="str">
            <v>국도38(종)</v>
          </cell>
          <cell r="D792" t="str">
            <v>02</v>
          </cell>
          <cell r="E792" t="str">
            <v>05192_281</v>
          </cell>
          <cell r="F792" t="str">
            <v xml:space="preserve"> _무명</v>
          </cell>
          <cell r="G792">
            <v>38</v>
          </cell>
          <cell r="H792">
            <v>48</v>
          </cell>
          <cell r="I792">
            <v>0</v>
          </cell>
          <cell r="J792">
            <v>0</v>
          </cell>
          <cell r="K792">
            <v>0</v>
          </cell>
          <cell r="L792">
            <v>0</v>
          </cell>
          <cell r="M792">
            <v>0</v>
          </cell>
          <cell r="N792">
            <v>0</v>
          </cell>
          <cell r="O792">
            <v>0</v>
          </cell>
          <cell r="P792">
            <v>0</v>
          </cell>
          <cell r="Q792">
            <v>0</v>
          </cell>
          <cell r="R792">
            <v>38</v>
          </cell>
          <cell r="S792">
            <v>0</v>
          </cell>
          <cell r="T792">
            <v>38</v>
          </cell>
          <cell r="U792">
            <v>38</v>
          </cell>
          <cell r="V792">
            <v>0</v>
          </cell>
          <cell r="W792">
            <v>0</v>
          </cell>
          <cell r="X792">
            <v>0</v>
          </cell>
          <cell r="Y792">
            <v>0</v>
          </cell>
          <cell r="Z792">
            <v>0</v>
          </cell>
          <cell r="AA792">
            <v>0</v>
          </cell>
          <cell r="AB792">
            <v>0</v>
          </cell>
          <cell r="AC792">
            <v>0</v>
          </cell>
          <cell r="AD792">
            <v>0</v>
          </cell>
          <cell r="AE792">
            <v>0</v>
          </cell>
          <cell r="AF792">
            <v>0</v>
          </cell>
          <cell r="AG792">
            <v>0</v>
          </cell>
          <cell r="AH792">
            <v>0</v>
          </cell>
          <cell r="AI792">
            <v>0</v>
          </cell>
          <cell r="AJ792">
            <v>0</v>
          </cell>
          <cell r="AK792">
            <v>0</v>
          </cell>
          <cell r="AL792">
            <v>0</v>
          </cell>
          <cell r="AM792">
            <v>0</v>
          </cell>
          <cell r="AN792">
            <v>0</v>
          </cell>
          <cell r="AO792">
            <v>0</v>
          </cell>
          <cell r="AP792">
            <v>0</v>
          </cell>
          <cell r="AQ792">
            <v>0</v>
          </cell>
          <cell r="AR792">
            <v>0</v>
          </cell>
          <cell r="AS792">
            <v>0</v>
          </cell>
          <cell r="AT792">
            <v>0</v>
          </cell>
          <cell r="AU792">
            <v>0</v>
          </cell>
          <cell r="AV792">
            <v>0</v>
          </cell>
          <cell r="AW792">
            <v>0</v>
          </cell>
          <cell r="AX792">
            <v>0</v>
          </cell>
          <cell r="AY792">
            <v>0</v>
          </cell>
          <cell r="AZ792">
            <v>0</v>
          </cell>
          <cell r="BA792">
            <v>0</v>
          </cell>
          <cell r="BB792">
            <v>0</v>
          </cell>
          <cell r="BC792">
            <v>0</v>
          </cell>
          <cell r="BD792">
            <v>0</v>
          </cell>
          <cell r="BE792">
            <v>0</v>
          </cell>
          <cell r="BF792">
            <v>0</v>
          </cell>
          <cell r="BG792">
            <v>0</v>
          </cell>
          <cell r="BH792">
            <v>0</v>
          </cell>
          <cell r="BI792">
            <v>0</v>
          </cell>
          <cell r="BJ792">
            <v>0</v>
          </cell>
          <cell r="BK792">
            <v>0</v>
          </cell>
          <cell r="BL792">
            <v>0</v>
          </cell>
          <cell r="BM792">
            <v>0</v>
          </cell>
          <cell r="BN792">
            <v>0</v>
          </cell>
          <cell r="BO792">
            <v>0</v>
          </cell>
          <cell r="BP792">
            <v>0</v>
          </cell>
          <cell r="BQ792">
            <v>0</v>
          </cell>
          <cell r="BR792">
            <v>0</v>
          </cell>
          <cell r="BS792">
            <v>0</v>
          </cell>
          <cell r="BT792">
            <v>0</v>
          </cell>
          <cell r="BU792">
            <v>0</v>
          </cell>
          <cell r="BV792">
            <v>0</v>
          </cell>
          <cell r="BW792">
            <v>0</v>
          </cell>
          <cell r="BX792">
            <v>0</v>
          </cell>
          <cell r="BY792">
            <v>0</v>
          </cell>
          <cell r="BZ792">
            <v>0</v>
          </cell>
          <cell r="CA792">
            <v>0</v>
          </cell>
          <cell r="CB792">
            <v>0</v>
          </cell>
          <cell r="CC792">
            <v>0</v>
          </cell>
        </row>
        <row r="793">
          <cell r="B793" t="str">
            <v>국도38(종)02</v>
          </cell>
          <cell r="C793" t="str">
            <v>국도38(종)</v>
          </cell>
          <cell r="D793" t="str">
            <v>02</v>
          </cell>
          <cell r="E793" t="str">
            <v xml:space="preserve"> _무명</v>
          </cell>
          <cell r="F793" t="str">
            <v>05192_693</v>
          </cell>
          <cell r="G793">
            <v>53</v>
          </cell>
          <cell r="H793">
            <v>48</v>
          </cell>
          <cell r="I793">
            <v>0</v>
          </cell>
          <cell r="J793">
            <v>0</v>
          </cell>
          <cell r="K793">
            <v>0</v>
          </cell>
          <cell r="L793">
            <v>0</v>
          </cell>
          <cell r="M793">
            <v>0</v>
          </cell>
          <cell r="N793">
            <v>0</v>
          </cell>
          <cell r="O793">
            <v>0</v>
          </cell>
          <cell r="P793">
            <v>0</v>
          </cell>
          <cell r="Q793">
            <v>0</v>
          </cell>
          <cell r="R793">
            <v>53</v>
          </cell>
          <cell r="S793">
            <v>0</v>
          </cell>
          <cell r="T793">
            <v>53</v>
          </cell>
          <cell r="U793">
            <v>53</v>
          </cell>
          <cell r="V793">
            <v>0</v>
          </cell>
          <cell r="W793">
            <v>0</v>
          </cell>
          <cell r="X793">
            <v>0</v>
          </cell>
          <cell r="Y793">
            <v>0</v>
          </cell>
          <cell r="Z793">
            <v>0</v>
          </cell>
          <cell r="AA793">
            <v>0</v>
          </cell>
          <cell r="AB793">
            <v>0</v>
          </cell>
          <cell r="AC793">
            <v>0</v>
          </cell>
          <cell r="AD793">
            <v>0</v>
          </cell>
          <cell r="AE793">
            <v>0</v>
          </cell>
          <cell r="AF793">
            <v>0</v>
          </cell>
          <cell r="AG793">
            <v>0</v>
          </cell>
          <cell r="AH793">
            <v>0</v>
          </cell>
          <cell r="AI793">
            <v>0</v>
          </cell>
          <cell r="AJ793">
            <v>0</v>
          </cell>
          <cell r="AK793">
            <v>0</v>
          </cell>
          <cell r="AL793">
            <v>0</v>
          </cell>
          <cell r="AM793">
            <v>0</v>
          </cell>
          <cell r="AN793">
            <v>0</v>
          </cell>
          <cell r="AO793">
            <v>0</v>
          </cell>
          <cell r="AP793">
            <v>0</v>
          </cell>
          <cell r="AQ793">
            <v>0</v>
          </cell>
          <cell r="AR793">
            <v>0</v>
          </cell>
          <cell r="AS793">
            <v>0</v>
          </cell>
          <cell r="AT793">
            <v>0</v>
          </cell>
          <cell r="AU793">
            <v>0</v>
          </cell>
          <cell r="AV793">
            <v>0</v>
          </cell>
          <cell r="AW793">
            <v>0</v>
          </cell>
          <cell r="AX793">
            <v>0</v>
          </cell>
          <cell r="AY793">
            <v>0</v>
          </cell>
          <cell r="AZ793">
            <v>0</v>
          </cell>
          <cell r="BA793">
            <v>0</v>
          </cell>
          <cell r="BB793">
            <v>0</v>
          </cell>
          <cell r="BC793">
            <v>0</v>
          </cell>
          <cell r="BD793">
            <v>0</v>
          </cell>
          <cell r="BE793">
            <v>0</v>
          </cell>
          <cell r="BF793">
            <v>0</v>
          </cell>
          <cell r="BG793">
            <v>0</v>
          </cell>
          <cell r="BH793">
            <v>0</v>
          </cell>
          <cell r="BI793">
            <v>0</v>
          </cell>
          <cell r="BJ793">
            <v>0</v>
          </cell>
          <cell r="BK793">
            <v>0</v>
          </cell>
          <cell r="BL793">
            <v>0</v>
          </cell>
          <cell r="BM793">
            <v>0</v>
          </cell>
          <cell r="BN793">
            <v>0</v>
          </cell>
          <cell r="BO793">
            <v>0</v>
          </cell>
          <cell r="BP793">
            <v>0</v>
          </cell>
          <cell r="BQ793">
            <v>0</v>
          </cell>
          <cell r="BR793">
            <v>0</v>
          </cell>
          <cell r="BS793">
            <v>0</v>
          </cell>
          <cell r="BT793">
            <v>0</v>
          </cell>
          <cell r="BU793">
            <v>0</v>
          </cell>
          <cell r="BV793">
            <v>0</v>
          </cell>
          <cell r="BW793">
            <v>0</v>
          </cell>
          <cell r="BX793">
            <v>0</v>
          </cell>
          <cell r="BY793">
            <v>0</v>
          </cell>
          <cell r="BZ793">
            <v>0</v>
          </cell>
          <cell r="CA793">
            <v>0</v>
          </cell>
          <cell r="CB793">
            <v>0</v>
          </cell>
          <cell r="CC793">
            <v>0</v>
          </cell>
        </row>
        <row r="794">
          <cell r="B794" t="str">
            <v>국도38(종)02</v>
          </cell>
          <cell r="C794" t="str">
            <v>국도38(종)</v>
          </cell>
          <cell r="D794" t="str">
            <v>02</v>
          </cell>
          <cell r="E794" t="str">
            <v>05192_693</v>
          </cell>
          <cell r="F794" t="str">
            <v>05204_602</v>
          </cell>
          <cell r="G794">
            <v>38</v>
          </cell>
          <cell r="H794">
            <v>48</v>
          </cell>
          <cell r="I794">
            <v>0</v>
          </cell>
          <cell r="J794">
            <v>0</v>
          </cell>
          <cell r="K794">
            <v>0</v>
          </cell>
          <cell r="L794">
            <v>0</v>
          </cell>
          <cell r="M794">
            <v>0</v>
          </cell>
          <cell r="N794">
            <v>0</v>
          </cell>
          <cell r="O794">
            <v>0</v>
          </cell>
          <cell r="P794">
            <v>0</v>
          </cell>
          <cell r="Q794">
            <v>0</v>
          </cell>
          <cell r="R794">
            <v>38</v>
          </cell>
          <cell r="S794">
            <v>0</v>
          </cell>
          <cell r="T794">
            <v>38</v>
          </cell>
          <cell r="U794">
            <v>38</v>
          </cell>
          <cell r="V794">
            <v>0</v>
          </cell>
          <cell r="W794">
            <v>0</v>
          </cell>
          <cell r="X794">
            <v>0</v>
          </cell>
          <cell r="Y794">
            <v>0</v>
          </cell>
          <cell r="Z794">
            <v>0</v>
          </cell>
          <cell r="AA794">
            <v>0</v>
          </cell>
          <cell r="AB794">
            <v>0</v>
          </cell>
          <cell r="AC794">
            <v>0</v>
          </cell>
          <cell r="AD794">
            <v>0</v>
          </cell>
          <cell r="AE794">
            <v>0</v>
          </cell>
          <cell r="AF794">
            <v>0</v>
          </cell>
          <cell r="AG794">
            <v>0</v>
          </cell>
          <cell r="AH794">
            <v>0</v>
          </cell>
          <cell r="AI794">
            <v>0</v>
          </cell>
          <cell r="AJ794">
            <v>0</v>
          </cell>
          <cell r="AK794">
            <v>0</v>
          </cell>
          <cell r="AL794">
            <v>0</v>
          </cell>
          <cell r="AM794">
            <v>0</v>
          </cell>
          <cell r="AN794">
            <v>0</v>
          </cell>
          <cell r="AO794">
            <v>0</v>
          </cell>
          <cell r="AP794">
            <v>0</v>
          </cell>
          <cell r="AQ794">
            <v>0</v>
          </cell>
          <cell r="AR794">
            <v>0</v>
          </cell>
          <cell r="AS794">
            <v>0</v>
          </cell>
          <cell r="AT794">
            <v>0</v>
          </cell>
          <cell r="AU794">
            <v>0</v>
          </cell>
          <cell r="AV794">
            <v>0</v>
          </cell>
          <cell r="AW794">
            <v>0</v>
          </cell>
          <cell r="AX794">
            <v>0</v>
          </cell>
          <cell r="AY794">
            <v>0</v>
          </cell>
          <cell r="AZ794">
            <v>0</v>
          </cell>
          <cell r="BA794">
            <v>0</v>
          </cell>
          <cell r="BB794">
            <v>0</v>
          </cell>
          <cell r="BC794">
            <v>0</v>
          </cell>
          <cell r="BD794">
            <v>0</v>
          </cell>
          <cell r="BE794">
            <v>0</v>
          </cell>
          <cell r="BF794">
            <v>0</v>
          </cell>
          <cell r="BG794">
            <v>0</v>
          </cell>
          <cell r="BH794">
            <v>0</v>
          </cell>
          <cell r="BI794">
            <v>0</v>
          </cell>
          <cell r="BJ794">
            <v>0</v>
          </cell>
          <cell r="BK794">
            <v>0</v>
          </cell>
          <cell r="BL794">
            <v>0</v>
          </cell>
          <cell r="BM794">
            <v>0</v>
          </cell>
          <cell r="BN794">
            <v>0</v>
          </cell>
          <cell r="BO794">
            <v>0</v>
          </cell>
          <cell r="BP794">
            <v>0</v>
          </cell>
          <cell r="BQ794">
            <v>0</v>
          </cell>
          <cell r="BR794">
            <v>0</v>
          </cell>
          <cell r="BS794">
            <v>0</v>
          </cell>
          <cell r="BT794">
            <v>0</v>
          </cell>
          <cell r="BU794">
            <v>0</v>
          </cell>
          <cell r="BV794">
            <v>0</v>
          </cell>
          <cell r="BW794">
            <v>0</v>
          </cell>
          <cell r="BX794">
            <v>0</v>
          </cell>
          <cell r="BY794">
            <v>0</v>
          </cell>
          <cell r="BZ794">
            <v>0</v>
          </cell>
          <cell r="CA794">
            <v>0</v>
          </cell>
          <cell r="CB794">
            <v>0</v>
          </cell>
          <cell r="CC794">
            <v>0</v>
          </cell>
        </row>
        <row r="795">
          <cell r="B795" t="str">
            <v>국도38(종)02</v>
          </cell>
          <cell r="C795" t="str">
            <v>국도38(종)</v>
          </cell>
          <cell r="D795" t="str">
            <v>02</v>
          </cell>
          <cell r="E795" t="str">
            <v>05204_602</v>
          </cell>
          <cell r="F795" t="str">
            <v>05204_604</v>
          </cell>
          <cell r="G795">
            <v>55</v>
          </cell>
          <cell r="H795">
            <v>48</v>
          </cell>
          <cell r="I795">
            <v>0</v>
          </cell>
          <cell r="J795">
            <v>0</v>
          </cell>
          <cell r="K795">
            <v>0</v>
          </cell>
          <cell r="L795">
            <v>0</v>
          </cell>
          <cell r="M795">
            <v>0</v>
          </cell>
          <cell r="N795">
            <v>0</v>
          </cell>
          <cell r="O795">
            <v>0</v>
          </cell>
          <cell r="P795">
            <v>0</v>
          </cell>
          <cell r="Q795">
            <v>0</v>
          </cell>
          <cell r="R795">
            <v>55</v>
          </cell>
          <cell r="S795">
            <v>0</v>
          </cell>
          <cell r="T795">
            <v>55</v>
          </cell>
          <cell r="U795">
            <v>55</v>
          </cell>
          <cell r="V795">
            <v>0</v>
          </cell>
          <cell r="W795">
            <v>0</v>
          </cell>
          <cell r="X795">
            <v>0</v>
          </cell>
          <cell r="Y795">
            <v>0</v>
          </cell>
          <cell r="Z795">
            <v>0</v>
          </cell>
          <cell r="AA795">
            <v>0</v>
          </cell>
          <cell r="AB795">
            <v>0</v>
          </cell>
          <cell r="AC795">
            <v>0</v>
          </cell>
          <cell r="AD795">
            <v>0</v>
          </cell>
          <cell r="AE795">
            <v>0</v>
          </cell>
          <cell r="AF795">
            <v>0</v>
          </cell>
          <cell r="AG795">
            <v>0</v>
          </cell>
          <cell r="AH795">
            <v>0</v>
          </cell>
          <cell r="AI795">
            <v>0</v>
          </cell>
          <cell r="AJ795">
            <v>0</v>
          </cell>
          <cell r="AK795">
            <v>0</v>
          </cell>
          <cell r="AL795">
            <v>0</v>
          </cell>
          <cell r="AM795">
            <v>0</v>
          </cell>
          <cell r="AN795">
            <v>0</v>
          </cell>
          <cell r="AO795">
            <v>0</v>
          </cell>
          <cell r="AP795">
            <v>0</v>
          </cell>
          <cell r="AQ795">
            <v>0</v>
          </cell>
          <cell r="AR795">
            <v>0</v>
          </cell>
          <cell r="AS795">
            <v>0</v>
          </cell>
          <cell r="AT795">
            <v>0</v>
          </cell>
          <cell r="AU795">
            <v>0</v>
          </cell>
          <cell r="AV795">
            <v>0</v>
          </cell>
          <cell r="AW795">
            <v>0</v>
          </cell>
          <cell r="AX795">
            <v>0</v>
          </cell>
          <cell r="AY795">
            <v>0</v>
          </cell>
          <cell r="AZ795">
            <v>0</v>
          </cell>
          <cell r="BA795">
            <v>0</v>
          </cell>
          <cell r="BB795">
            <v>0</v>
          </cell>
          <cell r="BC795">
            <v>0</v>
          </cell>
          <cell r="BD795">
            <v>0</v>
          </cell>
          <cell r="BE795">
            <v>0</v>
          </cell>
          <cell r="BF795">
            <v>0</v>
          </cell>
          <cell r="BG795">
            <v>0</v>
          </cell>
          <cell r="BH795">
            <v>0</v>
          </cell>
          <cell r="BI795">
            <v>0</v>
          </cell>
          <cell r="BJ795">
            <v>0</v>
          </cell>
          <cell r="BK795">
            <v>0</v>
          </cell>
          <cell r="BL795">
            <v>0</v>
          </cell>
          <cell r="BM795">
            <v>0</v>
          </cell>
          <cell r="BN795">
            <v>0</v>
          </cell>
          <cell r="BO795">
            <v>0</v>
          </cell>
          <cell r="BP795">
            <v>0</v>
          </cell>
          <cell r="BQ795">
            <v>0</v>
          </cell>
          <cell r="BR795">
            <v>0</v>
          </cell>
          <cell r="BS795">
            <v>0</v>
          </cell>
          <cell r="BT795">
            <v>0</v>
          </cell>
          <cell r="BU795">
            <v>0</v>
          </cell>
          <cell r="BV795">
            <v>0</v>
          </cell>
          <cell r="BW795">
            <v>0</v>
          </cell>
          <cell r="BX795">
            <v>0</v>
          </cell>
          <cell r="BY795">
            <v>0</v>
          </cell>
          <cell r="BZ795">
            <v>0</v>
          </cell>
          <cell r="CA795">
            <v>0</v>
          </cell>
          <cell r="CB795">
            <v>0</v>
          </cell>
          <cell r="CC795">
            <v>0</v>
          </cell>
        </row>
        <row r="796">
          <cell r="B796" t="str">
            <v>국도38(종)02</v>
          </cell>
          <cell r="C796" t="str">
            <v>국도38(종)</v>
          </cell>
          <cell r="D796" t="str">
            <v>02</v>
          </cell>
          <cell r="E796" t="str">
            <v>05204_604</v>
          </cell>
          <cell r="F796" t="str">
            <v>05204_612</v>
          </cell>
          <cell r="G796">
            <v>40</v>
          </cell>
          <cell r="H796">
            <v>48</v>
          </cell>
          <cell r="I796">
            <v>0</v>
          </cell>
          <cell r="J796">
            <v>0</v>
          </cell>
          <cell r="K796">
            <v>0</v>
          </cell>
          <cell r="L796">
            <v>0</v>
          </cell>
          <cell r="M796">
            <v>0</v>
          </cell>
          <cell r="N796">
            <v>0</v>
          </cell>
          <cell r="O796">
            <v>0</v>
          </cell>
          <cell r="P796">
            <v>0</v>
          </cell>
          <cell r="Q796">
            <v>0</v>
          </cell>
          <cell r="R796">
            <v>40</v>
          </cell>
          <cell r="S796">
            <v>0</v>
          </cell>
          <cell r="T796">
            <v>40</v>
          </cell>
          <cell r="U796">
            <v>40</v>
          </cell>
          <cell r="V796">
            <v>0</v>
          </cell>
          <cell r="W796">
            <v>0</v>
          </cell>
          <cell r="X796">
            <v>0</v>
          </cell>
          <cell r="Y796">
            <v>0</v>
          </cell>
          <cell r="Z796">
            <v>0</v>
          </cell>
          <cell r="AA796">
            <v>0</v>
          </cell>
          <cell r="AB796">
            <v>0</v>
          </cell>
          <cell r="AC796">
            <v>0</v>
          </cell>
          <cell r="AD796">
            <v>0</v>
          </cell>
          <cell r="AE796">
            <v>0</v>
          </cell>
          <cell r="AF796">
            <v>0</v>
          </cell>
          <cell r="AG796">
            <v>0</v>
          </cell>
          <cell r="AH796">
            <v>0</v>
          </cell>
          <cell r="AI796">
            <v>0</v>
          </cell>
          <cell r="AJ796">
            <v>0</v>
          </cell>
          <cell r="AK796">
            <v>0</v>
          </cell>
          <cell r="AL796">
            <v>0</v>
          </cell>
          <cell r="AM796">
            <v>0</v>
          </cell>
          <cell r="AN796">
            <v>0</v>
          </cell>
          <cell r="AO796">
            <v>0</v>
          </cell>
          <cell r="AP796">
            <v>0</v>
          </cell>
          <cell r="AQ796">
            <v>0</v>
          </cell>
          <cell r="AR796">
            <v>0</v>
          </cell>
          <cell r="AS796">
            <v>0</v>
          </cell>
          <cell r="AT796">
            <v>0</v>
          </cell>
          <cell r="AU796">
            <v>0</v>
          </cell>
          <cell r="AV796">
            <v>0</v>
          </cell>
          <cell r="AW796">
            <v>0</v>
          </cell>
          <cell r="AX796">
            <v>0</v>
          </cell>
          <cell r="AY796">
            <v>0</v>
          </cell>
          <cell r="AZ796">
            <v>0</v>
          </cell>
          <cell r="BA796">
            <v>0</v>
          </cell>
          <cell r="BB796">
            <v>0</v>
          </cell>
          <cell r="BC796">
            <v>0</v>
          </cell>
          <cell r="BD796">
            <v>0</v>
          </cell>
          <cell r="BE796">
            <v>0</v>
          </cell>
          <cell r="BF796">
            <v>0</v>
          </cell>
          <cell r="BG796">
            <v>0</v>
          </cell>
          <cell r="BH796">
            <v>0</v>
          </cell>
          <cell r="BI796">
            <v>0</v>
          </cell>
          <cell r="BJ796">
            <v>0</v>
          </cell>
          <cell r="BK796">
            <v>0</v>
          </cell>
          <cell r="BL796">
            <v>0</v>
          </cell>
          <cell r="BM796">
            <v>0</v>
          </cell>
          <cell r="BN796">
            <v>0</v>
          </cell>
          <cell r="BO796">
            <v>0</v>
          </cell>
          <cell r="BP796">
            <v>0</v>
          </cell>
          <cell r="BQ796">
            <v>0</v>
          </cell>
          <cell r="BR796">
            <v>0</v>
          </cell>
          <cell r="BS796">
            <v>0</v>
          </cell>
          <cell r="BT796">
            <v>0</v>
          </cell>
          <cell r="BU796">
            <v>0</v>
          </cell>
          <cell r="BV796">
            <v>0</v>
          </cell>
          <cell r="BW796">
            <v>0</v>
          </cell>
          <cell r="BX796">
            <v>0</v>
          </cell>
          <cell r="BY796">
            <v>0</v>
          </cell>
          <cell r="BZ796">
            <v>0</v>
          </cell>
          <cell r="CA796">
            <v>0</v>
          </cell>
          <cell r="CB796">
            <v>0</v>
          </cell>
          <cell r="CC796">
            <v>0</v>
          </cell>
        </row>
        <row r="797">
          <cell r="B797" t="str">
            <v>국도38(종)02</v>
          </cell>
          <cell r="C797" t="str">
            <v>국도38(종)</v>
          </cell>
          <cell r="D797" t="str">
            <v>02</v>
          </cell>
          <cell r="E797" t="str">
            <v>05204_612</v>
          </cell>
          <cell r="F797" t="str">
            <v>05204_511</v>
          </cell>
          <cell r="G797">
            <v>44</v>
          </cell>
          <cell r="H797">
            <v>48</v>
          </cell>
          <cell r="I797">
            <v>0</v>
          </cell>
          <cell r="J797">
            <v>0</v>
          </cell>
          <cell r="K797">
            <v>0</v>
          </cell>
          <cell r="L797">
            <v>0</v>
          </cell>
          <cell r="M797">
            <v>0</v>
          </cell>
          <cell r="N797">
            <v>0</v>
          </cell>
          <cell r="O797">
            <v>0</v>
          </cell>
          <cell r="P797">
            <v>0</v>
          </cell>
          <cell r="Q797">
            <v>0</v>
          </cell>
          <cell r="R797">
            <v>44</v>
          </cell>
          <cell r="S797">
            <v>0</v>
          </cell>
          <cell r="T797">
            <v>44</v>
          </cell>
          <cell r="U797">
            <v>44</v>
          </cell>
          <cell r="V797">
            <v>0</v>
          </cell>
          <cell r="W797">
            <v>0</v>
          </cell>
          <cell r="X797">
            <v>0</v>
          </cell>
          <cell r="Y797">
            <v>0</v>
          </cell>
          <cell r="Z797">
            <v>0</v>
          </cell>
          <cell r="AA797">
            <v>0</v>
          </cell>
          <cell r="AB797">
            <v>0</v>
          </cell>
          <cell r="AC797">
            <v>0</v>
          </cell>
          <cell r="AD797">
            <v>0</v>
          </cell>
          <cell r="AE797">
            <v>0</v>
          </cell>
          <cell r="AF797">
            <v>0</v>
          </cell>
          <cell r="AG797">
            <v>0</v>
          </cell>
          <cell r="AH797">
            <v>0</v>
          </cell>
          <cell r="AI797">
            <v>0</v>
          </cell>
          <cell r="AJ797">
            <v>0</v>
          </cell>
          <cell r="AK797">
            <v>0</v>
          </cell>
          <cell r="AL797">
            <v>0</v>
          </cell>
          <cell r="AM797">
            <v>0</v>
          </cell>
          <cell r="AN797">
            <v>0</v>
          </cell>
          <cell r="AO797">
            <v>0</v>
          </cell>
          <cell r="AP797">
            <v>0</v>
          </cell>
          <cell r="AQ797">
            <v>0</v>
          </cell>
          <cell r="AR797">
            <v>0</v>
          </cell>
          <cell r="AS797">
            <v>0</v>
          </cell>
          <cell r="AT797">
            <v>0</v>
          </cell>
          <cell r="AU797">
            <v>0</v>
          </cell>
          <cell r="AV797">
            <v>0</v>
          </cell>
          <cell r="AW797">
            <v>0</v>
          </cell>
          <cell r="AX797">
            <v>0</v>
          </cell>
          <cell r="AY797">
            <v>0</v>
          </cell>
          <cell r="AZ797">
            <v>0</v>
          </cell>
          <cell r="BA797">
            <v>0</v>
          </cell>
          <cell r="BB797">
            <v>0</v>
          </cell>
          <cell r="BC797">
            <v>0</v>
          </cell>
          <cell r="BD797">
            <v>0</v>
          </cell>
          <cell r="BE797">
            <v>0</v>
          </cell>
          <cell r="BF797">
            <v>0</v>
          </cell>
          <cell r="BG797">
            <v>0</v>
          </cell>
          <cell r="BH797">
            <v>0</v>
          </cell>
          <cell r="BI797">
            <v>0</v>
          </cell>
          <cell r="BJ797">
            <v>0</v>
          </cell>
          <cell r="BK797">
            <v>0</v>
          </cell>
          <cell r="BL797">
            <v>0</v>
          </cell>
          <cell r="BM797">
            <v>0</v>
          </cell>
          <cell r="BN797">
            <v>0</v>
          </cell>
          <cell r="BO797">
            <v>0</v>
          </cell>
          <cell r="BP797">
            <v>0</v>
          </cell>
          <cell r="BQ797">
            <v>0</v>
          </cell>
          <cell r="BR797">
            <v>0</v>
          </cell>
          <cell r="BS797">
            <v>0</v>
          </cell>
          <cell r="BT797">
            <v>0</v>
          </cell>
          <cell r="BU797">
            <v>0</v>
          </cell>
          <cell r="BV797">
            <v>0</v>
          </cell>
          <cell r="BW797">
            <v>0</v>
          </cell>
          <cell r="BX797">
            <v>0</v>
          </cell>
          <cell r="BY797">
            <v>0</v>
          </cell>
          <cell r="BZ797">
            <v>0</v>
          </cell>
          <cell r="CA797">
            <v>0</v>
          </cell>
          <cell r="CB797">
            <v>0</v>
          </cell>
          <cell r="CC797">
            <v>0</v>
          </cell>
        </row>
        <row r="798">
          <cell r="B798" t="str">
            <v>국도38(종)02</v>
          </cell>
          <cell r="C798" t="str">
            <v>국도38(종)</v>
          </cell>
          <cell r="D798" t="str">
            <v>02</v>
          </cell>
          <cell r="E798" t="str">
            <v>05204_511</v>
          </cell>
          <cell r="F798" t="str">
            <v>05204_512</v>
          </cell>
          <cell r="G798">
            <v>34</v>
          </cell>
          <cell r="H798">
            <v>48</v>
          </cell>
          <cell r="I798">
            <v>0</v>
          </cell>
          <cell r="J798">
            <v>0</v>
          </cell>
          <cell r="K798">
            <v>0</v>
          </cell>
          <cell r="L798">
            <v>0</v>
          </cell>
          <cell r="M798">
            <v>0</v>
          </cell>
          <cell r="N798">
            <v>0</v>
          </cell>
          <cell r="O798">
            <v>0</v>
          </cell>
          <cell r="P798">
            <v>0</v>
          </cell>
          <cell r="Q798">
            <v>0</v>
          </cell>
          <cell r="R798">
            <v>34</v>
          </cell>
          <cell r="S798">
            <v>0</v>
          </cell>
          <cell r="T798">
            <v>34</v>
          </cell>
          <cell r="U798">
            <v>34</v>
          </cell>
          <cell r="V798">
            <v>0</v>
          </cell>
          <cell r="W798">
            <v>0</v>
          </cell>
          <cell r="X798">
            <v>0</v>
          </cell>
          <cell r="Y798">
            <v>0</v>
          </cell>
          <cell r="Z798">
            <v>0</v>
          </cell>
          <cell r="AA798">
            <v>0</v>
          </cell>
          <cell r="AB798">
            <v>0</v>
          </cell>
          <cell r="AC798">
            <v>0</v>
          </cell>
          <cell r="AD798">
            <v>0</v>
          </cell>
          <cell r="AE798">
            <v>0</v>
          </cell>
          <cell r="AF798">
            <v>0</v>
          </cell>
          <cell r="AG798">
            <v>0</v>
          </cell>
          <cell r="AH798">
            <v>0</v>
          </cell>
          <cell r="AI798">
            <v>0</v>
          </cell>
          <cell r="AJ798">
            <v>0</v>
          </cell>
          <cell r="AK798">
            <v>0</v>
          </cell>
          <cell r="AL798">
            <v>0</v>
          </cell>
          <cell r="AM798">
            <v>0</v>
          </cell>
          <cell r="AN798">
            <v>0</v>
          </cell>
          <cell r="AO798">
            <v>0</v>
          </cell>
          <cell r="AP798">
            <v>0</v>
          </cell>
          <cell r="AQ798">
            <v>0</v>
          </cell>
          <cell r="AR798">
            <v>0</v>
          </cell>
          <cell r="AS798">
            <v>0</v>
          </cell>
          <cell r="AT798">
            <v>0</v>
          </cell>
          <cell r="AU798">
            <v>0</v>
          </cell>
          <cell r="AV798">
            <v>0</v>
          </cell>
          <cell r="AW798">
            <v>0</v>
          </cell>
          <cell r="AX798">
            <v>0</v>
          </cell>
          <cell r="AY798">
            <v>0</v>
          </cell>
          <cell r="AZ798">
            <v>0</v>
          </cell>
          <cell r="BA798">
            <v>0</v>
          </cell>
          <cell r="BB798">
            <v>0</v>
          </cell>
          <cell r="BC798">
            <v>0</v>
          </cell>
          <cell r="BD798">
            <v>0</v>
          </cell>
          <cell r="BE798">
            <v>0</v>
          </cell>
          <cell r="BF798">
            <v>0</v>
          </cell>
          <cell r="BG798">
            <v>0</v>
          </cell>
          <cell r="BH798">
            <v>0</v>
          </cell>
          <cell r="BI798">
            <v>0</v>
          </cell>
          <cell r="BJ798">
            <v>0</v>
          </cell>
          <cell r="BK798">
            <v>0</v>
          </cell>
          <cell r="BL798">
            <v>0</v>
          </cell>
          <cell r="BM798">
            <v>0</v>
          </cell>
          <cell r="BN798">
            <v>0</v>
          </cell>
          <cell r="BO798">
            <v>0</v>
          </cell>
          <cell r="BP798">
            <v>0</v>
          </cell>
          <cell r="BQ798">
            <v>0</v>
          </cell>
          <cell r="BR798">
            <v>0</v>
          </cell>
          <cell r="BS798">
            <v>0</v>
          </cell>
          <cell r="BT798">
            <v>0</v>
          </cell>
          <cell r="BU798">
            <v>0</v>
          </cell>
          <cell r="BV798">
            <v>0</v>
          </cell>
          <cell r="BW798">
            <v>0</v>
          </cell>
          <cell r="BX798">
            <v>0</v>
          </cell>
          <cell r="BY798">
            <v>0</v>
          </cell>
          <cell r="BZ798">
            <v>0</v>
          </cell>
          <cell r="CA798">
            <v>0</v>
          </cell>
          <cell r="CB798">
            <v>0</v>
          </cell>
          <cell r="CC798">
            <v>0</v>
          </cell>
        </row>
        <row r="799">
          <cell r="B799" t="str">
            <v>국도38(종)02</v>
          </cell>
          <cell r="C799" t="str">
            <v>국도38(종)</v>
          </cell>
          <cell r="D799" t="str">
            <v>02</v>
          </cell>
          <cell r="E799" t="str">
            <v>05204_512</v>
          </cell>
          <cell r="F799" t="str">
            <v>05204_521</v>
          </cell>
          <cell r="G799">
            <v>48</v>
          </cell>
          <cell r="H799">
            <v>48</v>
          </cell>
          <cell r="I799">
            <v>0</v>
          </cell>
          <cell r="J799">
            <v>0</v>
          </cell>
          <cell r="K799">
            <v>0</v>
          </cell>
          <cell r="L799">
            <v>0</v>
          </cell>
          <cell r="M799">
            <v>0</v>
          </cell>
          <cell r="N799">
            <v>0</v>
          </cell>
          <cell r="O799">
            <v>0</v>
          </cell>
          <cell r="P799">
            <v>0</v>
          </cell>
          <cell r="Q799">
            <v>0</v>
          </cell>
          <cell r="R799">
            <v>48</v>
          </cell>
          <cell r="S799">
            <v>0</v>
          </cell>
          <cell r="T799">
            <v>48</v>
          </cell>
          <cell r="U799">
            <v>48</v>
          </cell>
          <cell r="V799">
            <v>0</v>
          </cell>
          <cell r="W799">
            <v>0</v>
          </cell>
          <cell r="X799">
            <v>0</v>
          </cell>
          <cell r="Y799">
            <v>0</v>
          </cell>
          <cell r="Z799">
            <v>0</v>
          </cell>
          <cell r="AA799">
            <v>0</v>
          </cell>
          <cell r="AB799">
            <v>0</v>
          </cell>
          <cell r="AC799">
            <v>0</v>
          </cell>
          <cell r="AD799">
            <v>0</v>
          </cell>
          <cell r="AE799">
            <v>0</v>
          </cell>
          <cell r="AF799">
            <v>0</v>
          </cell>
          <cell r="AG799">
            <v>0</v>
          </cell>
          <cell r="AH799">
            <v>0</v>
          </cell>
          <cell r="AI799">
            <v>0</v>
          </cell>
          <cell r="AJ799">
            <v>0</v>
          </cell>
          <cell r="AK799">
            <v>0</v>
          </cell>
          <cell r="AL799">
            <v>0</v>
          </cell>
          <cell r="AM799">
            <v>0</v>
          </cell>
          <cell r="AN799">
            <v>0</v>
          </cell>
          <cell r="AO799">
            <v>0</v>
          </cell>
          <cell r="AP799">
            <v>0</v>
          </cell>
          <cell r="AQ799">
            <v>0</v>
          </cell>
          <cell r="AR799">
            <v>0</v>
          </cell>
          <cell r="AS799">
            <v>0</v>
          </cell>
          <cell r="AT799">
            <v>0</v>
          </cell>
          <cell r="AU799">
            <v>0</v>
          </cell>
          <cell r="AV799">
            <v>0</v>
          </cell>
          <cell r="AW799">
            <v>0</v>
          </cell>
          <cell r="AX799">
            <v>0</v>
          </cell>
          <cell r="AY799">
            <v>0</v>
          </cell>
          <cell r="AZ799">
            <v>0</v>
          </cell>
          <cell r="BA799">
            <v>0</v>
          </cell>
          <cell r="BB799">
            <v>0</v>
          </cell>
          <cell r="BC799">
            <v>0</v>
          </cell>
          <cell r="BD799">
            <v>0</v>
          </cell>
          <cell r="BE799">
            <v>0</v>
          </cell>
          <cell r="BF799">
            <v>0</v>
          </cell>
          <cell r="BG799">
            <v>0</v>
          </cell>
          <cell r="BH799">
            <v>0</v>
          </cell>
          <cell r="BI799">
            <v>0</v>
          </cell>
          <cell r="BJ799">
            <v>0</v>
          </cell>
          <cell r="BK799">
            <v>0</v>
          </cell>
          <cell r="BL799">
            <v>0</v>
          </cell>
          <cell r="BM799">
            <v>0</v>
          </cell>
          <cell r="BN799">
            <v>0</v>
          </cell>
          <cell r="BO799">
            <v>0</v>
          </cell>
          <cell r="BP799">
            <v>0</v>
          </cell>
          <cell r="BQ799">
            <v>0</v>
          </cell>
          <cell r="BR799">
            <v>0</v>
          </cell>
          <cell r="BS799">
            <v>0</v>
          </cell>
          <cell r="BT799">
            <v>0</v>
          </cell>
          <cell r="BU799">
            <v>0</v>
          </cell>
          <cell r="BV799">
            <v>0</v>
          </cell>
          <cell r="BW799">
            <v>0</v>
          </cell>
          <cell r="BX799">
            <v>0</v>
          </cell>
          <cell r="BY799">
            <v>0</v>
          </cell>
          <cell r="BZ799">
            <v>0</v>
          </cell>
          <cell r="CA799">
            <v>0</v>
          </cell>
          <cell r="CB799">
            <v>0</v>
          </cell>
          <cell r="CC799">
            <v>0</v>
          </cell>
        </row>
        <row r="800">
          <cell r="B800" t="str">
            <v>국도38(종)02</v>
          </cell>
          <cell r="C800" t="str">
            <v>국도38(종)</v>
          </cell>
          <cell r="D800" t="str">
            <v>02</v>
          </cell>
          <cell r="E800" t="str">
            <v>05204_521</v>
          </cell>
          <cell r="F800" t="str">
            <v>05204_421</v>
          </cell>
          <cell r="G800">
            <v>26</v>
          </cell>
          <cell r="H800">
            <v>48</v>
          </cell>
          <cell r="I800">
            <v>0</v>
          </cell>
          <cell r="J800">
            <v>0</v>
          </cell>
          <cell r="K800">
            <v>0</v>
          </cell>
          <cell r="L800">
            <v>0</v>
          </cell>
          <cell r="M800">
            <v>0</v>
          </cell>
          <cell r="N800">
            <v>0</v>
          </cell>
          <cell r="O800">
            <v>0</v>
          </cell>
          <cell r="P800">
            <v>0</v>
          </cell>
          <cell r="Q800">
            <v>0</v>
          </cell>
          <cell r="R800">
            <v>26</v>
          </cell>
          <cell r="S800">
            <v>0</v>
          </cell>
          <cell r="T800">
            <v>26</v>
          </cell>
          <cell r="U800">
            <v>26</v>
          </cell>
          <cell r="V800">
            <v>0</v>
          </cell>
          <cell r="W800">
            <v>0</v>
          </cell>
          <cell r="X800">
            <v>0</v>
          </cell>
          <cell r="Y800">
            <v>0</v>
          </cell>
          <cell r="Z800">
            <v>0</v>
          </cell>
          <cell r="AA800">
            <v>0</v>
          </cell>
          <cell r="AB800">
            <v>0</v>
          </cell>
          <cell r="AC800">
            <v>0</v>
          </cell>
          <cell r="AD800">
            <v>0</v>
          </cell>
          <cell r="AE800">
            <v>0</v>
          </cell>
          <cell r="AF800">
            <v>0</v>
          </cell>
          <cell r="AG800">
            <v>0</v>
          </cell>
          <cell r="AH800">
            <v>0</v>
          </cell>
          <cell r="AI800">
            <v>0</v>
          </cell>
          <cell r="AJ800">
            <v>0</v>
          </cell>
          <cell r="AK800">
            <v>0</v>
          </cell>
          <cell r="AL800">
            <v>0</v>
          </cell>
          <cell r="AM800">
            <v>0</v>
          </cell>
          <cell r="AN800">
            <v>0</v>
          </cell>
          <cell r="AO800">
            <v>0</v>
          </cell>
          <cell r="AP800">
            <v>0</v>
          </cell>
          <cell r="AQ800">
            <v>0</v>
          </cell>
          <cell r="AR800">
            <v>0</v>
          </cell>
          <cell r="AS800">
            <v>0</v>
          </cell>
          <cell r="AT800">
            <v>0</v>
          </cell>
          <cell r="AU800">
            <v>0</v>
          </cell>
          <cell r="AV800">
            <v>0</v>
          </cell>
          <cell r="AW800">
            <v>0</v>
          </cell>
          <cell r="AX800">
            <v>0</v>
          </cell>
          <cell r="AY800">
            <v>0</v>
          </cell>
          <cell r="AZ800">
            <v>0</v>
          </cell>
          <cell r="BA800">
            <v>0</v>
          </cell>
          <cell r="BB800">
            <v>0</v>
          </cell>
          <cell r="BC800">
            <v>0</v>
          </cell>
          <cell r="BD800">
            <v>0</v>
          </cell>
          <cell r="BE800">
            <v>0</v>
          </cell>
          <cell r="BF800">
            <v>0</v>
          </cell>
          <cell r="BG800">
            <v>0</v>
          </cell>
          <cell r="BH800">
            <v>0</v>
          </cell>
          <cell r="BI800">
            <v>0</v>
          </cell>
          <cell r="BJ800">
            <v>0</v>
          </cell>
          <cell r="BK800">
            <v>0</v>
          </cell>
          <cell r="BL800">
            <v>0</v>
          </cell>
          <cell r="BM800">
            <v>0</v>
          </cell>
          <cell r="BN800">
            <v>0</v>
          </cell>
          <cell r="BO800">
            <v>0</v>
          </cell>
          <cell r="BP800">
            <v>0</v>
          </cell>
          <cell r="BQ800">
            <v>0</v>
          </cell>
          <cell r="BR800">
            <v>0</v>
          </cell>
          <cell r="BS800">
            <v>0</v>
          </cell>
          <cell r="BT800">
            <v>0</v>
          </cell>
          <cell r="BU800">
            <v>0</v>
          </cell>
          <cell r="BV800">
            <v>0</v>
          </cell>
          <cell r="BW800">
            <v>0</v>
          </cell>
          <cell r="BX800">
            <v>0</v>
          </cell>
          <cell r="BY800">
            <v>0</v>
          </cell>
          <cell r="BZ800">
            <v>0</v>
          </cell>
          <cell r="CA800">
            <v>0</v>
          </cell>
          <cell r="CB800">
            <v>0</v>
          </cell>
          <cell r="CC800">
            <v>0</v>
          </cell>
        </row>
        <row r="801">
          <cell r="B801" t="str">
            <v>국도38(종)02</v>
          </cell>
          <cell r="C801" t="str">
            <v>국도38(종)</v>
          </cell>
          <cell r="D801" t="str">
            <v>02</v>
          </cell>
          <cell r="E801" t="str">
            <v>05204_421</v>
          </cell>
          <cell r="F801" t="str">
            <v>05204_422</v>
          </cell>
          <cell r="G801">
            <v>53</v>
          </cell>
          <cell r="H801">
            <v>48</v>
          </cell>
          <cell r="I801">
            <v>0</v>
          </cell>
          <cell r="J801" t="str">
            <v>F7</v>
          </cell>
          <cell r="K801">
            <v>0</v>
          </cell>
          <cell r="L801">
            <v>0</v>
          </cell>
          <cell r="M801">
            <v>0</v>
          </cell>
          <cell r="N801">
            <v>0</v>
          </cell>
          <cell r="O801">
            <v>0</v>
          </cell>
          <cell r="P801">
            <v>0</v>
          </cell>
          <cell r="Q801">
            <v>0</v>
          </cell>
          <cell r="R801">
            <v>53</v>
          </cell>
          <cell r="S801">
            <v>0</v>
          </cell>
          <cell r="T801">
            <v>53</v>
          </cell>
          <cell r="U801">
            <v>73</v>
          </cell>
          <cell r="V801">
            <v>0</v>
          </cell>
          <cell r="W801">
            <v>20</v>
          </cell>
          <cell r="X801">
            <v>0</v>
          </cell>
          <cell r="Y801">
            <v>0</v>
          </cell>
          <cell r="Z801">
            <v>0</v>
          </cell>
          <cell r="AA801">
            <v>0</v>
          </cell>
          <cell r="AB801">
            <v>0</v>
          </cell>
          <cell r="AC801">
            <v>0</v>
          </cell>
          <cell r="AD801">
            <v>0</v>
          </cell>
          <cell r="AE801">
            <v>0</v>
          </cell>
          <cell r="AF801">
            <v>0</v>
          </cell>
          <cell r="AG801">
            <v>0</v>
          </cell>
          <cell r="AH801">
            <v>0</v>
          </cell>
          <cell r="AI801">
            <v>0</v>
          </cell>
          <cell r="AJ801">
            <v>0</v>
          </cell>
          <cell r="AK801">
            <v>0</v>
          </cell>
          <cell r="AL801">
            <v>0</v>
          </cell>
          <cell r="AM801">
            <v>1</v>
          </cell>
          <cell r="AN801">
            <v>0</v>
          </cell>
          <cell r="AO801">
            <v>0</v>
          </cell>
          <cell r="AP801">
            <v>0</v>
          </cell>
          <cell r="AQ801">
            <v>0</v>
          </cell>
          <cell r="AR801">
            <v>1</v>
          </cell>
          <cell r="AS801">
            <v>0</v>
          </cell>
          <cell r="AT801">
            <v>0</v>
          </cell>
          <cell r="AU801">
            <v>0</v>
          </cell>
          <cell r="AV801">
            <v>24</v>
          </cell>
          <cell r="AW801">
            <v>0</v>
          </cell>
          <cell r="AX801">
            <v>0</v>
          </cell>
          <cell r="AY801">
            <v>0</v>
          </cell>
          <cell r="AZ801">
            <v>0</v>
          </cell>
          <cell r="BA801">
            <v>1</v>
          </cell>
          <cell r="BB801">
            <v>0</v>
          </cell>
          <cell r="BC801">
            <v>0</v>
          </cell>
          <cell r="BD801">
            <v>0</v>
          </cell>
          <cell r="BE801">
            <v>0</v>
          </cell>
          <cell r="BF801">
            <v>0</v>
          </cell>
          <cell r="BG801">
            <v>0</v>
          </cell>
          <cell r="BH801">
            <v>0</v>
          </cell>
          <cell r="BI801">
            <v>0</v>
          </cell>
          <cell r="BJ801">
            <v>0</v>
          </cell>
          <cell r="BK801">
            <v>0</v>
          </cell>
          <cell r="BL801">
            <v>0</v>
          </cell>
          <cell r="BM801">
            <v>0</v>
          </cell>
          <cell r="BN801">
            <v>0</v>
          </cell>
          <cell r="BO801">
            <v>0</v>
          </cell>
          <cell r="BP801">
            <v>0</v>
          </cell>
          <cell r="BQ801">
            <v>0</v>
          </cell>
          <cell r="BR801">
            <v>0</v>
          </cell>
          <cell r="BS801">
            <v>0</v>
          </cell>
          <cell r="BT801">
            <v>0</v>
          </cell>
          <cell r="BU801">
            <v>0</v>
          </cell>
          <cell r="BV801">
            <v>0</v>
          </cell>
          <cell r="BW801">
            <v>0</v>
          </cell>
          <cell r="BX801">
            <v>0</v>
          </cell>
          <cell r="BY801">
            <v>0</v>
          </cell>
          <cell r="BZ801">
            <v>0</v>
          </cell>
          <cell r="CA801">
            <v>0</v>
          </cell>
          <cell r="CB801">
            <v>0</v>
          </cell>
          <cell r="CC801">
            <v>0</v>
          </cell>
        </row>
        <row r="802">
          <cell r="B802" t="str">
            <v>국도38(종)02</v>
          </cell>
          <cell r="C802" t="str">
            <v>국도38(종)</v>
          </cell>
          <cell r="D802" t="str">
            <v>02</v>
          </cell>
          <cell r="E802" t="str">
            <v>05204_422</v>
          </cell>
          <cell r="F802" t="str">
            <v>VMS07</v>
          </cell>
          <cell r="G802">
            <v>0</v>
          </cell>
          <cell r="H802">
            <v>12</v>
          </cell>
          <cell r="I802">
            <v>0</v>
          </cell>
          <cell r="J802" t="str">
            <v>18년예정</v>
          </cell>
          <cell r="K802">
            <v>0</v>
          </cell>
          <cell r="L802">
            <v>0</v>
          </cell>
          <cell r="M802">
            <v>0</v>
          </cell>
          <cell r="N802">
            <v>0</v>
          </cell>
          <cell r="O802">
            <v>0</v>
          </cell>
          <cell r="P802">
            <v>0</v>
          </cell>
          <cell r="Q802">
            <v>0</v>
          </cell>
          <cell r="R802">
            <v>0</v>
          </cell>
          <cell r="S802">
            <v>0</v>
          </cell>
          <cell r="T802">
            <v>0</v>
          </cell>
          <cell r="U802">
            <v>0</v>
          </cell>
          <cell r="V802">
            <v>0</v>
          </cell>
          <cell r="W802">
            <v>0</v>
          </cell>
          <cell r="X802">
            <v>0</v>
          </cell>
          <cell r="Y802">
            <v>0</v>
          </cell>
          <cell r="Z802">
            <v>0</v>
          </cell>
          <cell r="AA802">
            <v>0</v>
          </cell>
          <cell r="AB802">
            <v>0</v>
          </cell>
          <cell r="AC802">
            <v>0</v>
          </cell>
          <cell r="AD802">
            <v>0</v>
          </cell>
          <cell r="AE802">
            <v>0</v>
          </cell>
          <cell r="AF802">
            <v>0</v>
          </cell>
          <cell r="AG802">
            <v>0</v>
          </cell>
          <cell r="AH802">
            <v>0</v>
          </cell>
          <cell r="AI802">
            <v>0</v>
          </cell>
          <cell r="AJ802">
            <v>0</v>
          </cell>
          <cell r="AK802">
            <v>0</v>
          </cell>
          <cell r="AL802">
            <v>0</v>
          </cell>
          <cell r="AM802">
            <v>0</v>
          </cell>
          <cell r="AN802">
            <v>0</v>
          </cell>
          <cell r="AO802">
            <v>0</v>
          </cell>
          <cell r="AP802">
            <v>0</v>
          </cell>
          <cell r="AQ802">
            <v>0</v>
          </cell>
          <cell r="AR802">
            <v>0</v>
          </cell>
          <cell r="AS802">
            <v>0</v>
          </cell>
          <cell r="AT802">
            <v>0</v>
          </cell>
          <cell r="AU802">
            <v>0</v>
          </cell>
          <cell r="AV802">
            <v>0</v>
          </cell>
          <cell r="AW802">
            <v>0</v>
          </cell>
          <cell r="AX802">
            <v>0</v>
          </cell>
          <cell r="AY802">
            <v>0</v>
          </cell>
          <cell r="AZ802">
            <v>0</v>
          </cell>
          <cell r="BA802">
            <v>0</v>
          </cell>
          <cell r="BB802">
            <v>0</v>
          </cell>
          <cell r="BC802">
            <v>0</v>
          </cell>
          <cell r="BD802">
            <v>0</v>
          </cell>
          <cell r="BE802">
            <v>0</v>
          </cell>
          <cell r="BF802">
            <v>0</v>
          </cell>
          <cell r="BG802">
            <v>0</v>
          </cell>
          <cell r="BH802">
            <v>0</v>
          </cell>
          <cell r="BI802">
            <v>0</v>
          </cell>
          <cell r="BJ802">
            <v>0</v>
          </cell>
          <cell r="BK802">
            <v>0</v>
          </cell>
          <cell r="BL802">
            <v>0</v>
          </cell>
          <cell r="BM802">
            <v>0</v>
          </cell>
          <cell r="BN802">
            <v>0</v>
          </cell>
          <cell r="BO802">
            <v>0</v>
          </cell>
          <cell r="BP802">
            <v>0</v>
          </cell>
          <cell r="BQ802">
            <v>0</v>
          </cell>
          <cell r="BR802">
            <v>0</v>
          </cell>
          <cell r="BS802">
            <v>0</v>
          </cell>
          <cell r="BT802">
            <v>0</v>
          </cell>
          <cell r="BU802">
            <v>0</v>
          </cell>
          <cell r="BV802">
            <v>0</v>
          </cell>
          <cell r="BW802">
            <v>0</v>
          </cell>
          <cell r="BX802">
            <v>0</v>
          </cell>
          <cell r="BY802">
            <v>0</v>
          </cell>
          <cell r="BZ802">
            <v>0</v>
          </cell>
          <cell r="CA802">
            <v>0</v>
          </cell>
          <cell r="CB802">
            <v>0</v>
          </cell>
          <cell r="CC802">
            <v>0</v>
          </cell>
        </row>
        <row r="803">
          <cell r="B803" t="str">
            <v>국도38(종)02</v>
          </cell>
          <cell r="C803" t="str">
            <v>국도38(종)</v>
          </cell>
          <cell r="D803" t="str">
            <v>02</v>
          </cell>
          <cell r="E803" t="str">
            <v>05204_422</v>
          </cell>
          <cell r="F803" t="str">
            <v>05204_431</v>
          </cell>
          <cell r="G803">
            <v>32</v>
          </cell>
          <cell r="H803">
            <v>48</v>
          </cell>
          <cell r="I803">
            <v>0</v>
          </cell>
          <cell r="J803">
            <v>0</v>
          </cell>
          <cell r="K803">
            <v>0</v>
          </cell>
          <cell r="L803">
            <v>0</v>
          </cell>
          <cell r="M803">
            <v>0</v>
          </cell>
          <cell r="N803">
            <v>0</v>
          </cell>
          <cell r="O803">
            <v>0</v>
          </cell>
          <cell r="P803">
            <v>0</v>
          </cell>
          <cell r="Q803">
            <v>0</v>
          </cell>
          <cell r="R803">
            <v>32</v>
          </cell>
          <cell r="S803">
            <v>0</v>
          </cell>
          <cell r="T803">
            <v>32</v>
          </cell>
          <cell r="U803">
            <v>32</v>
          </cell>
          <cell r="V803">
            <v>0</v>
          </cell>
          <cell r="W803">
            <v>0</v>
          </cell>
          <cell r="X803">
            <v>0</v>
          </cell>
          <cell r="Y803">
            <v>0</v>
          </cell>
          <cell r="Z803">
            <v>0</v>
          </cell>
          <cell r="AA803">
            <v>0</v>
          </cell>
          <cell r="AB803">
            <v>0</v>
          </cell>
          <cell r="AC803">
            <v>0</v>
          </cell>
          <cell r="AD803">
            <v>0</v>
          </cell>
          <cell r="AE803">
            <v>0</v>
          </cell>
          <cell r="AF803">
            <v>0</v>
          </cell>
          <cell r="AG803">
            <v>0</v>
          </cell>
          <cell r="AH803">
            <v>0</v>
          </cell>
          <cell r="AI803">
            <v>0</v>
          </cell>
          <cell r="AJ803">
            <v>0</v>
          </cell>
          <cell r="AK803">
            <v>0</v>
          </cell>
          <cell r="AL803">
            <v>0</v>
          </cell>
          <cell r="AM803">
            <v>0</v>
          </cell>
          <cell r="AN803">
            <v>0</v>
          </cell>
          <cell r="AO803">
            <v>0</v>
          </cell>
          <cell r="AP803">
            <v>0</v>
          </cell>
          <cell r="AQ803">
            <v>0</v>
          </cell>
          <cell r="AR803">
            <v>0</v>
          </cell>
          <cell r="AS803">
            <v>0</v>
          </cell>
          <cell r="AT803">
            <v>0</v>
          </cell>
          <cell r="AU803">
            <v>0</v>
          </cell>
          <cell r="AV803">
            <v>0</v>
          </cell>
          <cell r="AW803">
            <v>0</v>
          </cell>
          <cell r="AX803">
            <v>0</v>
          </cell>
          <cell r="AY803">
            <v>0</v>
          </cell>
          <cell r="AZ803">
            <v>0</v>
          </cell>
          <cell r="BA803">
            <v>0</v>
          </cell>
          <cell r="BB803">
            <v>0</v>
          </cell>
          <cell r="BC803">
            <v>0</v>
          </cell>
          <cell r="BD803">
            <v>0</v>
          </cell>
          <cell r="BE803">
            <v>0</v>
          </cell>
          <cell r="BF803">
            <v>0</v>
          </cell>
          <cell r="BG803">
            <v>0</v>
          </cell>
          <cell r="BH803">
            <v>0</v>
          </cell>
          <cell r="BI803">
            <v>0</v>
          </cell>
          <cell r="BJ803">
            <v>0</v>
          </cell>
          <cell r="BK803">
            <v>0</v>
          </cell>
          <cell r="BL803">
            <v>0</v>
          </cell>
          <cell r="BM803">
            <v>0</v>
          </cell>
          <cell r="BN803">
            <v>0</v>
          </cell>
          <cell r="BO803">
            <v>0</v>
          </cell>
          <cell r="BP803">
            <v>0</v>
          </cell>
          <cell r="BQ803">
            <v>0</v>
          </cell>
          <cell r="BR803">
            <v>0</v>
          </cell>
          <cell r="BS803">
            <v>0</v>
          </cell>
          <cell r="BT803">
            <v>0</v>
          </cell>
          <cell r="BU803">
            <v>0</v>
          </cell>
          <cell r="BV803">
            <v>0</v>
          </cell>
          <cell r="BW803">
            <v>0</v>
          </cell>
          <cell r="BX803">
            <v>0</v>
          </cell>
          <cell r="BY803">
            <v>0</v>
          </cell>
          <cell r="BZ803">
            <v>0</v>
          </cell>
          <cell r="CA803">
            <v>0</v>
          </cell>
          <cell r="CB803">
            <v>0</v>
          </cell>
          <cell r="CC803">
            <v>0</v>
          </cell>
        </row>
        <row r="804">
          <cell r="B804" t="str">
            <v>국도38(종)02</v>
          </cell>
          <cell r="C804" t="str">
            <v>국도38(종)</v>
          </cell>
          <cell r="D804" t="str">
            <v>02</v>
          </cell>
          <cell r="E804" t="str">
            <v>05204_431</v>
          </cell>
          <cell r="F804" t="str">
            <v>0520Y_861</v>
          </cell>
          <cell r="G804">
            <v>20</v>
          </cell>
          <cell r="H804">
            <v>48</v>
          </cell>
          <cell r="I804">
            <v>0</v>
          </cell>
          <cell r="J804">
            <v>0</v>
          </cell>
          <cell r="K804">
            <v>0</v>
          </cell>
          <cell r="L804">
            <v>0</v>
          </cell>
          <cell r="M804">
            <v>0</v>
          </cell>
          <cell r="N804">
            <v>0</v>
          </cell>
          <cell r="O804">
            <v>0</v>
          </cell>
          <cell r="P804">
            <v>0</v>
          </cell>
          <cell r="Q804">
            <v>0</v>
          </cell>
          <cell r="R804">
            <v>20</v>
          </cell>
          <cell r="S804">
            <v>0</v>
          </cell>
          <cell r="T804">
            <v>20</v>
          </cell>
          <cell r="U804">
            <v>20</v>
          </cell>
          <cell r="V804">
            <v>0</v>
          </cell>
          <cell r="W804">
            <v>0</v>
          </cell>
          <cell r="X804">
            <v>0</v>
          </cell>
          <cell r="Y804">
            <v>0</v>
          </cell>
          <cell r="Z804">
            <v>0</v>
          </cell>
          <cell r="AA804">
            <v>0</v>
          </cell>
          <cell r="AB804">
            <v>0</v>
          </cell>
          <cell r="AC804">
            <v>0</v>
          </cell>
          <cell r="AD804">
            <v>0</v>
          </cell>
          <cell r="AE804">
            <v>0</v>
          </cell>
          <cell r="AF804">
            <v>0</v>
          </cell>
          <cell r="AG804">
            <v>0</v>
          </cell>
          <cell r="AH804">
            <v>0</v>
          </cell>
          <cell r="AI804">
            <v>0</v>
          </cell>
          <cell r="AJ804">
            <v>0</v>
          </cell>
          <cell r="AK804">
            <v>0</v>
          </cell>
          <cell r="AL804">
            <v>0</v>
          </cell>
          <cell r="AM804">
            <v>0</v>
          </cell>
          <cell r="AN804">
            <v>0</v>
          </cell>
          <cell r="AO804">
            <v>0</v>
          </cell>
          <cell r="AP804">
            <v>0</v>
          </cell>
          <cell r="AQ804">
            <v>0</v>
          </cell>
          <cell r="AR804">
            <v>0</v>
          </cell>
          <cell r="AS804">
            <v>0</v>
          </cell>
          <cell r="AT804">
            <v>0</v>
          </cell>
          <cell r="AU804">
            <v>0</v>
          </cell>
          <cell r="AV804">
            <v>0</v>
          </cell>
          <cell r="AW804">
            <v>0</v>
          </cell>
          <cell r="AX804">
            <v>0</v>
          </cell>
          <cell r="AY804">
            <v>0</v>
          </cell>
          <cell r="AZ804">
            <v>0</v>
          </cell>
          <cell r="BA804">
            <v>0</v>
          </cell>
          <cell r="BB804">
            <v>0</v>
          </cell>
          <cell r="BC804">
            <v>0</v>
          </cell>
          <cell r="BD804">
            <v>0</v>
          </cell>
          <cell r="BE804">
            <v>0</v>
          </cell>
          <cell r="BF804">
            <v>0</v>
          </cell>
          <cell r="BG804">
            <v>0</v>
          </cell>
          <cell r="BH804">
            <v>0</v>
          </cell>
          <cell r="BI804">
            <v>0</v>
          </cell>
          <cell r="BJ804">
            <v>0</v>
          </cell>
          <cell r="BK804">
            <v>0</v>
          </cell>
          <cell r="BL804">
            <v>0</v>
          </cell>
          <cell r="BM804">
            <v>0</v>
          </cell>
          <cell r="BN804">
            <v>0</v>
          </cell>
          <cell r="BO804">
            <v>0</v>
          </cell>
          <cell r="BP804">
            <v>0</v>
          </cell>
          <cell r="BQ804">
            <v>0</v>
          </cell>
          <cell r="BR804">
            <v>0</v>
          </cell>
          <cell r="BS804">
            <v>0</v>
          </cell>
          <cell r="BT804">
            <v>0</v>
          </cell>
          <cell r="BU804">
            <v>0</v>
          </cell>
          <cell r="BV804">
            <v>0</v>
          </cell>
          <cell r="BW804">
            <v>0</v>
          </cell>
          <cell r="BX804">
            <v>0</v>
          </cell>
          <cell r="BY804">
            <v>0</v>
          </cell>
          <cell r="BZ804">
            <v>0</v>
          </cell>
          <cell r="CA804">
            <v>0</v>
          </cell>
          <cell r="CB804">
            <v>0</v>
          </cell>
          <cell r="CC804">
            <v>0</v>
          </cell>
        </row>
        <row r="805">
          <cell r="B805" t="str">
            <v>국도38(종)02</v>
          </cell>
          <cell r="C805" t="str">
            <v>국도38(종)</v>
          </cell>
          <cell r="D805" t="str">
            <v>02</v>
          </cell>
          <cell r="E805" t="str">
            <v>0520Y_861</v>
          </cell>
          <cell r="F805" t="str">
            <v>05204_432</v>
          </cell>
          <cell r="G805">
            <v>36</v>
          </cell>
          <cell r="H805">
            <v>48</v>
          </cell>
          <cell r="I805">
            <v>0</v>
          </cell>
          <cell r="J805">
            <v>0</v>
          </cell>
          <cell r="K805">
            <v>0</v>
          </cell>
          <cell r="L805">
            <v>0</v>
          </cell>
          <cell r="M805">
            <v>0</v>
          </cell>
          <cell r="N805">
            <v>0</v>
          </cell>
          <cell r="O805">
            <v>0</v>
          </cell>
          <cell r="P805">
            <v>0</v>
          </cell>
          <cell r="Q805">
            <v>0</v>
          </cell>
          <cell r="R805">
            <v>36</v>
          </cell>
          <cell r="S805">
            <v>0</v>
          </cell>
          <cell r="T805">
            <v>36</v>
          </cell>
          <cell r="U805">
            <v>36</v>
          </cell>
          <cell r="V805">
            <v>0</v>
          </cell>
          <cell r="W805">
            <v>0</v>
          </cell>
          <cell r="X805">
            <v>0</v>
          </cell>
          <cell r="Y805">
            <v>0</v>
          </cell>
          <cell r="Z805">
            <v>0</v>
          </cell>
          <cell r="AA805">
            <v>0</v>
          </cell>
          <cell r="AB805">
            <v>0</v>
          </cell>
          <cell r="AC805">
            <v>0</v>
          </cell>
          <cell r="AD805">
            <v>0</v>
          </cell>
          <cell r="AE805">
            <v>0</v>
          </cell>
          <cell r="AF805">
            <v>0</v>
          </cell>
          <cell r="AG805">
            <v>0</v>
          </cell>
          <cell r="AH805">
            <v>0</v>
          </cell>
          <cell r="AI805">
            <v>0</v>
          </cell>
          <cell r="AJ805">
            <v>0</v>
          </cell>
          <cell r="AK805">
            <v>0</v>
          </cell>
          <cell r="AL805">
            <v>0</v>
          </cell>
          <cell r="AM805">
            <v>0</v>
          </cell>
          <cell r="AN805">
            <v>0</v>
          </cell>
          <cell r="AO805">
            <v>0</v>
          </cell>
          <cell r="AP805">
            <v>0</v>
          </cell>
          <cell r="AQ805">
            <v>0</v>
          </cell>
          <cell r="AR805">
            <v>0</v>
          </cell>
          <cell r="AS805">
            <v>0</v>
          </cell>
          <cell r="AT805">
            <v>0</v>
          </cell>
          <cell r="AU805">
            <v>0</v>
          </cell>
          <cell r="AV805">
            <v>0</v>
          </cell>
          <cell r="AW805">
            <v>0</v>
          </cell>
          <cell r="AX805">
            <v>0</v>
          </cell>
          <cell r="AY805">
            <v>0</v>
          </cell>
          <cell r="AZ805">
            <v>0</v>
          </cell>
          <cell r="BA805">
            <v>0</v>
          </cell>
          <cell r="BB805">
            <v>0</v>
          </cell>
          <cell r="BC805">
            <v>0</v>
          </cell>
          <cell r="BD805">
            <v>0</v>
          </cell>
          <cell r="BE805">
            <v>0</v>
          </cell>
          <cell r="BF805">
            <v>0</v>
          </cell>
          <cell r="BG805">
            <v>0</v>
          </cell>
          <cell r="BH805">
            <v>0</v>
          </cell>
          <cell r="BI805">
            <v>0</v>
          </cell>
          <cell r="BJ805">
            <v>0</v>
          </cell>
          <cell r="BK805">
            <v>0</v>
          </cell>
          <cell r="BL805">
            <v>0</v>
          </cell>
          <cell r="BM805">
            <v>0</v>
          </cell>
          <cell r="BN805">
            <v>0</v>
          </cell>
          <cell r="BO805">
            <v>0</v>
          </cell>
          <cell r="BP805">
            <v>0</v>
          </cell>
          <cell r="BQ805">
            <v>0</v>
          </cell>
          <cell r="BR805">
            <v>0</v>
          </cell>
          <cell r="BS805">
            <v>0</v>
          </cell>
          <cell r="BT805">
            <v>0</v>
          </cell>
          <cell r="BU805">
            <v>0</v>
          </cell>
          <cell r="BV805">
            <v>0</v>
          </cell>
          <cell r="BW805">
            <v>0</v>
          </cell>
          <cell r="BX805">
            <v>0</v>
          </cell>
          <cell r="BY805">
            <v>0</v>
          </cell>
          <cell r="BZ805">
            <v>0</v>
          </cell>
          <cell r="CA805">
            <v>0</v>
          </cell>
          <cell r="CB805">
            <v>0</v>
          </cell>
          <cell r="CC805">
            <v>0</v>
          </cell>
        </row>
        <row r="806">
          <cell r="B806" t="str">
            <v>국도38(종)02</v>
          </cell>
          <cell r="C806" t="str">
            <v>국도38(종)</v>
          </cell>
          <cell r="D806" t="str">
            <v>02</v>
          </cell>
          <cell r="E806" t="str">
            <v>05204_432</v>
          </cell>
          <cell r="F806" t="str">
            <v>05204_331</v>
          </cell>
          <cell r="G806">
            <v>35</v>
          </cell>
          <cell r="H806">
            <v>48</v>
          </cell>
          <cell r="I806">
            <v>0</v>
          </cell>
          <cell r="J806">
            <v>0</v>
          </cell>
          <cell r="K806">
            <v>0</v>
          </cell>
          <cell r="L806">
            <v>0</v>
          </cell>
          <cell r="M806">
            <v>0</v>
          </cell>
          <cell r="N806">
            <v>0</v>
          </cell>
          <cell r="O806">
            <v>0</v>
          </cell>
          <cell r="P806">
            <v>0</v>
          </cell>
          <cell r="Q806">
            <v>0</v>
          </cell>
          <cell r="R806">
            <v>35</v>
          </cell>
          <cell r="S806">
            <v>0</v>
          </cell>
          <cell r="T806">
            <v>35</v>
          </cell>
          <cell r="U806">
            <v>35</v>
          </cell>
          <cell r="V806">
            <v>0</v>
          </cell>
          <cell r="W806">
            <v>0</v>
          </cell>
          <cell r="X806">
            <v>0</v>
          </cell>
          <cell r="Y806">
            <v>0</v>
          </cell>
          <cell r="Z806">
            <v>0</v>
          </cell>
          <cell r="AA806">
            <v>0</v>
          </cell>
          <cell r="AB806">
            <v>0</v>
          </cell>
          <cell r="AC806">
            <v>0</v>
          </cell>
          <cell r="AD806">
            <v>0</v>
          </cell>
          <cell r="AE806">
            <v>0</v>
          </cell>
          <cell r="AF806">
            <v>0</v>
          </cell>
          <cell r="AG806">
            <v>0</v>
          </cell>
          <cell r="AH806">
            <v>0</v>
          </cell>
          <cell r="AI806">
            <v>0</v>
          </cell>
          <cell r="AJ806">
            <v>0</v>
          </cell>
          <cell r="AK806">
            <v>0</v>
          </cell>
          <cell r="AL806">
            <v>0</v>
          </cell>
          <cell r="AM806">
            <v>0</v>
          </cell>
          <cell r="AN806">
            <v>0</v>
          </cell>
          <cell r="AO806">
            <v>0</v>
          </cell>
          <cell r="AP806">
            <v>0</v>
          </cell>
          <cell r="AQ806">
            <v>0</v>
          </cell>
          <cell r="AR806">
            <v>0</v>
          </cell>
          <cell r="AS806">
            <v>0</v>
          </cell>
          <cell r="AT806">
            <v>0</v>
          </cell>
          <cell r="AU806">
            <v>0</v>
          </cell>
          <cell r="AV806">
            <v>0</v>
          </cell>
          <cell r="AW806">
            <v>0</v>
          </cell>
          <cell r="AX806">
            <v>0</v>
          </cell>
          <cell r="AY806">
            <v>0</v>
          </cell>
          <cell r="AZ806">
            <v>0</v>
          </cell>
          <cell r="BA806">
            <v>0</v>
          </cell>
          <cell r="BB806">
            <v>0</v>
          </cell>
          <cell r="BC806">
            <v>0</v>
          </cell>
          <cell r="BD806">
            <v>0</v>
          </cell>
          <cell r="BE806">
            <v>0</v>
          </cell>
          <cell r="BF806">
            <v>0</v>
          </cell>
          <cell r="BG806">
            <v>0</v>
          </cell>
          <cell r="BH806">
            <v>0</v>
          </cell>
          <cell r="BI806">
            <v>0</v>
          </cell>
          <cell r="BJ806">
            <v>0</v>
          </cell>
          <cell r="BK806">
            <v>0</v>
          </cell>
          <cell r="BL806">
            <v>0</v>
          </cell>
          <cell r="BM806">
            <v>0</v>
          </cell>
          <cell r="BN806">
            <v>0</v>
          </cell>
          <cell r="BO806">
            <v>0</v>
          </cell>
          <cell r="BP806">
            <v>0</v>
          </cell>
          <cell r="BQ806">
            <v>0</v>
          </cell>
          <cell r="BR806">
            <v>0</v>
          </cell>
          <cell r="BS806">
            <v>0</v>
          </cell>
          <cell r="BT806">
            <v>0</v>
          </cell>
          <cell r="BU806">
            <v>0</v>
          </cell>
          <cell r="BV806">
            <v>0</v>
          </cell>
          <cell r="BW806">
            <v>0</v>
          </cell>
          <cell r="BX806">
            <v>0</v>
          </cell>
          <cell r="BY806">
            <v>0</v>
          </cell>
          <cell r="BZ806">
            <v>0</v>
          </cell>
          <cell r="CA806">
            <v>0</v>
          </cell>
          <cell r="CB806">
            <v>0</v>
          </cell>
          <cell r="CC806">
            <v>0</v>
          </cell>
        </row>
        <row r="807">
          <cell r="B807" t="str">
            <v>국도38(종)02</v>
          </cell>
          <cell r="C807" t="str">
            <v>국도38(종)</v>
          </cell>
          <cell r="D807" t="str">
            <v>02</v>
          </cell>
          <cell r="E807" t="str">
            <v>05204_331</v>
          </cell>
          <cell r="F807" t="str">
            <v>05204_332</v>
          </cell>
          <cell r="G807">
            <v>42</v>
          </cell>
          <cell r="H807">
            <v>48</v>
          </cell>
          <cell r="I807">
            <v>0</v>
          </cell>
          <cell r="J807">
            <v>0</v>
          </cell>
          <cell r="K807">
            <v>0</v>
          </cell>
          <cell r="L807">
            <v>0</v>
          </cell>
          <cell r="M807">
            <v>0</v>
          </cell>
          <cell r="N807">
            <v>0</v>
          </cell>
          <cell r="O807">
            <v>0</v>
          </cell>
          <cell r="P807">
            <v>0</v>
          </cell>
          <cell r="Q807">
            <v>0</v>
          </cell>
          <cell r="R807">
            <v>42</v>
          </cell>
          <cell r="S807">
            <v>0</v>
          </cell>
          <cell r="T807">
            <v>42</v>
          </cell>
          <cell r="U807">
            <v>42</v>
          </cell>
          <cell r="V807">
            <v>0</v>
          </cell>
          <cell r="W807">
            <v>0</v>
          </cell>
          <cell r="X807">
            <v>0</v>
          </cell>
          <cell r="Y807">
            <v>0</v>
          </cell>
          <cell r="Z807">
            <v>0</v>
          </cell>
          <cell r="AA807">
            <v>0</v>
          </cell>
          <cell r="AB807">
            <v>0</v>
          </cell>
          <cell r="AC807">
            <v>0</v>
          </cell>
          <cell r="AD807">
            <v>0</v>
          </cell>
          <cell r="AE807">
            <v>0</v>
          </cell>
          <cell r="AF807">
            <v>0</v>
          </cell>
          <cell r="AG807">
            <v>0</v>
          </cell>
          <cell r="AH807">
            <v>0</v>
          </cell>
          <cell r="AI807">
            <v>0</v>
          </cell>
          <cell r="AJ807">
            <v>0</v>
          </cell>
          <cell r="AK807">
            <v>0</v>
          </cell>
          <cell r="AL807">
            <v>0</v>
          </cell>
          <cell r="AM807">
            <v>0</v>
          </cell>
          <cell r="AN807">
            <v>0</v>
          </cell>
          <cell r="AO807">
            <v>0</v>
          </cell>
          <cell r="AP807">
            <v>0</v>
          </cell>
          <cell r="AQ807">
            <v>0</v>
          </cell>
          <cell r="AR807">
            <v>0</v>
          </cell>
          <cell r="AS807">
            <v>0</v>
          </cell>
          <cell r="AT807">
            <v>0</v>
          </cell>
          <cell r="AU807">
            <v>0</v>
          </cell>
          <cell r="AV807">
            <v>0</v>
          </cell>
          <cell r="AW807">
            <v>0</v>
          </cell>
          <cell r="AX807">
            <v>0</v>
          </cell>
          <cell r="AY807">
            <v>0</v>
          </cell>
          <cell r="AZ807">
            <v>0</v>
          </cell>
          <cell r="BA807">
            <v>0</v>
          </cell>
          <cell r="BB807">
            <v>0</v>
          </cell>
          <cell r="BC807">
            <v>0</v>
          </cell>
          <cell r="BD807">
            <v>0</v>
          </cell>
          <cell r="BE807">
            <v>0</v>
          </cell>
          <cell r="BF807">
            <v>0</v>
          </cell>
          <cell r="BG807">
            <v>0</v>
          </cell>
          <cell r="BH807">
            <v>0</v>
          </cell>
          <cell r="BI807">
            <v>0</v>
          </cell>
          <cell r="BJ807">
            <v>0</v>
          </cell>
          <cell r="BK807">
            <v>0</v>
          </cell>
          <cell r="BL807">
            <v>0</v>
          </cell>
          <cell r="BM807">
            <v>0</v>
          </cell>
          <cell r="BN807">
            <v>0</v>
          </cell>
          <cell r="BO807">
            <v>0</v>
          </cell>
          <cell r="BP807">
            <v>0</v>
          </cell>
          <cell r="BQ807">
            <v>0</v>
          </cell>
          <cell r="BR807">
            <v>0</v>
          </cell>
          <cell r="BS807">
            <v>0</v>
          </cell>
          <cell r="BT807">
            <v>0</v>
          </cell>
          <cell r="BU807">
            <v>0</v>
          </cell>
          <cell r="BV807">
            <v>0</v>
          </cell>
          <cell r="BW807">
            <v>0</v>
          </cell>
          <cell r="BX807">
            <v>0</v>
          </cell>
          <cell r="BY807">
            <v>0</v>
          </cell>
          <cell r="BZ807">
            <v>0</v>
          </cell>
          <cell r="CA807">
            <v>0</v>
          </cell>
          <cell r="CB807">
            <v>0</v>
          </cell>
          <cell r="CC807">
            <v>0</v>
          </cell>
        </row>
        <row r="808">
          <cell r="B808" t="str">
            <v>국도38(종)02</v>
          </cell>
          <cell r="C808" t="str">
            <v>국도38(종)</v>
          </cell>
          <cell r="D808" t="str">
            <v>02</v>
          </cell>
          <cell r="E808" t="str">
            <v>05204_332</v>
          </cell>
          <cell r="F808" t="str">
            <v>05204_341</v>
          </cell>
          <cell r="G808">
            <v>39</v>
          </cell>
          <cell r="H808">
            <v>48</v>
          </cell>
          <cell r="I808">
            <v>0</v>
          </cell>
          <cell r="J808">
            <v>0</v>
          </cell>
          <cell r="K808">
            <v>0</v>
          </cell>
          <cell r="L808">
            <v>0</v>
          </cell>
          <cell r="M808">
            <v>0</v>
          </cell>
          <cell r="N808">
            <v>0</v>
          </cell>
          <cell r="O808">
            <v>0</v>
          </cell>
          <cell r="P808">
            <v>0</v>
          </cell>
          <cell r="Q808">
            <v>0</v>
          </cell>
          <cell r="R808">
            <v>39</v>
          </cell>
          <cell r="S808">
            <v>0</v>
          </cell>
          <cell r="T808">
            <v>39</v>
          </cell>
          <cell r="U808">
            <v>39</v>
          </cell>
          <cell r="V808">
            <v>0</v>
          </cell>
          <cell r="W808">
            <v>0</v>
          </cell>
          <cell r="X808">
            <v>0</v>
          </cell>
          <cell r="Y808">
            <v>0</v>
          </cell>
          <cell r="Z808">
            <v>0</v>
          </cell>
          <cell r="AA808">
            <v>0</v>
          </cell>
          <cell r="AB808">
            <v>0</v>
          </cell>
          <cell r="AC808">
            <v>0</v>
          </cell>
          <cell r="AD808">
            <v>0</v>
          </cell>
          <cell r="AE808">
            <v>0</v>
          </cell>
          <cell r="AF808">
            <v>0</v>
          </cell>
          <cell r="AG808">
            <v>0</v>
          </cell>
          <cell r="AH808">
            <v>0</v>
          </cell>
          <cell r="AI808">
            <v>0</v>
          </cell>
          <cell r="AJ808">
            <v>0</v>
          </cell>
          <cell r="AK808">
            <v>0</v>
          </cell>
          <cell r="AL808">
            <v>0</v>
          </cell>
          <cell r="AM808">
            <v>0</v>
          </cell>
          <cell r="AN808">
            <v>0</v>
          </cell>
          <cell r="AO808">
            <v>0</v>
          </cell>
          <cell r="AP808">
            <v>0</v>
          </cell>
          <cell r="AQ808">
            <v>0</v>
          </cell>
          <cell r="AR808">
            <v>0</v>
          </cell>
          <cell r="AS808">
            <v>0</v>
          </cell>
          <cell r="AT808">
            <v>0</v>
          </cell>
          <cell r="AU808">
            <v>0</v>
          </cell>
          <cell r="AV808">
            <v>0</v>
          </cell>
          <cell r="AW808">
            <v>0</v>
          </cell>
          <cell r="AX808">
            <v>0</v>
          </cell>
          <cell r="AY808">
            <v>0</v>
          </cell>
          <cell r="AZ808">
            <v>0</v>
          </cell>
          <cell r="BA808">
            <v>0</v>
          </cell>
          <cell r="BB808">
            <v>0</v>
          </cell>
          <cell r="BC808">
            <v>0</v>
          </cell>
          <cell r="BD808">
            <v>0</v>
          </cell>
          <cell r="BE808">
            <v>0</v>
          </cell>
          <cell r="BF808">
            <v>0</v>
          </cell>
          <cell r="BG808">
            <v>0</v>
          </cell>
          <cell r="BH808">
            <v>0</v>
          </cell>
          <cell r="BI808">
            <v>0</v>
          </cell>
          <cell r="BJ808">
            <v>0</v>
          </cell>
          <cell r="BK808">
            <v>0</v>
          </cell>
          <cell r="BL808">
            <v>0</v>
          </cell>
          <cell r="BM808">
            <v>0</v>
          </cell>
          <cell r="BN808">
            <v>0</v>
          </cell>
          <cell r="BO808">
            <v>0</v>
          </cell>
          <cell r="BP808">
            <v>0</v>
          </cell>
          <cell r="BQ808">
            <v>0</v>
          </cell>
          <cell r="BR808">
            <v>0</v>
          </cell>
          <cell r="BS808">
            <v>0</v>
          </cell>
          <cell r="BT808">
            <v>0</v>
          </cell>
          <cell r="BU808">
            <v>0</v>
          </cell>
          <cell r="BV808">
            <v>0</v>
          </cell>
          <cell r="BW808">
            <v>0</v>
          </cell>
          <cell r="BX808">
            <v>0</v>
          </cell>
          <cell r="BY808">
            <v>0</v>
          </cell>
          <cell r="BZ808">
            <v>0</v>
          </cell>
          <cell r="CA808">
            <v>0</v>
          </cell>
          <cell r="CB808">
            <v>0</v>
          </cell>
          <cell r="CC808">
            <v>0</v>
          </cell>
        </row>
        <row r="809">
          <cell r="B809" t="str">
            <v>국도38(종)02</v>
          </cell>
          <cell r="C809" t="str">
            <v>국도38(종)</v>
          </cell>
          <cell r="D809" t="str">
            <v>02</v>
          </cell>
          <cell r="E809" t="str">
            <v>05204_341</v>
          </cell>
          <cell r="F809" t="str">
            <v>05204_342</v>
          </cell>
          <cell r="G809">
            <v>41</v>
          </cell>
          <cell r="H809">
            <v>48</v>
          </cell>
          <cell r="I809">
            <v>0</v>
          </cell>
          <cell r="J809">
            <v>0</v>
          </cell>
          <cell r="K809">
            <v>0</v>
          </cell>
          <cell r="L809">
            <v>0</v>
          </cell>
          <cell r="M809">
            <v>0</v>
          </cell>
          <cell r="N809">
            <v>0</v>
          </cell>
          <cell r="O809">
            <v>0</v>
          </cell>
          <cell r="P809">
            <v>0</v>
          </cell>
          <cell r="Q809">
            <v>0</v>
          </cell>
          <cell r="R809">
            <v>41</v>
          </cell>
          <cell r="S809">
            <v>0</v>
          </cell>
          <cell r="T809">
            <v>41</v>
          </cell>
          <cell r="U809">
            <v>41</v>
          </cell>
          <cell r="V809">
            <v>0</v>
          </cell>
          <cell r="W809">
            <v>0</v>
          </cell>
          <cell r="X809">
            <v>0</v>
          </cell>
          <cell r="Y809">
            <v>0</v>
          </cell>
          <cell r="Z809">
            <v>0</v>
          </cell>
          <cell r="AA809">
            <v>0</v>
          </cell>
          <cell r="AB809">
            <v>0</v>
          </cell>
          <cell r="AC809">
            <v>0</v>
          </cell>
          <cell r="AD809">
            <v>0</v>
          </cell>
          <cell r="AE809">
            <v>0</v>
          </cell>
          <cell r="AF809">
            <v>0</v>
          </cell>
          <cell r="AG809">
            <v>0</v>
          </cell>
          <cell r="AH809">
            <v>0</v>
          </cell>
          <cell r="AI809">
            <v>0</v>
          </cell>
          <cell r="AJ809">
            <v>0</v>
          </cell>
          <cell r="AK809">
            <v>0</v>
          </cell>
          <cell r="AL809">
            <v>0</v>
          </cell>
          <cell r="AM809">
            <v>0</v>
          </cell>
          <cell r="AN809">
            <v>0</v>
          </cell>
          <cell r="AO809">
            <v>0</v>
          </cell>
          <cell r="AP809">
            <v>0</v>
          </cell>
          <cell r="AQ809">
            <v>0</v>
          </cell>
          <cell r="AR809">
            <v>0</v>
          </cell>
          <cell r="AS809">
            <v>0</v>
          </cell>
          <cell r="AT809">
            <v>0</v>
          </cell>
          <cell r="AU809">
            <v>0</v>
          </cell>
          <cell r="AV809">
            <v>0</v>
          </cell>
          <cell r="AW809">
            <v>0</v>
          </cell>
          <cell r="AX809">
            <v>0</v>
          </cell>
          <cell r="AY809">
            <v>0</v>
          </cell>
          <cell r="AZ809">
            <v>0</v>
          </cell>
          <cell r="BA809">
            <v>0</v>
          </cell>
          <cell r="BB809">
            <v>0</v>
          </cell>
          <cell r="BC809">
            <v>0</v>
          </cell>
          <cell r="BD809">
            <v>0</v>
          </cell>
          <cell r="BE809">
            <v>0</v>
          </cell>
          <cell r="BF809">
            <v>0</v>
          </cell>
          <cell r="BG809">
            <v>0</v>
          </cell>
          <cell r="BH809">
            <v>0</v>
          </cell>
          <cell r="BI809">
            <v>0</v>
          </cell>
          <cell r="BJ809">
            <v>0</v>
          </cell>
          <cell r="BK809">
            <v>0</v>
          </cell>
          <cell r="BL809">
            <v>0</v>
          </cell>
          <cell r="BM809">
            <v>0</v>
          </cell>
          <cell r="BN809">
            <v>0</v>
          </cell>
          <cell r="BO809">
            <v>0</v>
          </cell>
          <cell r="BP809">
            <v>0</v>
          </cell>
          <cell r="BQ809">
            <v>0</v>
          </cell>
          <cell r="BR809">
            <v>0</v>
          </cell>
          <cell r="BS809">
            <v>0</v>
          </cell>
          <cell r="BT809">
            <v>0</v>
          </cell>
          <cell r="BU809">
            <v>0</v>
          </cell>
          <cell r="BV809">
            <v>0</v>
          </cell>
          <cell r="BW809">
            <v>0</v>
          </cell>
          <cell r="BX809">
            <v>0</v>
          </cell>
          <cell r="BY809">
            <v>0</v>
          </cell>
          <cell r="BZ809">
            <v>0</v>
          </cell>
          <cell r="CA809">
            <v>0</v>
          </cell>
          <cell r="CB809">
            <v>0</v>
          </cell>
          <cell r="CC809">
            <v>0</v>
          </cell>
        </row>
        <row r="810">
          <cell r="B810" t="str">
            <v>국도38(종)02</v>
          </cell>
          <cell r="C810" t="str">
            <v>국도38(종)</v>
          </cell>
          <cell r="D810" t="str">
            <v>02</v>
          </cell>
          <cell r="E810" t="str">
            <v>05204_342</v>
          </cell>
          <cell r="F810" t="str">
            <v>05204_241</v>
          </cell>
          <cell r="G810">
            <v>39</v>
          </cell>
          <cell r="H810">
            <v>48</v>
          </cell>
          <cell r="I810">
            <v>0</v>
          </cell>
          <cell r="J810">
            <v>0</v>
          </cell>
          <cell r="K810">
            <v>0</v>
          </cell>
          <cell r="L810">
            <v>0</v>
          </cell>
          <cell r="M810">
            <v>0</v>
          </cell>
          <cell r="N810">
            <v>0</v>
          </cell>
          <cell r="O810">
            <v>0</v>
          </cell>
          <cell r="P810">
            <v>0</v>
          </cell>
          <cell r="Q810">
            <v>0</v>
          </cell>
          <cell r="R810">
            <v>39</v>
          </cell>
          <cell r="S810">
            <v>0</v>
          </cell>
          <cell r="T810">
            <v>39</v>
          </cell>
          <cell r="U810">
            <v>39</v>
          </cell>
          <cell r="V810">
            <v>0</v>
          </cell>
          <cell r="W810">
            <v>0</v>
          </cell>
          <cell r="X810">
            <v>0</v>
          </cell>
          <cell r="Y810">
            <v>0</v>
          </cell>
          <cell r="Z810">
            <v>0</v>
          </cell>
          <cell r="AA810">
            <v>0</v>
          </cell>
          <cell r="AB810">
            <v>0</v>
          </cell>
          <cell r="AC810">
            <v>0</v>
          </cell>
          <cell r="AD810">
            <v>0</v>
          </cell>
          <cell r="AE810">
            <v>0</v>
          </cell>
          <cell r="AF810">
            <v>0</v>
          </cell>
          <cell r="AG810">
            <v>0</v>
          </cell>
          <cell r="AH810">
            <v>0</v>
          </cell>
          <cell r="AI810">
            <v>0</v>
          </cell>
          <cell r="AJ810">
            <v>0</v>
          </cell>
          <cell r="AK810">
            <v>0</v>
          </cell>
          <cell r="AL810">
            <v>0</v>
          </cell>
          <cell r="AM810">
            <v>0</v>
          </cell>
          <cell r="AN810">
            <v>0</v>
          </cell>
          <cell r="AO810">
            <v>0</v>
          </cell>
          <cell r="AP810">
            <v>0</v>
          </cell>
          <cell r="AQ810">
            <v>0</v>
          </cell>
          <cell r="AR810">
            <v>0</v>
          </cell>
          <cell r="AS810">
            <v>0</v>
          </cell>
          <cell r="AT810">
            <v>0</v>
          </cell>
          <cell r="AU810">
            <v>0</v>
          </cell>
          <cell r="AV810">
            <v>0</v>
          </cell>
          <cell r="AW810">
            <v>0</v>
          </cell>
          <cell r="AX810">
            <v>0</v>
          </cell>
          <cell r="AY810">
            <v>0</v>
          </cell>
          <cell r="AZ810">
            <v>0</v>
          </cell>
          <cell r="BA810">
            <v>0</v>
          </cell>
          <cell r="BB810">
            <v>0</v>
          </cell>
          <cell r="BC810">
            <v>0</v>
          </cell>
          <cell r="BD810">
            <v>0</v>
          </cell>
          <cell r="BE810">
            <v>0</v>
          </cell>
          <cell r="BF810">
            <v>0</v>
          </cell>
          <cell r="BG810">
            <v>0</v>
          </cell>
          <cell r="BH810">
            <v>0</v>
          </cell>
          <cell r="BI810">
            <v>0</v>
          </cell>
          <cell r="BJ810">
            <v>0</v>
          </cell>
          <cell r="BK810">
            <v>0</v>
          </cell>
          <cell r="BL810">
            <v>0</v>
          </cell>
          <cell r="BM810">
            <v>0</v>
          </cell>
          <cell r="BN810">
            <v>0</v>
          </cell>
          <cell r="BO810">
            <v>0</v>
          </cell>
          <cell r="BP810">
            <v>0</v>
          </cell>
          <cell r="BQ810">
            <v>0</v>
          </cell>
          <cell r="BR810">
            <v>0</v>
          </cell>
          <cell r="BS810">
            <v>0</v>
          </cell>
          <cell r="BT810">
            <v>0</v>
          </cell>
          <cell r="BU810">
            <v>0</v>
          </cell>
          <cell r="BV810">
            <v>0</v>
          </cell>
          <cell r="BW810">
            <v>0</v>
          </cell>
          <cell r="BX810">
            <v>0</v>
          </cell>
          <cell r="BY810">
            <v>0</v>
          </cell>
          <cell r="BZ810">
            <v>0</v>
          </cell>
          <cell r="CA810">
            <v>0</v>
          </cell>
          <cell r="CB810">
            <v>0</v>
          </cell>
          <cell r="CC810">
            <v>0</v>
          </cell>
        </row>
        <row r="811">
          <cell r="B811" t="str">
            <v>국도38(종)02</v>
          </cell>
          <cell r="C811" t="str">
            <v>국도38(종)</v>
          </cell>
          <cell r="D811" t="str">
            <v>02</v>
          </cell>
          <cell r="E811" t="str">
            <v>05204_241</v>
          </cell>
          <cell r="F811" t="str">
            <v>05204_242</v>
          </cell>
          <cell r="G811">
            <v>33</v>
          </cell>
          <cell r="H811">
            <v>48</v>
          </cell>
          <cell r="I811">
            <v>0</v>
          </cell>
          <cell r="J811">
            <v>0</v>
          </cell>
          <cell r="K811">
            <v>0</v>
          </cell>
          <cell r="L811">
            <v>0</v>
          </cell>
          <cell r="M811">
            <v>0</v>
          </cell>
          <cell r="N811">
            <v>0</v>
          </cell>
          <cell r="O811">
            <v>0</v>
          </cell>
          <cell r="P811">
            <v>0</v>
          </cell>
          <cell r="Q811">
            <v>0</v>
          </cell>
          <cell r="R811">
            <v>33</v>
          </cell>
          <cell r="S811">
            <v>0</v>
          </cell>
          <cell r="T811">
            <v>33</v>
          </cell>
          <cell r="U811">
            <v>33</v>
          </cell>
          <cell r="V811">
            <v>0</v>
          </cell>
          <cell r="W811">
            <v>0</v>
          </cell>
          <cell r="X811">
            <v>0</v>
          </cell>
          <cell r="Y811">
            <v>0</v>
          </cell>
          <cell r="Z811">
            <v>0</v>
          </cell>
          <cell r="AA811">
            <v>0</v>
          </cell>
          <cell r="AB811">
            <v>0</v>
          </cell>
          <cell r="AC811">
            <v>0</v>
          </cell>
          <cell r="AD811">
            <v>0</v>
          </cell>
          <cell r="AE811">
            <v>0</v>
          </cell>
          <cell r="AF811">
            <v>0</v>
          </cell>
          <cell r="AG811">
            <v>0</v>
          </cell>
          <cell r="AH811">
            <v>0</v>
          </cell>
          <cell r="AI811">
            <v>0</v>
          </cell>
          <cell r="AJ811">
            <v>0</v>
          </cell>
          <cell r="AK811">
            <v>0</v>
          </cell>
          <cell r="AL811">
            <v>0</v>
          </cell>
          <cell r="AM811">
            <v>0</v>
          </cell>
          <cell r="AN811">
            <v>0</v>
          </cell>
          <cell r="AO811">
            <v>0</v>
          </cell>
          <cell r="AP811">
            <v>0</v>
          </cell>
          <cell r="AQ811">
            <v>0</v>
          </cell>
          <cell r="AR811">
            <v>0</v>
          </cell>
          <cell r="AS811">
            <v>0</v>
          </cell>
          <cell r="AT811">
            <v>0</v>
          </cell>
          <cell r="AU811">
            <v>0</v>
          </cell>
          <cell r="AV811">
            <v>0</v>
          </cell>
          <cell r="AW811">
            <v>0</v>
          </cell>
          <cell r="AX811">
            <v>0</v>
          </cell>
          <cell r="AY811">
            <v>0</v>
          </cell>
          <cell r="AZ811">
            <v>0</v>
          </cell>
          <cell r="BA811">
            <v>0</v>
          </cell>
          <cell r="BB811">
            <v>0</v>
          </cell>
          <cell r="BC811">
            <v>0</v>
          </cell>
          <cell r="BD811">
            <v>0</v>
          </cell>
          <cell r="BE811">
            <v>0</v>
          </cell>
          <cell r="BF811">
            <v>0</v>
          </cell>
          <cell r="BG811">
            <v>0</v>
          </cell>
          <cell r="BH811">
            <v>0</v>
          </cell>
          <cell r="BI811">
            <v>0</v>
          </cell>
          <cell r="BJ811">
            <v>0</v>
          </cell>
          <cell r="BK811">
            <v>0</v>
          </cell>
          <cell r="BL811">
            <v>0</v>
          </cell>
          <cell r="BM811">
            <v>0</v>
          </cell>
          <cell r="BN811">
            <v>0</v>
          </cell>
          <cell r="BO811">
            <v>0</v>
          </cell>
          <cell r="BP811">
            <v>0</v>
          </cell>
          <cell r="BQ811">
            <v>0</v>
          </cell>
          <cell r="BR811">
            <v>0</v>
          </cell>
          <cell r="BS811">
            <v>0</v>
          </cell>
          <cell r="BT811">
            <v>0</v>
          </cell>
          <cell r="BU811">
            <v>0</v>
          </cell>
          <cell r="BV811">
            <v>0</v>
          </cell>
          <cell r="BW811">
            <v>0</v>
          </cell>
          <cell r="BX811">
            <v>0</v>
          </cell>
          <cell r="BY811">
            <v>0</v>
          </cell>
          <cell r="BZ811">
            <v>0</v>
          </cell>
          <cell r="CA811">
            <v>0</v>
          </cell>
          <cell r="CB811">
            <v>0</v>
          </cell>
          <cell r="CC811">
            <v>0</v>
          </cell>
        </row>
        <row r="812">
          <cell r="B812" t="str">
            <v>국도38(종)02</v>
          </cell>
          <cell r="C812" t="str">
            <v>국도38(종)</v>
          </cell>
          <cell r="D812" t="str">
            <v>02</v>
          </cell>
          <cell r="E812" t="str">
            <v>05204_242</v>
          </cell>
          <cell r="F812" t="str">
            <v>05204_251</v>
          </cell>
          <cell r="G812">
            <v>36</v>
          </cell>
          <cell r="H812">
            <v>48</v>
          </cell>
          <cell r="I812">
            <v>0</v>
          </cell>
          <cell r="J812" t="str">
            <v>F8</v>
          </cell>
          <cell r="K812">
            <v>0</v>
          </cell>
          <cell r="L812">
            <v>0</v>
          </cell>
          <cell r="M812">
            <v>0</v>
          </cell>
          <cell r="N812">
            <v>0</v>
          </cell>
          <cell r="O812">
            <v>0</v>
          </cell>
          <cell r="P812">
            <v>0</v>
          </cell>
          <cell r="Q812">
            <v>0</v>
          </cell>
          <cell r="R812">
            <v>36</v>
          </cell>
          <cell r="S812">
            <v>0</v>
          </cell>
          <cell r="T812">
            <v>36</v>
          </cell>
          <cell r="U812">
            <v>56</v>
          </cell>
          <cell r="V812">
            <v>0</v>
          </cell>
          <cell r="W812">
            <v>20</v>
          </cell>
          <cell r="X812">
            <v>0</v>
          </cell>
          <cell r="Y812">
            <v>0</v>
          </cell>
          <cell r="Z812">
            <v>0</v>
          </cell>
          <cell r="AA812">
            <v>0</v>
          </cell>
          <cell r="AB812">
            <v>0</v>
          </cell>
          <cell r="AC812">
            <v>0</v>
          </cell>
          <cell r="AD812">
            <v>0</v>
          </cell>
          <cell r="AE812">
            <v>0</v>
          </cell>
          <cell r="AF812">
            <v>0</v>
          </cell>
          <cell r="AG812">
            <v>0</v>
          </cell>
          <cell r="AH812">
            <v>0</v>
          </cell>
          <cell r="AI812">
            <v>0</v>
          </cell>
          <cell r="AJ812">
            <v>0</v>
          </cell>
          <cell r="AK812">
            <v>0</v>
          </cell>
          <cell r="AL812">
            <v>0</v>
          </cell>
          <cell r="AM812">
            <v>1</v>
          </cell>
          <cell r="AN812">
            <v>0</v>
          </cell>
          <cell r="AO812">
            <v>0</v>
          </cell>
          <cell r="AP812">
            <v>0</v>
          </cell>
          <cell r="AQ812">
            <v>0</v>
          </cell>
          <cell r="AR812">
            <v>1</v>
          </cell>
          <cell r="AS812">
            <v>0</v>
          </cell>
          <cell r="AT812">
            <v>0</v>
          </cell>
          <cell r="AU812">
            <v>0</v>
          </cell>
          <cell r="AV812">
            <v>24</v>
          </cell>
          <cell r="AW812">
            <v>0</v>
          </cell>
          <cell r="AX812">
            <v>0</v>
          </cell>
          <cell r="AY812">
            <v>0</v>
          </cell>
          <cell r="AZ812">
            <v>0</v>
          </cell>
          <cell r="BA812">
            <v>1</v>
          </cell>
          <cell r="BB812">
            <v>0</v>
          </cell>
          <cell r="BC812">
            <v>0</v>
          </cell>
          <cell r="BD812">
            <v>0</v>
          </cell>
          <cell r="BE812">
            <v>0</v>
          </cell>
          <cell r="BF812">
            <v>0</v>
          </cell>
          <cell r="BG812">
            <v>0</v>
          </cell>
          <cell r="BH812">
            <v>0</v>
          </cell>
          <cell r="BI812">
            <v>0</v>
          </cell>
          <cell r="BJ812">
            <v>0</v>
          </cell>
          <cell r="BK812">
            <v>0</v>
          </cell>
          <cell r="BL812">
            <v>0</v>
          </cell>
          <cell r="BM812">
            <v>0</v>
          </cell>
          <cell r="BN812">
            <v>0</v>
          </cell>
          <cell r="BO812">
            <v>0</v>
          </cell>
          <cell r="BP812">
            <v>0</v>
          </cell>
          <cell r="BQ812">
            <v>0</v>
          </cell>
          <cell r="BR812">
            <v>0</v>
          </cell>
          <cell r="BS812">
            <v>0</v>
          </cell>
          <cell r="BT812">
            <v>0</v>
          </cell>
          <cell r="BU812">
            <v>0</v>
          </cell>
          <cell r="BV812">
            <v>0</v>
          </cell>
          <cell r="BW812">
            <v>0</v>
          </cell>
          <cell r="BX812">
            <v>0</v>
          </cell>
          <cell r="BY812">
            <v>0</v>
          </cell>
          <cell r="BZ812">
            <v>0</v>
          </cell>
          <cell r="CA812">
            <v>0</v>
          </cell>
          <cell r="CB812">
            <v>0</v>
          </cell>
          <cell r="CC812">
            <v>0</v>
          </cell>
        </row>
        <row r="813">
          <cell r="B813" t="str">
            <v>국도38(종)02</v>
          </cell>
          <cell r="C813" t="str">
            <v>국도38(종)</v>
          </cell>
          <cell r="D813" t="str">
            <v>02</v>
          </cell>
          <cell r="E813" t="str">
            <v>05204_251</v>
          </cell>
          <cell r="F813" t="str">
            <v>CCTV12</v>
          </cell>
          <cell r="G813">
            <v>0</v>
          </cell>
          <cell r="H813">
            <v>12</v>
          </cell>
          <cell r="I813">
            <v>0</v>
          </cell>
          <cell r="J813" t="str">
            <v>18년예정</v>
          </cell>
          <cell r="K813">
            <v>0</v>
          </cell>
          <cell r="L813">
            <v>0</v>
          </cell>
          <cell r="M813">
            <v>0</v>
          </cell>
          <cell r="N813">
            <v>0</v>
          </cell>
          <cell r="O813">
            <v>0</v>
          </cell>
          <cell r="P813">
            <v>0</v>
          </cell>
          <cell r="Q813">
            <v>0</v>
          </cell>
          <cell r="R813">
            <v>0</v>
          </cell>
          <cell r="S813">
            <v>0</v>
          </cell>
          <cell r="T813">
            <v>0</v>
          </cell>
          <cell r="U813">
            <v>0</v>
          </cell>
          <cell r="V813">
            <v>0</v>
          </cell>
          <cell r="W813">
            <v>0</v>
          </cell>
          <cell r="X813">
            <v>0</v>
          </cell>
          <cell r="Y813">
            <v>0</v>
          </cell>
          <cell r="Z813">
            <v>0</v>
          </cell>
          <cell r="AA813">
            <v>0</v>
          </cell>
          <cell r="AB813">
            <v>0</v>
          </cell>
          <cell r="AC813">
            <v>0</v>
          </cell>
          <cell r="AD813">
            <v>0</v>
          </cell>
          <cell r="AE813">
            <v>0</v>
          </cell>
          <cell r="AF813">
            <v>0</v>
          </cell>
          <cell r="AG813">
            <v>0</v>
          </cell>
          <cell r="AH813">
            <v>0</v>
          </cell>
          <cell r="AI813">
            <v>0</v>
          </cell>
          <cell r="AJ813">
            <v>0</v>
          </cell>
          <cell r="AK813">
            <v>0</v>
          </cell>
          <cell r="AL813">
            <v>0</v>
          </cell>
          <cell r="AM813">
            <v>0</v>
          </cell>
          <cell r="AN813">
            <v>0</v>
          </cell>
          <cell r="AO813">
            <v>0</v>
          </cell>
          <cell r="AP813">
            <v>0</v>
          </cell>
          <cell r="AQ813">
            <v>0</v>
          </cell>
          <cell r="AR813">
            <v>0</v>
          </cell>
          <cell r="AS813">
            <v>0</v>
          </cell>
          <cell r="AT813">
            <v>0</v>
          </cell>
          <cell r="AU813">
            <v>0</v>
          </cell>
          <cell r="AV813">
            <v>0</v>
          </cell>
          <cell r="AW813">
            <v>0</v>
          </cell>
          <cell r="AX813">
            <v>0</v>
          </cell>
          <cell r="AY813">
            <v>0</v>
          </cell>
          <cell r="AZ813">
            <v>0</v>
          </cell>
          <cell r="BA813">
            <v>0</v>
          </cell>
          <cell r="BB813">
            <v>0</v>
          </cell>
          <cell r="BC813">
            <v>0</v>
          </cell>
          <cell r="BD813">
            <v>0</v>
          </cell>
          <cell r="BE813">
            <v>0</v>
          </cell>
          <cell r="BF813">
            <v>0</v>
          </cell>
          <cell r="BG813">
            <v>0</v>
          </cell>
          <cell r="BH813">
            <v>0</v>
          </cell>
          <cell r="BI813">
            <v>0</v>
          </cell>
          <cell r="BJ813">
            <v>0</v>
          </cell>
          <cell r="BK813">
            <v>0</v>
          </cell>
          <cell r="BL813">
            <v>0</v>
          </cell>
          <cell r="BM813">
            <v>0</v>
          </cell>
          <cell r="BN813">
            <v>0</v>
          </cell>
          <cell r="BO813">
            <v>0</v>
          </cell>
          <cell r="BP813">
            <v>0</v>
          </cell>
          <cell r="BQ813">
            <v>0</v>
          </cell>
          <cell r="BR813">
            <v>0</v>
          </cell>
          <cell r="BS813">
            <v>0</v>
          </cell>
          <cell r="BT813">
            <v>0</v>
          </cell>
          <cell r="BU813">
            <v>0</v>
          </cell>
          <cell r="BV813">
            <v>0</v>
          </cell>
          <cell r="BW813">
            <v>0</v>
          </cell>
          <cell r="BX813">
            <v>0</v>
          </cell>
          <cell r="BY813">
            <v>0</v>
          </cell>
          <cell r="BZ813">
            <v>0</v>
          </cell>
          <cell r="CA813">
            <v>0</v>
          </cell>
          <cell r="CB813">
            <v>0</v>
          </cell>
          <cell r="CC813">
            <v>0</v>
          </cell>
        </row>
        <row r="814">
          <cell r="A814" t="str">
            <v>국도38(종)02</v>
          </cell>
          <cell r="B814" t="str">
            <v>소계</v>
          </cell>
          <cell r="C814" t="str">
            <v>국도38(종)02</v>
          </cell>
          <cell r="D814">
            <v>0</v>
          </cell>
          <cell r="E814">
            <v>0</v>
          </cell>
          <cell r="F814">
            <v>0</v>
          </cell>
          <cell r="G814">
            <v>1808</v>
          </cell>
          <cell r="H814">
            <v>0</v>
          </cell>
          <cell r="I814">
            <v>0</v>
          </cell>
          <cell r="J814">
            <v>0</v>
          </cell>
          <cell r="K814">
            <v>0</v>
          </cell>
          <cell r="L814">
            <v>0</v>
          </cell>
          <cell r="M814">
            <v>0</v>
          </cell>
          <cell r="N814">
            <v>0</v>
          </cell>
          <cell r="O814">
            <v>0</v>
          </cell>
          <cell r="P814">
            <v>0</v>
          </cell>
          <cell r="Q814">
            <v>0</v>
          </cell>
          <cell r="R814">
            <v>1808</v>
          </cell>
          <cell r="S814">
            <v>0</v>
          </cell>
          <cell r="T814">
            <v>1808</v>
          </cell>
          <cell r="U814">
            <v>1878</v>
          </cell>
          <cell r="V814">
            <v>0</v>
          </cell>
          <cell r="W814">
            <v>40</v>
          </cell>
          <cell r="X814">
            <v>30</v>
          </cell>
          <cell r="Y814">
            <v>0</v>
          </cell>
          <cell r="Z814">
            <v>0</v>
          </cell>
          <cell r="AA814">
            <v>0</v>
          </cell>
          <cell r="AB814">
            <v>0</v>
          </cell>
          <cell r="AC814">
            <v>0</v>
          </cell>
          <cell r="AD814">
            <v>0</v>
          </cell>
          <cell r="AE814">
            <v>0</v>
          </cell>
          <cell r="AF814">
            <v>0</v>
          </cell>
          <cell r="AG814">
            <v>0</v>
          </cell>
          <cell r="AH814">
            <v>0</v>
          </cell>
          <cell r="AI814">
            <v>0</v>
          </cell>
          <cell r="AJ814">
            <v>0</v>
          </cell>
          <cell r="AK814">
            <v>0</v>
          </cell>
          <cell r="AL814">
            <v>0</v>
          </cell>
          <cell r="AM814">
            <v>2</v>
          </cell>
          <cell r="AN814">
            <v>0</v>
          </cell>
          <cell r="AO814">
            <v>0</v>
          </cell>
          <cell r="AP814">
            <v>0</v>
          </cell>
          <cell r="AQ814">
            <v>0</v>
          </cell>
          <cell r="AR814">
            <v>2</v>
          </cell>
          <cell r="AS814">
            <v>0</v>
          </cell>
          <cell r="AT814">
            <v>0</v>
          </cell>
          <cell r="AU814">
            <v>0</v>
          </cell>
          <cell r="AV814">
            <v>48</v>
          </cell>
          <cell r="AW814">
            <v>0</v>
          </cell>
          <cell r="AX814">
            <v>0</v>
          </cell>
          <cell r="AY814">
            <v>0</v>
          </cell>
          <cell r="AZ814">
            <v>0</v>
          </cell>
          <cell r="BA814">
            <v>3</v>
          </cell>
          <cell r="BB814">
            <v>0</v>
          </cell>
          <cell r="BC814">
            <v>0</v>
          </cell>
          <cell r="BD814">
            <v>0</v>
          </cell>
          <cell r="BE814">
            <v>0</v>
          </cell>
          <cell r="BF814">
            <v>0</v>
          </cell>
          <cell r="BG814">
            <v>0</v>
          </cell>
          <cell r="BH814">
            <v>0</v>
          </cell>
          <cell r="BI814">
            <v>0</v>
          </cell>
          <cell r="BJ814">
            <v>0</v>
          </cell>
          <cell r="BK814">
            <v>0</v>
          </cell>
          <cell r="BL814">
            <v>0</v>
          </cell>
          <cell r="BM814">
            <v>0</v>
          </cell>
          <cell r="BN814">
            <v>0</v>
          </cell>
          <cell r="BO814">
            <v>0</v>
          </cell>
          <cell r="BP814">
            <v>0</v>
          </cell>
          <cell r="BQ814">
            <v>0</v>
          </cell>
          <cell r="BR814">
            <v>0</v>
          </cell>
          <cell r="BS814">
            <v>0</v>
          </cell>
          <cell r="BT814">
            <v>0</v>
          </cell>
          <cell r="BU814">
            <v>0</v>
          </cell>
          <cell r="BV814">
            <v>0</v>
          </cell>
          <cell r="BW814">
            <v>0</v>
          </cell>
          <cell r="BX814">
            <v>0</v>
          </cell>
          <cell r="BY814">
            <v>0</v>
          </cell>
          <cell r="BZ814">
            <v>0</v>
          </cell>
          <cell r="CA814">
            <v>0</v>
          </cell>
          <cell r="CB814">
            <v>0</v>
          </cell>
          <cell r="CC814">
            <v>0</v>
          </cell>
        </row>
        <row r="815">
          <cell r="B815" t="str">
            <v>국도38(종)03</v>
          </cell>
          <cell r="C815" t="str">
            <v>국도38(종)</v>
          </cell>
          <cell r="D815" t="str">
            <v>03</v>
          </cell>
          <cell r="E815" t="str">
            <v>05204_251</v>
          </cell>
          <cell r="F815" t="str">
            <v>05204_252</v>
          </cell>
          <cell r="G815">
            <v>37</v>
          </cell>
          <cell r="H815">
            <v>48</v>
          </cell>
          <cell r="I815">
            <v>0</v>
          </cell>
          <cell r="J815">
            <v>0</v>
          </cell>
          <cell r="K815">
            <v>0</v>
          </cell>
          <cell r="L815">
            <v>0</v>
          </cell>
          <cell r="M815">
            <v>0</v>
          </cell>
          <cell r="N815">
            <v>0</v>
          </cell>
          <cell r="O815">
            <v>0</v>
          </cell>
          <cell r="P815">
            <v>0</v>
          </cell>
          <cell r="Q815">
            <v>0</v>
          </cell>
          <cell r="R815">
            <v>37</v>
          </cell>
          <cell r="S815">
            <v>0</v>
          </cell>
          <cell r="T815">
            <v>37</v>
          </cell>
          <cell r="U815">
            <v>37</v>
          </cell>
          <cell r="V815">
            <v>0</v>
          </cell>
          <cell r="W815">
            <v>0</v>
          </cell>
          <cell r="X815">
            <v>0</v>
          </cell>
          <cell r="Y815">
            <v>0</v>
          </cell>
          <cell r="Z815">
            <v>0</v>
          </cell>
          <cell r="AA815">
            <v>0</v>
          </cell>
          <cell r="AB815">
            <v>0</v>
          </cell>
          <cell r="AC815">
            <v>0</v>
          </cell>
          <cell r="AD815">
            <v>0</v>
          </cell>
          <cell r="AE815">
            <v>0</v>
          </cell>
          <cell r="AF815">
            <v>0</v>
          </cell>
          <cell r="AG815">
            <v>0</v>
          </cell>
          <cell r="AH815">
            <v>0</v>
          </cell>
          <cell r="AI815">
            <v>0</v>
          </cell>
          <cell r="AJ815">
            <v>0</v>
          </cell>
          <cell r="AK815">
            <v>0</v>
          </cell>
          <cell r="AL815">
            <v>0</v>
          </cell>
          <cell r="AM815">
            <v>0</v>
          </cell>
          <cell r="AN815">
            <v>0</v>
          </cell>
          <cell r="AO815">
            <v>0</v>
          </cell>
          <cell r="AP815">
            <v>0</v>
          </cell>
          <cell r="AQ815">
            <v>0</v>
          </cell>
          <cell r="AR815">
            <v>0</v>
          </cell>
          <cell r="AS815">
            <v>0</v>
          </cell>
          <cell r="AT815">
            <v>0</v>
          </cell>
          <cell r="AU815">
            <v>0</v>
          </cell>
          <cell r="AV815">
            <v>0</v>
          </cell>
          <cell r="AW815">
            <v>0</v>
          </cell>
          <cell r="AX815">
            <v>0</v>
          </cell>
          <cell r="AY815">
            <v>0</v>
          </cell>
          <cell r="AZ815">
            <v>0</v>
          </cell>
          <cell r="BA815">
            <v>0</v>
          </cell>
          <cell r="BB815">
            <v>0</v>
          </cell>
          <cell r="BC815">
            <v>0</v>
          </cell>
          <cell r="BD815">
            <v>0</v>
          </cell>
          <cell r="BE815">
            <v>0</v>
          </cell>
          <cell r="BF815">
            <v>0</v>
          </cell>
          <cell r="BG815">
            <v>0</v>
          </cell>
          <cell r="BH815">
            <v>0</v>
          </cell>
          <cell r="BI815">
            <v>0</v>
          </cell>
          <cell r="BJ815">
            <v>0</v>
          </cell>
          <cell r="BK815">
            <v>0</v>
          </cell>
          <cell r="BL815">
            <v>0</v>
          </cell>
          <cell r="BM815">
            <v>0</v>
          </cell>
          <cell r="BN815">
            <v>0</v>
          </cell>
          <cell r="BO815">
            <v>0</v>
          </cell>
          <cell r="BP815">
            <v>0</v>
          </cell>
          <cell r="BQ815">
            <v>0</v>
          </cell>
          <cell r="BR815">
            <v>0</v>
          </cell>
          <cell r="BS815">
            <v>0</v>
          </cell>
          <cell r="BT815">
            <v>0</v>
          </cell>
          <cell r="BU815">
            <v>0</v>
          </cell>
          <cell r="BV815">
            <v>0</v>
          </cell>
          <cell r="BW815">
            <v>0</v>
          </cell>
          <cell r="BX815">
            <v>0</v>
          </cell>
          <cell r="BY815">
            <v>0</v>
          </cell>
          <cell r="BZ815">
            <v>0</v>
          </cell>
          <cell r="CA815">
            <v>0</v>
          </cell>
          <cell r="CB815">
            <v>0</v>
          </cell>
          <cell r="CC815">
            <v>0</v>
          </cell>
        </row>
        <row r="816">
          <cell r="B816" t="str">
            <v>국도38(종)03</v>
          </cell>
          <cell r="C816" t="str">
            <v>국도38(종)</v>
          </cell>
          <cell r="D816" t="str">
            <v>03</v>
          </cell>
          <cell r="E816" t="str">
            <v>05204_252</v>
          </cell>
          <cell r="F816" t="str">
            <v>05204_261</v>
          </cell>
          <cell r="G816">
            <v>40</v>
          </cell>
          <cell r="H816">
            <v>48</v>
          </cell>
          <cell r="I816">
            <v>0</v>
          </cell>
          <cell r="J816">
            <v>0</v>
          </cell>
          <cell r="K816">
            <v>0</v>
          </cell>
          <cell r="L816">
            <v>0</v>
          </cell>
          <cell r="M816">
            <v>0</v>
          </cell>
          <cell r="N816">
            <v>0</v>
          </cell>
          <cell r="O816">
            <v>0</v>
          </cell>
          <cell r="P816">
            <v>0</v>
          </cell>
          <cell r="Q816">
            <v>0</v>
          </cell>
          <cell r="R816">
            <v>40</v>
          </cell>
          <cell r="S816">
            <v>0</v>
          </cell>
          <cell r="T816">
            <v>40</v>
          </cell>
          <cell r="U816">
            <v>40</v>
          </cell>
          <cell r="V816">
            <v>0</v>
          </cell>
          <cell r="W816">
            <v>0</v>
          </cell>
          <cell r="X816">
            <v>0</v>
          </cell>
          <cell r="Y816">
            <v>0</v>
          </cell>
          <cell r="Z816">
            <v>0</v>
          </cell>
          <cell r="AA816">
            <v>0</v>
          </cell>
          <cell r="AB816">
            <v>0</v>
          </cell>
          <cell r="AC816">
            <v>0</v>
          </cell>
          <cell r="AD816">
            <v>0</v>
          </cell>
          <cell r="AE816">
            <v>0</v>
          </cell>
          <cell r="AF816">
            <v>0</v>
          </cell>
          <cell r="AG816">
            <v>0</v>
          </cell>
          <cell r="AH816">
            <v>0</v>
          </cell>
          <cell r="AI816">
            <v>0</v>
          </cell>
          <cell r="AJ816">
            <v>0</v>
          </cell>
          <cell r="AK816">
            <v>0</v>
          </cell>
          <cell r="AL816">
            <v>0</v>
          </cell>
          <cell r="AM816">
            <v>0</v>
          </cell>
          <cell r="AN816">
            <v>0</v>
          </cell>
          <cell r="AO816">
            <v>0</v>
          </cell>
          <cell r="AP816">
            <v>0</v>
          </cell>
          <cell r="AQ816">
            <v>0</v>
          </cell>
          <cell r="AR816">
            <v>0</v>
          </cell>
          <cell r="AS816">
            <v>0</v>
          </cell>
          <cell r="AT816">
            <v>0</v>
          </cell>
          <cell r="AU816">
            <v>0</v>
          </cell>
          <cell r="AV816">
            <v>0</v>
          </cell>
          <cell r="AW816">
            <v>0</v>
          </cell>
          <cell r="AX816">
            <v>0</v>
          </cell>
          <cell r="AY816">
            <v>0</v>
          </cell>
          <cell r="AZ816">
            <v>0</v>
          </cell>
          <cell r="BA816">
            <v>0</v>
          </cell>
          <cell r="BB816">
            <v>0</v>
          </cell>
          <cell r="BC816">
            <v>0</v>
          </cell>
          <cell r="BD816">
            <v>0</v>
          </cell>
          <cell r="BE816">
            <v>0</v>
          </cell>
          <cell r="BF816">
            <v>0</v>
          </cell>
          <cell r="BG816">
            <v>0</v>
          </cell>
          <cell r="BH816">
            <v>0</v>
          </cell>
          <cell r="BI816">
            <v>0</v>
          </cell>
          <cell r="BJ816">
            <v>0</v>
          </cell>
          <cell r="BK816">
            <v>0</v>
          </cell>
          <cell r="BL816">
            <v>0</v>
          </cell>
          <cell r="BM816">
            <v>0</v>
          </cell>
          <cell r="BN816">
            <v>0</v>
          </cell>
          <cell r="BO816">
            <v>0</v>
          </cell>
          <cell r="BP816">
            <v>0</v>
          </cell>
          <cell r="BQ816">
            <v>0</v>
          </cell>
          <cell r="BR816">
            <v>0</v>
          </cell>
          <cell r="BS816">
            <v>0</v>
          </cell>
          <cell r="BT816">
            <v>0</v>
          </cell>
          <cell r="BU816">
            <v>0</v>
          </cell>
          <cell r="BV816">
            <v>0</v>
          </cell>
          <cell r="BW816">
            <v>0</v>
          </cell>
          <cell r="BX816">
            <v>0</v>
          </cell>
          <cell r="BY816">
            <v>0</v>
          </cell>
          <cell r="BZ816">
            <v>0</v>
          </cell>
          <cell r="CA816">
            <v>0</v>
          </cell>
          <cell r="CB816">
            <v>0</v>
          </cell>
          <cell r="CC816">
            <v>0</v>
          </cell>
        </row>
        <row r="817">
          <cell r="B817" t="str">
            <v>국도38(종)03</v>
          </cell>
          <cell r="C817" t="str">
            <v>국도38(종)</v>
          </cell>
          <cell r="D817" t="str">
            <v>03</v>
          </cell>
          <cell r="E817" t="str">
            <v>05204_261</v>
          </cell>
          <cell r="F817" t="str">
            <v>05204_263</v>
          </cell>
          <cell r="G817">
            <v>49</v>
          </cell>
          <cell r="H817">
            <v>48</v>
          </cell>
          <cell r="I817">
            <v>0</v>
          </cell>
          <cell r="J817">
            <v>0</v>
          </cell>
          <cell r="K817">
            <v>0</v>
          </cell>
          <cell r="L817">
            <v>0</v>
          </cell>
          <cell r="M817">
            <v>0</v>
          </cell>
          <cell r="N817">
            <v>0</v>
          </cell>
          <cell r="O817">
            <v>0</v>
          </cell>
          <cell r="P817">
            <v>0</v>
          </cell>
          <cell r="Q817">
            <v>0</v>
          </cell>
          <cell r="R817">
            <v>49</v>
          </cell>
          <cell r="S817">
            <v>0</v>
          </cell>
          <cell r="T817">
            <v>49</v>
          </cell>
          <cell r="U817">
            <v>49</v>
          </cell>
          <cell r="V817">
            <v>0</v>
          </cell>
          <cell r="W817">
            <v>0</v>
          </cell>
          <cell r="X817">
            <v>0</v>
          </cell>
          <cell r="Y817">
            <v>0</v>
          </cell>
          <cell r="Z817">
            <v>0</v>
          </cell>
          <cell r="AA817">
            <v>0</v>
          </cell>
          <cell r="AB817">
            <v>0</v>
          </cell>
          <cell r="AC817">
            <v>0</v>
          </cell>
          <cell r="AD817">
            <v>0</v>
          </cell>
          <cell r="AE817">
            <v>0</v>
          </cell>
          <cell r="AF817">
            <v>0</v>
          </cell>
          <cell r="AG817">
            <v>0</v>
          </cell>
          <cell r="AH817">
            <v>0</v>
          </cell>
          <cell r="AI817">
            <v>0</v>
          </cell>
          <cell r="AJ817">
            <v>0</v>
          </cell>
          <cell r="AK817">
            <v>0</v>
          </cell>
          <cell r="AL817">
            <v>0</v>
          </cell>
          <cell r="AM817">
            <v>0</v>
          </cell>
          <cell r="AN817">
            <v>0</v>
          </cell>
          <cell r="AO817">
            <v>0</v>
          </cell>
          <cell r="AP817">
            <v>0</v>
          </cell>
          <cell r="AQ817">
            <v>0</v>
          </cell>
          <cell r="AR817">
            <v>0</v>
          </cell>
          <cell r="AS817">
            <v>0</v>
          </cell>
          <cell r="AT817">
            <v>0</v>
          </cell>
          <cell r="AU817">
            <v>0</v>
          </cell>
          <cell r="AV817">
            <v>0</v>
          </cell>
          <cell r="AW817">
            <v>0</v>
          </cell>
          <cell r="AX817">
            <v>0</v>
          </cell>
          <cell r="AY817">
            <v>0</v>
          </cell>
          <cell r="AZ817">
            <v>0</v>
          </cell>
          <cell r="BA817">
            <v>0</v>
          </cell>
          <cell r="BB817">
            <v>0</v>
          </cell>
          <cell r="BC817">
            <v>0</v>
          </cell>
          <cell r="BD817">
            <v>0</v>
          </cell>
          <cell r="BE817">
            <v>0</v>
          </cell>
          <cell r="BF817">
            <v>0</v>
          </cell>
          <cell r="BG817">
            <v>0</v>
          </cell>
          <cell r="BH817">
            <v>0</v>
          </cell>
          <cell r="BI817">
            <v>0</v>
          </cell>
          <cell r="BJ817">
            <v>0</v>
          </cell>
          <cell r="BK817">
            <v>0</v>
          </cell>
          <cell r="BL817">
            <v>0</v>
          </cell>
          <cell r="BM817">
            <v>0</v>
          </cell>
          <cell r="BN817">
            <v>0</v>
          </cell>
          <cell r="BO817">
            <v>0</v>
          </cell>
          <cell r="BP817">
            <v>0</v>
          </cell>
          <cell r="BQ817">
            <v>0</v>
          </cell>
          <cell r="BR817">
            <v>0</v>
          </cell>
          <cell r="BS817">
            <v>0</v>
          </cell>
          <cell r="BT817">
            <v>0</v>
          </cell>
          <cell r="BU817">
            <v>0</v>
          </cell>
          <cell r="BV817">
            <v>0</v>
          </cell>
          <cell r="BW817">
            <v>0</v>
          </cell>
          <cell r="BX817">
            <v>0</v>
          </cell>
          <cell r="BY817">
            <v>0</v>
          </cell>
          <cell r="BZ817">
            <v>0</v>
          </cell>
          <cell r="CA817">
            <v>0</v>
          </cell>
          <cell r="CB817">
            <v>0</v>
          </cell>
          <cell r="CC817">
            <v>0</v>
          </cell>
        </row>
        <row r="818">
          <cell r="B818" t="str">
            <v>국도38(종)03</v>
          </cell>
          <cell r="C818" t="str">
            <v>국도38(종)</v>
          </cell>
          <cell r="D818" t="str">
            <v>03</v>
          </cell>
          <cell r="E818" t="str">
            <v>05204_263</v>
          </cell>
          <cell r="F818" t="str">
            <v>05204_262</v>
          </cell>
          <cell r="G818">
            <v>41</v>
          </cell>
          <cell r="H818">
            <v>48</v>
          </cell>
          <cell r="I818">
            <v>0</v>
          </cell>
          <cell r="J818">
            <v>0</v>
          </cell>
          <cell r="K818">
            <v>0</v>
          </cell>
          <cell r="L818">
            <v>0</v>
          </cell>
          <cell r="M818">
            <v>0</v>
          </cell>
          <cell r="N818">
            <v>0</v>
          </cell>
          <cell r="O818">
            <v>0</v>
          </cell>
          <cell r="P818">
            <v>0</v>
          </cell>
          <cell r="Q818">
            <v>0</v>
          </cell>
          <cell r="R818">
            <v>41</v>
          </cell>
          <cell r="S818">
            <v>0</v>
          </cell>
          <cell r="T818">
            <v>41</v>
          </cell>
          <cell r="U818">
            <v>41</v>
          </cell>
          <cell r="V818">
            <v>0</v>
          </cell>
          <cell r="W818">
            <v>0</v>
          </cell>
          <cell r="X818">
            <v>0</v>
          </cell>
          <cell r="Y818">
            <v>0</v>
          </cell>
          <cell r="Z818">
            <v>0</v>
          </cell>
          <cell r="AA818">
            <v>0</v>
          </cell>
          <cell r="AB818">
            <v>0</v>
          </cell>
          <cell r="AC818">
            <v>0</v>
          </cell>
          <cell r="AD818">
            <v>0</v>
          </cell>
          <cell r="AE818">
            <v>0</v>
          </cell>
          <cell r="AF818">
            <v>0</v>
          </cell>
          <cell r="AG818">
            <v>0</v>
          </cell>
          <cell r="AH818">
            <v>0</v>
          </cell>
          <cell r="AI818">
            <v>0</v>
          </cell>
          <cell r="AJ818">
            <v>0</v>
          </cell>
          <cell r="AK818">
            <v>0</v>
          </cell>
          <cell r="AL818">
            <v>0</v>
          </cell>
          <cell r="AM818">
            <v>0</v>
          </cell>
          <cell r="AN818">
            <v>0</v>
          </cell>
          <cell r="AO818">
            <v>0</v>
          </cell>
          <cell r="AP818">
            <v>0</v>
          </cell>
          <cell r="AQ818">
            <v>0</v>
          </cell>
          <cell r="AR818">
            <v>0</v>
          </cell>
          <cell r="AS818">
            <v>0</v>
          </cell>
          <cell r="AT818">
            <v>0</v>
          </cell>
          <cell r="AU818">
            <v>0</v>
          </cell>
          <cell r="AV818">
            <v>0</v>
          </cell>
          <cell r="AW818">
            <v>0</v>
          </cell>
          <cell r="AX818">
            <v>0</v>
          </cell>
          <cell r="AY818">
            <v>0</v>
          </cell>
          <cell r="AZ818">
            <v>0</v>
          </cell>
          <cell r="BA818">
            <v>0</v>
          </cell>
          <cell r="BB818">
            <v>0</v>
          </cell>
          <cell r="BC818">
            <v>0</v>
          </cell>
          <cell r="BD818">
            <v>0</v>
          </cell>
          <cell r="BE818">
            <v>0</v>
          </cell>
          <cell r="BF818">
            <v>0</v>
          </cell>
          <cell r="BG818">
            <v>0</v>
          </cell>
          <cell r="BH818">
            <v>0</v>
          </cell>
          <cell r="BI818">
            <v>0</v>
          </cell>
          <cell r="BJ818">
            <v>0</v>
          </cell>
          <cell r="BK818">
            <v>0</v>
          </cell>
          <cell r="BL818">
            <v>0</v>
          </cell>
          <cell r="BM818">
            <v>0</v>
          </cell>
          <cell r="BN818">
            <v>0</v>
          </cell>
          <cell r="BO818">
            <v>0</v>
          </cell>
          <cell r="BP818">
            <v>0</v>
          </cell>
          <cell r="BQ818">
            <v>0</v>
          </cell>
          <cell r="BR818">
            <v>0</v>
          </cell>
          <cell r="BS818">
            <v>0</v>
          </cell>
          <cell r="BT818">
            <v>0</v>
          </cell>
          <cell r="BU818">
            <v>0</v>
          </cell>
          <cell r="BV818">
            <v>0</v>
          </cell>
          <cell r="BW818">
            <v>0</v>
          </cell>
          <cell r="BX818">
            <v>0</v>
          </cell>
          <cell r="BY818">
            <v>0</v>
          </cell>
          <cell r="BZ818">
            <v>0</v>
          </cell>
          <cell r="CA818">
            <v>0</v>
          </cell>
          <cell r="CB818">
            <v>0</v>
          </cell>
          <cell r="CC818">
            <v>0</v>
          </cell>
        </row>
        <row r="819">
          <cell r="B819" t="str">
            <v>국도38(종)03</v>
          </cell>
          <cell r="C819" t="str">
            <v>국도38(종)</v>
          </cell>
          <cell r="D819" t="str">
            <v>03</v>
          </cell>
          <cell r="E819" t="str">
            <v>05204_262</v>
          </cell>
          <cell r="F819" t="str">
            <v>05204_271</v>
          </cell>
          <cell r="G819">
            <v>45</v>
          </cell>
          <cell r="H819">
            <v>48</v>
          </cell>
          <cell r="I819">
            <v>0</v>
          </cell>
          <cell r="J819">
            <v>0</v>
          </cell>
          <cell r="K819">
            <v>0</v>
          </cell>
          <cell r="L819">
            <v>0</v>
          </cell>
          <cell r="M819">
            <v>0</v>
          </cell>
          <cell r="N819">
            <v>0</v>
          </cell>
          <cell r="O819">
            <v>0</v>
          </cell>
          <cell r="P819">
            <v>0</v>
          </cell>
          <cell r="Q819">
            <v>0</v>
          </cell>
          <cell r="R819">
            <v>45</v>
          </cell>
          <cell r="S819">
            <v>0</v>
          </cell>
          <cell r="T819">
            <v>45</v>
          </cell>
          <cell r="U819">
            <v>45</v>
          </cell>
          <cell r="V819">
            <v>0</v>
          </cell>
          <cell r="W819">
            <v>0</v>
          </cell>
          <cell r="X819">
            <v>0</v>
          </cell>
          <cell r="Y819">
            <v>0</v>
          </cell>
          <cell r="Z819">
            <v>0</v>
          </cell>
          <cell r="AA819">
            <v>0</v>
          </cell>
          <cell r="AB819">
            <v>0</v>
          </cell>
          <cell r="AC819">
            <v>0</v>
          </cell>
          <cell r="AD819">
            <v>0</v>
          </cell>
          <cell r="AE819">
            <v>0</v>
          </cell>
          <cell r="AF819">
            <v>0</v>
          </cell>
          <cell r="AG819">
            <v>0</v>
          </cell>
          <cell r="AH819">
            <v>0</v>
          </cell>
          <cell r="AI819">
            <v>0</v>
          </cell>
          <cell r="AJ819">
            <v>0</v>
          </cell>
          <cell r="AK819">
            <v>0</v>
          </cell>
          <cell r="AL819">
            <v>0</v>
          </cell>
          <cell r="AM819">
            <v>0</v>
          </cell>
          <cell r="AN819">
            <v>0</v>
          </cell>
          <cell r="AO819">
            <v>0</v>
          </cell>
          <cell r="AP819">
            <v>0</v>
          </cell>
          <cell r="AQ819">
            <v>0</v>
          </cell>
          <cell r="AR819">
            <v>0</v>
          </cell>
          <cell r="AS819">
            <v>0</v>
          </cell>
          <cell r="AT819">
            <v>0</v>
          </cell>
          <cell r="AU819">
            <v>0</v>
          </cell>
          <cell r="AV819">
            <v>0</v>
          </cell>
          <cell r="AW819">
            <v>0</v>
          </cell>
          <cell r="AX819">
            <v>0</v>
          </cell>
          <cell r="AY819">
            <v>0</v>
          </cell>
          <cell r="AZ819">
            <v>0</v>
          </cell>
          <cell r="BA819">
            <v>0</v>
          </cell>
          <cell r="BB819">
            <v>0</v>
          </cell>
          <cell r="BC819">
            <v>0</v>
          </cell>
          <cell r="BD819">
            <v>0</v>
          </cell>
          <cell r="BE819">
            <v>0</v>
          </cell>
          <cell r="BF819">
            <v>0</v>
          </cell>
          <cell r="BG819">
            <v>0</v>
          </cell>
          <cell r="BH819">
            <v>0</v>
          </cell>
          <cell r="BI819">
            <v>0</v>
          </cell>
          <cell r="BJ819">
            <v>0</v>
          </cell>
          <cell r="BK819">
            <v>0</v>
          </cell>
          <cell r="BL819">
            <v>0</v>
          </cell>
          <cell r="BM819">
            <v>0</v>
          </cell>
          <cell r="BN819">
            <v>0</v>
          </cell>
          <cell r="BO819">
            <v>0</v>
          </cell>
          <cell r="BP819">
            <v>0</v>
          </cell>
          <cell r="BQ819">
            <v>0</v>
          </cell>
          <cell r="BR819">
            <v>0</v>
          </cell>
          <cell r="BS819">
            <v>0</v>
          </cell>
          <cell r="BT819">
            <v>0</v>
          </cell>
          <cell r="BU819">
            <v>0</v>
          </cell>
          <cell r="BV819">
            <v>0</v>
          </cell>
          <cell r="BW819">
            <v>0</v>
          </cell>
          <cell r="BX819">
            <v>0</v>
          </cell>
          <cell r="BY819">
            <v>0</v>
          </cell>
          <cell r="BZ819">
            <v>0</v>
          </cell>
          <cell r="CA819">
            <v>0</v>
          </cell>
          <cell r="CB819">
            <v>0</v>
          </cell>
          <cell r="CC819">
            <v>0</v>
          </cell>
        </row>
        <row r="820">
          <cell r="B820" t="str">
            <v>국도38(종)03</v>
          </cell>
          <cell r="C820" t="str">
            <v>국도38(종)</v>
          </cell>
          <cell r="D820" t="str">
            <v>03</v>
          </cell>
          <cell r="E820" t="str">
            <v>05204_271</v>
          </cell>
          <cell r="F820" t="str">
            <v>05204_171</v>
          </cell>
          <cell r="G820">
            <v>35</v>
          </cell>
          <cell r="H820">
            <v>48</v>
          </cell>
          <cell r="I820">
            <v>0</v>
          </cell>
          <cell r="J820">
            <v>0</v>
          </cell>
          <cell r="K820">
            <v>0</v>
          </cell>
          <cell r="L820">
            <v>0</v>
          </cell>
          <cell r="M820">
            <v>0</v>
          </cell>
          <cell r="N820">
            <v>0</v>
          </cell>
          <cell r="O820">
            <v>0</v>
          </cell>
          <cell r="P820">
            <v>0</v>
          </cell>
          <cell r="Q820">
            <v>0</v>
          </cell>
          <cell r="R820">
            <v>35</v>
          </cell>
          <cell r="S820">
            <v>0</v>
          </cell>
          <cell r="T820">
            <v>35</v>
          </cell>
          <cell r="U820">
            <v>35</v>
          </cell>
          <cell r="V820">
            <v>0</v>
          </cell>
          <cell r="W820">
            <v>0</v>
          </cell>
          <cell r="X820">
            <v>0</v>
          </cell>
          <cell r="Y820">
            <v>0</v>
          </cell>
          <cell r="Z820">
            <v>0</v>
          </cell>
          <cell r="AA820">
            <v>0</v>
          </cell>
          <cell r="AB820">
            <v>0</v>
          </cell>
          <cell r="AC820">
            <v>0</v>
          </cell>
          <cell r="AD820">
            <v>0</v>
          </cell>
          <cell r="AE820">
            <v>0</v>
          </cell>
          <cell r="AF820">
            <v>0</v>
          </cell>
          <cell r="AG820">
            <v>0</v>
          </cell>
          <cell r="AH820">
            <v>0</v>
          </cell>
          <cell r="AI820">
            <v>0</v>
          </cell>
          <cell r="AJ820">
            <v>0</v>
          </cell>
          <cell r="AK820">
            <v>0</v>
          </cell>
          <cell r="AL820">
            <v>0</v>
          </cell>
          <cell r="AM820">
            <v>0</v>
          </cell>
          <cell r="AN820">
            <v>0</v>
          </cell>
          <cell r="AO820">
            <v>0</v>
          </cell>
          <cell r="AP820">
            <v>0</v>
          </cell>
          <cell r="AQ820">
            <v>0</v>
          </cell>
          <cell r="AR820">
            <v>0</v>
          </cell>
          <cell r="AS820">
            <v>0</v>
          </cell>
          <cell r="AT820">
            <v>0</v>
          </cell>
          <cell r="AU820">
            <v>0</v>
          </cell>
          <cell r="AV820">
            <v>0</v>
          </cell>
          <cell r="AW820">
            <v>0</v>
          </cell>
          <cell r="AX820">
            <v>0</v>
          </cell>
          <cell r="AY820">
            <v>0</v>
          </cell>
          <cell r="AZ820">
            <v>0</v>
          </cell>
          <cell r="BA820">
            <v>0</v>
          </cell>
          <cell r="BB820">
            <v>0</v>
          </cell>
          <cell r="BC820">
            <v>0</v>
          </cell>
          <cell r="BD820">
            <v>0</v>
          </cell>
          <cell r="BE820">
            <v>0</v>
          </cell>
          <cell r="BF820">
            <v>0</v>
          </cell>
          <cell r="BG820">
            <v>0</v>
          </cell>
          <cell r="BH820">
            <v>0</v>
          </cell>
          <cell r="BI820">
            <v>0</v>
          </cell>
          <cell r="BJ820">
            <v>0</v>
          </cell>
          <cell r="BK820">
            <v>0</v>
          </cell>
          <cell r="BL820">
            <v>0</v>
          </cell>
          <cell r="BM820">
            <v>0</v>
          </cell>
          <cell r="BN820">
            <v>0</v>
          </cell>
          <cell r="BO820">
            <v>0</v>
          </cell>
          <cell r="BP820">
            <v>0</v>
          </cell>
          <cell r="BQ820">
            <v>0</v>
          </cell>
          <cell r="BR820">
            <v>0</v>
          </cell>
          <cell r="BS820">
            <v>0</v>
          </cell>
          <cell r="BT820">
            <v>0</v>
          </cell>
          <cell r="BU820">
            <v>0</v>
          </cell>
          <cell r="BV820">
            <v>0</v>
          </cell>
          <cell r="BW820">
            <v>0</v>
          </cell>
          <cell r="BX820">
            <v>0</v>
          </cell>
          <cell r="BY820">
            <v>0</v>
          </cell>
          <cell r="BZ820">
            <v>0</v>
          </cell>
          <cell r="CA820">
            <v>0</v>
          </cell>
          <cell r="CB820">
            <v>0</v>
          </cell>
          <cell r="CC820">
            <v>0</v>
          </cell>
        </row>
        <row r="821">
          <cell r="B821" t="str">
            <v>국도38(종)03</v>
          </cell>
          <cell r="C821" t="str">
            <v>국도38(종)</v>
          </cell>
          <cell r="D821" t="str">
            <v>03</v>
          </cell>
          <cell r="E821" t="str">
            <v>05204_171</v>
          </cell>
          <cell r="F821" t="str">
            <v>0520W_351</v>
          </cell>
          <cell r="G821">
            <v>38</v>
          </cell>
          <cell r="H821">
            <v>48</v>
          </cell>
          <cell r="I821">
            <v>0</v>
          </cell>
          <cell r="J821">
            <v>0</v>
          </cell>
          <cell r="K821">
            <v>0</v>
          </cell>
          <cell r="L821">
            <v>0</v>
          </cell>
          <cell r="M821">
            <v>0</v>
          </cell>
          <cell r="N821">
            <v>0</v>
          </cell>
          <cell r="O821">
            <v>0</v>
          </cell>
          <cell r="P821">
            <v>0</v>
          </cell>
          <cell r="Q821">
            <v>0</v>
          </cell>
          <cell r="R821">
            <v>38</v>
          </cell>
          <cell r="S821">
            <v>0</v>
          </cell>
          <cell r="T821">
            <v>38</v>
          </cell>
          <cell r="U821">
            <v>38</v>
          </cell>
          <cell r="V821">
            <v>0</v>
          </cell>
          <cell r="W821">
            <v>0</v>
          </cell>
          <cell r="X821">
            <v>0</v>
          </cell>
          <cell r="Y821">
            <v>0</v>
          </cell>
          <cell r="Z821">
            <v>0</v>
          </cell>
          <cell r="AA821">
            <v>0</v>
          </cell>
          <cell r="AB821">
            <v>0</v>
          </cell>
          <cell r="AC821">
            <v>0</v>
          </cell>
          <cell r="AD821">
            <v>0</v>
          </cell>
          <cell r="AE821">
            <v>0</v>
          </cell>
          <cell r="AF821">
            <v>0</v>
          </cell>
          <cell r="AG821">
            <v>0</v>
          </cell>
          <cell r="AH821">
            <v>0</v>
          </cell>
          <cell r="AI821">
            <v>0</v>
          </cell>
          <cell r="AJ821">
            <v>0</v>
          </cell>
          <cell r="AK821">
            <v>0</v>
          </cell>
          <cell r="AL821">
            <v>0</v>
          </cell>
          <cell r="AM821">
            <v>0</v>
          </cell>
          <cell r="AN821">
            <v>0</v>
          </cell>
          <cell r="AO821">
            <v>0</v>
          </cell>
          <cell r="AP821">
            <v>0</v>
          </cell>
          <cell r="AQ821">
            <v>0</v>
          </cell>
          <cell r="AR821">
            <v>0</v>
          </cell>
          <cell r="AS821">
            <v>0</v>
          </cell>
          <cell r="AT821">
            <v>0</v>
          </cell>
          <cell r="AU821">
            <v>0</v>
          </cell>
          <cell r="AV821">
            <v>0</v>
          </cell>
          <cell r="AW821">
            <v>0</v>
          </cell>
          <cell r="AX821">
            <v>0</v>
          </cell>
          <cell r="AY821">
            <v>0</v>
          </cell>
          <cell r="AZ821">
            <v>0</v>
          </cell>
          <cell r="BA821">
            <v>0</v>
          </cell>
          <cell r="BB821">
            <v>0</v>
          </cell>
          <cell r="BC821">
            <v>0</v>
          </cell>
          <cell r="BD821">
            <v>0</v>
          </cell>
          <cell r="BE821">
            <v>0</v>
          </cell>
          <cell r="BF821">
            <v>0</v>
          </cell>
          <cell r="BG821">
            <v>0</v>
          </cell>
          <cell r="BH821">
            <v>0</v>
          </cell>
          <cell r="BI821">
            <v>0</v>
          </cell>
          <cell r="BJ821">
            <v>0</v>
          </cell>
          <cell r="BK821">
            <v>0</v>
          </cell>
          <cell r="BL821">
            <v>0</v>
          </cell>
          <cell r="BM821">
            <v>0</v>
          </cell>
          <cell r="BN821">
            <v>0</v>
          </cell>
          <cell r="BO821">
            <v>0</v>
          </cell>
          <cell r="BP821">
            <v>0</v>
          </cell>
          <cell r="BQ821">
            <v>0</v>
          </cell>
          <cell r="BR821">
            <v>0</v>
          </cell>
          <cell r="BS821">
            <v>0</v>
          </cell>
          <cell r="BT821">
            <v>0</v>
          </cell>
          <cell r="BU821">
            <v>0</v>
          </cell>
          <cell r="BV821">
            <v>0</v>
          </cell>
          <cell r="BW821">
            <v>0</v>
          </cell>
          <cell r="BX821">
            <v>0</v>
          </cell>
          <cell r="BY821">
            <v>0</v>
          </cell>
          <cell r="BZ821">
            <v>0</v>
          </cell>
          <cell r="CA821">
            <v>0</v>
          </cell>
          <cell r="CB821">
            <v>0</v>
          </cell>
          <cell r="CC821">
            <v>0</v>
          </cell>
        </row>
        <row r="822">
          <cell r="B822" t="str">
            <v>국도38(종)03</v>
          </cell>
          <cell r="C822" t="str">
            <v>국도38(종)</v>
          </cell>
          <cell r="D822" t="str">
            <v>03</v>
          </cell>
          <cell r="E822" t="str">
            <v>0520W_351</v>
          </cell>
          <cell r="F822" t="str">
            <v>0520W_361</v>
          </cell>
          <cell r="G822">
            <v>38</v>
          </cell>
          <cell r="H822">
            <v>48</v>
          </cell>
          <cell r="I822">
            <v>0</v>
          </cell>
          <cell r="J822">
            <v>0</v>
          </cell>
          <cell r="K822">
            <v>0</v>
          </cell>
          <cell r="L822">
            <v>0</v>
          </cell>
          <cell r="M822">
            <v>0</v>
          </cell>
          <cell r="N822">
            <v>0</v>
          </cell>
          <cell r="O822">
            <v>0</v>
          </cell>
          <cell r="P822">
            <v>0</v>
          </cell>
          <cell r="Q822">
            <v>0</v>
          </cell>
          <cell r="R822">
            <v>38</v>
          </cell>
          <cell r="S822">
            <v>0</v>
          </cell>
          <cell r="T822">
            <v>38</v>
          </cell>
          <cell r="U822">
            <v>38</v>
          </cell>
          <cell r="V822">
            <v>0</v>
          </cell>
          <cell r="W822">
            <v>0</v>
          </cell>
          <cell r="X822">
            <v>0</v>
          </cell>
          <cell r="Y822">
            <v>0</v>
          </cell>
          <cell r="Z822">
            <v>0</v>
          </cell>
          <cell r="AA822">
            <v>0</v>
          </cell>
          <cell r="AB822">
            <v>0</v>
          </cell>
          <cell r="AC822">
            <v>0</v>
          </cell>
          <cell r="AD822">
            <v>0</v>
          </cell>
          <cell r="AE822">
            <v>0</v>
          </cell>
          <cell r="AF822">
            <v>0</v>
          </cell>
          <cell r="AG822">
            <v>0</v>
          </cell>
          <cell r="AH822">
            <v>0</v>
          </cell>
          <cell r="AI822">
            <v>0</v>
          </cell>
          <cell r="AJ822">
            <v>0</v>
          </cell>
          <cell r="AK822">
            <v>0</v>
          </cell>
          <cell r="AL822">
            <v>0</v>
          </cell>
          <cell r="AM822">
            <v>0</v>
          </cell>
          <cell r="AN822">
            <v>0</v>
          </cell>
          <cell r="AO822">
            <v>0</v>
          </cell>
          <cell r="AP822">
            <v>0</v>
          </cell>
          <cell r="AQ822">
            <v>0</v>
          </cell>
          <cell r="AR822">
            <v>0</v>
          </cell>
          <cell r="AS822">
            <v>0</v>
          </cell>
          <cell r="AT822">
            <v>0</v>
          </cell>
          <cell r="AU822">
            <v>0</v>
          </cell>
          <cell r="AV822">
            <v>0</v>
          </cell>
          <cell r="AW822">
            <v>0</v>
          </cell>
          <cell r="AX822">
            <v>0</v>
          </cell>
          <cell r="AY822">
            <v>0</v>
          </cell>
          <cell r="AZ822">
            <v>0</v>
          </cell>
          <cell r="BA822">
            <v>0</v>
          </cell>
          <cell r="BB822">
            <v>0</v>
          </cell>
          <cell r="BC822">
            <v>0</v>
          </cell>
          <cell r="BD822">
            <v>0</v>
          </cell>
          <cell r="BE822">
            <v>0</v>
          </cell>
          <cell r="BF822">
            <v>0</v>
          </cell>
          <cell r="BG822">
            <v>0</v>
          </cell>
          <cell r="BH822">
            <v>0</v>
          </cell>
          <cell r="BI822">
            <v>0</v>
          </cell>
          <cell r="BJ822">
            <v>0</v>
          </cell>
          <cell r="BK822">
            <v>0</v>
          </cell>
          <cell r="BL822">
            <v>0</v>
          </cell>
          <cell r="BM822">
            <v>0</v>
          </cell>
          <cell r="BN822">
            <v>0</v>
          </cell>
          <cell r="BO822">
            <v>0</v>
          </cell>
          <cell r="BP822">
            <v>0</v>
          </cell>
          <cell r="BQ822">
            <v>0</v>
          </cell>
          <cell r="BR822">
            <v>0</v>
          </cell>
          <cell r="BS822">
            <v>0</v>
          </cell>
          <cell r="BT822">
            <v>0</v>
          </cell>
          <cell r="BU822">
            <v>0</v>
          </cell>
          <cell r="BV822">
            <v>0</v>
          </cell>
          <cell r="BW822">
            <v>0</v>
          </cell>
          <cell r="BX822">
            <v>0</v>
          </cell>
          <cell r="BY822">
            <v>0</v>
          </cell>
          <cell r="BZ822">
            <v>0</v>
          </cell>
          <cell r="CA822">
            <v>0</v>
          </cell>
          <cell r="CB822">
            <v>0</v>
          </cell>
          <cell r="CC822">
            <v>0</v>
          </cell>
        </row>
        <row r="823">
          <cell r="B823" t="str">
            <v>국도38(종)03</v>
          </cell>
          <cell r="C823" t="str">
            <v>국도38(종)</v>
          </cell>
          <cell r="D823" t="str">
            <v>03</v>
          </cell>
          <cell r="E823" t="str">
            <v>0520W_361</v>
          </cell>
          <cell r="F823" t="str">
            <v>0520W_371</v>
          </cell>
          <cell r="G823">
            <v>44</v>
          </cell>
          <cell r="H823">
            <v>48</v>
          </cell>
          <cell r="I823">
            <v>0</v>
          </cell>
          <cell r="J823">
            <v>0</v>
          </cell>
          <cell r="K823">
            <v>0</v>
          </cell>
          <cell r="L823">
            <v>0</v>
          </cell>
          <cell r="M823">
            <v>0</v>
          </cell>
          <cell r="N823">
            <v>0</v>
          </cell>
          <cell r="O823">
            <v>0</v>
          </cell>
          <cell r="P823">
            <v>0</v>
          </cell>
          <cell r="Q823">
            <v>0</v>
          </cell>
          <cell r="R823">
            <v>44</v>
          </cell>
          <cell r="S823">
            <v>0</v>
          </cell>
          <cell r="T823">
            <v>44</v>
          </cell>
          <cell r="U823">
            <v>44</v>
          </cell>
          <cell r="V823">
            <v>0</v>
          </cell>
          <cell r="W823">
            <v>0</v>
          </cell>
          <cell r="X823">
            <v>0</v>
          </cell>
          <cell r="Y823">
            <v>0</v>
          </cell>
          <cell r="Z823">
            <v>0</v>
          </cell>
          <cell r="AA823">
            <v>0</v>
          </cell>
          <cell r="AB823">
            <v>0</v>
          </cell>
          <cell r="AC823">
            <v>0</v>
          </cell>
          <cell r="AD823">
            <v>0</v>
          </cell>
          <cell r="AE823">
            <v>0</v>
          </cell>
          <cell r="AF823">
            <v>0</v>
          </cell>
          <cell r="AG823">
            <v>0</v>
          </cell>
          <cell r="AH823">
            <v>0</v>
          </cell>
          <cell r="AI823">
            <v>0</v>
          </cell>
          <cell r="AJ823">
            <v>0</v>
          </cell>
          <cell r="AK823">
            <v>0</v>
          </cell>
          <cell r="AL823">
            <v>0</v>
          </cell>
          <cell r="AM823">
            <v>0</v>
          </cell>
          <cell r="AN823">
            <v>0</v>
          </cell>
          <cell r="AO823">
            <v>0</v>
          </cell>
          <cell r="AP823">
            <v>0</v>
          </cell>
          <cell r="AQ823">
            <v>0</v>
          </cell>
          <cell r="AR823">
            <v>0</v>
          </cell>
          <cell r="AS823">
            <v>0</v>
          </cell>
          <cell r="AT823">
            <v>0</v>
          </cell>
          <cell r="AU823">
            <v>0</v>
          </cell>
          <cell r="AV823">
            <v>0</v>
          </cell>
          <cell r="AW823">
            <v>0</v>
          </cell>
          <cell r="AX823">
            <v>0</v>
          </cell>
          <cell r="AY823">
            <v>0</v>
          </cell>
          <cell r="AZ823">
            <v>0</v>
          </cell>
          <cell r="BA823">
            <v>0</v>
          </cell>
          <cell r="BB823">
            <v>0</v>
          </cell>
          <cell r="BC823">
            <v>0</v>
          </cell>
          <cell r="BD823">
            <v>0</v>
          </cell>
          <cell r="BE823">
            <v>0</v>
          </cell>
          <cell r="BF823">
            <v>0</v>
          </cell>
          <cell r="BG823">
            <v>0</v>
          </cell>
          <cell r="BH823">
            <v>0</v>
          </cell>
          <cell r="BI823">
            <v>0</v>
          </cell>
          <cell r="BJ823">
            <v>0</v>
          </cell>
          <cell r="BK823">
            <v>0</v>
          </cell>
          <cell r="BL823">
            <v>0</v>
          </cell>
          <cell r="BM823">
            <v>0</v>
          </cell>
          <cell r="BN823">
            <v>0</v>
          </cell>
          <cell r="BO823">
            <v>0</v>
          </cell>
          <cell r="BP823">
            <v>0</v>
          </cell>
          <cell r="BQ823">
            <v>0</v>
          </cell>
          <cell r="BR823">
            <v>0</v>
          </cell>
          <cell r="BS823">
            <v>0</v>
          </cell>
          <cell r="BT823">
            <v>0</v>
          </cell>
          <cell r="BU823">
            <v>0</v>
          </cell>
          <cell r="BV823">
            <v>0</v>
          </cell>
          <cell r="BW823">
            <v>0</v>
          </cell>
          <cell r="BX823">
            <v>0</v>
          </cell>
          <cell r="BY823">
            <v>0</v>
          </cell>
          <cell r="BZ823">
            <v>0</v>
          </cell>
          <cell r="CA823">
            <v>0</v>
          </cell>
          <cell r="CB823">
            <v>0</v>
          </cell>
          <cell r="CC823">
            <v>0</v>
          </cell>
        </row>
        <row r="824">
          <cell r="B824" t="str">
            <v>국도38(종)03</v>
          </cell>
          <cell r="C824" t="str">
            <v>국도38(종)</v>
          </cell>
          <cell r="D824" t="str">
            <v>03</v>
          </cell>
          <cell r="E824" t="str">
            <v>0520W_371</v>
          </cell>
          <cell r="F824" t="str">
            <v>0520W_282</v>
          </cell>
          <cell r="G824">
            <v>42</v>
          </cell>
          <cell r="H824">
            <v>48</v>
          </cell>
          <cell r="I824">
            <v>0</v>
          </cell>
          <cell r="J824">
            <v>0</v>
          </cell>
          <cell r="K824">
            <v>0</v>
          </cell>
          <cell r="L824">
            <v>0</v>
          </cell>
          <cell r="M824">
            <v>0</v>
          </cell>
          <cell r="N824">
            <v>0</v>
          </cell>
          <cell r="O824">
            <v>0</v>
          </cell>
          <cell r="P824">
            <v>0</v>
          </cell>
          <cell r="Q824">
            <v>0</v>
          </cell>
          <cell r="R824">
            <v>42</v>
          </cell>
          <cell r="S824">
            <v>0</v>
          </cell>
          <cell r="T824">
            <v>42</v>
          </cell>
          <cell r="U824">
            <v>42</v>
          </cell>
          <cell r="V824">
            <v>0</v>
          </cell>
          <cell r="W824">
            <v>0</v>
          </cell>
          <cell r="X824">
            <v>0</v>
          </cell>
          <cell r="Y824">
            <v>0</v>
          </cell>
          <cell r="Z824">
            <v>0</v>
          </cell>
          <cell r="AA824">
            <v>0</v>
          </cell>
          <cell r="AB824">
            <v>0</v>
          </cell>
          <cell r="AC824">
            <v>0</v>
          </cell>
          <cell r="AD824">
            <v>0</v>
          </cell>
          <cell r="AE824">
            <v>0</v>
          </cell>
          <cell r="AF824">
            <v>0</v>
          </cell>
          <cell r="AG824">
            <v>0</v>
          </cell>
          <cell r="AH824">
            <v>0</v>
          </cell>
          <cell r="AI824">
            <v>0</v>
          </cell>
          <cell r="AJ824">
            <v>0</v>
          </cell>
          <cell r="AK824">
            <v>0</v>
          </cell>
          <cell r="AL824">
            <v>0</v>
          </cell>
          <cell r="AM824">
            <v>0</v>
          </cell>
          <cell r="AN824">
            <v>0</v>
          </cell>
          <cell r="AO824">
            <v>0</v>
          </cell>
          <cell r="AP824">
            <v>0</v>
          </cell>
          <cell r="AQ824">
            <v>0</v>
          </cell>
          <cell r="AR824">
            <v>0</v>
          </cell>
          <cell r="AS824">
            <v>0</v>
          </cell>
          <cell r="AT824">
            <v>0</v>
          </cell>
          <cell r="AU824">
            <v>0</v>
          </cell>
          <cell r="AV824">
            <v>0</v>
          </cell>
          <cell r="AW824">
            <v>0</v>
          </cell>
          <cell r="AX824">
            <v>0</v>
          </cell>
          <cell r="AY824">
            <v>0</v>
          </cell>
          <cell r="AZ824">
            <v>0</v>
          </cell>
          <cell r="BA824">
            <v>0</v>
          </cell>
          <cell r="BB824">
            <v>0</v>
          </cell>
          <cell r="BC824">
            <v>0</v>
          </cell>
          <cell r="BD824">
            <v>0</v>
          </cell>
          <cell r="BE824">
            <v>0</v>
          </cell>
          <cell r="BF824">
            <v>0</v>
          </cell>
          <cell r="BG824">
            <v>0</v>
          </cell>
          <cell r="BH824">
            <v>0</v>
          </cell>
          <cell r="BI824">
            <v>0</v>
          </cell>
          <cell r="BJ824">
            <v>0</v>
          </cell>
          <cell r="BK824">
            <v>0</v>
          </cell>
          <cell r="BL824">
            <v>0</v>
          </cell>
          <cell r="BM824">
            <v>0</v>
          </cell>
          <cell r="BN824">
            <v>0</v>
          </cell>
          <cell r="BO824">
            <v>0</v>
          </cell>
          <cell r="BP824">
            <v>0</v>
          </cell>
          <cell r="BQ824">
            <v>0</v>
          </cell>
          <cell r="BR824">
            <v>0</v>
          </cell>
          <cell r="BS824">
            <v>0</v>
          </cell>
          <cell r="BT824">
            <v>0</v>
          </cell>
          <cell r="BU824">
            <v>0</v>
          </cell>
          <cell r="BV824">
            <v>0</v>
          </cell>
          <cell r="BW824">
            <v>0</v>
          </cell>
          <cell r="BX824">
            <v>0</v>
          </cell>
          <cell r="BY824">
            <v>0</v>
          </cell>
          <cell r="BZ824">
            <v>0</v>
          </cell>
          <cell r="CA824">
            <v>0</v>
          </cell>
          <cell r="CB824">
            <v>0</v>
          </cell>
          <cell r="CC824">
            <v>0</v>
          </cell>
        </row>
        <row r="825">
          <cell r="B825" t="str">
            <v>국도38(종)03</v>
          </cell>
          <cell r="C825" t="str">
            <v>국도38(종)</v>
          </cell>
          <cell r="D825" t="str">
            <v>03</v>
          </cell>
          <cell r="E825" t="str">
            <v>0520W_282</v>
          </cell>
          <cell r="F825" t="str">
            <v xml:space="preserve"> _무명</v>
          </cell>
          <cell r="G825">
            <v>52</v>
          </cell>
          <cell r="H825">
            <v>48</v>
          </cell>
          <cell r="I825">
            <v>0</v>
          </cell>
          <cell r="J825">
            <v>0</v>
          </cell>
          <cell r="K825">
            <v>0</v>
          </cell>
          <cell r="L825">
            <v>0</v>
          </cell>
          <cell r="M825">
            <v>0</v>
          </cell>
          <cell r="N825">
            <v>0</v>
          </cell>
          <cell r="O825">
            <v>0</v>
          </cell>
          <cell r="P825">
            <v>0</v>
          </cell>
          <cell r="Q825">
            <v>0</v>
          </cell>
          <cell r="R825">
            <v>52</v>
          </cell>
          <cell r="S825">
            <v>0</v>
          </cell>
          <cell r="T825">
            <v>52</v>
          </cell>
          <cell r="U825">
            <v>52</v>
          </cell>
          <cell r="V825">
            <v>0</v>
          </cell>
          <cell r="W825">
            <v>0</v>
          </cell>
          <cell r="X825">
            <v>0</v>
          </cell>
          <cell r="Y825">
            <v>0</v>
          </cell>
          <cell r="Z825">
            <v>0</v>
          </cell>
          <cell r="AA825">
            <v>0</v>
          </cell>
          <cell r="AB825">
            <v>0</v>
          </cell>
          <cell r="AC825">
            <v>0</v>
          </cell>
          <cell r="AD825">
            <v>0</v>
          </cell>
          <cell r="AE825">
            <v>0</v>
          </cell>
          <cell r="AF825">
            <v>0</v>
          </cell>
          <cell r="AG825">
            <v>0</v>
          </cell>
          <cell r="AH825">
            <v>0</v>
          </cell>
          <cell r="AI825">
            <v>0</v>
          </cell>
          <cell r="AJ825">
            <v>0</v>
          </cell>
          <cell r="AK825">
            <v>0</v>
          </cell>
          <cell r="AL825">
            <v>0</v>
          </cell>
          <cell r="AM825">
            <v>0</v>
          </cell>
          <cell r="AN825">
            <v>0</v>
          </cell>
          <cell r="AO825">
            <v>0</v>
          </cell>
          <cell r="AP825">
            <v>0</v>
          </cell>
          <cell r="AQ825">
            <v>0</v>
          </cell>
          <cell r="AR825">
            <v>0</v>
          </cell>
          <cell r="AS825">
            <v>0</v>
          </cell>
          <cell r="AT825">
            <v>0</v>
          </cell>
          <cell r="AU825">
            <v>0</v>
          </cell>
          <cell r="AV825">
            <v>0</v>
          </cell>
          <cell r="AW825">
            <v>0</v>
          </cell>
          <cell r="AX825">
            <v>0</v>
          </cell>
          <cell r="AY825">
            <v>0</v>
          </cell>
          <cell r="AZ825">
            <v>0</v>
          </cell>
          <cell r="BA825">
            <v>0</v>
          </cell>
          <cell r="BB825">
            <v>0</v>
          </cell>
          <cell r="BC825">
            <v>0</v>
          </cell>
          <cell r="BD825">
            <v>0</v>
          </cell>
          <cell r="BE825">
            <v>0</v>
          </cell>
          <cell r="BF825">
            <v>0</v>
          </cell>
          <cell r="BG825">
            <v>0</v>
          </cell>
          <cell r="BH825">
            <v>0</v>
          </cell>
          <cell r="BI825">
            <v>0</v>
          </cell>
          <cell r="BJ825">
            <v>0</v>
          </cell>
          <cell r="BK825">
            <v>0</v>
          </cell>
          <cell r="BL825">
            <v>0</v>
          </cell>
          <cell r="BM825">
            <v>0</v>
          </cell>
          <cell r="BN825">
            <v>0</v>
          </cell>
          <cell r="BO825">
            <v>0</v>
          </cell>
          <cell r="BP825">
            <v>0</v>
          </cell>
          <cell r="BQ825">
            <v>0</v>
          </cell>
          <cell r="BR825">
            <v>0</v>
          </cell>
          <cell r="BS825">
            <v>0</v>
          </cell>
          <cell r="BT825">
            <v>0</v>
          </cell>
          <cell r="BU825">
            <v>0</v>
          </cell>
          <cell r="BV825">
            <v>0</v>
          </cell>
          <cell r="BW825">
            <v>0</v>
          </cell>
          <cell r="BX825">
            <v>0</v>
          </cell>
          <cell r="BY825">
            <v>0</v>
          </cell>
          <cell r="BZ825">
            <v>0</v>
          </cell>
          <cell r="CA825">
            <v>0</v>
          </cell>
          <cell r="CB825">
            <v>0</v>
          </cell>
          <cell r="CC825">
            <v>0</v>
          </cell>
        </row>
        <row r="826">
          <cell r="B826" t="str">
            <v>국도38(종)03</v>
          </cell>
          <cell r="C826" t="str">
            <v>국도38(종)</v>
          </cell>
          <cell r="D826" t="str">
            <v>03</v>
          </cell>
          <cell r="E826" t="str">
            <v xml:space="preserve"> _무명</v>
          </cell>
          <cell r="F826" t="str">
            <v xml:space="preserve"> _무명</v>
          </cell>
          <cell r="G826">
            <v>43</v>
          </cell>
          <cell r="H826">
            <v>48</v>
          </cell>
          <cell r="I826">
            <v>0</v>
          </cell>
          <cell r="J826">
            <v>0</v>
          </cell>
          <cell r="K826">
            <v>0</v>
          </cell>
          <cell r="L826">
            <v>0</v>
          </cell>
          <cell r="M826">
            <v>0</v>
          </cell>
          <cell r="N826">
            <v>0</v>
          </cell>
          <cell r="O826">
            <v>0</v>
          </cell>
          <cell r="P826">
            <v>0</v>
          </cell>
          <cell r="Q826">
            <v>0</v>
          </cell>
          <cell r="R826">
            <v>43</v>
          </cell>
          <cell r="S826">
            <v>0</v>
          </cell>
          <cell r="T826">
            <v>43</v>
          </cell>
          <cell r="U826">
            <v>43</v>
          </cell>
          <cell r="V826">
            <v>0</v>
          </cell>
          <cell r="W826">
            <v>0</v>
          </cell>
          <cell r="X826">
            <v>0</v>
          </cell>
          <cell r="Y826">
            <v>0</v>
          </cell>
          <cell r="Z826">
            <v>0</v>
          </cell>
          <cell r="AA826">
            <v>0</v>
          </cell>
          <cell r="AB826">
            <v>0</v>
          </cell>
          <cell r="AC826">
            <v>0</v>
          </cell>
          <cell r="AD826">
            <v>0</v>
          </cell>
          <cell r="AE826">
            <v>0</v>
          </cell>
          <cell r="AF826">
            <v>0</v>
          </cell>
          <cell r="AG826">
            <v>0</v>
          </cell>
          <cell r="AH826">
            <v>0</v>
          </cell>
          <cell r="AI826">
            <v>0</v>
          </cell>
          <cell r="AJ826">
            <v>0</v>
          </cell>
          <cell r="AK826">
            <v>0</v>
          </cell>
          <cell r="AL826">
            <v>0</v>
          </cell>
          <cell r="AM826">
            <v>0</v>
          </cell>
          <cell r="AN826">
            <v>0</v>
          </cell>
          <cell r="AO826">
            <v>0</v>
          </cell>
          <cell r="AP826">
            <v>0</v>
          </cell>
          <cell r="AQ826">
            <v>0</v>
          </cell>
          <cell r="AR826">
            <v>0</v>
          </cell>
          <cell r="AS826">
            <v>0</v>
          </cell>
          <cell r="AT826">
            <v>0</v>
          </cell>
          <cell r="AU826">
            <v>0</v>
          </cell>
          <cell r="AV826">
            <v>0</v>
          </cell>
          <cell r="AW826">
            <v>0</v>
          </cell>
          <cell r="AX826">
            <v>0</v>
          </cell>
          <cell r="AY826">
            <v>0</v>
          </cell>
          <cell r="AZ826">
            <v>0</v>
          </cell>
          <cell r="BA826">
            <v>0</v>
          </cell>
          <cell r="BB826">
            <v>0</v>
          </cell>
          <cell r="BC826">
            <v>0</v>
          </cell>
          <cell r="BD826">
            <v>0</v>
          </cell>
          <cell r="BE826">
            <v>0</v>
          </cell>
          <cell r="BF826">
            <v>0</v>
          </cell>
          <cell r="BG826">
            <v>0</v>
          </cell>
          <cell r="BH826">
            <v>0</v>
          </cell>
          <cell r="BI826">
            <v>0</v>
          </cell>
          <cell r="BJ826">
            <v>0</v>
          </cell>
          <cell r="BK826">
            <v>0</v>
          </cell>
          <cell r="BL826">
            <v>0</v>
          </cell>
          <cell r="BM826">
            <v>0</v>
          </cell>
          <cell r="BN826">
            <v>0</v>
          </cell>
          <cell r="BO826">
            <v>0</v>
          </cell>
          <cell r="BP826">
            <v>0</v>
          </cell>
          <cell r="BQ826">
            <v>0</v>
          </cell>
          <cell r="BR826">
            <v>0</v>
          </cell>
          <cell r="BS826">
            <v>0</v>
          </cell>
          <cell r="BT826">
            <v>0</v>
          </cell>
          <cell r="BU826">
            <v>0</v>
          </cell>
          <cell r="BV826">
            <v>0</v>
          </cell>
          <cell r="BW826">
            <v>0</v>
          </cell>
          <cell r="BX826">
            <v>0</v>
          </cell>
          <cell r="BY826">
            <v>0</v>
          </cell>
          <cell r="BZ826">
            <v>0</v>
          </cell>
          <cell r="CA826">
            <v>0</v>
          </cell>
          <cell r="CB826">
            <v>0</v>
          </cell>
          <cell r="CC826">
            <v>0</v>
          </cell>
        </row>
        <row r="827">
          <cell r="B827" t="str">
            <v>국도38(종)03</v>
          </cell>
          <cell r="C827" t="str">
            <v>국도38(종)</v>
          </cell>
          <cell r="D827" t="str">
            <v>03</v>
          </cell>
          <cell r="E827" t="str">
            <v xml:space="preserve"> _무명</v>
          </cell>
          <cell r="F827" t="str">
            <v>0520G_201</v>
          </cell>
          <cell r="G827">
            <v>34</v>
          </cell>
          <cell r="H827">
            <v>48</v>
          </cell>
          <cell r="I827">
            <v>0</v>
          </cell>
          <cell r="J827">
            <v>0</v>
          </cell>
          <cell r="K827">
            <v>0</v>
          </cell>
          <cell r="L827">
            <v>0</v>
          </cell>
          <cell r="M827">
            <v>0</v>
          </cell>
          <cell r="N827">
            <v>0</v>
          </cell>
          <cell r="O827">
            <v>0</v>
          </cell>
          <cell r="P827">
            <v>0</v>
          </cell>
          <cell r="Q827">
            <v>0</v>
          </cell>
          <cell r="R827">
            <v>34</v>
          </cell>
          <cell r="S827">
            <v>0</v>
          </cell>
          <cell r="T827">
            <v>34</v>
          </cell>
          <cell r="U827">
            <v>34</v>
          </cell>
          <cell r="V827">
            <v>0</v>
          </cell>
          <cell r="W827">
            <v>0</v>
          </cell>
          <cell r="X827">
            <v>0</v>
          </cell>
          <cell r="Y827">
            <v>0</v>
          </cell>
          <cell r="Z827">
            <v>0</v>
          </cell>
          <cell r="AA827">
            <v>0</v>
          </cell>
          <cell r="AB827">
            <v>0</v>
          </cell>
          <cell r="AC827">
            <v>0</v>
          </cell>
          <cell r="AD827">
            <v>0</v>
          </cell>
          <cell r="AE827">
            <v>0</v>
          </cell>
          <cell r="AF827">
            <v>0</v>
          </cell>
          <cell r="AG827">
            <v>0</v>
          </cell>
          <cell r="AH827">
            <v>0</v>
          </cell>
          <cell r="AI827">
            <v>0</v>
          </cell>
          <cell r="AJ827">
            <v>0</v>
          </cell>
          <cell r="AK827">
            <v>0</v>
          </cell>
          <cell r="AL827">
            <v>0</v>
          </cell>
          <cell r="AM827">
            <v>0</v>
          </cell>
          <cell r="AN827">
            <v>0</v>
          </cell>
          <cell r="AO827">
            <v>0</v>
          </cell>
          <cell r="AP827">
            <v>0</v>
          </cell>
          <cell r="AQ827">
            <v>0</v>
          </cell>
          <cell r="AR827">
            <v>0</v>
          </cell>
          <cell r="AS827">
            <v>0</v>
          </cell>
          <cell r="AT827">
            <v>0</v>
          </cell>
          <cell r="AU827">
            <v>0</v>
          </cell>
          <cell r="AV827">
            <v>0</v>
          </cell>
          <cell r="AW827">
            <v>0</v>
          </cell>
          <cell r="AX827">
            <v>0</v>
          </cell>
          <cell r="AY827">
            <v>0</v>
          </cell>
          <cell r="AZ827">
            <v>0</v>
          </cell>
          <cell r="BA827">
            <v>0</v>
          </cell>
          <cell r="BB827">
            <v>0</v>
          </cell>
          <cell r="BC827">
            <v>0</v>
          </cell>
          <cell r="BD827">
            <v>0</v>
          </cell>
          <cell r="BE827">
            <v>0</v>
          </cell>
          <cell r="BF827">
            <v>0</v>
          </cell>
          <cell r="BG827">
            <v>0</v>
          </cell>
          <cell r="BH827">
            <v>0</v>
          </cell>
          <cell r="BI827">
            <v>0</v>
          </cell>
          <cell r="BJ827">
            <v>0</v>
          </cell>
          <cell r="BK827">
            <v>0</v>
          </cell>
          <cell r="BL827">
            <v>0</v>
          </cell>
          <cell r="BM827">
            <v>0</v>
          </cell>
          <cell r="BN827">
            <v>0</v>
          </cell>
          <cell r="BO827">
            <v>0</v>
          </cell>
          <cell r="BP827">
            <v>0</v>
          </cell>
          <cell r="BQ827">
            <v>0</v>
          </cell>
          <cell r="BR827">
            <v>0</v>
          </cell>
          <cell r="BS827">
            <v>0</v>
          </cell>
          <cell r="BT827">
            <v>0</v>
          </cell>
          <cell r="BU827">
            <v>0</v>
          </cell>
          <cell r="BV827">
            <v>0</v>
          </cell>
          <cell r="BW827">
            <v>0</v>
          </cell>
          <cell r="BX827">
            <v>0</v>
          </cell>
          <cell r="BY827">
            <v>0</v>
          </cell>
          <cell r="BZ827">
            <v>0</v>
          </cell>
          <cell r="CA827">
            <v>0</v>
          </cell>
          <cell r="CB827">
            <v>0</v>
          </cell>
          <cell r="CC827">
            <v>0</v>
          </cell>
        </row>
        <row r="828">
          <cell r="B828" t="str">
            <v>국도38(종)03</v>
          </cell>
          <cell r="C828" t="str">
            <v>국도38(종)</v>
          </cell>
          <cell r="D828" t="str">
            <v>03</v>
          </cell>
          <cell r="E828" t="str">
            <v>0520G_201</v>
          </cell>
          <cell r="F828" t="str">
            <v>0520G_211</v>
          </cell>
          <cell r="G828">
            <v>44</v>
          </cell>
          <cell r="H828">
            <v>48</v>
          </cell>
          <cell r="I828">
            <v>0</v>
          </cell>
          <cell r="J828">
            <v>0</v>
          </cell>
          <cell r="K828">
            <v>0</v>
          </cell>
          <cell r="L828">
            <v>0</v>
          </cell>
          <cell r="M828">
            <v>0</v>
          </cell>
          <cell r="N828">
            <v>0</v>
          </cell>
          <cell r="O828">
            <v>0</v>
          </cell>
          <cell r="P828">
            <v>0</v>
          </cell>
          <cell r="Q828">
            <v>0</v>
          </cell>
          <cell r="R828">
            <v>44</v>
          </cell>
          <cell r="S828">
            <v>0</v>
          </cell>
          <cell r="T828">
            <v>44</v>
          </cell>
          <cell r="U828">
            <v>44</v>
          </cell>
          <cell r="V828">
            <v>0</v>
          </cell>
          <cell r="W828">
            <v>0</v>
          </cell>
          <cell r="X828">
            <v>0</v>
          </cell>
          <cell r="Y828">
            <v>0</v>
          </cell>
          <cell r="Z828">
            <v>0</v>
          </cell>
          <cell r="AA828">
            <v>0</v>
          </cell>
          <cell r="AB828">
            <v>0</v>
          </cell>
          <cell r="AC828">
            <v>0</v>
          </cell>
          <cell r="AD828">
            <v>0</v>
          </cell>
          <cell r="AE828">
            <v>0</v>
          </cell>
          <cell r="AF828">
            <v>0</v>
          </cell>
          <cell r="AG828">
            <v>0</v>
          </cell>
          <cell r="AH828">
            <v>0</v>
          </cell>
          <cell r="AI828">
            <v>0</v>
          </cell>
          <cell r="AJ828">
            <v>0</v>
          </cell>
          <cell r="AK828">
            <v>0</v>
          </cell>
          <cell r="AL828">
            <v>0</v>
          </cell>
          <cell r="AM828">
            <v>0</v>
          </cell>
          <cell r="AN828">
            <v>0</v>
          </cell>
          <cell r="AO828">
            <v>0</v>
          </cell>
          <cell r="AP828">
            <v>0</v>
          </cell>
          <cell r="AQ828">
            <v>0</v>
          </cell>
          <cell r="AR828">
            <v>0</v>
          </cell>
          <cell r="AS828">
            <v>0</v>
          </cell>
          <cell r="AT828">
            <v>0</v>
          </cell>
          <cell r="AU828">
            <v>0</v>
          </cell>
          <cell r="AV828">
            <v>0</v>
          </cell>
          <cell r="AW828">
            <v>0</v>
          </cell>
          <cell r="AX828">
            <v>0</v>
          </cell>
          <cell r="AY828">
            <v>0</v>
          </cell>
          <cell r="AZ828">
            <v>0</v>
          </cell>
          <cell r="BA828">
            <v>0</v>
          </cell>
          <cell r="BB828">
            <v>0</v>
          </cell>
          <cell r="BC828">
            <v>0</v>
          </cell>
          <cell r="BD828">
            <v>0</v>
          </cell>
          <cell r="BE828">
            <v>0</v>
          </cell>
          <cell r="BF828">
            <v>0</v>
          </cell>
          <cell r="BG828">
            <v>0</v>
          </cell>
          <cell r="BH828">
            <v>0</v>
          </cell>
          <cell r="BI828">
            <v>0</v>
          </cell>
          <cell r="BJ828">
            <v>0</v>
          </cell>
          <cell r="BK828">
            <v>0</v>
          </cell>
          <cell r="BL828">
            <v>0</v>
          </cell>
          <cell r="BM828">
            <v>0</v>
          </cell>
          <cell r="BN828">
            <v>0</v>
          </cell>
          <cell r="BO828">
            <v>0</v>
          </cell>
          <cell r="BP828">
            <v>0</v>
          </cell>
          <cell r="BQ828">
            <v>0</v>
          </cell>
          <cell r="BR828">
            <v>0</v>
          </cell>
          <cell r="BS828">
            <v>0</v>
          </cell>
          <cell r="BT828">
            <v>0</v>
          </cell>
          <cell r="BU828">
            <v>0</v>
          </cell>
          <cell r="BV828">
            <v>0</v>
          </cell>
          <cell r="BW828">
            <v>0</v>
          </cell>
          <cell r="BX828">
            <v>0</v>
          </cell>
          <cell r="BY828">
            <v>0</v>
          </cell>
          <cell r="BZ828">
            <v>0</v>
          </cell>
          <cell r="CA828">
            <v>0</v>
          </cell>
          <cell r="CB828">
            <v>0</v>
          </cell>
          <cell r="CC828">
            <v>0</v>
          </cell>
        </row>
        <row r="829">
          <cell r="B829" t="str">
            <v>국도38(종)03</v>
          </cell>
          <cell r="C829" t="str">
            <v>국도38(종)</v>
          </cell>
          <cell r="D829" t="str">
            <v>03</v>
          </cell>
          <cell r="E829" t="str">
            <v>0520G_211</v>
          </cell>
          <cell r="F829" t="str">
            <v>0520G_221</v>
          </cell>
          <cell r="G829">
            <v>40</v>
          </cell>
          <cell r="H829">
            <v>48</v>
          </cell>
          <cell r="I829">
            <v>0</v>
          </cell>
          <cell r="J829">
            <v>0</v>
          </cell>
          <cell r="K829">
            <v>0</v>
          </cell>
          <cell r="L829">
            <v>0</v>
          </cell>
          <cell r="M829">
            <v>0</v>
          </cell>
          <cell r="N829">
            <v>0</v>
          </cell>
          <cell r="O829">
            <v>0</v>
          </cell>
          <cell r="P829">
            <v>0</v>
          </cell>
          <cell r="Q829">
            <v>0</v>
          </cell>
          <cell r="R829">
            <v>40</v>
          </cell>
          <cell r="S829">
            <v>0</v>
          </cell>
          <cell r="T829">
            <v>40</v>
          </cell>
          <cell r="U829">
            <v>40</v>
          </cell>
          <cell r="V829">
            <v>0</v>
          </cell>
          <cell r="W829">
            <v>0</v>
          </cell>
          <cell r="X829">
            <v>0</v>
          </cell>
          <cell r="Y829">
            <v>0</v>
          </cell>
          <cell r="Z829">
            <v>0</v>
          </cell>
          <cell r="AA829">
            <v>0</v>
          </cell>
          <cell r="AB829">
            <v>0</v>
          </cell>
          <cell r="AC829">
            <v>0</v>
          </cell>
          <cell r="AD829">
            <v>0</v>
          </cell>
          <cell r="AE829">
            <v>0</v>
          </cell>
          <cell r="AF829">
            <v>0</v>
          </cell>
          <cell r="AG829">
            <v>0</v>
          </cell>
          <cell r="AH829">
            <v>0</v>
          </cell>
          <cell r="AI829">
            <v>0</v>
          </cell>
          <cell r="AJ829">
            <v>0</v>
          </cell>
          <cell r="AK829">
            <v>0</v>
          </cell>
          <cell r="AL829">
            <v>0</v>
          </cell>
          <cell r="AM829">
            <v>0</v>
          </cell>
          <cell r="AN829">
            <v>0</v>
          </cell>
          <cell r="AO829">
            <v>0</v>
          </cell>
          <cell r="AP829">
            <v>0</v>
          </cell>
          <cell r="AQ829">
            <v>0</v>
          </cell>
          <cell r="AR829">
            <v>0</v>
          </cell>
          <cell r="AS829">
            <v>0</v>
          </cell>
          <cell r="AT829">
            <v>0</v>
          </cell>
          <cell r="AU829">
            <v>0</v>
          </cell>
          <cell r="AV829">
            <v>0</v>
          </cell>
          <cell r="AW829">
            <v>0</v>
          </cell>
          <cell r="AX829">
            <v>0</v>
          </cell>
          <cell r="AY829">
            <v>0</v>
          </cell>
          <cell r="AZ829">
            <v>0</v>
          </cell>
          <cell r="BA829">
            <v>0</v>
          </cell>
          <cell r="BB829">
            <v>0</v>
          </cell>
          <cell r="BC829">
            <v>0</v>
          </cell>
          <cell r="BD829">
            <v>0</v>
          </cell>
          <cell r="BE829">
            <v>0</v>
          </cell>
          <cell r="BF829">
            <v>0</v>
          </cell>
          <cell r="BG829">
            <v>0</v>
          </cell>
          <cell r="BH829">
            <v>0</v>
          </cell>
          <cell r="BI829">
            <v>0</v>
          </cell>
          <cell r="BJ829">
            <v>0</v>
          </cell>
          <cell r="BK829">
            <v>0</v>
          </cell>
          <cell r="BL829">
            <v>0</v>
          </cell>
          <cell r="BM829">
            <v>0</v>
          </cell>
          <cell r="BN829">
            <v>0</v>
          </cell>
          <cell r="BO829">
            <v>0</v>
          </cell>
          <cell r="BP829">
            <v>0</v>
          </cell>
          <cell r="BQ829">
            <v>0</v>
          </cell>
          <cell r="BR829">
            <v>0</v>
          </cell>
          <cell r="BS829">
            <v>0</v>
          </cell>
          <cell r="BT829">
            <v>0</v>
          </cell>
          <cell r="BU829">
            <v>0</v>
          </cell>
          <cell r="BV829">
            <v>0</v>
          </cell>
          <cell r="BW829">
            <v>0</v>
          </cell>
          <cell r="BX829">
            <v>0</v>
          </cell>
          <cell r="BY829">
            <v>0</v>
          </cell>
          <cell r="BZ829">
            <v>0</v>
          </cell>
          <cell r="CA829">
            <v>0</v>
          </cell>
          <cell r="CB829">
            <v>0</v>
          </cell>
          <cell r="CC829">
            <v>0</v>
          </cell>
        </row>
        <row r="830">
          <cell r="B830" t="str">
            <v>국도38(종)03</v>
          </cell>
          <cell r="C830" t="str">
            <v>국도38(종)</v>
          </cell>
          <cell r="D830" t="str">
            <v>03</v>
          </cell>
          <cell r="E830" t="str">
            <v>0520G_221</v>
          </cell>
          <cell r="F830" t="str">
            <v>0520G_232</v>
          </cell>
          <cell r="G830">
            <v>45</v>
          </cell>
          <cell r="H830">
            <v>48</v>
          </cell>
          <cell r="I830">
            <v>0</v>
          </cell>
          <cell r="J830">
            <v>0</v>
          </cell>
          <cell r="K830">
            <v>0</v>
          </cell>
          <cell r="L830">
            <v>0</v>
          </cell>
          <cell r="M830">
            <v>0</v>
          </cell>
          <cell r="N830">
            <v>0</v>
          </cell>
          <cell r="O830">
            <v>0</v>
          </cell>
          <cell r="P830">
            <v>0</v>
          </cell>
          <cell r="Q830">
            <v>0</v>
          </cell>
          <cell r="R830">
            <v>45</v>
          </cell>
          <cell r="S830">
            <v>0</v>
          </cell>
          <cell r="T830">
            <v>45</v>
          </cell>
          <cell r="U830">
            <v>45</v>
          </cell>
          <cell r="V830">
            <v>0</v>
          </cell>
          <cell r="W830">
            <v>0</v>
          </cell>
          <cell r="X830">
            <v>0</v>
          </cell>
          <cell r="Y830">
            <v>0</v>
          </cell>
          <cell r="Z830">
            <v>0</v>
          </cell>
          <cell r="AA830">
            <v>0</v>
          </cell>
          <cell r="AB830">
            <v>0</v>
          </cell>
          <cell r="AC830">
            <v>0</v>
          </cell>
          <cell r="AD830">
            <v>0</v>
          </cell>
          <cell r="AE830">
            <v>0</v>
          </cell>
          <cell r="AF830">
            <v>0</v>
          </cell>
          <cell r="AG830">
            <v>0</v>
          </cell>
          <cell r="AH830">
            <v>0</v>
          </cell>
          <cell r="AI830">
            <v>0</v>
          </cell>
          <cell r="AJ830">
            <v>0</v>
          </cell>
          <cell r="AK830">
            <v>0</v>
          </cell>
          <cell r="AL830">
            <v>0</v>
          </cell>
          <cell r="AM830">
            <v>0</v>
          </cell>
          <cell r="AN830">
            <v>0</v>
          </cell>
          <cell r="AO830">
            <v>0</v>
          </cell>
          <cell r="AP830">
            <v>0</v>
          </cell>
          <cell r="AQ830">
            <v>0</v>
          </cell>
          <cell r="AR830">
            <v>0</v>
          </cell>
          <cell r="AS830">
            <v>0</v>
          </cell>
          <cell r="AT830">
            <v>0</v>
          </cell>
          <cell r="AU830">
            <v>0</v>
          </cell>
          <cell r="AV830">
            <v>0</v>
          </cell>
          <cell r="AW830">
            <v>0</v>
          </cell>
          <cell r="AX830">
            <v>0</v>
          </cell>
          <cell r="AY830">
            <v>0</v>
          </cell>
          <cell r="AZ830">
            <v>0</v>
          </cell>
          <cell r="BA830">
            <v>0</v>
          </cell>
          <cell r="BB830">
            <v>0</v>
          </cell>
          <cell r="BC830">
            <v>0</v>
          </cell>
          <cell r="BD830">
            <v>0</v>
          </cell>
          <cell r="BE830">
            <v>0</v>
          </cell>
          <cell r="BF830">
            <v>0</v>
          </cell>
          <cell r="BG830">
            <v>0</v>
          </cell>
          <cell r="BH830">
            <v>0</v>
          </cell>
          <cell r="BI830">
            <v>0</v>
          </cell>
          <cell r="BJ830">
            <v>0</v>
          </cell>
          <cell r="BK830">
            <v>0</v>
          </cell>
          <cell r="BL830">
            <v>0</v>
          </cell>
          <cell r="BM830">
            <v>0</v>
          </cell>
          <cell r="BN830">
            <v>0</v>
          </cell>
          <cell r="BO830">
            <v>0</v>
          </cell>
          <cell r="BP830">
            <v>0</v>
          </cell>
          <cell r="BQ830">
            <v>0</v>
          </cell>
          <cell r="BR830">
            <v>0</v>
          </cell>
          <cell r="BS830">
            <v>0</v>
          </cell>
          <cell r="BT830">
            <v>0</v>
          </cell>
          <cell r="BU830">
            <v>0</v>
          </cell>
          <cell r="BV830">
            <v>0</v>
          </cell>
          <cell r="BW830">
            <v>0</v>
          </cell>
          <cell r="BX830">
            <v>0</v>
          </cell>
          <cell r="BY830">
            <v>0</v>
          </cell>
          <cell r="BZ830">
            <v>0</v>
          </cell>
          <cell r="CA830">
            <v>0</v>
          </cell>
          <cell r="CB830">
            <v>0</v>
          </cell>
          <cell r="CC830">
            <v>0</v>
          </cell>
        </row>
        <row r="831">
          <cell r="B831" t="str">
            <v>국도38(종)03</v>
          </cell>
          <cell r="C831" t="str">
            <v>국도38(종)</v>
          </cell>
          <cell r="D831" t="str">
            <v>03</v>
          </cell>
          <cell r="E831" t="str">
            <v>0520G_232</v>
          </cell>
          <cell r="F831" t="str">
            <v>0520G_231</v>
          </cell>
          <cell r="G831">
            <v>36</v>
          </cell>
          <cell r="H831">
            <v>48</v>
          </cell>
          <cell r="I831">
            <v>0</v>
          </cell>
          <cell r="J831">
            <v>0</v>
          </cell>
          <cell r="K831">
            <v>0</v>
          </cell>
          <cell r="L831">
            <v>0</v>
          </cell>
          <cell r="M831">
            <v>0</v>
          </cell>
          <cell r="N831">
            <v>0</v>
          </cell>
          <cell r="O831">
            <v>0</v>
          </cell>
          <cell r="P831">
            <v>0</v>
          </cell>
          <cell r="Q831">
            <v>0</v>
          </cell>
          <cell r="R831">
            <v>36</v>
          </cell>
          <cell r="S831">
            <v>0</v>
          </cell>
          <cell r="T831">
            <v>36</v>
          </cell>
          <cell r="U831">
            <v>36</v>
          </cell>
          <cell r="V831">
            <v>0</v>
          </cell>
          <cell r="W831">
            <v>0</v>
          </cell>
          <cell r="X831">
            <v>0</v>
          </cell>
          <cell r="Y831">
            <v>0</v>
          </cell>
          <cell r="Z831">
            <v>0</v>
          </cell>
          <cell r="AA831">
            <v>0</v>
          </cell>
          <cell r="AB831">
            <v>0</v>
          </cell>
          <cell r="AC831">
            <v>0</v>
          </cell>
          <cell r="AD831">
            <v>0</v>
          </cell>
          <cell r="AE831">
            <v>0</v>
          </cell>
          <cell r="AF831">
            <v>0</v>
          </cell>
          <cell r="AG831">
            <v>0</v>
          </cell>
          <cell r="AH831">
            <v>0</v>
          </cell>
          <cell r="AI831">
            <v>0</v>
          </cell>
          <cell r="AJ831">
            <v>0</v>
          </cell>
          <cell r="AK831">
            <v>0</v>
          </cell>
          <cell r="AL831">
            <v>0</v>
          </cell>
          <cell r="AM831">
            <v>0</v>
          </cell>
          <cell r="AN831">
            <v>0</v>
          </cell>
          <cell r="AO831">
            <v>0</v>
          </cell>
          <cell r="AP831">
            <v>0</v>
          </cell>
          <cell r="AQ831">
            <v>0</v>
          </cell>
          <cell r="AR831">
            <v>0</v>
          </cell>
          <cell r="AS831">
            <v>0</v>
          </cell>
          <cell r="AT831">
            <v>0</v>
          </cell>
          <cell r="AU831">
            <v>0</v>
          </cell>
          <cell r="AV831">
            <v>0</v>
          </cell>
          <cell r="AW831">
            <v>0</v>
          </cell>
          <cell r="AX831">
            <v>0</v>
          </cell>
          <cell r="AY831">
            <v>0</v>
          </cell>
          <cell r="AZ831">
            <v>0</v>
          </cell>
          <cell r="BA831">
            <v>0</v>
          </cell>
          <cell r="BB831">
            <v>0</v>
          </cell>
          <cell r="BC831">
            <v>0</v>
          </cell>
          <cell r="BD831">
            <v>0</v>
          </cell>
          <cell r="BE831">
            <v>0</v>
          </cell>
          <cell r="BF831">
            <v>0</v>
          </cell>
          <cell r="BG831">
            <v>0</v>
          </cell>
          <cell r="BH831">
            <v>0</v>
          </cell>
          <cell r="BI831">
            <v>0</v>
          </cell>
          <cell r="BJ831">
            <v>0</v>
          </cell>
          <cell r="BK831">
            <v>0</v>
          </cell>
          <cell r="BL831">
            <v>0</v>
          </cell>
          <cell r="BM831">
            <v>0</v>
          </cell>
          <cell r="BN831">
            <v>0</v>
          </cell>
          <cell r="BO831">
            <v>0</v>
          </cell>
          <cell r="BP831">
            <v>0</v>
          </cell>
          <cell r="BQ831">
            <v>0</v>
          </cell>
          <cell r="BR831">
            <v>0</v>
          </cell>
          <cell r="BS831">
            <v>0</v>
          </cell>
          <cell r="BT831">
            <v>0</v>
          </cell>
          <cell r="BU831">
            <v>0</v>
          </cell>
          <cell r="BV831">
            <v>0</v>
          </cell>
          <cell r="BW831">
            <v>0</v>
          </cell>
          <cell r="BX831">
            <v>0</v>
          </cell>
          <cell r="BY831">
            <v>0</v>
          </cell>
          <cell r="BZ831">
            <v>0</v>
          </cell>
          <cell r="CA831">
            <v>0</v>
          </cell>
          <cell r="CB831">
            <v>0</v>
          </cell>
          <cell r="CC831">
            <v>0</v>
          </cell>
        </row>
        <row r="832">
          <cell r="B832" t="str">
            <v>국도38(종)03</v>
          </cell>
          <cell r="C832" t="str">
            <v>국도38(종)</v>
          </cell>
          <cell r="D832" t="str">
            <v>03</v>
          </cell>
          <cell r="E832" t="str">
            <v>0520G_231</v>
          </cell>
          <cell r="F832" t="str">
            <v>0520G_241</v>
          </cell>
          <cell r="G832">
            <v>44</v>
          </cell>
          <cell r="H832">
            <v>48</v>
          </cell>
          <cell r="I832">
            <v>0</v>
          </cell>
          <cell r="J832">
            <v>0</v>
          </cell>
          <cell r="K832">
            <v>0</v>
          </cell>
          <cell r="L832">
            <v>0</v>
          </cell>
          <cell r="M832">
            <v>0</v>
          </cell>
          <cell r="N832">
            <v>0</v>
          </cell>
          <cell r="O832">
            <v>0</v>
          </cell>
          <cell r="P832">
            <v>0</v>
          </cell>
          <cell r="Q832">
            <v>0</v>
          </cell>
          <cell r="R832">
            <v>44</v>
          </cell>
          <cell r="S832">
            <v>0</v>
          </cell>
          <cell r="T832">
            <v>44</v>
          </cell>
          <cell r="U832">
            <v>44</v>
          </cell>
          <cell r="V832">
            <v>0</v>
          </cell>
          <cell r="W832">
            <v>0</v>
          </cell>
          <cell r="X832">
            <v>0</v>
          </cell>
          <cell r="Y832">
            <v>0</v>
          </cell>
          <cell r="Z832">
            <v>0</v>
          </cell>
          <cell r="AA832">
            <v>0</v>
          </cell>
          <cell r="AB832">
            <v>0</v>
          </cell>
          <cell r="AC832">
            <v>0</v>
          </cell>
          <cell r="AD832">
            <v>0</v>
          </cell>
          <cell r="AE832">
            <v>0</v>
          </cell>
          <cell r="AF832">
            <v>0</v>
          </cell>
          <cell r="AG832">
            <v>0</v>
          </cell>
          <cell r="AH832">
            <v>0</v>
          </cell>
          <cell r="AI832">
            <v>0</v>
          </cell>
          <cell r="AJ832">
            <v>0</v>
          </cell>
          <cell r="AK832">
            <v>0</v>
          </cell>
          <cell r="AL832">
            <v>0</v>
          </cell>
          <cell r="AM832">
            <v>0</v>
          </cell>
          <cell r="AN832">
            <v>0</v>
          </cell>
          <cell r="AO832">
            <v>0</v>
          </cell>
          <cell r="AP832">
            <v>0</v>
          </cell>
          <cell r="AQ832">
            <v>0</v>
          </cell>
          <cell r="AR832">
            <v>0</v>
          </cell>
          <cell r="AS832">
            <v>0</v>
          </cell>
          <cell r="AT832">
            <v>0</v>
          </cell>
          <cell r="AU832">
            <v>0</v>
          </cell>
          <cell r="AV832">
            <v>0</v>
          </cell>
          <cell r="AW832">
            <v>0</v>
          </cell>
          <cell r="AX832">
            <v>0</v>
          </cell>
          <cell r="AY832">
            <v>0</v>
          </cell>
          <cell r="AZ832">
            <v>0</v>
          </cell>
          <cell r="BA832">
            <v>0</v>
          </cell>
          <cell r="BB832">
            <v>0</v>
          </cell>
          <cell r="BC832">
            <v>0</v>
          </cell>
          <cell r="BD832">
            <v>0</v>
          </cell>
          <cell r="BE832">
            <v>0</v>
          </cell>
          <cell r="BF832">
            <v>0</v>
          </cell>
          <cell r="BG832">
            <v>0</v>
          </cell>
          <cell r="BH832">
            <v>0</v>
          </cell>
          <cell r="BI832">
            <v>0</v>
          </cell>
          <cell r="BJ832">
            <v>0</v>
          </cell>
          <cell r="BK832">
            <v>0</v>
          </cell>
          <cell r="BL832">
            <v>0</v>
          </cell>
          <cell r="BM832">
            <v>0</v>
          </cell>
          <cell r="BN832">
            <v>0</v>
          </cell>
          <cell r="BO832">
            <v>0</v>
          </cell>
          <cell r="BP832">
            <v>0</v>
          </cell>
          <cell r="BQ832">
            <v>0</v>
          </cell>
          <cell r="BR832">
            <v>0</v>
          </cell>
          <cell r="BS832">
            <v>0</v>
          </cell>
          <cell r="BT832">
            <v>0</v>
          </cell>
          <cell r="BU832">
            <v>0</v>
          </cell>
          <cell r="BV832">
            <v>0</v>
          </cell>
          <cell r="BW832">
            <v>0</v>
          </cell>
          <cell r="BX832">
            <v>0</v>
          </cell>
          <cell r="BY832">
            <v>0</v>
          </cell>
          <cell r="BZ832">
            <v>0</v>
          </cell>
          <cell r="CA832">
            <v>0</v>
          </cell>
          <cell r="CB832">
            <v>0</v>
          </cell>
          <cell r="CC832">
            <v>0</v>
          </cell>
        </row>
        <row r="833">
          <cell r="B833" t="str">
            <v>국도38(종)03</v>
          </cell>
          <cell r="C833" t="str">
            <v>국도38(종)</v>
          </cell>
          <cell r="D833" t="str">
            <v>03</v>
          </cell>
          <cell r="E833" t="str">
            <v>0520G_241</v>
          </cell>
          <cell r="F833" t="str">
            <v>0520G_251</v>
          </cell>
          <cell r="G833">
            <v>37</v>
          </cell>
          <cell r="H833">
            <v>48</v>
          </cell>
          <cell r="I833">
            <v>0</v>
          </cell>
          <cell r="J833">
            <v>0</v>
          </cell>
          <cell r="K833">
            <v>0</v>
          </cell>
          <cell r="L833">
            <v>0</v>
          </cell>
          <cell r="M833">
            <v>0</v>
          </cell>
          <cell r="N833">
            <v>0</v>
          </cell>
          <cell r="O833">
            <v>0</v>
          </cell>
          <cell r="P833">
            <v>0</v>
          </cell>
          <cell r="Q833">
            <v>0</v>
          </cell>
          <cell r="R833">
            <v>37</v>
          </cell>
          <cell r="S833">
            <v>0</v>
          </cell>
          <cell r="T833">
            <v>37</v>
          </cell>
          <cell r="U833">
            <v>37</v>
          </cell>
          <cell r="V833">
            <v>0</v>
          </cell>
          <cell r="W833">
            <v>0</v>
          </cell>
          <cell r="X833">
            <v>0</v>
          </cell>
          <cell r="Y833">
            <v>0</v>
          </cell>
          <cell r="Z833">
            <v>0</v>
          </cell>
          <cell r="AA833">
            <v>0</v>
          </cell>
          <cell r="AB833">
            <v>0</v>
          </cell>
          <cell r="AC833">
            <v>0</v>
          </cell>
          <cell r="AD833">
            <v>0</v>
          </cell>
          <cell r="AE833">
            <v>0</v>
          </cell>
          <cell r="AF833">
            <v>0</v>
          </cell>
          <cell r="AG833">
            <v>0</v>
          </cell>
          <cell r="AH833">
            <v>0</v>
          </cell>
          <cell r="AI833">
            <v>0</v>
          </cell>
          <cell r="AJ833">
            <v>0</v>
          </cell>
          <cell r="AK833">
            <v>0</v>
          </cell>
          <cell r="AL833">
            <v>0</v>
          </cell>
          <cell r="AM833">
            <v>0</v>
          </cell>
          <cell r="AN833">
            <v>0</v>
          </cell>
          <cell r="AO833">
            <v>0</v>
          </cell>
          <cell r="AP833">
            <v>0</v>
          </cell>
          <cell r="AQ833">
            <v>0</v>
          </cell>
          <cell r="AR833">
            <v>0</v>
          </cell>
          <cell r="AS833">
            <v>0</v>
          </cell>
          <cell r="AT833">
            <v>0</v>
          </cell>
          <cell r="AU833">
            <v>0</v>
          </cell>
          <cell r="AV833">
            <v>0</v>
          </cell>
          <cell r="AW833">
            <v>0</v>
          </cell>
          <cell r="AX833">
            <v>0</v>
          </cell>
          <cell r="AY833">
            <v>0</v>
          </cell>
          <cell r="AZ833">
            <v>0</v>
          </cell>
          <cell r="BA833">
            <v>0</v>
          </cell>
          <cell r="BB833">
            <v>0</v>
          </cell>
          <cell r="BC833">
            <v>0</v>
          </cell>
          <cell r="BD833">
            <v>0</v>
          </cell>
          <cell r="BE833">
            <v>0</v>
          </cell>
          <cell r="BF833">
            <v>0</v>
          </cell>
          <cell r="BG833">
            <v>0</v>
          </cell>
          <cell r="BH833">
            <v>0</v>
          </cell>
          <cell r="BI833">
            <v>0</v>
          </cell>
          <cell r="BJ833">
            <v>0</v>
          </cell>
          <cell r="BK833">
            <v>0</v>
          </cell>
          <cell r="BL833">
            <v>0</v>
          </cell>
          <cell r="BM833">
            <v>0</v>
          </cell>
          <cell r="BN833">
            <v>0</v>
          </cell>
          <cell r="BO833">
            <v>0</v>
          </cell>
          <cell r="BP833">
            <v>0</v>
          </cell>
          <cell r="BQ833">
            <v>0</v>
          </cell>
          <cell r="BR833">
            <v>0</v>
          </cell>
          <cell r="BS833">
            <v>0</v>
          </cell>
          <cell r="BT833">
            <v>0</v>
          </cell>
          <cell r="BU833">
            <v>0</v>
          </cell>
          <cell r="BV833">
            <v>0</v>
          </cell>
          <cell r="BW833">
            <v>0</v>
          </cell>
          <cell r="BX833">
            <v>0</v>
          </cell>
          <cell r="BY833">
            <v>0</v>
          </cell>
          <cell r="BZ833">
            <v>0</v>
          </cell>
          <cell r="CA833">
            <v>0</v>
          </cell>
          <cell r="CB833">
            <v>0</v>
          </cell>
          <cell r="CC833">
            <v>0</v>
          </cell>
        </row>
        <row r="834">
          <cell r="B834" t="str">
            <v>국도38(종)03</v>
          </cell>
          <cell r="C834" t="str">
            <v>국도38(종)</v>
          </cell>
          <cell r="D834" t="str">
            <v>03</v>
          </cell>
          <cell r="E834" t="str">
            <v>0520G_251</v>
          </cell>
          <cell r="F834" t="str">
            <v>0520G_262</v>
          </cell>
          <cell r="G834">
            <v>42</v>
          </cell>
          <cell r="H834">
            <v>48</v>
          </cell>
          <cell r="I834">
            <v>0</v>
          </cell>
          <cell r="J834">
            <v>0</v>
          </cell>
          <cell r="K834">
            <v>0</v>
          </cell>
          <cell r="L834">
            <v>0</v>
          </cell>
          <cell r="M834">
            <v>0</v>
          </cell>
          <cell r="N834">
            <v>0</v>
          </cell>
          <cell r="O834">
            <v>0</v>
          </cell>
          <cell r="P834">
            <v>0</v>
          </cell>
          <cell r="Q834">
            <v>0</v>
          </cell>
          <cell r="R834">
            <v>42</v>
          </cell>
          <cell r="S834">
            <v>0</v>
          </cell>
          <cell r="T834">
            <v>42</v>
          </cell>
          <cell r="U834">
            <v>42</v>
          </cell>
          <cell r="V834">
            <v>0</v>
          </cell>
          <cell r="W834">
            <v>0</v>
          </cell>
          <cell r="X834">
            <v>0</v>
          </cell>
          <cell r="Y834">
            <v>0</v>
          </cell>
          <cell r="Z834">
            <v>0</v>
          </cell>
          <cell r="AA834">
            <v>0</v>
          </cell>
          <cell r="AB834">
            <v>0</v>
          </cell>
          <cell r="AC834">
            <v>0</v>
          </cell>
          <cell r="AD834">
            <v>0</v>
          </cell>
          <cell r="AE834">
            <v>0</v>
          </cell>
          <cell r="AF834">
            <v>0</v>
          </cell>
          <cell r="AG834">
            <v>0</v>
          </cell>
          <cell r="AH834">
            <v>0</v>
          </cell>
          <cell r="AI834">
            <v>0</v>
          </cell>
          <cell r="AJ834">
            <v>0</v>
          </cell>
          <cell r="AK834">
            <v>0</v>
          </cell>
          <cell r="AL834">
            <v>0</v>
          </cell>
          <cell r="AM834">
            <v>0</v>
          </cell>
          <cell r="AN834">
            <v>0</v>
          </cell>
          <cell r="AO834">
            <v>0</v>
          </cell>
          <cell r="AP834">
            <v>0</v>
          </cell>
          <cell r="AQ834">
            <v>0</v>
          </cell>
          <cell r="AR834">
            <v>0</v>
          </cell>
          <cell r="AS834">
            <v>0</v>
          </cell>
          <cell r="AT834">
            <v>0</v>
          </cell>
          <cell r="AU834">
            <v>0</v>
          </cell>
          <cell r="AV834">
            <v>0</v>
          </cell>
          <cell r="AW834">
            <v>0</v>
          </cell>
          <cell r="AX834">
            <v>0</v>
          </cell>
          <cell r="AY834">
            <v>0</v>
          </cell>
          <cell r="AZ834">
            <v>0</v>
          </cell>
          <cell r="BA834">
            <v>0</v>
          </cell>
          <cell r="BB834">
            <v>0</v>
          </cell>
          <cell r="BC834">
            <v>0</v>
          </cell>
          <cell r="BD834">
            <v>0</v>
          </cell>
          <cell r="BE834">
            <v>0</v>
          </cell>
          <cell r="BF834">
            <v>0</v>
          </cell>
          <cell r="BG834">
            <v>0</v>
          </cell>
          <cell r="BH834">
            <v>0</v>
          </cell>
          <cell r="BI834">
            <v>0</v>
          </cell>
          <cell r="BJ834">
            <v>0</v>
          </cell>
          <cell r="BK834">
            <v>0</v>
          </cell>
          <cell r="BL834">
            <v>0</v>
          </cell>
          <cell r="BM834">
            <v>0</v>
          </cell>
          <cell r="BN834">
            <v>0</v>
          </cell>
          <cell r="BO834">
            <v>0</v>
          </cell>
          <cell r="BP834">
            <v>0</v>
          </cell>
          <cell r="BQ834">
            <v>0</v>
          </cell>
          <cell r="BR834">
            <v>0</v>
          </cell>
          <cell r="BS834">
            <v>0</v>
          </cell>
          <cell r="BT834">
            <v>0</v>
          </cell>
          <cell r="BU834">
            <v>0</v>
          </cell>
          <cell r="BV834">
            <v>0</v>
          </cell>
          <cell r="BW834">
            <v>0</v>
          </cell>
          <cell r="BX834">
            <v>0</v>
          </cell>
          <cell r="BY834">
            <v>0</v>
          </cell>
          <cell r="BZ834">
            <v>0</v>
          </cell>
          <cell r="CA834">
            <v>0</v>
          </cell>
          <cell r="CB834">
            <v>0</v>
          </cell>
          <cell r="CC834">
            <v>0</v>
          </cell>
        </row>
        <row r="835">
          <cell r="B835" t="str">
            <v>국도38(종)03</v>
          </cell>
          <cell r="C835" t="str">
            <v>국도38(종)</v>
          </cell>
          <cell r="D835" t="str">
            <v>03</v>
          </cell>
          <cell r="E835" t="str">
            <v>0520G_262</v>
          </cell>
          <cell r="F835" t="str">
            <v>0520G_263</v>
          </cell>
          <cell r="G835">
            <v>39</v>
          </cell>
          <cell r="H835">
            <v>48</v>
          </cell>
          <cell r="I835">
            <v>0</v>
          </cell>
          <cell r="J835">
            <v>0</v>
          </cell>
          <cell r="K835">
            <v>0</v>
          </cell>
          <cell r="L835">
            <v>0</v>
          </cell>
          <cell r="M835">
            <v>0</v>
          </cell>
          <cell r="N835">
            <v>0</v>
          </cell>
          <cell r="O835">
            <v>0</v>
          </cell>
          <cell r="P835">
            <v>0</v>
          </cell>
          <cell r="Q835">
            <v>0</v>
          </cell>
          <cell r="R835">
            <v>39</v>
          </cell>
          <cell r="S835">
            <v>0</v>
          </cell>
          <cell r="T835">
            <v>39</v>
          </cell>
          <cell r="U835">
            <v>39</v>
          </cell>
          <cell r="V835">
            <v>0</v>
          </cell>
          <cell r="W835">
            <v>0</v>
          </cell>
          <cell r="X835">
            <v>0</v>
          </cell>
          <cell r="Y835">
            <v>0</v>
          </cell>
          <cell r="Z835">
            <v>0</v>
          </cell>
          <cell r="AA835">
            <v>0</v>
          </cell>
          <cell r="AB835">
            <v>0</v>
          </cell>
          <cell r="AC835">
            <v>0</v>
          </cell>
          <cell r="AD835">
            <v>0</v>
          </cell>
          <cell r="AE835">
            <v>0</v>
          </cell>
          <cell r="AF835">
            <v>0</v>
          </cell>
          <cell r="AG835">
            <v>0</v>
          </cell>
          <cell r="AH835">
            <v>0</v>
          </cell>
          <cell r="AI835">
            <v>0</v>
          </cell>
          <cell r="AJ835">
            <v>0</v>
          </cell>
          <cell r="AK835">
            <v>0</v>
          </cell>
          <cell r="AL835">
            <v>0</v>
          </cell>
          <cell r="AM835">
            <v>0</v>
          </cell>
          <cell r="AN835">
            <v>0</v>
          </cell>
          <cell r="AO835">
            <v>0</v>
          </cell>
          <cell r="AP835">
            <v>0</v>
          </cell>
          <cell r="AQ835">
            <v>0</v>
          </cell>
          <cell r="AR835">
            <v>0</v>
          </cell>
          <cell r="AS835">
            <v>0</v>
          </cell>
          <cell r="AT835">
            <v>0</v>
          </cell>
          <cell r="AU835">
            <v>0</v>
          </cell>
          <cell r="AV835">
            <v>0</v>
          </cell>
          <cell r="AW835">
            <v>0</v>
          </cell>
          <cell r="AX835">
            <v>0</v>
          </cell>
          <cell r="AY835">
            <v>0</v>
          </cell>
          <cell r="AZ835">
            <v>0</v>
          </cell>
          <cell r="BA835">
            <v>0</v>
          </cell>
          <cell r="BB835">
            <v>0</v>
          </cell>
          <cell r="BC835">
            <v>0</v>
          </cell>
          <cell r="BD835">
            <v>0</v>
          </cell>
          <cell r="BE835">
            <v>0</v>
          </cell>
          <cell r="BF835">
            <v>0</v>
          </cell>
          <cell r="BG835">
            <v>0</v>
          </cell>
          <cell r="BH835">
            <v>0</v>
          </cell>
          <cell r="BI835">
            <v>0</v>
          </cell>
          <cell r="BJ835">
            <v>0</v>
          </cell>
          <cell r="BK835">
            <v>0</v>
          </cell>
          <cell r="BL835">
            <v>0</v>
          </cell>
          <cell r="BM835">
            <v>0</v>
          </cell>
          <cell r="BN835">
            <v>0</v>
          </cell>
          <cell r="BO835">
            <v>0</v>
          </cell>
          <cell r="BP835">
            <v>0</v>
          </cell>
          <cell r="BQ835">
            <v>0</v>
          </cell>
          <cell r="BR835">
            <v>0</v>
          </cell>
          <cell r="BS835">
            <v>0</v>
          </cell>
          <cell r="BT835">
            <v>0</v>
          </cell>
          <cell r="BU835">
            <v>0</v>
          </cell>
          <cell r="BV835">
            <v>0</v>
          </cell>
          <cell r="BW835">
            <v>0</v>
          </cell>
          <cell r="BX835">
            <v>0</v>
          </cell>
          <cell r="BY835">
            <v>0</v>
          </cell>
          <cell r="BZ835">
            <v>0</v>
          </cell>
          <cell r="CA835">
            <v>0</v>
          </cell>
          <cell r="CB835">
            <v>0</v>
          </cell>
          <cell r="CC835">
            <v>0</v>
          </cell>
        </row>
        <row r="836">
          <cell r="B836" t="str">
            <v>국도38(종)03</v>
          </cell>
          <cell r="C836" t="str">
            <v>국도38(종)</v>
          </cell>
          <cell r="D836" t="str">
            <v>03</v>
          </cell>
          <cell r="E836" t="str">
            <v>0520G_263</v>
          </cell>
          <cell r="F836" t="str">
            <v>0520G_272</v>
          </cell>
          <cell r="G836">
            <v>32</v>
          </cell>
          <cell r="H836">
            <v>48</v>
          </cell>
          <cell r="I836">
            <v>0</v>
          </cell>
          <cell r="J836">
            <v>0</v>
          </cell>
          <cell r="K836">
            <v>0</v>
          </cell>
          <cell r="L836">
            <v>0</v>
          </cell>
          <cell r="M836">
            <v>0</v>
          </cell>
          <cell r="N836">
            <v>0</v>
          </cell>
          <cell r="O836">
            <v>0</v>
          </cell>
          <cell r="P836">
            <v>0</v>
          </cell>
          <cell r="Q836">
            <v>0</v>
          </cell>
          <cell r="R836">
            <v>32</v>
          </cell>
          <cell r="S836">
            <v>0</v>
          </cell>
          <cell r="T836">
            <v>32</v>
          </cell>
          <cell r="U836">
            <v>32</v>
          </cell>
          <cell r="V836">
            <v>0</v>
          </cell>
          <cell r="W836">
            <v>0</v>
          </cell>
          <cell r="X836">
            <v>0</v>
          </cell>
          <cell r="Y836">
            <v>0</v>
          </cell>
          <cell r="Z836">
            <v>0</v>
          </cell>
          <cell r="AA836">
            <v>0</v>
          </cell>
          <cell r="AB836">
            <v>0</v>
          </cell>
          <cell r="AC836">
            <v>0</v>
          </cell>
          <cell r="AD836">
            <v>0</v>
          </cell>
          <cell r="AE836">
            <v>0</v>
          </cell>
          <cell r="AF836">
            <v>0</v>
          </cell>
          <cell r="AG836">
            <v>0</v>
          </cell>
          <cell r="AH836">
            <v>0</v>
          </cell>
          <cell r="AI836">
            <v>0</v>
          </cell>
          <cell r="AJ836">
            <v>0</v>
          </cell>
          <cell r="AK836">
            <v>0</v>
          </cell>
          <cell r="AL836">
            <v>0</v>
          </cell>
          <cell r="AM836">
            <v>0</v>
          </cell>
          <cell r="AN836">
            <v>0</v>
          </cell>
          <cell r="AO836">
            <v>0</v>
          </cell>
          <cell r="AP836">
            <v>0</v>
          </cell>
          <cell r="AQ836">
            <v>0</v>
          </cell>
          <cell r="AR836">
            <v>0</v>
          </cell>
          <cell r="AS836">
            <v>0</v>
          </cell>
          <cell r="AT836">
            <v>0</v>
          </cell>
          <cell r="AU836">
            <v>0</v>
          </cell>
          <cell r="AV836">
            <v>0</v>
          </cell>
          <cell r="AW836">
            <v>0</v>
          </cell>
          <cell r="AX836">
            <v>0</v>
          </cell>
          <cell r="AY836">
            <v>0</v>
          </cell>
          <cell r="AZ836">
            <v>0</v>
          </cell>
          <cell r="BA836">
            <v>0</v>
          </cell>
          <cell r="BB836">
            <v>0</v>
          </cell>
          <cell r="BC836">
            <v>0</v>
          </cell>
          <cell r="BD836">
            <v>0</v>
          </cell>
          <cell r="BE836">
            <v>0</v>
          </cell>
          <cell r="BF836">
            <v>0</v>
          </cell>
          <cell r="BG836">
            <v>0</v>
          </cell>
          <cell r="BH836">
            <v>1</v>
          </cell>
          <cell r="BI836">
            <v>0</v>
          </cell>
          <cell r="BJ836">
            <v>0</v>
          </cell>
          <cell r="BK836">
            <v>0</v>
          </cell>
          <cell r="BL836">
            <v>2</v>
          </cell>
          <cell r="BM836">
            <v>0</v>
          </cell>
          <cell r="BN836">
            <v>0</v>
          </cell>
          <cell r="BO836">
            <v>0</v>
          </cell>
          <cell r="BP836">
            <v>0</v>
          </cell>
          <cell r="BQ836">
            <v>0</v>
          </cell>
          <cell r="BR836">
            <v>0</v>
          </cell>
          <cell r="BS836">
            <v>0</v>
          </cell>
          <cell r="BT836">
            <v>0</v>
          </cell>
          <cell r="BU836">
            <v>0</v>
          </cell>
          <cell r="BV836">
            <v>0</v>
          </cell>
          <cell r="BW836">
            <v>0</v>
          </cell>
          <cell r="BX836">
            <v>0</v>
          </cell>
          <cell r="BY836">
            <v>0</v>
          </cell>
          <cell r="BZ836">
            <v>0</v>
          </cell>
          <cell r="CA836">
            <v>0</v>
          </cell>
          <cell r="CB836">
            <v>0</v>
          </cell>
          <cell r="CC836">
            <v>0</v>
          </cell>
        </row>
        <row r="837">
          <cell r="B837" t="str">
            <v>국도38(종)03</v>
          </cell>
          <cell r="C837" t="str">
            <v>국도38(종)</v>
          </cell>
          <cell r="D837" t="str">
            <v>03</v>
          </cell>
          <cell r="E837" t="str">
            <v>0520G_272</v>
          </cell>
          <cell r="F837" t="str">
            <v>0520G_283</v>
          </cell>
          <cell r="G837">
            <v>41</v>
          </cell>
          <cell r="H837">
            <v>48</v>
          </cell>
          <cell r="I837">
            <v>0</v>
          </cell>
          <cell r="J837" t="str">
            <v>조가무</v>
          </cell>
          <cell r="K837">
            <v>0</v>
          </cell>
          <cell r="L837">
            <v>0</v>
          </cell>
          <cell r="M837">
            <v>0</v>
          </cell>
          <cell r="N837">
            <v>0</v>
          </cell>
          <cell r="O837">
            <v>0</v>
          </cell>
          <cell r="P837">
            <v>0</v>
          </cell>
          <cell r="Q837">
            <v>0</v>
          </cell>
          <cell r="R837">
            <v>41</v>
          </cell>
          <cell r="S837">
            <v>0</v>
          </cell>
          <cell r="T837">
            <v>41</v>
          </cell>
          <cell r="U837">
            <v>41</v>
          </cell>
          <cell r="V837">
            <v>0</v>
          </cell>
          <cell r="W837">
            <v>0</v>
          </cell>
          <cell r="X837">
            <v>0</v>
          </cell>
          <cell r="Y837">
            <v>0</v>
          </cell>
          <cell r="Z837">
            <v>0</v>
          </cell>
          <cell r="AA837">
            <v>0</v>
          </cell>
          <cell r="AB837">
            <v>0</v>
          </cell>
          <cell r="AC837">
            <v>0</v>
          </cell>
          <cell r="AD837">
            <v>0</v>
          </cell>
          <cell r="AE837">
            <v>0</v>
          </cell>
          <cell r="AF837">
            <v>0</v>
          </cell>
          <cell r="AG837">
            <v>0</v>
          </cell>
          <cell r="AH837">
            <v>0</v>
          </cell>
          <cell r="AI837">
            <v>0</v>
          </cell>
          <cell r="AJ837">
            <v>0</v>
          </cell>
          <cell r="AK837">
            <v>0</v>
          </cell>
          <cell r="AL837">
            <v>0</v>
          </cell>
          <cell r="AM837">
            <v>0</v>
          </cell>
          <cell r="AN837">
            <v>0</v>
          </cell>
          <cell r="AO837">
            <v>0</v>
          </cell>
          <cell r="AP837">
            <v>0</v>
          </cell>
          <cell r="AQ837">
            <v>0</v>
          </cell>
          <cell r="AR837">
            <v>0</v>
          </cell>
          <cell r="AS837">
            <v>0</v>
          </cell>
          <cell r="AT837">
            <v>0</v>
          </cell>
          <cell r="AU837">
            <v>0</v>
          </cell>
          <cell r="AV837">
            <v>0</v>
          </cell>
          <cell r="AW837">
            <v>0</v>
          </cell>
          <cell r="AX837">
            <v>0</v>
          </cell>
          <cell r="AY837">
            <v>0</v>
          </cell>
          <cell r="AZ837">
            <v>0</v>
          </cell>
          <cell r="BA837">
            <v>0</v>
          </cell>
          <cell r="BB837">
            <v>0</v>
          </cell>
          <cell r="BC837">
            <v>0</v>
          </cell>
          <cell r="BD837">
            <v>41</v>
          </cell>
          <cell r="BE837">
            <v>0</v>
          </cell>
          <cell r="BF837">
            <v>1</v>
          </cell>
          <cell r="BG837">
            <v>0</v>
          </cell>
          <cell r="BH837">
            <v>0</v>
          </cell>
          <cell r="BI837">
            <v>0</v>
          </cell>
          <cell r="BJ837">
            <v>0</v>
          </cell>
          <cell r="BK837">
            <v>0</v>
          </cell>
          <cell r="BL837">
            <v>0</v>
          </cell>
          <cell r="BM837">
            <v>0</v>
          </cell>
          <cell r="BN837">
            <v>0</v>
          </cell>
          <cell r="BO837">
            <v>0</v>
          </cell>
          <cell r="BP837">
            <v>0</v>
          </cell>
          <cell r="BQ837">
            <v>0</v>
          </cell>
          <cell r="BR837">
            <v>0</v>
          </cell>
          <cell r="BS837">
            <v>0</v>
          </cell>
          <cell r="BT837">
            <v>0</v>
          </cell>
          <cell r="BU837">
            <v>0</v>
          </cell>
          <cell r="BV837">
            <v>0</v>
          </cell>
          <cell r="BW837">
            <v>0</v>
          </cell>
          <cell r="BX837">
            <v>0</v>
          </cell>
          <cell r="BY837">
            <v>0</v>
          </cell>
          <cell r="BZ837">
            <v>0</v>
          </cell>
          <cell r="CA837">
            <v>0</v>
          </cell>
          <cell r="CB837">
            <v>0</v>
          </cell>
          <cell r="CC837">
            <v>0</v>
          </cell>
        </row>
        <row r="838">
          <cell r="B838" t="str">
            <v>국도38(종)03</v>
          </cell>
          <cell r="C838" t="str">
            <v>국도38(종)</v>
          </cell>
          <cell r="D838" t="str">
            <v>03</v>
          </cell>
          <cell r="E838" t="str">
            <v>0520G_283</v>
          </cell>
          <cell r="F838" t="str">
            <v>0520G_282</v>
          </cell>
          <cell r="G838">
            <v>39</v>
          </cell>
          <cell r="H838">
            <v>48</v>
          </cell>
          <cell r="I838">
            <v>0</v>
          </cell>
          <cell r="J838" t="str">
            <v>조가무</v>
          </cell>
          <cell r="K838">
            <v>0</v>
          </cell>
          <cell r="L838">
            <v>0</v>
          </cell>
          <cell r="M838">
            <v>0</v>
          </cell>
          <cell r="N838">
            <v>0</v>
          </cell>
          <cell r="O838">
            <v>0</v>
          </cell>
          <cell r="P838">
            <v>0</v>
          </cell>
          <cell r="Q838">
            <v>0</v>
          </cell>
          <cell r="R838">
            <v>39</v>
          </cell>
          <cell r="S838">
            <v>0</v>
          </cell>
          <cell r="T838">
            <v>39</v>
          </cell>
          <cell r="U838">
            <v>39</v>
          </cell>
          <cell r="V838">
            <v>0</v>
          </cell>
          <cell r="W838">
            <v>0</v>
          </cell>
          <cell r="X838">
            <v>0</v>
          </cell>
          <cell r="Y838">
            <v>0</v>
          </cell>
          <cell r="Z838">
            <v>0</v>
          </cell>
          <cell r="AA838">
            <v>0</v>
          </cell>
          <cell r="AB838">
            <v>0</v>
          </cell>
          <cell r="AC838">
            <v>0</v>
          </cell>
          <cell r="AD838">
            <v>0</v>
          </cell>
          <cell r="AE838">
            <v>0</v>
          </cell>
          <cell r="AF838">
            <v>0</v>
          </cell>
          <cell r="AG838">
            <v>0</v>
          </cell>
          <cell r="AH838">
            <v>0</v>
          </cell>
          <cell r="AI838">
            <v>0</v>
          </cell>
          <cell r="AJ838">
            <v>0</v>
          </cell>
          <cell r="AK838">
            <v>0</v>
          </cell>
          <cell r="AL838">
            <v>0</v>
          </cell>
          <cell r="AM838">
            <v>0</v>
          </cell>
          <cell r="AN838">
            <v>0</v>
          </cell>
          <cell r="AO838">
            <v>0</v>
          </cell>
          <cell r="AP838">
            <v>0</v>
          </cell>
          <cell r="AQ838">
            <v>0</v>
          </cell>
          <cell r="AR838">
            <v>0</v>
          </cell>
          <cell r="AS838">
            <v>0</v>
          </cell>
          <cell r="AT838">
            <v>0</v>
          </cell>
          <cell r="AU838">
            <v>0</v>
          </cell>
          <cell r="AV838">
            <v>0</v>
          </cell>
          <cell r="AW838">
            <v>0</v>
          </cell>
          <cell r="AX838">
            <v>0</v>
          </cell>
          <cell r="AY838">
            <v>0</v>
          </cell>
          <cell r="AZ838">
            <v>0</v>
          </cell>
          <cell r="BA838">
            <v>0</v>
          </cell>
          <cell r="BB838">
            <v>0</v>
          </cell>
          <cell r="BC838">
            <v>0</v>
          </cell>
          <cell r="BD838">
            <v>39</v>
          </cell>
          <cell r="BE838">
            <v>0</v>
          </cell>
          <cell r="BF838">
            <v>0</v>
          </cell>
          <cell r="BG838">
            <v>0</v>
          </cell>
          <cell r="BH838">
            <v>1</v>
          </cell>
          <cell r="BI838">
            <v>0</v>
          </cell>
          <cell r="BJ838">
            <v>0</v>
          </cell>
          <cell r="BK838">
            <v>0</v>
          </cell>
          <cell r="BL838">
            <v>0</v>
          </cell>
          <cell r="BM838">
            <v>0</v>
          </cell>
          <cell r="BN838">
            <v>0</v>
          </cell>
          <cell r="BO838">
            <v>0</v>
          </cell>
          <cell r="BP838">
            <v>0</v>
          </cell>
          <cell r="BQ838">
            <v>0</v>
          </cell>
          <cell r="BR838">
            <v>0</v>
          </cell>
          <cell r="BS838">
            <v>0</v>
          </cell>
          <cell r="BT838">
            <v>0</v>
          </cell>
          <cell r="BU838">
            <v>0</v>
          </cell>
          <cell r="BV838">
            <v>0</v>
          </cell>
          <cell r="BW838">
            <v>0</v>
          </cell>
          <cell r="BX838">
            <v>0</v>
          </cell>
          <cell r="BY838">
            <v>0</v>
          </cell>
          <cell r="BZ838">
            <v>0</v>
          </cell>
          <cell r="CA838">
            <v>0</v>
          </cell>
          <cell r="CB838">
            <v>0</v>
          </cell>
          <cell r="CC838">
            <v>0</v>
          </cell>
        </row>
        <row r="839">
          <cell r="B839" t="str">
            <v>국도38(종)03</v>
          </cell>
          <cell r="C839" t="str">
            <v>국도38(종)</v>
          </cell>
          <cell r="D839" t="str">
            <v>03</v>
          </cell>
          <cell r="E839" t="str">
            <v>0520G_282</v>
          </cell>
          <cell r="F839" t="str">
            <v>0520G_291</v>
          </cell>
          <cell r="G839">
            <v>23</v>
          </cell>
          <cell r="H839">
            <v>48</v>
          </cell>
          <cell r="I839">
            <v>0</v>
          </cell>
          <cell r="J839">
            <v>0</v>
          </cell>
          <cell r="K839">
            <v>0</v>
          </cell>
          <cell r="L839">
            <v>0</v>
          </cell>
          <cell r="M839">
            <v>0</v>
          </cell>
          <cell r="N839">
            <v>0</v>
          </cell>
          <cell r="O839">
            <v>0</v>
          </cell>
          <cell r="P839">
            <v>0</v>
          </cell>
          <cell r="Q839">
            <v>0</v>
          </cell>
          <cell r="R839">
            <v>23</v>
          </cell>
          <cell r="S839">
            <v>0</v>
          </cell>
          <cell r="T839">
            <v>23</v>
          </cell>
          <cell r="U839">
            <v>23</v>
          </cell>
          <cell r="V839">
            <v>0</v>
          </cell>
          <cell r="W839">
            <v>0</v>
          </cell>
          <cell r="X839">
            <v>0</v>
          </cell>
          <cell r="Y839">
            <v>0</v>
          </cell>
          <cell r="Z839">
            <v>0</v>
          </cell>
          <cell r="AA839">
            <v>0</v>
          </cell>
          <cell r="AB839">
            <v>0</v>
          </cell>
          <cell r="AC839">
            <v>0</v>
          </cell>
          <cell r="AD839">
            <v>0</v>
          </cell>
          <cell r="AE839">
            <v>0</v>
          </cell>
          <cell r="AF839">
            <v>0</v>
          </cell>
          <cell r="AG839">
            <v>0</v>
          </cell>
          <cell r="AH839">
            <v>0</v>
          </cell>
          <cell r="AI839">
            <v>0</v>
          </cell>
          <cell r="AJ839">
            <v>0</v>
          </cell>
          <cell r="AK839">
            <v>0</v>
          </cell>
          <cell r="AL839">
            <v>0</v>
          </cell>
          <cell r="AM839">
            <v>0</v>
          </cell>
          <cell r="AN839">
            <v>0</v>
          </cell>
          <cell r="AO839">
            <v>0</v>
          </cell>
          <cell r="AP839">
            <v>0</v>
          </cell>
          <cell r="AQ839">
            <v>0</v>
          </cell>
          <cell r="AR839">
            <v>0</v>
          </cell>
          <cell r="AS839">
            <v>0</v>
          </cell>
          <cell r="AT839">
            <v>0</v>
          </cell>
          <cell r="AU839">
            <v>0</v>
          </cell>
          <cell r="AV839">
            <v>0</v>
          </cell>
          <cell r="AW839">
            <v>0</v>
          </cell>
          <cell r="AX839">
            <v>0</v>
          </cell>
          <cell r="AY839">
            <v>0</v>
          </cell>
          <cell r="AZ839">
            <v>0</v>
          </cell>
          <cell r="BA839">
            <v>0</v>
          </cell>
          <cell r="BB839">
            <v>0</v>
          </cell>
          <cell r="BC839">
            <v>0</v>
          </cell>
          <cell r="BD839">
            <v>0</v>
          </cell>
          <cell r="BE839">
            <v>0</v>
          </cell>
          <cell r="BF839">
            <v>0</v>
          </cell>
          <cell r="BG839">
            <v>0</v>
          </cell>
          <cell r="BH839">
            <v>0</v>
          </cell>
          <cell r="BI839">
            <v>0</v>
          </cell>
          <cell r="BJ839">
            <v>0</v>
          </cell>
          <cell r="BK839">
            <v>0</v>
          </cell>
          <cell r="BL839">
            <v>2</v>
          </cell>
          <cell r="BM839">
            <v>0</v>
          </cell>
          <cell r="BN839">
            <v>0</v>
          </cell>
          <cell r="BO839">
            <v>0</v>
          </cell>
          <cell r="BP839">
            <v>0</v>
          </cell>
          <cell r="BQ839">
            <v>0</v>
          </cell>
          <cell r="BR839">
            <v>0</v>
          </cell>
          <cell r="BS839">
            <v>0</v>
          </cell>
          <cell r="BT839">
            <v>0</v>
          </cell>
          <cell r="BU839">
            <v>0</v>
          </cell>
          <cell r="BV839">
            <v>0</v>
          </cell>
          <cell r="BW839">
            <v>0</v>
          </cell>
          <cell r="BX839">
            <v>0</v>
          </cell>
          <cell r="BY839">
            <v>0</v>
          </cell>
          <cell r="BZ839">
            <v>0</v>
          </cell>
          <cell r="CA839">
            <v>0</v>
          </cell>
          <cell r="CB839">
            <v>0</v>
          </cell>
          <cell r="CC839">
            <v>0</v>
          </cell>
        </row>
        <row r="840">
          <cell r="B840" t="str">
            <v>국도38(종)03</v>
          </cell>
          <cell r="C840" t="str">
            <v>국도38(종)</v>
          </cell>
          <cell r="D840" t="str">
            <v>03</v>
          </cell>
          <cell r="E840" t="str">
            <v>0520G_291</v>
          </cell>
          <cell r="F840" t="str">
            <v>0520E_212</v>
          </cell>
          <cell r="G840">
            <v>55</v>
          </cell>
          <cell r="H840">
            <v>48</v>
          </cell>
          <cell r="I840">
            <v>0</v>
          </cell>
          <cell r="J840">
            <v>0</v>
          </cell>
          <cell r="K840">
            <v>0</v>
          </cell>
          <cell r="L840">
            <v>0</v>
          </cell>
          <cell r="M840">
            <v>0</v>
          </cell>
          <cell r="N840">
            <v>0</v>
          </cell>
          <cell r="O840">
            <v>0</v>
          </cell>
          <cell r="P840">
            <v>0</v>
          </cell>
          <cell r="Q840">
            <v>0</v>
          </cell>
          <cell r="R840">
            <v>55</v>
          </cell>
          <cell r="S840">
            <v>0</v>
          </cell>
          <cell r="T840">
            <v>55</v>
          </cell>
          <cell r="U840">
            <v>55</v>
          </cell>
          <cell r="V840">
            <v>0</v>
          </cell>
          <cell r="W840">
            <v>0</v>
          </cell>
          <cell r="X840">
            <v>0</v>
          </cell>
          <cell r="Y840">
            <v>0</v>
          </cell>
          <cell r="Z840">
            <v>0</v>
          </cell>
          <cell r="AA840">
            <v>0</v>
          </cell>
          <cell r="AB840">
            <v>0</v>
          </cell>
          <cell r="AC840">
            <v>0</v>
          </cell>
          <cell r="AD840">
            <v>0</v>
          </cell>
          <cell r="AE840">
            <v>0</v>
          </cell>
          <cell r="AF840">
            <v>0</v>
          </cell>
          <cell r="AG840">
            <v>0</v>
          </cell>
          <cell r="AH840">
            <v>0</v>
          </cell>
          <cell r="AI840">
            <v>0</v>
          </cell>
          <cell r="AJ840">
            <v>0</v>
          </cell>
          <cell r="AK840">
            <v>0</v>
          </cell>
          <cell r="AL840">
            <v>0</v>
          </cell>
          <cell r="AM840">
            <v>0</v>
          </cell>
          <cell r="AN840">
            <v>0</v>
          </cell>
          <cell r="AO840">
            <v>0</v>
          </cell>
          <cell r="AP840">
            <v>0</v>
          </cell>
          <cell r="AQ840">
            <v>0</v>
          </cell>
          <cell r="AR840">
            <v>0</v>
          </cell>
          <cell r="AS840">
            <v>0</v>
          </cell>
          <cell r="AT840">
            <v>0</v>
          </cell>
          <cell r="AU840">
            <v>0</v>
          </cell>
          <cell r="AV840">
            <v>0</v>
          </cell>
          <cell r="AW840">
            <v>0</v>
          </cell>
          <cell r="AX840">
            <v>0</v>
          </cell>
          <cell r="AY840">
            <v>0</v>
          </cell>
          <cell r="AZ840">
            <v>0</v>
          </cell>
          <cell r="BA840">
            <v>0</v>
          </cell>
          <cell r="BB840">
            <v>0</v>
          </cell>
          <cell r="BC840">
            <v>0</v>
          </cell>
          <cell r="BD840">
            <v>0</v>
          </cell>
          <cell r="BE840">
            <v>0</v>
          </cell>
          <cell r="BF840">
            <v>0</v>
          </cell>
          <cell r="BG840">
            <v>0</v>
          </cell>
          <cell r="BH840">
            <v>0</v>
          </cell>
          <cell r="BI840">
            <v>0</v>
          </cell>
          <cell r="BJ840">
            <v>0</v>
          </cell>
          <cell r="BK840">
            <v>0</v>
          </cell>
          <cell r="BL840">
            <v>0</v>
          </cell>
          <cell r="BM840">
            <v>0</v>
          </cell>
          <cell r="BN840">
            <v>0</v>
          </cell>
          <cell r="BO840">
            <v>0</v>
          </cell>
          <cell r="BP840">
            <v>0</v>
          </cell>
          <cell r="BQ840">
            <v>0</v>
          </cell>
          <cell r="BR840">
            <v>0</v>
          </cell>
          <cell r="BS840">
            <v>0</v>
          </cell>
          <cell r="BT840">
            <v>0</v>
          </cell>
          <cell r="BU840">
            <v>0</v>
          </cell>
          <cell r="BV840">
            <v>0</v>
          </cell>
          <cell r="BW840">
            <v>0</v>
          </cell>
          <cell r="BX840">
            <v>0</v>
          </cell>
          <cell r="BY840">
            <v>0</v>
          </cell>
          <cell r="BZ840">
            <v>0</v>
          </cell>
          <cell r="CA840">
            <v>0</v>
          </cell>
          <cell r="CB840">
            <v>0</v>
          </cell>
          <cell r="CC840">
            <v>0</v>
          </cell>
        </row>
        <row r="841">
          <cell r="B841" t="str">
            <v>국도38(종)03</v>
          </cell>
          <cell r="C841" t="str">
            <v>국도38(종)</v>
          </cell>
          <cell r="D841" t="str">
            <v>03</v>
          </cell>
          <cell r="E841" t="str">
            <v>0520E_212</v>
          </cell>
          <cell r="F841" t="str">
            <v>0520E_211</v>
          </cell>
          <cell r="G841">
            <v>51</v>
          </cell>
          <cell r="H841">
            <v>48</v>
          </cell>
          <cell r="I841">
            <v>0</v>
          </cell>
          <cell r="J841">
            <v>0</v>
          </cell>
          <cell r="K841">
            <v>0</v>
          </cell>
          <cell r="L841">
            <v>0</v>
          </cell>
          <cell r="M841">
            <v>0</v>
          </cell>
          <cell r="N841">
            <v>0</v>
          </cell>
          <cell r="O841">
            <v>0</v>
          </cell>
          <cell r="P841">
            <v>0</v>
          </cell>
          <cell r="Q841">
            <v>0</v>
          </cell>
          <cell r="R841">
            <v>51</v>
          </cell>
          <cell r="S841">
            <v>0</v>
          </cell>
          <cell r="T841">
            <v>51</v>
          </cell>
          <cell r="U841">
            <v>51</v>
          </cell>
          <cell r="V841">
            <v>0</v>
          </cell>
          <cell r="W841">
            <v>0</v>
          </cell>
          <cell r="X841">
            <v>0</v>
          </cell>
          <cell r="Y841">
            <v>0</v>
          </cell>
          <cell r="Z841">
            <v>0</v>
          </cell>
          <cell r="AA841">
            <v>0</v>
          </cell>
          <cell r="AB841">
            <v>0</v>
          </cell>
          <cell r="AC841">
            <v>0</v>
          </cell>
          <cell r="AD841">
            <v>0</v>
          </cell>
          <cell r="AE841">
            <v>0</v>
          </cell>
          <cell r="AF841">
            <v>0</v>
          </cell>
          <cell r="AG841">
            <v>0</v>
          </cell>
          <cell r="AH841">
            <v>0</v>
          </cell>
          <cell r="AI841">
            <v>0</v>
          </cell>
          <cell r="AJ841">
            <v>0</v>
          </cell>
          <cell r="AK841">
            <v>0</v>
          </cell>
          <cell r="AL841">
            <v>0</v>
          </cell>
          <cell r="AM841">
            <v>0</v>
          </cell>
          <cell r="AN841">
            <v>0</v>
          </cell>
          <cell r="AO841">
            <v>0</v>
          </cell>
          <cell r="AP841">
            <v>0</v>
          </cell>
          <cell r="AQ841">
            <v>0</v>
          </cell>
          <cell r="AR841">
            <v>0</v>
          </cell>
          <cell r="AS841">
            <v>0</v>
          </cell>
          <cell r="AT841">
            <v>0</v>
          </cell>
          <cell r="AU841">
            <v>0</v>
          </cell>
          <cell r="AV841">
            <v>0</v>
          </cell>
          <cell r="AW841">
            <v>0</v>
          </cell>
          <cell r="AX841">
            <v>0</v>
          </cell>
          <cell r="AY841">
            <v>0</v>
          </cell>
          <cell r="AZ841">
            <v>0</v>
          </cell>
          <cell r="BA841">
            <v>0</v>
          </cell>
          <cell r="BB841">
            <v>0</v>
          </cell>
          <cell r="BC841">
            <v>0</v>
          </cell>
          <cell r="BD841">
            <v>0</v>
          </cell>
          <cell r="BE841">
            <v>0</v>
          </cell>
          <cell r="BF841">
            <v>0</v>
          </cell>
          <cell r="BG841">
            <v>0</v>
          </cell>
          <cell r="BH841">
            <v>0</v>
          </cell>
          <cell r="BI841">
            <v>0</v>
          </cell>
          <cell r="BJ841">
            <v>0</v>
          </cell>
          <cell r="BK841">
            <v>0</v>
          </cell>
          <cell r="BL841">
            <v>0</v>
          </cell>
          <cell r="BM841">
            <v>0</v>
          </cell>
          <cell r="BN841">
            <v>0</v>
          </cell>
          <cell r="BO841">
            <v>0</v>
          </cell>
          <cell r="BP841">
            <v>0</v>
          </cell>
          <cell r="BQ841">
            <v>0</v>
          </cell>
          <cell r="BR841">
            <v>0</v>
          </cell>
          <cell r="BS841">
            <v>0</v>
          </cell>
          <cell r="BT841">
            <v>0</v>
          </cell>
          <cell r="BU841">
            <v>0</v>
          </cell>
          <cell r="BV841">
            <v>0</v>
          </cell>
          <cell r="BW841">
            <v>0</v>
          </cell>
          <cell r="BX841">
            <v>0</v>
          </cell>
          <cell r="BY841">
            <v>0</v>
          </cell>
          <cell r="BZ841">
            <v>0</v>
          </cell>
          <cell r="CA841">
            <v>0</v>
          </cell>
          <cell r="CB841">
            <v>0</v>
          </cell>
          <cell r="CC841">
            <v>0</v>
          </cell>
        </row>
        <row r="842">
          <cell r="B842" t="str">
            <v>국도38(종)03</v>
          </cell>
          <cell r="C842" t="str">
            <v>국도38(종)</v>
          </cell>
          <cell r="D842" t="str">
            <v>03</v>
          </cell>
          <cell r="E842" t="str">
            <v>0520E_211</v>
          </cell>
          <cell r="F842" t="str">
            <v>0520E_221</v>
          </cell>
          <cell r="G842">
            <v>40</v>
          </cell>
          <cell r="H842">
            <v>48</v>
          </cell>
          <cell r="I842">
            <v>0</v>
          </cell>
          <cell r="J842" t="str">
            <v>중간여장</v>
          </cell>
          <cell r="K842">
            <v>0</v>
          </cell>
          <cell r="L842">
            <v>0</v>
          </cell>
          <cell r="M842">
            <v>0</v>
          </cell>
          <cell r="N842">
            <v>0</v>
          </cell>
          <cell r="O842">
            <v>0</v>
          </cell>
          <cell r="P842">
            <v>0</v>
          </cell>
          <cell r="Q842">
            <v>0</v>
          </cell>
          <cell r="R842">
            <v>40</v>
          </cell>
          <cell r="S842">
            <v>0</v>
          </cell>
          <cell r="T842">
            <v>40</v>
          </cell>
          <cell r="U842">
            <v>70</v>
          </cell>
          <cell r="V842">
            <v>0</v>
          </cell>
          <cell r="W842">
            <v>0</v>
          </cell>
          <cell r="X842">
            <v>30</v>
          </cell>
          <cell r="Y842">
            <v>0</v>
          </cell>
          <cell r="Z842">
            <v>0</v>
          </cell>
          <cell r="AA842">
            <v>0</v>
          </cell>
          <cell r="AB842">
            <v>0</v>
          </cell>
          <cell r="AC842">
            <v>0</v>
          </cell>
          <cell r="AD842">
            <v>0</v>
          </cell>
          <cell r="AE842">
            <v>0</v>
          </cell>
          <cell r="AF842">
            <v>0</v>
          </cell>
          <cell r="AG842">
            <v>0</v>
          </cell>
          <cell r="AH842">
            <v>0</v>
          </cell>
          <cell r="AI842">
            <v>0</v>
          </cell>
          <cell r="AJ842">
            <v>0</v>
          </cell>
          <cell r="AK842">
            <v>0</v>
          </cell>
          <cell r="AL842">
            <v>0</v>
          </cell>
          <cell r="AM842">
            <v>0</v>
          </cell>
          <cell r="AN842">
            <v>0</v>
          </cell>
          <cell r="AO842">
            <v>0</v>
          </cell>
          <cell r="AP842">
            <v>0</v>
          </cell>
          <cell r="AQ842">
            <v>0</v>
          </cell>
          <cell r="AR842">
            <v>0</v>
          </cell>
          <cell r="AS842">
            <v>0</v>
          </cell>
          <cell r="AT842">
            <v>0</v>
          </cell>
          <cell r="AU842">
            <v>0</v>
          </cell>
          <cell r="AV842">
            <v>0</v>
          </cell>
          <cell r="AW842">
            <v>0</v>
          </cell>
          <cell r="AX842">
            <v>0</v>
          </cell>
          <cell r="AY842">
            <v>0</v>
          </cell>
          <cell r="AZ842">
            <v>0</v>
          </cell>
          <cell r="BA842">
            <v>1</v>
          </cell>
          <cell r="BB842">
            <v>0</v>
          </cell>
          <cell r="BC842">
            <v>0</v>
          </cell>
          <cell r="BD842">
            <v>0</v>
          </cell>
          <cell r="BE842">
            <v>0</v>
          </cell>
          <cell r="BF842">
            <v>0</v>
          </cell>
          <cell r="BG842">
            <v>0</v>
          </cell>
          <cell r="BH842">
            <v>0</v>
          </cell>
          <cell r="BI842">
            <v>0</v>
          </cell>
          <cell r="BJ842">
            <v>0</v>
          </cell>
          <cell r="BK842">
            <v>0</v>
          </cell>
          <cell r="BL842">
            <v>0</v>
          </cell>
          <cell r="BM842">
            <v>0</v>
          </cell>
          <cell r="BN842">
            <v>0</v>
          </cell>
          <cell r="BO842">
            <v>0</v>
          </cell>
          <cell r="BP842">
            <v>0</v>
          </cell>
          <cell r="BQ842">
            <v>0</v>
          </cell>
          <cell r="BR842">
            <v>0</v>
          </cell>
          <cell r="BS842">
            <v>0</v>
          </cell>
          <cell r="BT842">
            <v>0</v>
          </cell>
          <cell r="BU842">
            <v>0</v>
          </cell>
          <cell r="BV842">
            <v>0</v>
          </cell>
          <cell r="BW842">
            <v>0</v>
          </cell>
          <cell r="BX842">
            <v>0</v>
          </cell>
          <cell r="BY842">
            <v>0</v>
          </cell>
          <cell r="BZ842">
            <v>0</v>
          </cell>
          <cell r="CA842">
            <v>0</v>
          </cell>
          <cell r="CB842">
            <v>0</v>
          </cell>
          <cell r="CC842">
            <v>0</v>
          </cell>
        </row>
        <row r="843">
          <cell r="B843" t="str">
            <v>국도38(종)03</v>
          </cell>
          <cell r="C843" t="str">
            <v>국도38(종)</v>
          </cell>
          <cell r="D843" t="str">
            <v>03</v>
          </cell>
          <cell r="E843" t="str">
            <v>0520E_221</v>
          </cell>
          <cell r="F843" t="str">
            <v>0520E_231</v>
          </cell>
          <cell r="G843">
            <v>53</v>
          </cell>
          <cell r="H843">
            <v>48</v>
          </cell>
          <cell r="I843">
            <v>0</v>
          </cell>
          <cell r="J843">
            <v>0</v>
          </cell>
          <cell r="K843">
            <v>0</v>
          </cell>
          <cell r="L843">
            <v>0</v>
          </cell>
          <cell r="M843">
            <v>0</v>
          </cell>
          <cell r="N843">
            <v>0</v>
          </cell>
          <cell r="O843">
            <v>0</v>
          </cell>
          <cell r="P843">
            <v>0</v>
          </cell>
          <cell r="Q843">
            <v>0</v>
          </cell>
          <cell r="R843">
            <v>53</v>
          </cell>
          <cell r="S843">
            <v>0</v>
          </cell>
          <cell r="T843">
            <v>53</v>
          </cell>
          <cell r="U843">
            <v>53</v>
          </cell>
          <cell r="V843">
            <v>0</v>
          </cell>
          <cell r="W843">
            <v>0</v>
          </cell>
          <cell r="X843">
            <v>0</v>
          </cell>
          <cell r="Y843">
            <v>0</v>
          </cell>
          <cell r="Z843">
            <v>0</v>
          </cell>
          <cell r="AA843">
            <v>0</v>
          </cell>
          <cell r="AB843">
            <v>0</v>
          </cell>
          <cell r="AC843">
            <v>0</v>
          </cell>
          <cell r="AD843">
            <v>0</v>
          </cell>
          <cell r="AE843">
            <v>0</v>
          </cell>
          <cell r="AF843">
            <v>0</v>
          </cell>
          <cell r="AG843">
            <v>0</v>
          </cell>
          <cell r="AH843">
            <v>0</v>
          </cell>
          <cell r="AI843">
            <v>0</v>
          </cell>
          <cell r="AJ843">
            <v>0</v>
          </cell>
          <cell r="AK843">
            <v>0</v>
          </cell>
          <cell r="AL843">
            <v>0</v>
          </cell>
          <cell r="AM843">
            <v>0</v>
          </cell>
          <cell r="AN843">
            <v>0</v>
          </cell>
          <cell r="AO843">
            <v>0</v>
          </cell>
          <cell r="AP843">
            <v>0</v>
          </cell>
          <cell r="AQ843">
            <v>0</v>
          </cell>
          <cell r="AR843">
            <v>0</v>
          </cell>
          <cell r="AS843">
            <v>0</v>
          </cell>
          <cell r="AT843">
            <v>0</v>
          </cell>
          <cell r="AU843">
            <v>0</v>
          </cell>
          <cell r="AV843">
            <v>0</v>
          </cell>
          <cell r="AW843">
            <v>0</v>
          </cell>
          <cell r="AX843">
            <v>0</v>
          </cell>
          <cell r="AY843">
            <v>0</v>
          </cell>
          <cell r="AZ843">
            <v>0</v>
          </cell>
          <cell r="BA843">
            <v>0</v>
          </cell>
          <cell r="BB843">
            <v>0</v>
          </cell>
          <cell r="BC843">
            <v>0</v>
          </cell>
          <cell r="BD843">
            <v>0</v>
          </cell>
          <cell r="BE843">
            <v>0</v>
          </cell>
          <cell r="BF843">
            <v>0</v>
          </cell>
          <cell r="BG843">
            <v>0</v>
          </cell>
          <cell r="BH843">
            <v>0</v>
          </cell>
          <cell r="BI843">
            <v>0</v>
          </cell>
          <cell r="BJ843">
            <v>0</v>
          </cell>
          <cell r="BK843">
            <v>0</v>
          </cell>
          <cell r="BL843">
            <v>0</v>
          </cell>
          <cell r="BM843">
            <v>0</v>
          </cell>
          <cell r="BN843">
            <v>0</v>
          </cell>
          <cell r="BO843">
            <v>0</v>
          </cell>
          <cell r="BP843">
            <v>0</v>
          </cell>
          <cell r="BQ843">
            <v>0</v>
          </cell>
          <cell r="BR843">
            <v>0</v>
          </cell>
          <cell r="BS843">
            <v>0</v>
          </cell>
          <cell r="BT843">
            <v>0</v>
          </cell>
          <cell r="BU843">
            <v>0</v>
          </cell>
          <cell r="BV843">
            <v>0</v>
          </cell>
          <cell r="BW843">
            <v>0</v>
          </cell>
          <cell r="BX843">
            <v>0</v>
          </cell>
          <cell r="BY843">
            <v>0</v>
          </cell>
          <cell r="BZ843">
            <v>0</v>
          </cell>
          <cell r="CA843">
            <v>0</v>
          </cell>
          <cell r="CB843">
            <v>0</v>
          </cell>
          <cell r="CC843">
            <v>0</v>
          </cell>
        </row>
        <row r="844">
          <cell r="B844" t="str">
            <v>국도38(종)03</v>
          </cell>
          <cell r="C844" t="str">
            <v>국도38(종)</v>
          </cell>
          <cell r="D844" t="str">
            <v>03</v>
          </cell>
          <cell r="E844" t="str">
            <v>0520E_231</v>
          </cell>
          <cell r="F844" t="str">
            <v>0520E_241</v>
          </cell>
          <cell r="G844">
            <v>54</v>
          </cell>
          <cell r="H844">
            <v>48</v>
          </cell>
          <cell r="I844">
            <v>0</v>
          </cell>
          <cell r="J844">
            <v>0</v>
          </cell>
          <cell r="K844">
            <v>0</v>
          </cell>
          <cell r="L844">
            <v>0</v>
          </cell>
          <cell r="M844">
            <v>0</v>
          </cell>
          <cell r="N844">
            <v>0</v>
          </cell>
          <cell r="O844">
            <v>0</v>
          </cell>
          <cell r="P844">
            <v>0</v>
          </cell>
          <cell r="Q844">
            <v>0</v>
          </cell>
          <cell r="R844">
            <v>54</v>
          </cell>
          <cell r="S844">
            <v>0</v>
          </cell>
          <cell r="T844">
            <v>54</v>
          </cell>
          <cell r="U844">
            <v>54</v>
          </cell>
          <cell r="V844">
            <v>0</v>
          </cell>
          <cell r="W844">
            <v>0</v>
          </cell>
          <cell r="X844">
            <v>0</v>
          </cell>
          <cell r="Y844">
            <v>0</v>
          </cell>
          <cell r="Z844">
            <v>0</v>
          </cell>
          <cell r="AA844">
            <v>0</v>
          </cell>
          <cell r="AB844">
            <v>0</v>
          </cell>
          <cell r="AC844">
            <v>0</v>
          </cell>
          <cell r="AD844">
            <v>0</v>
          </cell>
          <cell r="AE844">
            <v>0</v>
          </cell>
          <cell r="AF844">
            <v>0</v>
          </cell>
          <cell r="AG844">
            <v>0</v>
          </cell>
          <cell r="AH844">
            <v>0</v>
          </cell>
          <cell r="AI844">
            <v>0</v>
          </cell>
          <cell r="AJ844">
            <v>0</v>
          </cell>
          <cell r="AK844">
            <v>0</v>
          </cell>
          <cell r="AL844">
            <v>0</v>
          </cell>
          <cell r="AM844">
            <v>0</v>
          </cell>
          <cell r="AN844">
            <v>0</v>
          </cell>
          <cell r="AO844">
            <v>0</v>
          </cell>
          <cell r="AP844">
            <v>0</v>
          </cell>
          <cell r="AQ844">
            <v>0</v>
          </cell>
          <cell r="AR844">
            <v>0</v>
          </cell>
          <cell r="AS844">
            <v>0</v>
          </cell>
          <cell r="AT844">
            <v>0</v>
          </cell>
          <cell r="AU844">
            <v>0</v>
          </cell>
          <cell r="AV844">
            <v>0</v>
          </cell>
          <cell r="AW844">
            <v>0</v>
          </cell>
          <cell r="AX844">
            <v>0</v>
          </cell>
          <cell r="AY844">
            <v>0</v>
          </cell>
          <cell r="AZ844">
            <v>0</v>
          </cell>
          <cell r="BA844">
            <v>0</v>
          </cell>
          <cell r="BB844">
            <v>0</v>
          </cell>
          <cell r="BC844">
            <v>0</v>
          </cell>
          <cell r="BD844">
            <v>0</v>
          </cell>
          <cell r="BE844">
            <v>0</v>
          </cell>
          <cell r="BF844">
            <v>0</v>
          </cell>
          <cell r="BG844">
            <v>0</v>
          </cell>
          <cell r="BH844">
            <v>0</v>
          </cell>
          <cell r="BI844">
            <v>0</v>
          </cell>
          <cell r="BJ844">
            <v>0</v>
          </cell>
          <cell r="BK844">
            <v>0</v>
          </cell>
          <cell r="BL844">
            <v>0</v>
          </cell>
          <cell r="BM844">
            <v>0</v>
          </cell>
          <cell r="BN844">
            <v>0</v>
          </cell>
          <cell r="BO844">
            <v>0</v>
          </cell>
          <cell r="BP844">
            <v>0</v>
          </cell>
          <cell r="BQ844">
            <v>0</v>
          </cell>
          <cell r="BR844">
            <v>0</v>
          </cell>
          <cell r="BS844">
            <v>0</v>
          </cell>
          <cell r="BT844">
            <v>0</v>
          </cell>
          <cell r="BU844">
            <v>0</v>
          </cell>
          <cell r="BV844">
            <v>0</v>
          </cell>
          <cell r="BW844">
            <v>0</v>
          </cell>
          <cell r="BX844">
            <v>0</v>
          </cell>
          <cell r="BY844">
            <v>0</v>
          </cell>
          <cell r="BZ844">
            <v>0</v>
          </cell>
          <cell r="CA844">
            <v>0</v>
          </cell>
          <cell r="CB844">
            <v>0</v>
          </cell>
          <cell r="CC844">
            <v>0</v>
          </cell>
        </row>
        <row r="845">
          <cell r="B845" t="str">
            <v>국도38(종)03</v>
          </cell>
          <cell r="C845" t="str">
            <v>국도38(종)</v>
          </cell>
          <cell r="D845" t="str">
            <v>03</v>
          </cell>
          <cell r="E845" t="str">
            <v>0520E_241</v>
          </cell>
          <cell r="F845" t="str">
            <v>0520E_251</v>
          </cell>
          <cell r="G845">
            <v>43</v>
          </cell>
          <cell r="H845">
            <v>48</v>
          </cell>
          <cell r="I845">
            <v>0</v>
          </cell>
          <cell r="J845">
            <v>0</v>
          </cell>
          <cell r="K845">
            <v>0</v>
          </cell>
          <cell r="L845">
            <v>0</v>
          </cell>
          <cell r="M845">
            <v>0</v>
          </cell>
          <cell r="N845">
            <v>0</v>
          </cell>
          <cell r="O845">
            <v>0</v>
          </cell>
          <cell r="P845">
            <v>0</v>
          </cell>
          <cell r="Q845">
            <v>0</v>
          </cell>
          <cell r="R845">
            <v>43</v>
          </cell>
          <cell r="S845">
            <v>0</v>
          </cell>
          <cell r="T845">
            <v>43</v>
          </cell>
          <cell r="U845">
            <v>43</v>
          </cell>
          <cell r="V845">
            <v>0</v>
          </cell>
          <cell r="W845">
            <v>0</v>
          </cell>
          <cell r="X845">
            <v>0</v>
          </cell>
          <cell r="Y845">
            <v>0</v>
          </cell>
          <cell r="Z845">
            <v>0</v>
          </cell>
          <cell r="AA845">
            <v>0</v>
          </cell>
          <cell r="AB845">
            <v>0</v>
          </cell>
          <cell r="AC845">
            <v>0</v>
          </cell>
          <cell r="AD845">
            <v>0</v>
          </cell>
          <cell r="AE845">
            <v>0</v>
          </cell>
          <cell r="AF845">
            <v>0</v>
          </cell>
          <cell r="AG845">
            <v>0</v>
          </cell>
          <cell r="AH845">
            <v>0</v>
          </cell>
          <cell r="AI845">
            <v>0</v>
          </cell>
          <cell r="AJ845">
            <v>0</v>
          </cell>
          <cell r="AK845">
            <v>0</v>
          </cell>
          <cell r="AL845">
            <v>0</v>
          </cell>
          <cell r="AM845">
            <v>0</v>
          </cell>
          <cell r="AN845">
            <v>0</v>
          </cell>
          <cell r="AO845">
            <v>0</v>
          </cell>
          <cell r="AP845">
            <v>0</v>
          </cell>
          <cell r="AQ845">
            <v>0</v>
          </cell>
          <cell r="AR845">
            <v>0</v>
          </cell>
          <cell r="AS845">
            <v>0</v>
          </cell>
          <cell r="AT845">
            <v>0</v>
          </cell>
          <cell r="AU845">
            <v>0</v>
          </cell>
          <cell r="AV845">
            <v>0</v>
          </cell>
          <cell r="AW845">
            <v>0</v>
          </cell>
          <cell r="AX845">
            <v>0</v>
          </cell>
          <cell r="AY845">
            <v>0</v>
          </cell>
          <cell r="AZ845">
            <v>0</v>
          </cell>
          <cell r="BA845">
            <v>0</v>
          </cell>
          <cell r="BB845">
            <v>0</v>
          </cell>
          <cell r="BC845">
            <v>0</v>
          </cell>
          <cell r="BD845">
            <v>0</v>
          </cell>
          <cell r="BE845">
            <v>0</v>
          </cell>
          <cell r="BF845">
            <v>0</v>
          </cell>
          <cell r="BG845">
            <v>0</v>
          </cell>
          <cell r="BH845">
            <v>0</v>
          </cell>
          <cell r="BI845">
            <v>0</v>
          </cell>
          <cell r="BJ845">
            <v>0</v>
          </cell>
          <cell r="BK845">
            <v>0</v>
          </cell>
          <cell r="BL845">
            <v>0</v>
          </cell>
          <cell r="BM845">
            <v>0</v>
          </cell>
          <cell r="BN845">
            <v>0</v>
          </cell>
          <cell r="BO845">
            <v>0</v>
          </cell>
          <cell r="BP845">
            <v>0</v>
          </cell>
          <cell r="BQ845">
            <v>0</v>
          </cell>
          <cell r="BR845">
            <v>0</v>
          </cell>
          <cell r="BS845">
            <v>0</v>
          </cell>
          <cell r="BT845">
            <v>0</v>
          </cell>
          <cell r="BU845">
            <v>0</v>
          </cell>
          <cell r="BV845">
            <v>0</v>
          </cell>
          <cell r="BW845">
            <v>0</v>
          </cell>
          <cell r="BX845">
            <v>0</v>
          </cell>
          <cell r="BY845">
            <v>0</v>
          </cell>
          <cell r="BZ845">
            <v>0</v>
          </cell>
          <cell r="CA845">
            <v>0</v>
          </cell>
          <cell r="CB845">
            <v>0</v>
          </cell>
          <cell r="CC845">
            <v>0</v>
          </cell>
        </row>
        <row r="846">
          <cell r="B846" t="str">
            <v>국도38(종)03</v>
          </cell>
          <cell r="C846" t="str">
            <v>국도38(종)</v>
          </cell>
          <cell r="D846" t="str">
            <v>03</v>
          </cell>
          <cell r="E846" t="str">
            <v>0520E_251</v>
          </cell>
          <cell r="F846" t="str">
            <v>0520E_261</v>
          </cell>
          <cell r="G846">
            <v>71</v>
          </cell>
          <cell r="H846">
            <v>48</v>
          </cell>
          <cell r="I846">
            <v>0</v>
          </cell>
          <cell r="J846">
            <v>0</v>
          </cell>
          <cell r="K846">
            <v>0</v>
          </cell>
          <cell r="L846">
            <v>0</v>
          </cell>
          <cell r="M846">
            <v>0</v>
          </cell>
          <cell r="N846">
            <v>0</v>
          </cell>
          <cell r="O846">
            <v>0</v>
          </cell>
          <cell r="P846">
            <v>0</v>
          </cell>
          <cell r="Q846">
            <v>0</v>
          </cell>
          <cell r="R846">
            <v>71</v>
          </cell>
          <cell r="S846">
            <v>0</v>
          </cell>
          <cell r="T846">
            <v>71</v>
          </cell>
          <cell r="U846">
            <v>71</v>
          </cell>
          <cell r="V846">
            <v>0</v>
          </cell>
          <cell r="W846">
            <v>0</v>
          </cell>
          <cell r="X846">
            <v>0</v>
          </cell>
          <cell r="Y846">
            <v>0</v>
          </cell>
          <cell r="Z846">
            <v>0</v>
          </cell>
          <cell r="AA846">
            <v>0</v>
          </cell>
          <cell r="AB846">
            <v>0</v>
          </cell>
          <cell r="AC846">
            <v>0</v>
          </cell>
          <cell r="AD846">
            <v>0</v>
          </cell>
          <cell r="AE846">
            <v>0</v>
          </cell>
          <cell r="AF846">
            <v>0</v>
          </cell>
          <cell r="AG846">
            <v>0</v>
          </cell>
          <cell r="AH846">
            <v>0</v>
          </cell>
          <cell r="AI846">
            <v>0</v>
          </cell>
          <cell r="AJ846">
            <v>0</v>
          </cell>
          <cell r="AK846">
            <v>0</v>
          </cell>
          <cell r="AL846">
            <v>0</v>
          </cell>
          <cell r="AM846">
            <v>0</v>
          </cell>
          <cell r="AN846">
            <v>0</v>
          </cell>
          <cell r="AO846">
            <v>0</v>
          </cell>
          <cell r="AP846">
            <v>0</v>
          </cell>
          <cell r="AQ846">
            <v>0</v>
          </cell>
          <cell r="AR846">
            <v>0</v>
          </cell>
          <cell r="AS846">
            <v>0</v>
          </cell>
          <cell r="AT846">
            <v>0</v>
          </cell>
          <cell r="AU846">
            <v>0</v>
          </cell>
          <cell r="AV846">
            <v>0</v>
          </cell>
          <cell r="AW846">
            <v>0</v>
          </cell>
          <cell r="AX846">
            <v>0</v>
          </cell>
          <cell r="AY846">
            <v>0</v>
          </cell>
          <cell r="AZ846">
            <v>0</v>
          </cell>
          <cell r="BA846">
            <v>0</v>
          </cell>
          <cell r="BB846">
            <v>0</v>
          </cell>
          <cell r="BC846">
            <v>0</v>
          </cell>
          <cell r="BD846">
            <v>0</v>
          </cell>
          <cell r="BE846">
            <v>0</v>
          </cell>
          <cell r="BF846">
            <v>0</v>
          </cell>
          <cell r="BG846">
            <v>0</v>
          </cell>
          <cell r="BH846">
            <v>0</v>
          </cell>
          <cell r="BI846">
            <v>0</v>
          </cell>
          <cell r="BJ846">
            <v>0</v>
          </cell>
          <cell r="BK846">
            <v>0</v>
          </cell>
          <cell r="BL846">
            <v>0</v>
          </cell>
          <cell r="BM846">
            <v>0</v>
          </cell>
          <cell r="BN846">
            <v>0</v>
          </cell>
          <cell r="BO846">
            <v>0</v>
          </cell>
          <cell r="BP846">
            <v>0</v>
          </cell>
          <cell r="BQ846">
            <v>0</v>
          </cell>
          <cell r="BR846">
            <v>0</v>
          </cell>
          <cell r="BS846">
            <v>0</v>
          </cell>
          <cell r="BT846">
            <v>0</v>
          </cell>
          <cell r="BU846">
            <v>0</v>
          </cell>
          <cell r="BV846">
            <v>0</v>
          </cell>
          <cell r="BW846">
            <v>0</v>
          </cell>
          <cell r="BX846">
            <v>0</v>
          </cell>
          <cell r="BY846">
            <v>0</v>
          </cell>
          <cell r="BZ846">
            <v>0</v>
          </cell>
          <cell r="CA846">
            <v>0</v>
          </cell>
          <cell r="CB846">
            <v>0</v>
          </cell>
          <cell r="CC846">
            <v>0</v>
          </cell>
        </row>
        <row r="847">
          <cell r="B847" t="str">
            <v>국도38(종)03</v>
          </cell>
          <cell r="C847" t="str">
            <v>국도38(종)</v>
          </cell>
          <cell r="D847" t="str">
            <v>03</v>
          </cell>
          <cell r="E847" t="str">
            <v>0520E_261</v>
          </cell>
          <cell r="F847" t="str">
            <v>0520E_371</v>
          </cell>
          <cell r="G847">
            <v>45</v>
          </cell>
          <cell r="H847">
            <v>48</v>
          </cell>
          <cell r="I847">
            <v>0</v>
          </cell>
          <cell r="J847">
            <v>0</v>
          </cell>
          <cell r="K847">
            <v>0</v>
          </cell>
          <cell r="L847">
            <v>0</v>
          </cell>
          <cell r="M847">
            <v>0</v>
          </cell>
          <cell r="N847">
            <v>0</v>
          </cell>
          <cell r="O847">
            <v>0</v>
          </cell>
          <cell r="P847">
            <v>0</v>
          </cell>
          <cell r="Q847">
            <v>0</v>
          </cell>
          <cell r="R847">
            <v>45</v>
          </cell>
          <cell r="S847">
            <v>0</v>
          </cell>
          <cell r="T847">
            <v>45</v>
          </cell>
          <cell r="U847">
            <v>45</v>
          </cell>
          <cell r="V847">
            <v>0</v>
          </cell>
          <cell r="W847">
            <v>0</v>
          </cell>
          <cell r="X847">
            <v>0</v>
          </cell>
          <cell r="Y847">
            <v>0</v>
          </cell>
          <cell r="Z847">
            <v>0</v>
          </cell>
          <cell r="AA847">
            <v>0</v>
          </cell>
          <cell r="AB847">
            <v>0</v>
          </cell>
          <cell r="AC847">
            <v>0</v>
          </cell>
          <cell r="AD847">
            <v>0</v>
          </cell>
          <cell r="AE847">
            <v>0</v>
          </cell>
          <cell r="AF847">
            <v>0</v>
          </cell>
          <cell r="AG847">
            <v>0</v>
          </cell>
          <cell r="AH847">
            <v>0</v>
          </cell>
          <cell r="AI847">
            <v>0</v>
          </cell>
          <cell r="AJ847">
            <v>0</v>
          </cell>
          <cell r="AK847">
            <v>0</v>
          </cell>
          <cell r="AL847">
            <v>0</v>
          </cell>
          <cell r="AM847">
            <v>0</v>
          </cell>
          <cell r="AN847">
            <v>0</v>
          </cell>
          <cell r="AO847">
            <v>0</v>
          </cell>
          <cell r="AP847">
            <v>0</v>
          </cell>
          <cell r="AQ847">
            <v>0</v>
          </cell>
          <cell r="AR847">
            <v>0</v>
          </cell>
          <cell r="AS847">
            <v>0</v>
          </cell>
          <cell r="AT847">
            <v>0</v>
          </cell>
          <cell r="AU847">
            <v>0</v>
          </cell>
          <cell r="AV847">
            <v>0</v>
          </cell>
          <cell r="AW847">
            <v>0</v>
          </cell>
          <cell r="AX847">
            <v>0</v>
          </cell>
          <cell r="AY847">
            <v>0</v>
          </cell>
          <cell r="AZ847">
            <v>0</v>
          </cell>
          <cell r="BA847">
            <v>0</v>
          </cell>
          <cell r="BB847">
            <v>0</v>
          </cell>
          <cell r="BC847">
            <v>0</v>
          </cell>
          <cell r="BD847">
            <v>0</v>
          </cell>
          <cell r="BE847">
            <v>0</v>
          </cell>
          <cell r="BF847">
            <v>0</v>
          </cell>
          <cell r="BG847">
            <v>0</v>
          </cell>
          <cell r="BH847">
            <v>0</v>
          </cell>
          <cell r="BI847">
            <v>0</v>
          </cell>
          <cell r="BJ847">
            <v>0</v>
          </cell>
          <cell r="BK847">
            <v>0</v>
          </cell>
          <cell r="BL847">
            <v>0</v>
          </cell>
          <cell r="BM847">
            <v>0</v>
          </cell>
          <cell r="BN847">
            <v>0</v>
          </cell>
          <cell r="BO847">
            <v>0</v>
          </cell>
          <cell r="BP847">
            <v>0</v>
          </cell>
          <cell r="BQ847">
            <v>0</v>
          </cell>
          <cell r="BR847">
            <v>0</v>
          </cell>
          <cell r="BS847">
            <v>0</v>
          </cell>
          <cell r="BT847">
            <v>0</v>
          </cell>
          <cell r="BU847">
            <v>0</v>
          </cell>
          <cell r="BV847">
            <v>0</v>
          </cell>
          <cell r="BW847">
            <v>0</v>
          </cell>
          <cell r="BX847">
            <v>0</v>
          </cell>
          <cell r="BY847">
            <v>0</v>
          </cell>
          <cell r="BZ847">
            <v>0</v>
          </cell>
          <cell r="CA847">
            <v>0</v>
          </cell>
          <cell r="CB847">
            <v>0</v>
          </cell>
          <cell r="CC847">
            <v>0</v>
          </cell>
        </row>
        <row r="848">
          <cell r="B848" t="str">
            <v>국도38(종)03</v>
          </cell>
          <cell r="C848" t="str">
            <v>국도38(종)</v>
          </cell>
          <cell r="D848" t="str">
            <v>03</v>
          </cell>
          <cell r="E848" t="str">
            <v>0520E_371</v>
          </cell>
          <cell r="F848" t="str">
            <v>0520E_381</v>
          </cell>
          <cell r="G848">
            <v>35</v>
          </cell>
          <cell r="H848">
            <v>48</v>
          </cell>
          <cell r="I848">
            <v>0</v>
          </cell>
          <cell r="J848">
            <v>0</v>
          </cell>
          <cell r="K848">
            <v>0</v>
          </cell>
          <cell r="L848">
            <v>0</v>
          </cell>
          <cell r="M848">
            <v>0</v>
          </cell>
          <cell r="N848">
            <v>0</v>
          </cell>
          <cell r="O848">
            <v>0</v>
          </cell>
          <cell r="P848">
            <v>0</v>
          </cell>
          <cell r="Q848">
            <v>0</v>
          </cell>
          <cell r="R848">
            <v>35</v>
          </cell>
          <cell r="S848">
            <v>0</v>
          </cell>
          <cell r="T848">
            <v>35</v>
          </cell>
          <cell r="U848">
            <v>35</v>
          </cell>
          <cell r="V848">
            <v>0</v>
          </cell>
          <cell r="W848">
            <v>0</v>
          </cell>
          <cell r="X848">
            <v>0</v>
          </cell>
          <cell r="Y848">
            <v>0</v>
          </cell>
          <cell r="Z848">
            <v>0</v>
          </cell>
          <cell r="AA848">
            <v>0</v>
          </cell>
          <cell r="AB848">
            <v>0</v>
          </cell>
          <cell r="AC848">
            <v>0</v>
          </cell>
          <cell r="AD848">
            <v>0</v>
          </cell>
          <cell r="AE848">
            <v>0</v>
          </cell>
          <cell r="AF848">
            <v>0</v>
          </cell>
          <cell r="AG848">
            <v>0</v>
          </cell>
          <cell r="AH848">
            <v>0</v>
          </cell>
          <cell r="AI848">
            <v>0</v>
          </cell>
          <cell r="AJ848">
            <v>0</v>
          </cell>
          <cell r="AK848">
            <v>0</v>
          </cell>
          <cell r="AL848">
            <v>0</v>
          </cell>
          <cell r="AM848">
            <v>0</v>
          </cell>
          <cell r="AN848">
            <v>0</v>
          </cell>
          <cell r="AO848">
            <v>0</v>
          </cell>
          <cell r="AP848">
            <v>0</v>
          </cell>
          <cell r="AQ848">
            <v>0</v>
          </cell>
          <cell r="AR848">
            <v>0</v>
          </cell>
          <cell r="AS848">
            <v>0</v>
          </cell>
          <cell r="AT848">
            <v>0</v>
          </cell>
          <cell r="AU848">
            <v>0</v>
          </cell>
          <cell r="AV848">
            <v>0</v>
          </cell>
          <cell r="AW848">
            <v>0</v>
          </cell>
          <cell r="AX848">
            <v>0</v>
          </cell>
          <cell r="AY848">
            <v>0</v>
          </cell>
          <cell r="AZ848">
            <v>0</v>
          </cell>
          <cell r="BA848">
            <v>0</v>
          </cell>
          <cell r="BB848">
            <v>0</v>
          </cell>
          <cell r="BC848">
            <v>0</v>
          </cell>
          <cell r="BD848">
            <v>0</v>
          </cell>
          <cell r="BE848">
            <v>0</v>
          </cell>
          <cell r="BF848">
            <v>0</v>
          </cell>
          <cell r="BG848">
            <v>0</v>
          </cell>
          <cell r="BH848">
            <v>0</v>
          </cell>
          <cell r="BI848">
            <v>0</v>
          </cell>
          <cell r="BJ848">
            <v>0</v>
          </cell>
          <cell r="BK848">
            <v>0</v>
          </cell>
          <cell r="BL848">
            <v>0</v>
          </cell>
          <cell r="BM848">
            <v>0</v>
          </cell>
          <cell r="BN848">
            <v>0</v>
          </cell>
          <cell r="BO848">
            <v>0</v>
          </cell>
          <cell r="BP848">
            <v>0</v>
          </cell>
          <cell r="BQ848">
            <v>0</v>
          </cell>
          <cell r="BR848">
            <v>0</v>
          </cell>
          <cell r="BS848">
            <v>0</v>
          </cell>
          <cell r="BT848">
            <v>0</v>
          </cell>
          <cell r="BU848">
            <v>0</v>
          </cell>
          <cell r="BV848">
            <v>0</v>
          </cell>
          <cell r="BW848">
            <v>0</v>
          </cell>
          <cell r="BX848">
            <v>0</v>
          </cell>
          <cell r="BY848">
            <v>0</v>
          </cell>
          <cell r="BZ848">
            <v>0</v>
          </cell>
          <cell r="CA848">
            <v>0</v>
          </cell>
          <cell r="CB848">
            <v>0</v>
          </cell>
          <cell r="CC848">
            <v>0</v>
          </cell>
        </row>
        <row r="849">
          <cell r="B849" t="str">
            <v>국도38(종)03</v>
          </cell>
          <cell r="C849" t="str">
            <v>국도38(종)</v>
          </cell>
          <cell r="D849" t="str">
            <v>03</v>
          </cell>
          <cell r="E849" t="str">
            <v>0520E_381</v>
          </cell>
          <cell r="F849" t="str">
            <v>0520E_382</v>
          </cell>
          <cell r="G849">
            <v>47</v>
          </cell>
          <cell r="H849">
            <v>48</v>
          </cell>
          <cell r="I849">
            <v>0</v>
          </cell>
          <cell r="J849">
            <v>0</v>
          </cell>
          <cell r="K849">
            <v>0</v>
          </cell>
          <cell r="L849">
            <v>0</v>
          </cell>
          <cell r="M849">
            <v>0</v>
          </cell>
          <cell r="N849">
            <v>0</v>
          </cell>
          <cell r="O849">
            <v>0</v>
          </cell>
          <cell r="P849">
            <v>0</v>
          </cell>
          <cell r="Q849">
            <v>0</v>
          </cell>
          <cell r="R849">
            <v>47</v>
          </cell>
          <cell r="S849">
            <v>0</v>
          </cell>
          <cell r="T849">
            <v>47</v>
          </cell>
          <cell r="U849">
            <v>47</v>
          </cell>
          <cell r="V849">
            <v>0</v>
          </cell>
          <cell r="W849">
            <v>0</v>
          </cell>
          <cell r="X849">
            <v>0</v>
          </cell>
          <cell r="Y849">
            <v>0</v>
          </cell>
          <cell r="Z849">
            <v>0</v>
          </cell>
          <cell r="AA849">
            <v>0</v>
          </cell>
          <cell r="AB849">
            <v>0</v>
          </cell>
          <cell r="AC849">
            <v>0</v>
          </cell>
          <cell r="AD849">
            <v>0</v>
          </cell>
          <cell r="AE849">
            <v>0</v>
          </cell>
          <cell r="AF849">
            <v>0</v>
          </cell>
          <cell r="AG849">
            <v>0</v>
          </cell>
          <cell r="AH849">
            <v>0</v>
          </cell>
          <cell r="AI849">
            <v>0</v>
          </cell>
          <cell r="AJ849">
            <v>0</v>
          </cell>
          <cell r="AK849">
            <v>0</v>
          </cell>
          <cell r="AL849">
            <v>0</v>
          </cell>
          <cell r="AM849">
            <v>0</v>
          </cell>
          <cell r="AN849">
            <v>0</v>
          </cell>
          <cell r="AO849">
            <v>0</v>
          </cell>
          <cell r="AP849">
            <v>0</v>
          </cell>
          <cell r="AQ849">
            <v>0</v>
          </cell>
          <cell r="AR849">
            <v>0</v>
          </cell>
          <cell r="AS849">
            <v>0</v>
          </cell>
          <cell r="AT849">
            <v>0</v>
          </cell>
          <cell r="AU849">
            <v>0</v>
          </cell>
          <cell r="AV849">
            <v>0</v>
          </cell>
          <cell r="AW849">
            <v>0</v>
          </cell>
          <cell r="AX849">
            <v>0</v>
          </cell>
          <cell r="AY849">
            <v>0</v>
          </cell>
          <cell r="AZ849">
            <v>0</v>
          </cell>
          <cell r="BA849">
            <v>0</v>
          </cell>
          <cell r="BB849">
            <v>0</v>
          </cell>
          <cell r="BC849">
            <v>0</v>
          </cell>
          <cell r="BD849">
            <v>0</v>
          </cell>
          <cell r="BE849">
            <v>0</v>
          </cell>
          <cell r="BF849">
            <v>0</v>
          </cell>
          <cell r="BG849">
            <v>0</v>
          </cell>
          <cell r="BH849">
            <v>0</v>
          </cell>
          <cell r="BI849">
            <v>0</v>
          </cell>
          <cell r="BJ849">
            <v>0</v>
          </cell>
          <cell r="BK849">
            <v>0</v>
          </cell>
          <cell r="BL849">
            <v>0</v>
          </cell>
          <cell r="BM849">
            <v>0</v>
          </cell>
          <cell r="BN849">
            <v>0</v>
          </cell>
          <cell r="BO849">
            <v>0</v>
          </cell>
          <cell r="BP849">
            <v>0</v>
          </cell>
          <cell r="BQ849">
            <v>0</v>
          </cell>
          <cell r="BR849">
            <v>0</v>
          </cell>
          <cell r="BS849">
            <v>0</v>
          </cell>
          <cell r="BT849">
            <v>0</v>
          </cell>
          <cell r="BU849">
            <v>0</v>
          </cell>
          <cell r="BV849">
            <v>0</v>
          </cell>
          <cell r="BW849">
            <v>0</v>
          </cell>
          <cell r="BX849">
            <v>0</v>
          </cell>
          <cell r="BY849">
            <v>0</v>
          </cell>
          <cell r="BZ849">
            <v>0</v>
          </cell>
          <cell r="CA849">
            <v>0</v>
          </cell>
          <cell r="CB849">
            <v>0</v>
          </cell>
          <cell r="CC849">
            <v>0</v>
          </cell>
        </row>
        <row r="850">
          <cell r="B850" t="str">
            <v>국도38(종)03</v>
          </cell>
          <cell r="C850" t="str">
            <v>국도38(종)</v>
          </cell>
          <cell r="D850" t="str">
            <v>03</v>
          </cell>
          <cell r="E850" t="str">
            <v>0520E_382</v>
          </cell>
          <cell r="F850" t="str">
            <v>0520E_491</v>
          </cell>
          <cell r="G850">
            <v>26</v>
          </cell>
          <cell r="H850">
            <v>48</v>
          </cell>
          <cell r="I850">
            <v>0</v>
          </cell>
          <cell r="J850">
            <v>0</v>
          </cell>
          <cell r="K850">
            <v>0</v>
          </cell>
          <cell r="L850">
            <v>0</v>
          </cell>
          <cell r="M850">
            <v>0</v>
          </cell>
          <cell r="N850">
            <v>0</v>
          </cell>
          <cell r="O850">
            <v>0</v>
          </cell>
          <cell r="P850">
            <v>0</v>
          </cell>
          <cell r="Q850">
            <v>0</v>
          </cell>
          <cell r="R850">
            <v>26</v>
          </cell>
          <cell r="S850">
            <v>0</v>
          </cell>
          <cell r="T850">
            <v>26</v>
          </cell>
          <cell r="U850">
            <v>26</v>
          </cell>
          <cell r="V850">
            <v>0</v>
          </cell>
          <cell r="W850">
            <v>0</v>
          </cell>
          <cell r="X850">
            <v>0</v>
          </cell>
          <cell r="Y850">
            <v>0</v>
          </cell>
          <cell r="Z850">
            <v>0</v>
          </cell>
          <cell r="AA850">
            <v>0</v>
          </cell>
          <cell r="AB850">
            <v>0</v>
          </cell>
          <cell r="AC850">
            <v>0</v>
          </cell>
          <cell r="AD850">
            <v>0</v>
          </cell>
          <cell r="AE850">
            <v>0</v>
          </cell>
          <cell r="AF850">
            <v>0</v>
          </cell>
          <cell r="AG850">
            <v>0</v>
          </cell>
          <cell r="AH850">
            <v>0</v>
          </cell>
          <cell r="AI850">
            <v>0</v>
          </cell>
          <cell r="AJ850">
            <v>0</v>
          </cell>
          <cell r="AK850">
            <v>0</v>
          </cell>
          <cell r="AL850">
            <v>0</v>
          </cell>
          <cell r="AM850">
            <v>0</v>
          </cell>
          <cell r="AN850">
            <v>0</v>
          </cell>
          <cell r="AO850">
            <v>0</v>
          </cell>
          <cell r="AP850">
            <v>0</v>
          </cell>
          <cell r="AQ850">
            <v>0</v>
          </cell>
          <cell r="AR850">
            <v>0</v>
          </cell>
          <cell r="AS850">
            <v>0</v>
          </cell>
          <cell r="AT850">
            <v>0</v>
          </cell>
          <cell r="AU850">
            <v>0</v>
          </cell>
          <cell r="AV850">
            <v>0</v>
          </cell>
          <cell r="AW850">
            <v>0</v>
          </cell>
          <cell r="AX850">
            <v>0</v>
          </cell>
          <cell r="AY850">
            <v>0</v>
          </cell>
          <cell r="AZ850">
            <v>0</v>
          </cell>
          <cell r="BA850">
            <v>0</v>
          </cell>
          <cell r="BB850">
            <v>0</v>
          </cell>
          <cell r="BC850">
            <v>0</v>
          </cell>
          <cell r="BD850">
            <v>0</v>
          </cell>
          <cell r="BE850">
            <v>0</v>
          </cell>
          <cell r="BF850">
            <v>0</v>
          </cell>
          <cell r="BG850">
            <v>0</v>
          </cell>
          <cell r="BH850">
            <v>0</v>
          </cell>
          <cell r="BI850">
            <v>0</v>
          </cell>
          <cell r="BJ850">
            <v>0</v>
          </cell>
          <cell r="BK850">
            <v>0</v>
          </cell>
          <cell r="BL850">
            <v>0</v>
          </cell>
          <cell r="BM850">
            <v>0</v>
          </cell>
          <cell r="BN850">
            <v>0</v>
          </cell>
          <cell r="BO850">
            <v>0</v>
          </cell>
          <cell r="BP850">
            <v>0</v>
          </cell>
          <cell r="BQ850">
            <v>0</v>
          </cell>
          <cell r="BR850">
            <v>0</v>
          </cell>
          <cell r="BS850">
            <v>0</v>
          </cell>
          <cell r="BT850">
            <v>0</v>
          </cell>
          <cell r="BU850">
            <v>0</v>
          </cell>
          <cell r="BV850">
            <v>0</v>
          </cell>
          <cell r="BW850">
            <v>0</v>
          </cell>
          <cell r="BX850">
            <v>0</v>
          </cell>
          <cell r="BY850">
            <v>0</v>
          </cell>
          <cell r="BZ850">
            <v>0</v>
          </cell>
          <cell r="CA850">
            <v>0</v>
          </cell>
          <cell r="CB850">
            <v>0</v>
          </cell>
          <cell r="CC850">
            <v>0</v>
          </cell>
        </row>
        <row r="851">
          <cell r="B851" t="str">
            <v>국도38(종)03</v>
          </cell>
          <cell r="C851" t="str">
            <v>국도38(종)</v>
          </cell>
          <cell r="D851" t="str">
            <v>03</v>
          </cell>
          <cell r="E851" t="str">
            <v>0520E_491</v>
          </cell>
          <cell r="F851" t="str">
            <v>0521Y_402</v>
          </cell>
          <cell r="G851">
            <v>53</v>
          </cell>
          <cell r="H851">
            <v>48</v>
          </cell>
          <cell r="I851">
            <v>0</v>
          </cell>
          <cell r="J851">
            <v>0</v>
          </cell>
          <cell r="K851">
            <v>0</v>
          </cell>
          <cell r="L851">
            <v>0</v>
          </cell>
          <cell r="M851">
            <v>0</v>
          </cell>
          <cell r="N851">
            <v>0</v>
          </cell>
          <cell r="O851">
            <v>0</v>
          </cell>
          <cell r="P851">
            <v>0</v>
          </cell>
          <cell r="Q851">
            <v>0</v>
          </cell>
          <cell r="R851">
            <v>53</v>
          </cell>
          <cell r="S851">
            <v>0</v>
          </cell>
          <cell r="T851">
            <v>53</v>
          </cell>
          <cell r="U851">
            <v>53</v>
          </cell>
          <cell r="V851">
            <v>0</v>
          </cell>
          <cell r="W851">
            <v>0</v>
          </cell>
          <cell r="X851">
            <v>0</v>
          </cell>
          <cell r="Y851">
            <v>0</v>
          </cell>
          <cell r="Z851">
            <v>0</v>
          </cell>
          <cell r="AA851">
            <v>0</v>
          </cell>
          <cell r="AB851">
            <v>0</v>
          </cell>
          <cell r="AC851">
            <v>0</v>
          </cell>
          <cell r="AD851">
            <v>0</v>
          </cell>
          <cell r="AE851">
            <v>0</v>
          </cell>
          <cell r="AF851">
            <v>0</v>
          </cell>
          <cell r="AG851">
            <v>0</v>
          </cell>
          <cell r="AH851">
            <v>0</v>
          </cell>
          <cell r="AI851">
            <v>0</v>
          </cell>
          <cell r="AJ851">
            <v>0</v>
          </cell>
          <cell r="AK851">
            <v>0</v>
          </cell>
          <cell r="AL851">
            <v>0</v>
          </cell>
          <cell r="AM851">
            <v>0</v>
          </cell>
          <cell r="AN851">
            <v>0</v>
          </cell>
          <cell r="AO851">
            <v>0</v>
          </cell>
          <cell r="AP851">
            <v>0</v>
          </cell>
          <cell r="AQ851">
            <v>0</v>
          </cell>
          <cell r="AR851">
            <v>0</v>
          </cell>
          <cell r="AS851">
            <v>0</v>
          </cell>
          <cell r="AT851">
            <v>0</v>
          </cell>
          <cell r="AU851">
            <v>0</v>
          </cell>
          <cell r="AV851">
            <v>0</v>
          </cell>
          <cell r="AW851">
            <v>0</v>
          </cell>
          <cell r="AX851">
            <v>0</v>
          </cell>
          <cell r="AY851">
            <v>0</v>
          </cell>
          <cell r="AZ851">
            <v>0</v>
          </cell>
          <cell r="BA851">
            <v>0</v>
          </cell>
          <cell r="BB851">
            <v>0</v>
          </cell>
          <cell r="BC851">
            <v>0</v>
          </cell>
          <cell r="BD851">
            <v>0</v>
          </cell>
          <cell r="BE851">
            <v>0</v>
          </cell>
          <cell r="BF851">
            <v>0</v>
          </cell>
          <cell r="BG851">
            <v>0</v>
          </cell>
          <cell r="BH851">
            <v>0</v>
          </cell>
          <cell r="BI851">
            <v>0</v>
          </cell>
          <cell r="BJ851">
            <v>0</v>
          </cell>
          <cell r="BK851">
            <v>0</v>
          </cell>
          <cell r="BL851">
            <v>0</v>
          </cell>
          <cell r="BM851">
            <v>0</v>
          </cell>
          <cell r="BN851">
            <v>0</v>
          </cell>
          <cell r="BO851">
            <v>0</v>
          </cell>
          <cell r="BP851">
            <v>0</v>
          </cell>
          <cell r="BQ851">
            <v>0</v>
          </cell>
          <cell r="BR851">
            <v>0</v>
          </cell>
          <cell r="BS851">
            <v>0</v>
          </cell>
          <cell r="BT851">
            <v>0</v>
          </cell>
          <cell r="BU851">
            <v>0</v>
          </cell>
          <cell r="BV851">
            <v>0</v>
          </cell>
          <cell r="BW851">
            <v>0</v>
          </cell>
          <cell r="BX851">
            <v>0</v>
          </cell>
          <cell r="BY851">
            <v>0</v>
          </cell>
          <cell r="BZ851">
            <v>0</v>
          </cell>
          <cell r="CA851">
            <v>0</v>
          </cell>
          <cell r="CB851">
            <v>0</v>
          </cell>
          <cell r="CC851">
            <v>0</v>
          </cell>
        </row>
        <row r="852">
          <cell r="B852" t="str">
            <v>국도38(종)03</v>
          </cell>
          <cell r="C852" t="str">
            <v>국도38(종)</v>
          </cell>
          <cell r="D852" t="str">
            <v>03</v>
          </cell>
          <cell r="E852" t="str">
            <v>0521Y_402</v>
          </cell>
          <cell r="F852" t="str">
            <v>0521Y_403</v>
          </cell>
          <cell r="G852">
            <v>24</v>
          </cell>
          <cell r="H852">
            <v>48</v>
          </cell>
          <cell r="I852">
            <v>0</v>
          </cell>
          <cell r="J852">
            <v>0</v>
          </cell>
          <cell r="K852">
            <v>0</v>
          </cell>
          <cell r="L852">
            <v>0</v>
          </cell>
          <cell r="M852">
            <v>0</v>
          </cell>
          <cell r="N852">
            <v>0</v>
          </cell>
          <cell r="O852">
            <v>0</v>
          </cell>
          <cell r="P852">
            <v>0</v>
          </cell>
          <cell r="Q852">
            <v>0</v>
          </cell>
          <cell r="R852">
            <v>24</v>
          </cell>
          <cell r="S852">
            <v>0</v>
          </cell>
          <cell r="T852">
            <v>24</v>
          </cell>
          <cell r="U852">
            <v>24</v>
          </cell>
          <cell r="V852">
            <v>0</v>
          </cell>
          <cell r="W852">
            <v>0</v>
          </cell>
          <cell r="X852">
            <v>0</v>
          </cell>
          <cell r="Y852">
            <v>0</v>
          </cell>
          <cell r="Z852">
            <v>0</v>
          </cell>
          <cell r="AA852">
            <v>0</v>
          </cell>
          <cell r="AB852">
            <v>0</v>
          </cell>
          <cell r="AC852">
            <v>0</v>
          </cell>
          <cell r="AD852">
            <v>0</v>
          </cell>
          <cell r="AE852">
            <v>0</v>
          </cell>
          <cell r="AF852">
            <v>0</v>
          </cell>
          <cell r="AG852">
            <v>0</v>
          </cell>
          <cell r="AH852">
            <v>0</v>
          </cell>
          <cell r="AI852">
            <v>0</v>
          </cell>
          <cell r="AJ852">
            <v>0</v>
          </cell>
          <cell r="AK852">
            <v>0</v>
          </cell>
          <cell r="AL852">
            <v>0</v>
          </cell>
          <cell r="AM852">
            <v>0</v>
          </cell>
          <cell r="AN852">
            <v>0</v>
          </cell>
          <cell r="AO852">
            <v>0</v>
          </cell>
          <cell r="AP852">
            <v>0</v>
          </cell>
          <cell r="AQ852">
            <v>0</v>
          </cell>
          <cell r="AR852">
            <v>0</v>
          </cell>
          <cell r="AS852">
            <v>0</v>
          </cell>
          <cell r="AT852">
            <v>0</v>
          </cell>
          <cell r="AU852">
            <v>0</v>
          </cell>
          <cell r="AV852">
            <v>0</v>
          </cell>
          <cell r="AW852">
            <v>0</v>
          </cell>
          <cell r="AX852">
            <v>0</v>
          </cell>
          <cell r="AY852">
            <v>0</v>
          </cell>
          <cell r="AZ852">
            <v>0</v>
          </cell>
          <cell r="BA852">
            <v>0</v>
          </cell>
          <cell r="BB852">
            <v>0</v>
          </cell>
          <cell r="BC852">
            <v>0</v>
          </cell>
          <cell r="BD852">
            <v>0</v>
          </cell>
          <cell r="BE852">
            <v>0</v>
          </cell>
          <cell r="BF852">
            <v>0</v>
          </cell>
          <cell r="BG852">
            <v>0</v>
          </cell>
          <cell r="BH852">
            <v>0</v>
          </cell>
          <cell r="BI852">
            <v>0</v>
          </cell>
          <cell r="BJ852">
            <v>0</v>
          </cell>
          <cell r="BK852">
            <v>0</v>
          </cell>
          <cell r="BL852">
            <v>0</v>
          </cell>
          <cell r="BM852">
            <v>0</v>
          </cell>
          <cell r="BN852">
            <v>0</v>
          </cell>
          <cell r="BO852">
            <v>0</v>
          </cell>
          <cell r="BP852">
            <v>0</v>
          </cell>
          <cell r="BQ852">
            <v>0</v>
          </cell>
          <cell r="BR852">
            <v>0</v>
          </cell>
          <cell r="BS852">
            <v>0</v>
          </cell>
          <cell r="BT852">
            <v>0</v>
          </cell>
          <cell r="BU852">
            <v>0</v>
          </cell>
          <cell r="BV852">
            <v>0</v>
          </cell>
          <cell r="BW852">
            <v>0</v>
          </cell>
          <cell r="BX852">
            <v>0</v>
          </cell>
          <cell r="BY852">
            <v>0</v>
          </cell>
          <cell r="BZ852">
            <v>0</v>
          </cell>
          <cell r="CA852">
            <v>0</v>
          </cell>
          <cell r="CB852">
            <v>0</v>
          </cell>
          <cell r="CC852">
            <v>0</v>
          </cell>
        </row>
        <row r="853">
          <cell r="B853" t="str">
            <v>국도38(종)03</v>
          </cell>
          <cell r="C853" t="str">
            <v>국도38(종)</v>
          </cell>
          <cell r="D853" t="str">
            <v>03</v>
          </cell>
          <cell r="E853" t="str">
            <v>0521Y_403</v>
          </cell>
          <cell r="F853" t="str">
            <v>0521Y_502</v>
          </cell>
          <cell r="G853">
            <v>20</v>
          </cell>
          <cell r="H853">
            <v>48</v>
          </cell>
          <cell r="I853">
            <v>0</v>
          </cell>
          <cell r="J853">
            <v>0</v>
          </cell>
          <cell r="K853">
            <v>0</v>
          </cell>
          <cell r="L853">
            <v>0</v>
          </cell>
          <cell r="M853">
            <v>0</v>
          </cell>
          <cell r="N853">
            <v>0</v>
          </cell>
          <cell r="O853">
            <v>0</v>
          </cell>
          <cell r="P853">
            <v>0</v>
          </cell>
          <cell r="Q853">
            <v>0</v>
          </cell>
          <cell r="R853">
            <v>20</v>
          </cell>
          <cell r="S853">
            <v>0</v>
          </cell>
          <cell r="T853">
            <v>20</v>
          </cell>
          <cell r="U853">
            <v>20</v>
          </cell>
          <cell r="V853">
            <v>0</v>
          </cell>
          <cell r="W853">
            <v>0</v>
          </cell>
          <cell r="X853">
            <v>0</v>
          </cell>
          <cell r="Y853">
            <v>0</v>
          </cell>
          <cell r="Z853">
            <v>0</v>
          </cell>
          <cell r="AA853">
            <v>0</v>
          </cell>
          <cell r="AB853">
            <v>0</v>
          </cell>
          <cell r="AC853">
            <v>0</v>
          </cell>
          <cell r="AD853">
            <v>0</v>
          </cell>
          <cell r="AE853">
            <v>0</v>
          </cell>
          <cell r="AF853">
            <v>0</v>
          </cell>
          <cell r="AG853">
            <v>0</v>
          </cell>
          <cell r="AH853">
            <v>0</v>
          </cell>
          <cell r="AI853">
            <v>0</v>
          </cell>
          <cell r="AJ853">
            <v>0</v>
          </cell>
          <cell r="AK853">
            <v>0</v>
          </cell>
          <cell r="AL853">
            <v>0</v>
          </cell>
          <cell r="AM853">
            <v>0</v>
          </cell>
          <cell r="AN853">
            <v>0</v>
          </cell>
          <cell r="AO853">
            <v>0</v>
          </cell>
          <cell r="AP853">
            <v>0</v>
          </cell>
          <cell r="AQ853">
            <v>0</v>
          </cell>
          <cell r="AR853">
            <v>0</v>
          </cell>
          <cell r="AS853">
            <v>0</v>
          </cell>
          <cell r="AT853">
            <v>0</v>
          </cell>
          <cell r="AU853">
            <v>0</v>
          </cell>
          <cell r="AV853">
            <v>0</v>
          </cell>
          <cell r="AW853">
            <v>0</v>
          </cell>
          <cell r="AX853">
            <v>0</v>
          </cell>
          <cell r="AY853">
            <v>0</v>
          </cell>
          <cell r="AZ853">
            <v>0</v>
          </cell>
          <cell r="BA853">
            <v>0</v>
          </cell>
          <cell r="BB853">
            <v>0</v>
          </cell>
          <cell r="BC853">
            <v>0</v>
          </cell>
          <cell r="BD853">
            <v>0</v>
          </cell>
          <cell r="BE853">
            <v>0</v>
          </cell>
          <cell r="BF853">
            <v>0</v>
          </cell>
          <cell r="BG853">
            <v>0</v>
          </cell>
          <cell r="BH853">
            <v>0</v>
          </cell>
          <cell r="BI853">
            <v>0</v>
          </cell>
          <cell r="BJ853">
            <v>0</v>
          </cell>
          <cell r="BK853">
            <v>0</v>
          </cell>
          <cell r="BL853">
            <v>0</v>
          </cell>
          <cell r="BM853">
            <v>0</v>
          </cell>
          <cell r="BN853">
            <v>0</v>
          </cell>
          <cell r="BO853">
            <v>0</v>
          </cell>
          <cell r="BP853">
            <v>0</v>
          </cell>
          <cell r="BQ853">
            <v>0</v>
          </cell>
          <cell r="BR853">
            <v>0</v>
          </cell>
          <cell r="BS853">
            <v>0</v>
          </cell>
          <cell r="BT853">
            <v>0</v>
          </cell>
          <cell r="BU853">
            <v>0</v>
          </cell>
          <cell r="BV853">
            <v>0</v>
          </cell>
          <cell r="BW853">
            <v>0</v>
          </cell>
          <cell r="BX853">
            <v>0</v>
          </cell>
          <cell r="BY853">
            <v>0</v>
          </cell>
          <cell r="BZ853">
            <v>0</v>
          </cell>
          <cell r="CA853">
            <v>0</v>
          </cell>
          <cell r="CB853">
            <v>0</v>
          </cell>
          <cell r="CC853">
            <v>0</v>
          </cell>
        </row>
        <row r="854">
          <cell r="B854" t="str">
            <v>국도38(종)03</v>
          </cell>
          <cell r="C854" t="str">
            <v>국도38(종)</v>
          </cell>
          <cell r="D854" t="str">
            <v>03</v>
          </cell>
          <cell r="E854" t="str">
            <v>0521Y_502</v>
          </cell>
          <cell r="F854" t="str">
            <v>0521Y_511</v>
          </cell>
          <cell r="G854">
            <v>42</v>
          </cell>
          <cell r="H854">
            <v>48</v>
          </cell>
          <cell r="I854">
            <v>0</v>
          </cell>
          <cell r="J854">
            <v>0</v>
          </cell>
          <cell r="K854">
            <v>0</v>
          </cell>
          <cell r="L854">
            <v>0</v>
          </cell>
          <cell r="M854">
            <v>0</v>
          </cell>
          <cell r="N854">
            <v>0</v>
          </cell>
          <cell r="O854">
            <v>0</v>
          </cell>
          <cell r="P854">
            <v>0</v>
          </cell>
          <cell r="Q854">
            <v>0</v>
          </cell>
          <cell r="R854">
            <v>42</v>
          </cell>
          <cell r="S854">
            <v>0</v>
          </cell>
          <cell r="T854">
            <v>42</v>
          </cell>
          <cell r="U854">
            <v>42</v>
          </cell>
          <cell r="V854">
            <v>0</v>
          </cell>
          <cell r="W854">
            <v>0</v>
          </cell>
          <cell r="X854">
            <v>0</v>
          </cell>
          <cell r="Y854">
            <v>0</v>
          </cell>
          <cell r="Z854">
            <v>0</v>
          </cell>
          <cell r="AA854">
            <v>0</v>
          </cell>
          <cell r="AB854">
            <v>0</v>
          </cell>
          <cell r="AC854">
            <v>0</v>
          </cell>
          <cell r="AD854">
            <v>0</v>
          </cell>
          <cell r="AE854">
            <v>0</v>
          </cell>
          <cell r="AF854">
            <v>0</v>
          </cell>
          <cell r="AG854">
            <v>0</v>
          </cell>
          <cell r="AH854">
            <v>0</v>
          </cell>
          <cell r="AI854">
            <v>0</v>
          </cell>
          <cell r="AJ854">
            <v>0</v>
          </cell>
          <cell r="AK854">
            <v>0</v>
          </cell>
          <cell r="AL854">
            <v>0</v>
          </cell>
          <cell r="AM854">
            <v>0</v>
          </cell>
          <cell r="AN854">
            <v>0</v>
          </cell>
          <cell r="AO854">
            <v>0</v>
          </cell>
          <cell r="AP854">
            <v>0</v>
          </cell>
          <cell r="AQ854">
            <v>0</v>
          </cell>
          <cell r="AR854">
            <v>0</v>
          </cell>
          <cell r="AS854">
            <v>0</v>
          </cell>
          <cell r="AT854">
            <v>0</v>
          </cell>
          <cell r="AU854">
            <v>0</v>
          </cell>
          <cell r="AV854">
            <v>0</v>
          </cell>
          <cell r="AW854">
            <v>0</v>
          </cell>
          <cell r="AX854">
            <v>0</v>
          </cell>
          <cell r="AY854">
            <v>0</v>
          </cell>
          <cell r="AZ854">
            <v>0</v>
          </cell>
          <cell r="BA854">
            <v>0</v>
          </cell>
          <cell r="BB854">
            <v>0</v>
          </cell>
          <cell r="BC854">
            <v>0</v>
          </cell>
          <cell r="BD854">
            <v>0</v>
          </cell>
          <cell r="BE854">
            <v>0</v>
          </cell>
          <cell r="BF854">
            <v>0</v>
          </cell>
          <cell r="BG854">
            <v>0</v>
          </cell>
          <cell r="BH854">
            <v>0</v>
          </cell>
          <cell r="BI854">
            <v>0</v>
          </cell>
          <cell r="BJ854">
            <v>0</v>
          </cell>
          <cell r="BK854">
            <v>0</v>
          </cell>
          <cell r="BL854">
            <v>0</v>
          </cell>
          <cell r="BM854">
            <v>0</v>
          </cell>
          <cell r="BN854">
            <v>0</v>
          </cell>
          <cell r="BO854">
            <v>0</v>
          </cell>
          <cell r="BP854">
            <v>0</v>
          </cell>
          <cell r="BQ854">
            <v>0</v>
          </cell>
          <cell r="BR854">
            <v>0</v>
          </cell>
          <cell r="BS854">
            <v>0</v>
          </cell>
          <cell r="BT854">
            <v>0</v>
          </cell>
          <cell r="BU854">
            <v>0</v>
          </cell>
          <cell r="BV854">
            <v>0</v>
          </cell>
          <cell r="BW854">
            <v>0</v>
          </cell>
          <cell r="BX854">
            <v>0</v>
          </cell>
          <cell r="BY854">
            <v>0</v>
          </cell>
          <cell r="BZ854">
            <v>0</v>
          </cell>
          <cell r="CA854">
            <v>0</v>
          </cell>
          <cell r="CB854">
            <v>0</v>
          </cell>
          <cell r="CC854">
            <v>0</v>
          </cell>
        </row>
        <row r="855">
          <cell r="B855" t="str">
            <v>국도38(종)03</v>
          </cell>
          <cell r="C855" t="str">
            <v>국도38(종)</v>
          </cell>
          <cell r="D855" t="str">
            <v>03</v>
          </cell>
          <cell r="E855" t="str">
            <v>0521Y_511</v>
          </cell>
          <cell r="F855" t="str">
            <v>0521Y_521</v>
          </cell>
          <cell r="G855">
            <v>31</v>
          </cell>
          <cell r="H855">
            <v>48</v>
          </cell>
          <cell r="I855">
            <v>0</v>
          </cell>
          <cell r="J855">
            <v>0</v>
          </cell>
          <cell r="K855">
            <v>0</v>
          </cell>
          <cell r="L855">
            <v>0</v>
          </cell>
          <cell r="M855">
            <v>0</v>
          </cell>
          <cell r="N855">
            <v>0</v>
          </cell>
          <cell r="O855">
            <v>0</v>
          </cell>
          <cell r="P855">
            <v>0</v>
          </cell>
          <cell r="Q855">
            <v>0</v>
          </cell>
          <cell r="R855">
            <v>31</v>
          </cell>
          <cell r="S855">
            <v>0</v>
          </cell>
          <cell r="T855">
            <v>31</v>
          </cell>
          <cell r="U855">
            <v>31</v>
          </cell>
          <cell r="V855">
            <v>0</v>
          </cell>
          <cell r="W855">
            <v>0</v>
          </cell>
          <cell r="X855">
            <v>0</v>
          </cell>
          <cell r="Y855">
            <v>0</v>
          </cell>
          <cell r="Z855">
            <v>0</v>
          </cell>
          <cell r="AA855">
            <v>0</v>
          </cell>
          <cell r="AB855">
            <v>0</v>
          </cell>
          <cell r="AC855">
            <v>0</v>
          </cell>
          <cell r="AD855">
            <v>0</v>
          </cell>
          <cell r="AE855">
            <v>0</v>
          </cell>
          <cell r="AF855">
            <v>0</v>
          </cell>
          <cell r="AG855">
            <v>0</v>
          </cell>
          <cell r="AH855">
            <v>0</v>
          </cell>
          <cell r="AI855">
            <v>0</v>
          </cell>
          <cell r="AJ855">
            <v>0</v>
          </cell>
          <cell r="AK855">
            <v>0</v>
          </cell>
          <cell r="AL855">
            <v>0</v>
          </cell>
          <cell r="AM855">
            <v>0</v>
          </cell>
          <cell r="AN855">
            <v>0</v>
          </cell>
          <cell r="AO855">
            <v>0</v>
          </cell>
          <cell r="AP855">
            <v>0</v>
          </cell>
          <cell r="AQ855">
            <v>0</v>
          </cell>
          <cell r="AR855">
            <v>0</v>
          </cell>
          <cell r="AS855">
            <v>0</v>
          </cell>
          <cell r="AT855">
            <v>0</v>
          </cell>
          <cell r="AU855">
            <v>0</v>
          </cell>
          <cell r="AV855">
            <v>0</v>
          </cell>
          <cell r="AW855">
            <v>0</v>
          </cell>
          <cell r="AX855">
            <v>0</v>
          </cell>
          <cell r="AY855">
            <v>0</v>
          </cell>
          <cell r="AZ855">
            <v>0</v>
          </cell>
          <cell r="BA855">
            <v>0</v>
          </cell>
          <cell r="BB855">
            <v>0</v>
          </cell>
          <cell r="BC855">
            <v>0</v>
          </cell>
          <cell r="BD855">
            <v>0</v>
          </cell>
          <cell r="BE855">
            <v>0</v>
          </cell>
          <cell r="BF855">
            <v>0</v>
          </cell>
          <cell r="BG855">
            <v>0</v>
          </cell>
          <cell r="BH855">
            <v>0</v>
          </cell>
          <cell r="BI855">
            <v>0</v>
          </cell>
          <cell r="BJ855">
            <v>0</v>
          </cell>
          <cell r="BK855">
            <v>0</v>
          </cell>
          <cell r="BL855">
            <v>0</v>
          </cell>
          <cell r="BM855">
            <v>0</v>
          </cell>
          <cell r="BN855">
            <v>0</v>
          </cell>
          <cell r="BO855">
            <v>0</v>
          </cell>
          <cell r="BP855">
            <v>0</v>
          </cell>
          <cell r="BQ855">
            <v>0</v>
          </cell>
          <cell r="BR855">
            <v>0</v>
          </cell>
          <cell r="BS855">
            <v>0</v>
          </cell>
          <cell r="BT855">
            <v>0</v>
          </cell>
          <cell r="BU855">
            <v>0</v>
          </cell>
          <cell r="BV855">
            <v>0</v>
          </cell>
          <cell r="BW855">
            <v>0</v>
          </cell>
          <cell r="BX855">
            <v>0</v>
          </cell>
          <cell r="BY855">
            <v>0</v>
          </cell>
          <cell r="BZ855">
            <v>0</v>
          </cell>
          <cell r="CA855">
            <v>0</v>
          </cell>
          <cell r="CB855">
            <v>0</v>
          </cell>
          <cell r="CC855">
            <v>0</v>
          </cell>
        </row>
        <row r="856">
          <cell r="B856" t="str">
            <v>국도38(종)03</v>
          </cell>
          <cell r="C856" t="str">
            <v>국도38(종)</v>
          </cell>
          <cell r="D856" t="str">
            <v>03</v>
          </cell>
          <cell r="E856" t="str">
            <v>0521Y_521</v>
          </cell>
          <cell r="F856" t="str">
            <v>0521Y_632</v>
          </cell>
          <cell r="G856">
            <v>46</v>
          </cell>
          <cell r="H856">
            <v>48</v>
          </cell>
          <cell r="I856">
            <v>0</v>
          </cell>
          <cell r="J856">
            <v>0</v>
          </cell>
          <cell r="K856">
            <v>0</v>
          </cell>
          <cell r="L856">
            <v>0</v>
          </cell>
          <cell r="M856">
            <v>0</v>
          </cell>
          <cell r="N856">
            <v>0</v>
          </cell>
          <cell r="O856">
            <v>0</v>
          </cell>
          <cell r="P856">
            <v>0</v>
          </cell>
          <cell r="Q856">
            <v>0</v>
          </cell>
          <cell r="R856">
            <v>46</v>
          </cell>
          <cell r="S856">
            <v>0</v>
          </cell>
          <cell r="T856">
            <v>46</v>
          </cell>
          <cell r="U856">
            <v>46</v>
          </cell>
          <cell r="V856">
            <v>0</v>
          </cell>
          <cell r="W856">
            <v>0</v>
          </cell>
          <cell r="X856">
            <v>0</v>
          </cell>
          <cell r="Y856">
            <v>0</v>
          </cell>
          <cell r="Z856">
            <v>0</v>
          </cell>
          <cell r="AA856">
            <v>0</v>
          </cell>
          <cell r="AB856">
            <v>0</v>
          </cell>
          <cell r="AC856">
            <v>0</v>
          </cell>
          <cell r="AD856">
            <v>0</v>
          </cell>
          <cell r="AE856">
            <v>0</v>
          </cell>
          <cell r="AF856">
            <v>0</v>
          </cell>
          <cell r="AG856">
            <v>0</v>
          </cell>
          <cell r="AH856">
            <v>0</v>
          </cell>
          <cell r="AI856">
            <v>0</v>
          </cell>
          <cell r="AJ856">
            <v>0</v>
          </cell>
          <cell r="AK856">
            <v>0</v>
          </cell>
          <cell r="AL856">
            <v>0</v>
          </cell>
          <cell r="AM856">
            <v>0</v>
          </cell>
          <cell r="AN856">
            <v>0</v>
          </cell>
          <cell r="AO856">
            <v>0</v>
          </cell>
          <cell r="AP856">
            <v>0</v>
          </cell>
          <cell r="AQ856">
            <v>0</v>
          </cell>
          <cell r="AR856">
            <v>0</v>
          </cell>
          <cell r="AS856">
            <v>0</v>
          </cell>
          <cell r="AT856">
            <v>0</v>
          </cell>
          <cell r="AU856">
            <v>0</v>
          </cell>
          <cell r="AV856">
            <v>0</v>
          </cell>
          <cell r="AW856">
            <v>0</v>
          </cell>
          <cell r="AX856">
            <v>0</v>
          </cell>
          <cell r="AY856">
            <v>0</v>
          </cell>
          <cell r="AZ856">
            <v>0</v>
          </cell>
          <cell r="BA856">
            <v>0</v>
          </cell>
          <cell r="BB856">
            <v>0</v>
          </cell>
          <cell r="BC856">
            <v>0</v>
          </cell>
          <cell r="BD856">
            <v>0</v>
          </cell>
          <cell r="BE856">
            <v>0</v>
          </cell>
          <cell r="BF856">
            <v>0</v>
          </cell>
          <cell r="BG856">
            <v>0</v>
          </cell>
          <cell r="BH856">
            <v>0</v>
          </cell>
          <cell r="BI856">
            <v>0</v>
          </cell>
          <cell r="BJ856">
            <v>0</v>
          </cell>
          <cell r="BK856">
            <v>0</v>
          </cell>
          <cell r="BL856">
            <v>0</v>
          </cell>
          <cell r="BM856">
            <v>0</v>
          </cell>
          <cell r="BN856">
            <v>0</v>
          </cell>
          <cell r="BO856">
            <v>0</v>
          </cell>
          <cell r="BP856">
            <v>0</v>
          </cell>
          <cell r="BQ856">
            <v>0</v>
          </cell>
          <cell r="BR856">
            <v>0</v>
          </cell>
          <cell r="BS856">
            <v>0</v>
          </cell>
          <cell r="BT856">
            <v>0</v>
          </cell>
          <cell r="BU856">
            <v>0</v>
          </cell>
          <cell r="BV856">
            <v>0</v>
          </cell>
          <cell r="BW856">
            <v>0</v>
          </cell>
          <cell r="BX856">
            <v>0</v>
          </cell>
          <cell r="BY856">
            <v>0</v>
          </cell>
          <cell r="BZ856">
            <v>0</v>
          </cell>
          <cell r="CA856">
            <v>0</v>
          </cell>
          <cell r="CB856">
            <v>0</v>
          </cell>
          <cell r="CC856">
            <v>0</v>
          </cell>
        </row>
        <row r="857">
          <cell r="B857" t="str">
            <v>국도38(종)03</v>
          </cell>
          <cell r="C857" t="str">
            <v>국도38(종)</v>
          </cell>
          <cell r="D857" t="str">
            <v>03</v>
          </cell>
          <cell r="E857" t="str">
            <v>0521Y_632</v>
          </cell>
          <cell r="F857" t="str">
            <v>0521Y_631</v>
          </cell>
          <cell r="G857">
            <v>47</v>
          </cell>
          <cell r="H857">
            <v>48</v>
          </cell>
          <cell r="I857">
            <v>0</v>
          </cell>
          <cell r="J857">
            <v>0</v>
          </cell>
          <cell r="K857">
            <v>0</v>
          </cell>
          <cell r="L857">
            <v>0</v>
          </cell>
          <cell r="M857">
            <v>0</v>
          </cell>
          <cell r="N857">
            <v>0</v>
          </cell>
          <cell r="O857">
            <v>0</v>
          </cell>
          <cell r="P857">
            <v>0</v>
          </cell>
          <cell r="Q857">
            <v>0</v>
          </cell>
          <cell r="R857">
            <v>47</v>
          </cell>
          <cell r="S857">
            <v>0</v>
          </cell>
          <cell r="T857">
            <v>47</v>
          </cell>
          <cell r="U857">
            <v>47</v>
          </cell>
          <cell r="V857">
            <v>0</v>
          </cell>
          <cell r="W857">
            <v>0</v>
          </cell>
          <cell r="X857">
            <v>0</v>
          </cell>
          <cell r="Y857">
            <v>0</v>
          </cell>
          <cell r="Z857">
            <v>0</v>
          </cell>
          <cell r="AA857">
            <v>0</v>
          </cell>
          <cell r="AB857">
            <v>0</v>
          </cell>
          <cell r="AC857">
            <v>0</v>
          </cell>
          <cell r="AD857">
            <v>0</v>
          </cell>
          <cell r="AE857">
            <v>0</v>
          </cell>
          <cell r="AF857">
            <v>0</v>
          </cell>
          <cell r="AG857">
            <v>0</v>
          </cell>
          <cell r="AH857">
            <v>0</v>
          </cell>
          <cell r="AI857">
            <v>0</v>
          </cell>
          <cell r="AJ857">
            <v>0</v>
          </cell>
          <cell r="AK857">
            <v>0</v>
          </cell>
          <cell r="AL857">
            <v>0</v>
          </cell>
          <cell r="AM857">
            <v>0</v>
          </cell>
          <cell r="AN857">
            <v>0</v>
          </cell>
          <cell r="AO857">
            <v>0</v>
          </cell>
          <cell r="AP857">
            <v>0</v>
          </cell>
          <cell r="AQ857">
            <v>0</v>
          </cell>
          <cell r="AR857">
            <v>0</v>
          </cell>
          <cell r="AS857">
            <v>0</v>
          </cell>
          <cell r="AT857">
            <v>0</v>
          </cell>
          <cell r="AU857">
            <v>0</v>
          </cell>
          <cell r="AV857">
            <v>0</v>
          </cell>
          <cell r="AW857">
            <v>0</v>
          </cell>
          <cell r="AX857">
            <v>0</v>
          </cell>
          <cell r="AY857">
            <v>0</v>
          </cell>
          <cell r="AZ857">
            <v>0</v>
          </cell>
          <cell r="BA857">
            <v>0</v>
          </cell>
          <cell r="BB857">
            <v>0</v>
          </cell>
          <cell r="BC857">
            <v>0</v>
          </cell>
          <cell r="BD857">
            <v>0</v>
          </cell>
          <cell r="BE857">
            <v>0</v>
          </cell>
          <cell r="BF857">
            <v>0</v>
          </cell>
          <cell r="BG857">
            <v>0</v>
          </cell>
          <cell r="BH857">
            <v>0</v>
          </cell>
          <cell r="BI857">
            <v>0</v>
          </cell>
          <cell r="BJ857">
            <v>0</v>
          </cell>
          <cell r="BK857">
            <v>0</v>
          </cell>
          <cell r="BL857">
            <v>0</v>
          </cell>
          <cell r="BM857">
            <v>0</v>
          </cell>
          <cell r="BN857">
            <v>0</v>
          </cell>
          <cell r="BO857">
            <v>0</v>
          </cell>
          <cell r="BP857">
            <v>0</v>
          </cell>
          <cell r="BQ857">
            <v>0</v>
          </cell>
          <cell r="BR857">
            <v>0</v>
          </cell>
          <cell r="BS857">
            <v>0</v>
          </cell>
          <cell r="BT857">
            <v>0</v>
          </cell>
          <cell r="BU857">
            <v>0</v>
          </cell>
          <cell r="BV857">
            <v>0</v>
          </cell>
          <cell r="BW857">
            <v>0</v>
          </cell>
          <cell r="BX857">
            <v>0</v>
          </cell>
          <cell r="BY857">
            <v>0</v>
          </cell>
          <cell r="BZ857">
            <v>0</v>
          </cell>
          <cell r="CA857">
            <v>0</v>
          </cell>
          <cell r="CB857">
            <v>0</v>
          </cell>
          <cell r="CC857">
            <v>0</v>
          </cell>
        </row>
        <row r="858">
          <cell r="B858" t="str">
            <v>국도38(종)03</v>
          </cell>
          <cell r="C858" t="str">
            <v>국도38(종)</v>
          </cell>
          <cell r="D858" t="str">
            <v>03</v>
          </cell>
          <cell r="E858" t="str">
            <v>0521Y_631</v>
          </cell>
          <cell r="F858" t="str">
            <v>0521Y_743</v>
          </cell>
          <cell r="G858">
            <v>48</v>
          </cell>
          <cell r="H858">
            <v>48</v>
          </cell>
          <cell r="I858">
            <v>0</v>
          </cell>
          <cell r="J858">
            <v>0</v>
          </cell>
          <cell r="K858">
            <v>0</v>
          </cell>
          <cell r="L858">
            <v>0</v>
          </cell>
          <cell r="M858">
            <v>0</v>
          </cell>
          <cell r="N858">
            <v>0</v>
          </cell>
          <cell r="O858">
            <v>0</v>
          </cell>
          <cell r="P858">
            <v>0</v>
          </cell>
          <cell r="Q858">
            <v>0</v>
          </cell>
          <cell r="R858">
            <v>48</v>
          </cell>
          <cell r="S858">
            <v>0</v>
          </cell>
          <cell r="T858">
            <v>48</v>
          </cell>
          <cell r="U858">
            <v>48</v>
          </cell>
          <cell r="V858">
            <v>0</v>
          </cell>
          <cell r="W858">
            <v>0</v>
          </cell>
          <cell r="X858">
            <v>0</v>
          </cell>
          <cell r="Y858">
            <v>0</v>
          </cell>
          <cell r="Z858">
            <v>0</v>
          </cell>
          <cell r="AA858">
            <v>0</v>
          </cell>
          <cell r="AB858">
            <v>0</v>
          </cell>
          <cell r="AC858">
            <v>0</v>
          </cell>
          <cell r="AD858">
            <v>0</v>
          </cell>
          <cell r="AE858">
            <v>0</v>
          </cell>
          <cell r="AF858">
            <v>0</v>
          </cell>
          <cell r="AG858">
            <v>0</v>
          </cell>
          <cell r="AH858">
            <v>0</v>
          </cell>
          <cell r="AI858">
            <v>0</v>
          </cell>
          <cell r="AJ858">
            <v>0</v>
          </cell>
          <cell r="AK858">
            <v>0</v>
          </cell>
          <cell r="AL858">
            <v>0</v>
          </cell>
          <cell r="AM858">
            <v>0</v>
          </cell>
          <cell r="AN858">
            <v>0</v>
          </cell>
          <cell r="AO858">
            <v>0</v>
          </cell>
          <cell r="AP858">
            <v>0</v>
          </cell>
          <cell r="AQ858">
            <v>0</v>
          </cell>
          <cell r="AR858">
            <v>0</v>
          </cell>
          <cell r="AS858">
            <v>0</v>
          </cell>
          <cell r="AT858">
            <v>0</v>
          </cell>
          <cell r="AU858">
            <v>0</v>
          </cell>
          <cell r="AV858">
            <v>0</v>
          </cell>
          <cell r="AW858">
            <v>0</v>
          </cell>
          <cell r="AX858">
            <v>0</v>
          </cell>
          <cell r="AY858">
            <v>0</v>
          </cell>
          <cell r="AZ858">
            <v>0</v>
          </cell>
          <cell r="BA858">
            <v>0</v>
          </cell>
          <cell r="BB858">
            <v>0</v>
          </cell>
          <cell r="BC858">
            <v>0</v>
          </cell>
          <cell r="BD858">
            <v>0</v>
          </cell>
          <cell r="BE858">
            <v>0</v>
          </cell>
          <cell r="BF858">
            <v>0</v>
          </cell>
          <cell r="BG858">
            <v>0</v>
          </cell>
          <cell r="BH858">
            <v>0</v>
          </cell>
          <cell r="BI858">
            <v>0</v>
          </cell>
          <cell r="BJ858">
            <v>0</v>
          </cell>
          <cell r="BK858">
            <v>0</v>
          </cell>
          <cell r="BL858">
            <v>0</v>
          </cell>
          <cell r="BM858">
            <v>0</v>
          </cell>
          <cell r="BN858">
            <v>0</v>
          </cell>
          <cell r="BO858">
            <v>0</v>
          </cell>
          <cell r="BP858">
            <v>0</v>
          </cell>
          <cell r="BQ858">
            <v>0</v>
          </cell>
          <cell r="BR858">
            <v>0</v>
          </cell>
          <cell r="BS858">
            <v>0</v>
          </cell>
          <cell r="BT858">
            <v>0</v>
          </cell>
          <cell r="BU858">
            <v>0</v>
          </cell>
          <cell r="BV858">
            <v>0</v>
          </cell>
          <cell r="BW858">
            <v>0</v>
          </cell>
          <cell r="BX858">
            <v>0</v>
          </cell>
          <cell r="BY858">
            <v>0</v>
          </cell>
          <cell r="BZ858">
            <v>0</v>
          </cell>
          <cell r="CA858">
            <v>0</v>
          </cell>
          <cell r="CB858">
            <v>0</v>
          </cell>
          <cell r="CC858">
            <v>0</v>
          </cell>
        </row>
        <row r="859">
          <cell r="B859" t="str">
            <v>국도38(종)03</v>
          </cell>
          <cell r="C859" t="str">
            <v>국도38(종)</v>
          </cell>
          <cell r="D859" t="str">
            <v>03</v>
          </cell>
          <cell r="E859" t="str">
            <v>0521Y_743</v>
          </cell>
          <cell r="F859" t="str">
            <v>0521Y_751</v>
          </cell>
          <cell r="G859">
            <v>31</v>
          </cell>
          <cell r="H859">
            <v>48</v>
          </cell>
          <cell r="I859">
            <v>0</v>
          </cell>
          <cell r="J859">
            <v>0</v>
          </cell>
          <cell r="K859">
            <v>0</v>
          </cell>
          <cell r="L859">
            <v>0</v>
          </cell>
          <cell r="M859">
            <v>0</v>
          </cell>
          <cell r="N859">
            <v>0</v>
          </cell>
          <cell r="O859">
            <v>0</v>
          </cell>
          <cell r="P859">
            <v>0</v>
          </cell>
          <cell r="Q859">
            <v>0</v>
          </cell>
          <cell r="R859">
            <v>31</v>
          </cell>
          <cell r="S859">
            <v>0</v>
          </cell>
          <cell r="T859">
            <v>31</v>
          </cell>
          <cell r="U859">
            <v>31</v>
          </cell>
          <cell r="V859">
            <v>0</v>
          </cell>
          <cell r="W859">
            <v>0</v>
          </cell>
          <cell r="X859">
            <v>0</v>
          </cell>
          <cell r="Y859">
            <v>0</v>
          </cell>
          <cell r="Z859">
            <v>0</v>
          </cell>
          <cell r="AA859">
            <v>0</v>
          </cell>
          <cell r="AB859">
            <v>0</v>
          </cell>
          <cell r="AC859">
            <v>0</v>
          </cell>
          <cell r="AD859">
            <v>0</v>
          </cell>
          <cell r="AE859">
            <v>0</v>
          </cell>
          <cell r="AF859">
            <v>0</v>
          </cell>
          <cell r="AG859">
            <v>0</v>
          </cell>
          <cell r="AH859">
            <v>0</v>
          </cell>
          <cell r="AI859">
            <v>0</v>
          </cell>
          <cell r="AJ859">
            <v>0</v>
          </cell>
          <cell r="AK859">
            <v>0</v>
          </cell>
          <cell r="AL859">
            <v>0</v>
          </cell>
          <cell r="AM859">
            <v>0</v>
          </cell>
          <cell r="AN859">
            <v>0</v>
          </cell>
          <cell r="AO859">
            <v>0</v>
          </cell>
          <cell r="AP859">
            <v>0</v>
          </cell>
          <cell r="AQ859">
            <v>0</v>
          </cell>
          <cell r="AR859">
            <v>0</v>
          </cell>
          <cell r="AS859">
            <v>0</v>
          </cell>
          <cell r="AT859">
            <v>0</v>
          </cell>
          <cell r="AU859">
            <v>0</v>
          </cell>
          <cell r="AV859">
            <v>0</v>
          </cell>
          <cell r="AW859">
            <v>0</v>
          </cell>
          <cell r="AX859">
            <v>0</v>
          </cell>
          <cell r="AY859">
            <v>0</v>
          </cell>
          <cell r="AZ859">
            <v>0</v>
          </cell>
          <cell r="BA859">
            <v>0</v>
          </cell>
          <cell r="BB859">
            <v>0</v>
          </cell>
          <cell r="BC859">
            <v>0</v>
          </cell>
          <cell r="BD859">
            <v>0</v>
          </cell>
          <cell r="BE859">
            <v>0</v>
          </cell>
          <cell r="BF859">
            <v>0</v>
          </cell>
          <cell r="BG859">
            <v>0</v>
          </cell>
          <cell r="BH859">
            <v>0</v>
          </cell>
          <cell r="BI859">
            <v>0</v>
          </cell>
          <cell r="BJ859">
            <v>0</v>
          </cell>
          <cell r="BK859">
            <v>0</v>
          </cell>
          <cell r="BL859">
            <v>0</v>
          </cell>
          <cell r="BM859">
            <v>0</v>
          </cell>
          <cell r="BN859">
            <v>0</v>
          </cell>
          <cell r="BO859">
            <v>0</v>
          </cell>
          <cell r="BP859">
            <v>0</v>
          </cell>
          <cell r="BQ859">
            <v>0</v>
          </cell>
          <cell r="BR859">
            <v>0</v>
          </cell>
          <cell r="BS859">
            <v>0</v>
          </cell>
          <cell r="BT859">
            <v>0</v>
          </cell>
          <cell r="BU859">
            <v>0</v>
          </cell>
          <cell r="BV859">
            <v>0</v>
          </cell>
          <cell r="BW859">
            <v>0</v>
          </cell>
          <cell r="BX859">
            <v>0</v>
          </cell>
          <cell r="BY859">
            <v>0</v>
          </cell>
          <cell r="BZ859">
            <v>0</v>
          </cell>
          <cell r="CA859">
            <v>0</v>
          </cell>
          <cell r="CB859">
            <v>0</v>
          </cell>
          <cell r="CC859">
            <v>0</v>
          </cell>
        </row>
        <row r="860">
          <cell r="B860" t="str">
            <v>국도38(종)03</v>
          </cell>
          <cell r="C860" t="str">
            <v>국도38(종)</v>
          </cell>
          <cell r="D860" t="str">
            <v>03</v>
          </cell>
          <cell r="E860" t="str">
            <v>0521Y_751</v>
          </cell>
          <cell r="F860" t="str">
            <v>0521Y_852</v>
          </cell>
          <cell r="G860">
            <v>31</v>
          </cell>
          <cell r="H860">
            <v>48</v>
          </cell>
          <cell r="I860">
            <v>0</v>
          </cell>
          <cell r="J860">
            <v>0</v>
          </cell>
          <cell r="K860">
            <v>0</v>
          </cell>
          <cell r="L860">
            <v>0</v>
          </cell>
          <cell r="M860">
            <v>0</v>
          </cell>
          <cell r="N860">
            <v>0</v>
          </cell>
          <cell r="O860">
            <v>0</v>
          </cell>
          <cell r="P860">
            <v>0</v>
          </cell>
          <cell r="Q860">
            <v>0</v>
          </cell>
          <cell r="R860">
            <v>31</v>
          </cell>
          <cell r="S860">
            <v>0</v>
          </cell>
          <cell r="T860">
            <v>31</v>
          </cell>
          <cell r="U860">
            <v>31</v>
          </cell>
          <cell r="V860">
            <v>0</v>
          </cell>
          <cell r="W860">
            <v>0</v>
          </cell>
          <cell r="X860">
            <v>0</v>
          </cell>
          <cell r="Y860">
            <v>0</v>
          </cell>
          <cell r="Z860">
            <v>0</v>
          </cell>
          <cell r="AA860">
            <v>0</v>
          </cell>
          <cell r="AB860">
            <v>0</v>
          </cell>
          <cell r="AC860">
            <v>0</v>
          </cell>
          <cell r="AD860">
            <v>0</v>
          </cell>
          <cell r="AE860">
            <v>0</v>
          </cell>
          <cell r="AF860">
            <v>0</v>
          </cell>
          <cell r="AG860">
            <v>0</v>
          </cell>
          <cell r="AH860">
            <v>0</v>
          </cell>
          <cell r="AI860">
            <v>0</v>
          </cell>
          <cell r="AJ860">
            <v>0</v>
          </cell>
          <cell r="AK860">
            <v>0</v>
          </cell>
          <cell r="AL860">
            <v>0</v>
          </cell>
          <cell r="AM860">
            <v>0</v>
          </cell>
          <cell r="AN860">
            <v>0</v>
          </cell>
          <cell r="AO860">
            <v>0</v>
          </cell>
          <cell r="AP860">
            <v>0</v>
          </cell>
          <cell r="AQ860">
            <v>0</v>
          </cell>
          <cell r="AR860">
            <v>0</v>
          </cell>
          <cell r="AS860">
            <v>0</v>
          </cell>
          <cell r="AT860">
            <v>0</v>
          </cell>
          <cell r="AU860">
            <v>0</v>
          </cell>
          <cell r="AV860">
            <v>0</v>
          </cell>
          <cell r="AW860">
            <v>0</v>
          </cell>
          <cell r="AX860">
            <v>0</v>
          </cell>
          <cell r="AY860">
            <v>0</v>
          </cell>
          <cell r="AZ860">
            <v>0</v>
          </cell>
          <cell r="BA860">
            <v>0</v>
          </cell>
          <cell r="BB860">
            <v>0</v>
          </cell>
          <cell r="BC860">
            <v>0</v>
          </cell>
          <cell r="BD860">
            <v>0</v>
          </cell>
          <cell r="BE860">
            <v>0</v>
          </cell>
          <cell r="BF860">
            <v>0</v>
          </cell>
          <cell r="BG860">
            <v>0</v>
          </cell>
          <cell r="BH860">
            <v>0</v>
          </cell>
          <cell r="BI860">
            <v>0</v>
          </cell>
          <cell r="BJ860">
            <v>0</v>
          </cell>
          <cell r="BK860">
            <v>0</v>
          </cell>
          <cell r="BL860">
            <v>0</v>
          </cell>
          <cell r="BM860">
            <v>0</v>
          </cell>
          <cell r="BN860">
            <v>0</v>
          </cell>
          <cell r="BO860">
            <v>0</v>
          </cell>
          <cell r="BP860">
            <v>0</v>
          </cell>
          <cell r="BQ860">
            <v>0</v>
          </cell>
          <cell r="BR860">
            <v>0</v>
          </cell>
          <cell r="BS860">
            <v>0</v>
          </cell>
          <cell r="BT860">
            <v>0</v>
          </cell>
          <cell r="BU860">
            <v>0</v>
          </cell>
          <cell r="BV860">
            <v>0</v>
          </cell>
          <cell r="BW860">
            <v>0</v>
          </cell>
          <cell r="BX860">
            <v>0</v>
          </cell>
          <cell r="BY860">
            <v>0</v>
          </cell>
          <cell r="BZ860">
            <v>0</v>
          </cell>
          <cell r="CA860">
            <v>0</v>
          </cell>
          <cell r="CB860">
            <v>0</v>
          </cell>
          <cell r="CC860">
            <v>0</v>
          </cell>
        </row>
        <row r="861">
          <cell r="B861" t="str">
            <v>국도38(종)03</v>
          </cell>
          <cell r="C861" t="str">
            <v>국도38(종)</v>
          </cell>
          <cell r="D861" t="str">
            <v>03</v>
          </cell>
          <cell r="E861" t="str">
            <v>0521Y_852</v>
          </cell>
          <cell r="F861" t="str">
            <v>0521Y_861</v>
          </cell>
          <cell r="G861">
            <v>40</v>
          </cell>
          <cell r="H861">
            <v>48</v>
          </cell>
          <cell r="I861">
            <v>0</v>
          </cell>
          <cell r="J861">
            <v>0</v>
          </cell>
          <cell r="K861">
            <v>0</v>
          </cell>
          <cell r="L861">
            <v>0</v>
          </cell>
          <cell r="M861">
            <v>0</v>
          </cell>
          <cell r="N861">
            <v>0</v>
          </cell>
          <cell r="O861">
            <v>0</v>
          </cell>
          <cell r="P861">
            <v>0</v>
          </cell>
          <cell r="Q861">
            <v>0</v>
          </cell>
          <cell r="R861">
            <v>40</v>
          </cell>
          <cell r="S861">
            <v>0</v>
          </cell>
          <cell r="T861">
            <v>40</v>
          </cell>
          <cell r="U861">
            <v>40</v>
          </cell>
          <cell r="V861">
            <v>0</v>
          </cell>
          <cell r="W861">
            <v>0</v>
          </cell>
          <cell r="X861">
            <v>0</v>
          </cell>
          <cell r="Y861">
            <v>0</v>
          </cell>
          <cell r="Z861">
            <v>0</v>
          </cell>
          <cell r="AA861">
            <v>0</v>
          </cell>
          <cell r="AB861">
            <v>0</v>
          </cell>
          <cell r="AC861">
            <v>0</v>
          </cell>
          <cell r="AD861">
            <v>0</v>
          </cell>
          <cell r="AE861">
            <v>0</v>
          </cell>
          <cell r="AF861">
            <v>0</v>
          </cell>
          <cell r="AG861">
            <v>0</v>
          </cell>
          <cell r="AH861">
            <v>0</v>
          </cell>
          <cell r="AI861">
            <v>0</v>
          </cell>
          <cell r="AJ861">
            <v>0</v>
          </cell>
          <cell r="AK861">
            <v>0</v>
          </cell>
          <cell r="AL861">
            <v>0</v>
          </cell>
          <cell r="AM861">
            <v>0</v>
          </cell>
          <cell r="AN861">
            <v>0</v>
          </cell>
          <cell r="AO861">
            <v>0</v>
          </cell>
          <cell r="AP861">
            <v>0</v>
          </cell>
          <cell r="AQ861">
            <v>0</v>
          </cell>
          <cell r="AR861">
            <v>0</v>
          </cell>
          <cell r="AS861">
            <v>0</v>
          </cell>
          <cell r="AT861">
            <v>0</v>
          </cell>
          <cell r="AU861">
            <v>0</v>
          </cell>
          <cell r="AV861">
            <v>0</v>
          </cell>
          <cell r="AW861">
            <v>0</v>
          </cell>
          <cell r="AX861">
            <v>0</v>
          </cell>
          <cell r="AY861">
            <v>0</v>
          </cell>
          <cell r="AZ861">
            <v>0</v>
          </cell>
          <cell r="BA861">
            <v>0</v>
          </cell>
          <cell r="BB861">
            <v>0</v>
          </cell>
          <cell r="BC861">
            <v>0</v>
          </cell>
          <cell r="BD861">
            <v>0</v>
          </cell>
          <cell r="BE861">
            <v>0</v>
          </cell>
          <cell r="BF861">
            <v>0</v>
          </cell>
          <cell r="BG861">
            <v>0</v>
          </cell>
          <cell r="BH861">
            <v>0</v>
          </cell>
          <cell r="BI861">
            <v>0</v>
          </cell>
          <cell r="BJ861">
            <v>0</v>
          </cell>
          <cell r="BK861">
            <v>0</v>
          </cell>
          <cell r="BL861">
            <v>0</v>
          </cell>
          <cell r="BM861">
            <v>0</v>
          </cell>
          <cell r="BN861">
            <v>0</v>
          </cell>
          <cell r="BO861">
            <v>0</v>
          </cell>
          <cell r="BP861">
            <v>0</v>
          </cell>
          <cell r="BQ861">
            <v>0</v>
          </cell>
          <cell r="BR861">
            <v>0</v>
          </cell>
          <cell r="BS861">
            <v>0</v>
          </cell>
          <cell r="BT861">
            <v>0</v>
          </cell>
          <cell r="BU861">
            <v>0</v>
          </cell>
          <cell r="BV861">
            <v>0</v>
          </cell>
          <cell r="BW861">
            <v>0</v>
          </cell>
          <cell r="BX861">
            <v>0</v>
          </cell>
          <cell r="BY861">
            <v>0</v>
          </cell>
          <cell r="BZ861">
            <v>0</v>
          </cell>
          <cell r="CA861">
            <v>0</v>
          </cell>
          <cell r="CB861">
            <v>0</v>
          </cell>
          <cell r="CC861">
            <v>0</v>
          </cell>
        </row>
        <row r="862">
          <cell r="B862" t="str">
            <v>국도38(종)03</v>
          </cell>
          <cell r="C862" t="str">
            <v>국도38(종)</v>
          </cell>
          <cell r="D862" t="str">
            <v>03</v>
          </cell>
          <cell r="E862" t="str">
            <v>0521Y_861</v>
          </cell>
          <cell r="F862" t="str">
            <v>0521Y_871</v>
          </cell>
          <cell r="G862">
            <v>43</v>
          </cell>
          <cell r="H862">
            <v>48</v>
          </cell>
          <cell r="I862">
            <v>0</v>
          </cell>
          <cell r="J862">
            <v>0</v>
          </cell>
          <cell r="K862">
            <v>0</v>
          </cell>
          <cell r="L862">
            <v>0</v>
          </cell>
          <cell r="M862">
            <v>0</v>
          </cell>
          <cell r="N862">
            <v>0</v>
          </cell>
          <cell r="O862">
            <v>0</v>
          </cell>
          <cell r="P862">
            <v>0</v>
          </cell>
          <cell r="Q862">
            <v>0</v>
          </cell>
          <cell r="R862">
            <v>43</v>
          </cell>
          <cell r="S862">
            <v>0</v>
          </cell>
          <cell r="T862">
            <v>43</v>
          </cell>
          <cell r="U862">
            <v>43</v>
          </cell>
          <cell r="V862">
            <v>0</v>
          </cell>
          <cell r="W862">
            <v>0</v>
          </cell>
          <cell r="X862">
            <v>0</v>
          </cell>
          <cell r="Y862">
            <v>0</v>
          </cell>
          <cell r="Z862">
            <v>0</v>
          </cell>
          <cell r="AA862">
            <v>0</v>
          </cell>
          <cell r="AB862">
            <v>0</v>
          </cell>
          <cell r="AC862">
            <v>0</v>
          </cell>
          <cell r="AD862">
            <v>0</v>
          </cell>
          <cell r="AE862">
            <v>0</v>
          </cell>
          <cell r="AF862">
            <v>0</v>
          </cell>
          <cell r="AG862">
            <v>0</v>
          </cell>
          <cell r="AH862">
            <v>0</v>
          </cell>
          <cell r="AI862">
            <v>0</v>
          </cell>
          <cell r="AJ862">
            <v>0</v>
          </cell>
          <cell r="AK862">
            <v>0</v>
          </cell>
          <cell r="AL862">
            <v>0</v>
          </cell>
          <cell r="AM862">
            <v>0</v>
          </cell>
          <cell r="AN862">
            <v>0</v>
          </cell>
          <cell r="AO862">
            <v>0</v>
          </cell>
          <cell r="AP862">
            <v>0</v>
          </cell>
          <cell r="AQ862">
            <v>0</v>
          </cell>
          <cell r="AR862">
            <v>0</v>
          </cell>
          <cell r="AS862">
            <v>0</v>
          </cell>
          <cell r="AT862">
            <v>0</v>
          </cell>
          <cell r="AU862">
            <v>0</v>
          </cell>
          <cell r="AV862">
            <v>0</v>
          </cell>
          <cell r="AW862">
            <v>0</v>
          </cell>
          <cell r="AX862">
            <v>0</v>
          </cell>
          <cell r="AY862">
            <v>0</v>
          </cell>
          <cell r="AZ862">
            <v>0</v>
          </cell>
          <cell r="BA862">
            <v>0</v>
          </cell>
          <cell r="BB862">
            <v>0</v>
          </cell>
          <cell r="BC862">
            <v>0</v>
          </cell>
          <cell r="BD862">
            <v>0</v>
          </cell>
          <cell r="BE862">
            <v>0</v>
          </cell>
          <cell r="BF862">
            <v>0</v>
          </cell>
          <cell r="BG862">
            <v>0</v>
          </cell>
          <cell r="BH862">
            <v>0</v>
          </cell>
          <cell r="BI862">
            <v>0</v>
          </cell>
          <cell r="BJ862">
            <v>0</v>
          </cell>
          <cell r="BK862">
            <v>0</v>
          </cell>
          <cell r="BL862">
            <v>0</v>
          </cell>
          <cell r="BM862">
            <v>0</v>
          </cell>
          <cell r="BN862">
            <v>0</v>
          </cell>
          <cell r="BO862">
            <v>0</v>
          </cell>
          <cell r="BP862">
            <v>0</v>
          </cell>
          <cell r="BQ862">
            <v>0</v>
          </cell>
          <cell r="BR862">
            <v>0</v>
          </cell>
          <cell r="BS862">
            <v>0</v>
          </cell>
          <cell r="BT862">
            <v>0</v>
          </cell>
          <cell r="BU862">
            <v>0</v>
          </cell>
          <cell r="BV862">
            <v>0</v>
          </cell>
          <cell r="BW862">
            <v>0</v>
          </cell>
          <cell r="BX862">
            <v>0</v>
          </cell>
          <cell r="BY862">
            <v>0</v>
          </cell>
          <cell r="BZ862">
            <v>0</v>
          </cell>
          <cell r="CA862">
            <v>0</v>
          </cell>
          <cell r="CB862">
            <v>0</v>
          </cell>
          <cell r="CC862">
            <v>0</v>
          </cell>
        </row>
        <row r="863">
          <cell r="B863" t="str">
            <v>국도38(종)03</v>
          </cell>
          <cell r="C863" t="str">
            <v>국도38(종)</v>
          </cell>
          <cell r="D863" t="str">
            <v>03</v>
          </cell>
          <cell r="E863" t="str">
            <v>0521Y_871</v>
          </cell>
          <cell r="F863" t="str">
            <v>0521Y_981</v>
          </cell>
          <cell r="G863">
            <v>48</v>
          </cell>
          <cell r="H863">
            <v>48</v>
          </cell>
          <cell r="I863">
            <v>0</v>
          </cell>
          <cell r="J863">
            <v>0</v>
          </cell>
          <cell r="K863">
            <v>0</v>
          </cell>
          <cell r="L863">
            <v>0</v>
          </cell>
          <cell r="M863">
            <v>0</v>
          </cell>
          <cell r="N863">
            <v>0</v>
          </cell>
          <cell r="O863">
            <v>0</v>
          </cell>
          <cell r="P863">
            <v>0</v>
          </cell>
          <cell r="Q863">
            <v>0</v>
          </cell>
          <cell r="R863">
            <v>48</v>
          </cell>
          <cell r="S863">
            <v>0</v>
          </cell>
          <cell r="T863">
            <v>48</v>
          </cell>
          <cell r="U863">
            <v>48</v>
          </cell>
          <cell r="V863">
            <v>0</v>
          </cell>
          <cell r="W863">
            <v>0</v>
          </cell>
          <cell r="X863">
            <v>0</v>
          </cell>
          <cell r="Y863">
            <v>0</v>
          </cell>
          <cell r="Z863">
            <v>0</v>
          </cell>
          <cell r="AA863">
            <v>0</v>
          </cell>
          <cell r="AB863">
            <v>0</v>
          </cell>
          <cell r="AC863">
            <v>0</v>
          </cell>
          <cell r="AD863">
            <v>0</v>
          </cell>
          <cell r="AE863">
            <v>0</v>
          </cell>
          <cell r="AF863">
            <v>0</v>
          </cell>
          <cell r="AG863">
            <v>0</v>
          </cell>
          <cell r="AH863">
            <v>0</v>
          </cell>
          <cell r="AI863">
            <v>0</v>
          </cell>
          <cell r="AJ863">
            <v>0</v>
          </cell>
          <cell r="AK863">
            <v>0</v>
          </cell>
          <cell r="AL863">
            <v>0</v>
          </cell>
          <cell r="AM863">
            <v>0</v>
          </cell>
          <cell r="AN863">
            <v>0</v>
          </cell>
          <cell r="AO863">
            <v>0</v>
          </cell>
          <cell r="AP863">
            <v>0</v>
          </cell>
          <cell r="AQ863">
            <v>0</v>
          </cell>
          <cell r="AR863">
            <v>0</v>
          </cell>
          <cell r="AS863">
            <v>0</v>
          </cell>
          <cell r="AT863">
            <v>0</v>
          </cell>
          <cell r="AU863">
            <v>0</v>
          </cell>
          <cell r="AV863">
            <v>0</v>
          </cell>
          <cell r="AW863">
            <v>0</v>
          </cell>
          <cell r="AX863">
            <v>0</v>
          </cell>
          <cell r="AY863">
            <v>0</v>
          </cell>
          <cell r="AZ863">
            <v>0</v>
          </cell>
          <cell r="BA863">
            <v>0</v>
          </cell>
          <cell r="BB863">
            <v>0</v>
          </cell>
          <cell r="BC863">
            <v>0</v>
          </cell>
          <cell r="BD863">
            <v>0</v>
          </cell>
          <cell r="BE863">
            <v>0</v>
          </cell>
          <cell r="BF863">
            <v>0</v>
          </cell>
          <cell r="BG863">
            <v>0</v>
          </cell>
          <cell r="BH863">
            <v>0</v>
          </cell>
          <cell r="BI863">
            <v>0</v>
          </cell>
          <cell r="BJ863">
            <v>0</v>
          </cell>
          <cell r="BK863">
            <v>0</v>
          </cell>
          <cell r="BL863">
            <v>0</v>
          </cell>
          <cell r="BM863">
            <v>0</v>
          </cell>
          <cell r="BN863">
            <v>0</v>
          </cell>
          <cell r="BO863">
            <v>0</v>
          </cell>
          <cell r="BP863">
            <v>0</v>
          </cell>
          <cell r="BQ863">
            <v>0</v>
          </cell>
          <cell r="BR863">
            <v>0</v>
          </cell>
          <cell r="BS863">
            <v>0</v>
          </cell>
          <cell r="BT863">
            <v>0</v>
          </cell>
          <cell r="BU863">
            <v>0</v>
          </cell>
          <cell r="BV863">
            <v>0</v>
          </cell>
          <cell r="BW863">
            <v>0</v>
          </cell>
          <cell r="BX863">
            <v>0</v>
          </cell>
          <cell r="BY863">
            <v>0</v>
          </cell>
          <cell r="BZ863">
            <v>0</v>
          </cell>
          <cell r="CA863">
            <v>0</v>
          </cell>
          <cell r="CB863">
            <v>0</v>
          </cell>
          <cell r="CC863">
            <v>0</v>
          </cell>
        </row>
        <row r="864">
          <cell r="B864" t="str">
            <v>국도38(종)03</v>
          </cell>
          <cell r="C864" t="str">
            <v>국도38(종)</v>
          </cell>
          <cell r="D864" t="str">
            <v>03</v>
          </cell>
          <cell r="E864" t="str">
            <v>0521Y_981</v>
          </cell>
          <cell r="F864" t="str">
            <v>0521Z_092</v>
          </cell>
          <cell r="G864">
            <v>36</v>
          </cell>
          <cell r="H864">
            <v>48</v>
          </cell>
          <cell r="I864">
            <v>0</v>
          </cell>
          <cell r="J864">
            <v>0</v>
          </cell>
          <cell r="K864">
            <v>0</v>
          </cell>
          <cell r="L864">
            <v>0</v>
          </cell>
          <cell r="M864">
            <v>0</v>
          </cell>
          <cell r="N864">
            <v>0</v>
          </cell>
          <cell r="O864">
            <v>0</v>
          </cell>
          <cell r="P864">
            <v>0</v>
          </cell>
          <cell r="Q864">
            <v>0</v>
          </cell>
          <cell r="R864">
            <v>36</v>
          </cell>
          <cell r="S864">
            <v>0</v>
          </cell>
          <cell r="T864">
            <v>36</v>
          </cell>
          <cell r="U864">
            <v>36</v>
          </cell>
          <cell r="V864">
            <v>0</v>
          </cell>
          <cell r="W864">
            <v>0</v>
          </cell>
          <cell r="X864">
            <v>0</v>
          </cell>
          <cell r="Y864">
            <v>0</v>
          </cell>
          <cell r="Z864">
            <v>0</v>
          </cell>
          <cell r="AA864">
            <v>0</v>
          </cell>
          <cell r="AB864">
            <v>0</v>
          </cell>
          <cell r="AC864">
            <v>0</v>
          </cell>
          <cell r="AD864">
            <v>0</v>
          </cell>
          <cell r="AE864">
            <v>0</v>
          </cell>
          <cell r="AF864">
            <v>0</v>
          </cell>
          <cell r="AG864">
            <v>0</v>
          </cell>
          <cell r="AH864">
            <v>0</v>
          </cell>
          <cell r="AI864">
            <v>0</v>
          </cell>
          <cell r="AJ864">
            <v>0</v>
          </cell>
          <cell r="AK864">
            <v>0</v>
          </cell>
          <cell r="AL864">
            <v>0</v>
          </cell>
          <cell r="AM864">
            <v>0</v>
          </cell>
          <cell r="AN864">
            <v>0</v>
          </cell>
          <cell r="AO864">
            <v>0</v>
          </cell>
          <cell r="AP864">
            <v>0</v>
          </cell>
          <cell r="AQ864">
            <v>0</v>
          </cell>
          <cell r="AR864">
            <v>0</v>
          </cell>
          <cell r="AS864">
            <v>0</v>
          </cell>
          <cell r="AT864">
            <v>0</v>
          </cell>
          <cell r="AU864">
            <v>0</v>
          </cell>
          <cell r="AV864">
            <v>0</v>
          </cell>
          <cell r="AW864">
            <v>0</v>
          </cell>
          <cell r="AX864">
            <v>0</v>
          </cell>
          <cell r="AY864">
            <v>0</v>
          </cell>
          <cell r="AZ864">
            <v>0</v>
          </cell>
          <cell r="BA864">
            <v>0</v>
          </cell>
          <cell r="BB864">
            <v>0</v>
          </cell>
          <cell r="BC864">
            <v>0</v>
          </cell>
          <cell r="BD864">
            <v>0</v>
          </cell>
          <cell r="BE864">
            <v>0</v>
          </cell>
          <cell r="BF864">
            <v>0</v>
          </cell>
          <cell r="BG864">
            <v>0</v>
          </cell>
          <cell r="BH864">
            <v>0</v>
          </cell>
          <cell r="BI864">
            <v>0</v>
          </cell>
          <cell r="BJ864">
            <v>0</v>
          </cell>
          <cell r="BK864">
            <v>0</v>
          </cell>
          <cell r="BL864">
            <v>0</v>
          </cell>
          <cell r="BM864">
            <v>0</v>
          </cell>
          <cell r="BN864">
            <v>0</v>
          </cell>
          <cell r="BO864">
            <v>0</v>
          </cell>
          <cell r="BP864">
            <v>0</v>
          </cell>
          <cell r="BQ864">
            <v>0</v>
          </cell>
          <cell r="BR864">
            <v>0</v>
          </cell>
          <cell r="BS864">
            <v>0</v>
          </cell>
          <cell r="BT864">
            <v>0</v>
          </cell>
          <cell r="BU864">
            <v>0</v>
          </cell>
          <cell r="BV864">
            <v>0</v>
          </cell>
          <cell r="BW864">
            <v>0</v>
          </cell>
          <cell r="BX864">
            <v>0</v>
          </cell>
          <cell r="BY864">
            <v>0</v>
          </cell>
          <cell r="BZ864">
            <v>0</v>
          </cell>
          <cell r="CA864">
            <v>0</v>
          </cell>
          <cell r="CB864">
            <v>0</v>
          </cell>
          <cell r="CC864">
            <v>0</v>
          </cell>
        </row>
        <row r="865">
          <cell r="B865" t="str">
            <v>국도38(종)03</v>
          </cell>
          <cell r="C865" t="str">
            <v>국도38(종)</v>
          </cell>
          <cell r="D865" t="str">
            <v>03</v>
          </cell>
          <cell r="E865" t="str">
            <v>0521Z_092</v>
          </cell>
          <cell r="F865" t="str">
            <v>0521Z_091</v>
          </cell>
          <cell r="G865">
            <v>31</v>
          </cell>
          <cell r="H865">
            <v>48</v>
          </cell>
          <cell r="I865">
            <v>0</v>
          </cell>
          <cell r="J865">
            <v>0</v>
          </cell>
          <cell r="K865">
            <v>0</v>
          </cell>
          <cell r="L865">
            <v>0</v>
          </cell>
          <cell r="M865">
            <v>0</v>
          </cell>
          <cell r="N865">
            <v>0</v>
          </cell>
          <cell r="O865">
            <v>0</v>
          </cell>
          <cell r="P865">
            <v>0</v>
          </cell>
          <cell r="Q865">
            <v>0</v>
          </cell>
          <cell r="R865">
            <v>31</v>
          </cell>
          <cell r="S865">
            <v>0</v>
          </cell>
          <cell r="T865">
            <v>31</v>
          </cell>
          <cell r="U865">
            <v>31</v>
          </cell>
          <cell r="V865">
            <v>0</v>
          </cell>
          <cell r="W865">
            <v>0</v>
          </cell>
          <cell r="X865">
            <v>0</v>
          </cell>
          <cell r="Y865">
            <v>0</v>
          </cell>
          <cell r="Z865">
            <v>0</v>
          </cell>
          <cell r="AA865">
            <v>0</v>
          </cell>
          <cell r="AB865">
            <v>0</v>
          </cell>
          <cell r="AC865">
            <v>0</v>
          </cell>
          <cell r="AD865">
            <v>0</v>
          </cell>
          <cell r="AE865">
            <v>0</v>
          </cell>
          <cell r="AF865">
            <v>0</v>
          </cell>
          <cell r="AG865">
            <v>0</v>
          </cell>
          <cell r="AH865">
            <v>0</v>
          </cell>
          <cell r="AI865">
            <v>0</v>
          </cell>
          <cell r="AJ865">
            <v>0</v>
          </cell>
          <cell r="AK865">
            <v>0</v>
          </cell>
          <cell r="AL865">
            <v>0</v>
          </cell>
          <cell r="AM865">
            <v>0</v>
          </cell>
          <cell r="AN865">
            <v>0</v>
          </cell>
          <cell r="AO865">
            <v>0</v>
          </cell>
          <cell r="AP865">
            <v>0</v>
          </cell>
          <cell r="AQ865">
            <v>0</v>
          </cell>
          <cell r="AR865">
            <v>0</v>
          </cell>
          <cell r="AS865">
            <v>0</v>
          </cell>
          <cell r="AT865">
            <v>0</v>
          </cell>
          <cell r="AU865">
            <v>0</v>
          </cell>
          <cell r="AV865">
            <v>0</v>
          </cell>
          <cell r="AW865">
            <v>0</v>
          </cell>
          <cell r="AX865">
            <v>0</v>
          </cell>
          <cell r="AY865">
            <v>0</v>
          </cell>
          <cell r="AZ865">
            <v>0</v>
          </cell>
          <cell r="BA865">
            <v>0</v>
          </cell>
          <cell r="BB865">
            <v>0</v>
          </cell>
          <cell r="BC865">
            <v>0</v>
          </cell>
          <cell r="BD865">
            <v>0</v>
          </cell>
          <cell r="BE865">
            <v>0</v>
          </cell>
          <cell r="BF865">
            <v>0</v>
          </cell>
          <cell r="BG865">
            <v>0</v>
          </cell>
          <cell r="BH865">
            <v>0</v>
          </cell>
          <cell r="BI865">
            <v>0</v>
          </cell>
          <cell r="BJ865">
            <v>0</v>
          </cell>
          <cell r="BK865">
            <v>0</v>
          </cell>
          <cell r="BL865">
            <v>0</v>
          </cell>
          <cell r="BM865">
            <v>0</v>
          </cell>
          <cell r="BN865">
            <v>0</v>
          </cell>
          <cell r="BO865">
            <v>0</v>
          </cell>
          <cell r="BP865">
            <v>0</v>
          </cell>
          <cell r="BQ865">
            <v>0</v>
          </cell>
          <cell r="BR865">
            <v>0</v>
          </cell>
          <cell r="BS865">
            <v>0</v>
          </cell>
          <cell r="BT865">
            <v>0</v>
          </cell>
          <cell r="BU865">
            <v>0</v>
          </cell>
          <cell r="BV865">
            <v>0</v>
          </cell>
          <cell r="BW865">
            <v>0</v>
          </cell>
          <cell r="BX865">
            <v>0</v>
          </cell>
          <cell r="BY865">
            <v>0</v>
          </cell>
          <cell r="BZ865">
            <v>0</v>
          </cell>
          <cell r="CA865">
            <v>0</v>
          </cell>
          <cell r="CB865">
            <v>0</v>
          </cell>
          <cell r="CC865">
            <v>0</v>
          </cell>
        </row>
        <row r="866">
          <cell r="B866" t="str">
            <v>국도38(종)03</v>
          </cell>
          <cell r="C866" t="str">
            <v>국도38(종)</v>
          </cell>
          <cell r="D866" t="str">
            <v>03</v>
          </cell>
          <cell r="E866" t="str">
            <v>0521Z_091</v>
          </cell>
          <cell r="F866" t="str">
            <v>0521X_002</v>
          </cell>
          <cell r="G866">
            <v>31</v>
          </cell>
          <cell r="H866">
            <v>48</v>
          </cell>
          <cell r="I866">
            <v>0</v>
          </cell>
          <cell r="J866">
            <v>0</v>
          </cell>
          <cell r="K866">
            <v>0</v>
          </cell>
          <cell r="L866">
            <v>0</v>
          </cell>
          <cell r="M866">
            <v>0</v>
          </cell>
          <cell r="N866">
            <v>0</v>
          </cell>
          <cell r="O866">
            <v>0</v>
          </cell>
          <cell r="P866">
            <v>0</v>
          </cell>
          <cell r="Q866">
            <v>0</v>
          </cell>
          <cell r="R866">
            <v>31</v>
          </cell>
          <cell r="S866">
            <v>0</v>
          </cell>
          <cell r="T866">
            <v>31</v>
          </cell>
          <cell r="U866">
            <v>31</v>
          </cell>
          <cell r="V866">
            <v>0</v>
          </cell>
          <cell r="W866">
            <v>0</v>
          </cell>
          <cell r="X866">
            <v>0</v>
          </cell>
          <cell r="Y866">
            <v>0</v>
          </cell>
          <cell r="Z866">
            <v>0</v>
          </cell>
          <cell r="AA866">
            <v>0</v>
          </cell>
          <cell r="AB866">
            <v>0</v>
          </cell>
          <cell r="AC866">
            <v>0</v>
          </cell>
          <cell r="AD866">
            <v>0</v>
          </cell>
          <cell r="AE866">
            <v>0</v>
          </cell>
          <cell r="AF866">
            <v>0</v>
          </cell>
          <cell r="AG866">
            <v>0</v>
          </cell>
          <cell r="AH866">
            <v>0</v>
          </cell>
          <cell r="AI866">
            <v>0</v>
          </cell>
          <cell r="AJ866">
            <v>0</v>
          </cell>
          <cell r="AK866">
            <v>0</v>
          </cell>
          <cell r="AL866">
            <v>0</v>
          </cell>
          <cell r="AM866">
            <v>0</v>
          </cell>
          <cell r="AN866">
            <v>0</v>
          </cell>
          <cell r="AO866">
            <v>0</v>
          </cell>
          <cell r="AP866">
            <v>0</v>
          </cell>
          <cell r="AQ866">
            <v>0</v>
          </cell>
          <cell r="AR866">
            <v>0</v>
          </cell>
          <cell r="AS866">
            <v>0</v>
          </cell>
          <cell r="AT866">
            <v>0</v>
          </cell>
          <cell r="AU866">
            <v>0</v>
          </cell>
          <cell r="AV866">
            <v>0</v>
          </cell>
          <cell r="AW866">
            <v>0</v>
          </cell>
          <cell r="AX866">
            <v>0</v>
          </cell>
          <cell r="AY866">
            <v>0</v>
          </cell>
          <cell r="AZ866">
            <v>0</v>
          </cell>
          <cell r="BA866">
            <v>0</v>
          </cell>
          <cell r="BB866">
            <v>0</v>
          </cell>
          <cell r="BC866">
            <v>0</v>
          </cell>
          <cell r="BD866">
            <v>0</v>
          </cell>
          <cell r="BE866">
            <v>0</v>
          </cell>
          <cell r="BF866">
            <v>0</v>
          </cell>
          <cell r="BG866">
            <v>0</v>
          </cell>
          <cell r="BH866">
            <v>0</v>
          </cell>
          <cell r="BI866">
            <v>0</v>
          </cell>
          <cell r="BJ866">
            <v>0</v>
          </cell>
          <cell r="BK866">
            <v>0</v>
          </cell>
          <cell r="BL866">
            <v>0</v>
          </cell>
          <cell r="BM866">
            <v>0</v>
          </cell>
          <cell r="BN866">
            <v>0</v>
          </cell>
          <cell r="BO866">
            <v>0</v>
          </cell>
          <cell r="BP866">
            <v>0</v>
          </cell>
          <cell r="BQ866">
            <v>0</v>
          </cell>
          <cell r="BR866">
            <v>0</v>
          </cell>
          <cell r="BS866">
            <v>0</v>
          </cell>
          <cell r="BT866">
            <v>0</v>
          </cell>
          <cell r="BU866">
            <v>0</v>
          </cell>
          <cell r="BV866">
            <v>0</v>
          </cell>
          <cell r="BW866">
            <v>0</v>
          </cell>
          <cell r="BX866">
            <v>0</v>
          </cell>
          <cell r="BY866">
            <v>0</v>
          </cell>
          <cell r="BZ866">
            <v>0</v>
          </cell>
          <cell r="CA866">
            <v>0</v>
          </cell>
          <cell r="CB866">
            <v>0</v>
          </cell>
          <cell r="CC866">
            <v>0</v>
          </cell>
        </row>
        <row r="867">
          <cell r="B867" t="str">
            <v>국도38(종)03</v>
          </cell>
          <cell r="C867" t="str">
            <v>국도38(종)</v>
          </cell>
          <cell r="D867" t="str">
            <v>03</v>
          </cell>
          <cell r="E867" t="str">
            <v>0521X_002</v>
          </cell>
          <cell r="F867" t="str">
            <v>0521X_001</v>
          </cell>
          <cell r="G867">
            <v>34</v>
          </cell>
          <cell r="H867">
            <v>48</v>
          </cell>
          <cell r="I867">
            <v>0</v>
          </cell>
          <cell r="J867">
            <v>0</v>
          </cell>
          <cell r="K867">
            <v>0</v>
          </cell>
          <cell r="L867">
            <v>0</v>
          </cell>
          <cell r="M867">
            <v>0</v>
          </cell>
          <cell r="N867">
            <v>0</v>
          </cell>
          <cell r="O867">
            <v>0</v>
          </cell>
          <cell r="P867">
            <v>0</v>
          </cell>
          <cell r="Q867">
            <v>0</v>
          </cell>
          <cell r="R867">
            <v>34</v>
          </cell>
          <cell r="S867">
            <v>0</v>
          </cell>
          <cell r="T867">
            <v>34</v>
          </cell>
          <cell r="U867">
            <v>34</v>
          </cell>
          <cell r="V867">
            <v>0</v>
          </cell>
          <cell r="W867">
            <v>0</v>
          </cell>
          <cell r="X867">
            <v>0</v>
          </cell>
          <cell r="Y867">
            <v>0</v>
          </cell>
          <cell r="Z867">
            <v>0</v>
          </cell>
          <cell r="AA867">
            <v>0</v>
          </cell>
          <cell r="AB867">
            <v>0</v>
          </cell>
          <cell r="AC867">
            <v>0</v>
          </cell>
          <cell r="AD867">
            <v>0</v>
          </cell>
          <cell r="AE867">
            <v>0</v>
          </cell>
          <cell r="AF867">
            <v>0</v>
          </cell>
          <cell r="AG867">
            <v>0</v>
          </cell>
          <cell r="AH867">
            <v>0</v>
          </cell>
          <cell r="AI867">
            <v>0</v>
          </cell>
          <cell r="AJ867">
            <v>0</v>
          </cell>
          <cell r="AK867">
            <v>0</v>
          </cell>
          <cell r="AL867">
            <v>0</v>
          </cell>
          <cell r="AM867">
            <v>0</v>
          </cell>
          <cell r="AN867">
            <v>0</v>
          </cell>
          <cell r="AO867">
            <v>0</v>
          </cell>
          <cell r="AP867">
            <v>0</v>
          </cell>
          <cell r="AQ867">
            <v>0</v>
          </cell>
          <cell r="AR867">
            <v>0</v>
          </cell>
          <cell r="AS867">
            <v>0</v>
          </cell>
          <cell r="AT867">
            <v>0</v>
          </cell>
          <cell r="AU867">
            <v>0</v>
          </cell>
          <cell r="AV867">
            <v>0</v>
          </cell>
          <cell r="AW867">
            <v>0</v>
          </cell>
          <cell r="AX867">
            <v>0</v>
          </cell>
          <cell r="AY867">
            <v>0</v>
          </cell>
          <cell r="AZ867">
            <v>0</v>
          </cell>
          <cell r="BA867">
            <v>0</v>
          </cell>
          <cell r="BB867">
            <v>0</v>
          </cell>
          <cell r="BC867">
            <v>0</v>
          </cell>
          <cell r="BD867">
            <v>0</v>
          </cell>
          <cell r="BE867">
            <v>0</v>
          </cell>
          <cell r="BF867">
            <v>0</v>
          </cell>
          <cell r="BG867">
            <v>0</v>
          </cell>
          <cell r="BH867">
            <v>0</v>
          </cell>
          <cell r="BI867">
            <v>0</v>
          </cell>
          <cell r="BJ867">
            <v>0</v>
          </cell>
          <cell r="BK867">
            <v>0</v>
          </cell>
          <cell r="BL867">
            <v>0</v>
          </cell>
          <cell r="BM867">
            <v>0</v>
          </cell>
          <cell r="BN867">
            <v>0</v>
          </cell>
          <cell r="BO867">
            <v>0</v>
          </cell>
          <cell r="BP867">
            <v>0</v>
          </cell>
          <cell r="BQ867">
            <v>0</v>
          </cell>
          <cell r="BR867">
            <v>0</v>
          </cell>
          <cell r="BS867">
            <v>0</v>
          </cell>
          <cell r="BT867">
            <v>0</v>
          </cell>
          <cell r="BU867">
            <v>0</v>
          </cell>
          <cell r="BV867">
            <v>0</v>
          </cell>
          <cell r="BW867">
            <v>0</v>
          </cell>
          <cell r="BX867">
            <v>0</v>
          </cell>
          <cell r="BY867">
            <v>0</v>
          </cell>
          <cell r="BZ867">
            <v>0</v>
          </cell>
          <cell r="CA867">
            <v>0</v>
          </cell>
          <cell r="CB867">
            <v>0</v>
          </cell>
          <cell r="CC867">
            <v>0</v>
          </cell>
        </row>
        <row r="868">
          <cell r="B868" t="str">
            <v>국도38(종)03</v>
          </cell>
          <cell r="C868" t="str">
            <v>국도38(종)</v>
          </cell>
          <cell r="D868" t="str">
            <v>03</v>
          </cell>
          <cell r="E868" t="str">
            <v>0521X_001</v>
          </cell>
          <cell r="F868" t="str">
            <v>0521X_113</v>
          </cell>
          <cell r="G868">
            <v>38</v>
          </cell>
          <cell r="H868">
            <v>48</v>
          </cell>
          <cell r="I868">
            <v>0</v>
          </cell>
          <cell r="J868">
            <v>0</v>
          </cell>
          <cell r="K868">
            <v>0</v>
          </cell>
          <cell r="L868">
            <v>0</v>
          </cell>
          <cell r="M868">
            <v>0</v>
          </cell>
          <cell r="N868">
            <v>0</v>
          </cell>
          <cell r="O868">
            <v>0</v>
          </cell>
          <cell r="P868">
            <v>0</v>
          </cell>
          <cell r="Q868">
            <v>0</v>
          </cell>
          <cell r="R868">
            <v>38</v>
          </cell>
          <cell r="S868">
            <v>0</v>
          </cell>
          <cell r="T868">
            <v>38</v>
          </cell>
          <cell r="U868">
            <v>38</v>
          </cell>
          <cell r="V868">
            <v>0</v>
          </cell>
          <cell r="W868">
            <v>0</v>
          </cell>
          <cell r="X868">
            <v>0</v>
          </cell>
          <cell r="Y868">
            <v>0</v>
          </cell>
          <cell r="Z868">
            <v>0</v>
          </cell>
          <cell r="AA868">
            <v>0</v>
          </cell>
          <cell r="AB868">
            <v>0</v>
          </cell>
          <cell r="AC868">
            <v>0</v>
          </cell>
          <cell r="AD868">
            <v>0</v>
          </cell>
          <cell r="AE868">
            <v>0</v>
          </cell>
          <cell r="AF868">
            <v>0</v>
          </cell>
          <cell r="AG868">
            <v>0</v>
          </cell>
          <cell r="AH868">
            <v>0</v>
          </cell>
          <cell r="AI868">
            <v>0</v>
          </cell>
          <cell r="AJ868">
            <v>0</v>
          </cell>
          <cell r="AK868">
            <v>0</v>
          </cell>
          <cell r="AL868">
            <v>0</v>
          </cell>
          <cell r="AM868">
            <v>0</v>
          </cell>
          <cell r="AN868">
            <v>0</v>
          </cell>
          <cell r="AO868">
            <v>0</v>
          </cell>
          <cell r="AP868">
            <v>0</v>
          </cell>
          <cell r="AQ868">
            <v>0</v>
          </cell>
          <cell r="AR868">
            <v>0</v>
          </cell>
          <cell r="AS868">
            <v>0</v>
          </cell>
          <cell r="AT868">
            <v>0</v>
          </cell>
          <cell r="AU868">
            <v>0</v>
          </cell>
          <cell r="AV868">
            <v>0</v>
          </cell>
          <cell r="AW868">
            <v>0</v>
          </cell>
          <cell r="AX868">
            <v>0</v>
          </cell>
          <cell r="AY868">
            <v>0</v>
          </cell>
          <cell r="AZ868">
            <v>0</v>
          </cell>
          <cell r="BA868">
            <v>0</v>
          </cell>
          <cell r="BB868">
            <v>0</v>
          </cell>
          <cell r="BC868">
            <v>0</v>
          </cell>
          <cell r="BD868">
            <v>0</v>
          </cell>
          <cell r="BE868">
            <v>0</v>
          </cell>
          <cell r="BF868">
            <v>0</v>
          </cell>
          <cell r="BG868">
            <v>0</v>
          </cell>
          <cell r="BH868">
            <v>0</v>
          </cell>
          <cell r="BI868">
            <v>0</v>
          </cell>
          <cell r="BJ868">
            <v>0</v>
          </cell>
          <cell r="BK868">
            <v>0</v>
          </cell>
          <cell r="BL868">
            <v>2</v>
          </cell>
          <cell r="BM868">
            <v>0</v>
          </cell>
          <cell r="BN868">
            <v>0</v>
          </cell>
          <cell r="BO868">
            <v>0</v>
          </cell>
          <cell r="BP868">
            <v>0</v>
          </cell>
          <cell r="BQ868">
            <v>0</v>
          </cell>
          <cell r="BR868">
            <v>0</v>
          </cell>
          <cell r="BS868">
            <v>0</v>
          </cell>
          <cell r="BT868">
            <v>0</v>
          </cell>
          <cell r="BU868">
            <v>0</v>
          </cell>
          <cell r="BV868">
            <v>0</v>
          </cell>
          <cell r="BW868">
            <v>0</v>
          </cell>
          <cell r="BX868">
            <v>0</v>
          </cell>
          <cell r="BY868">
            <v>0</v>
          </cell>
          <cell r="BZ868">
            <v>0</v>
          </cell>
          <cell r="CA868">
            <v>0</v>
          </cell>
          <cell r="CB868">
            <v>0</v>
          </cell>
          <cell r="CC868">
            <v>0</v>
          </cell>
        </row>
        <row r="869">
          <cell r="B869" t="str">
            <v>국도38(종)03</v>
          </cell>
          <cell r="C869" t="str">
            <v>국도38(종)</v>
          </cell>
          <cell r="D869" t="str">
            <v>03</v>
          </cell>
          <cell r="E869" t="str">
            <v>0521X_113</v>
          </cell>
          <cell r="F869" t="str">
            <v>0521X_013</v>
          </cell>
          <cell r="G869">
            <v>28</v>
          </cell>
          <cell r="H869">
            <v>48</v>
          </cell>
          <cell r="I869">
            <v>0</v>
          </cell>
          <cell r="J869">
            <v>0</v>
          </cell>
          <cell r="K869">
            <v>0</v>
          </cell>
          <cell r="L869">
            <v>0</v>
          </cell>
          <cell r="M869">
            <v>0</v>
          </cell>
          <cell r="N869">
            <v>0</v>
          </cell>
          <cell r="O869">
            <v>0</v>
          </cell>
          <cell r="P869">
            <v>0</v>
          </cell>
          <cell r="Q869">
            <v>0</v>
          </cell>
          <cell r="R869">
            <v>28</v>
          </cell>
          <cell r="S869">
            <v>0</v>
          </cell>
          <cell r="T869">
            <v>28</v>
          </cell>
          <cell r="U869">
            <v>28</v>
          </cell>
          <cell r="V869">
            <v>0</v>
          </cell>
          <cell r="W869">
            <v>0</v>
          </cell>
          <cell r="X869">
            <v>0</v>
          </cell>
          <cell r="Y869">
            <v>0</v>
          </cell>
          <cell r="Z869">
            <v>0</v>
          </cell>
          <cell r="AA869">
            <v>0</v>
          </cell>
          <cell r="AB869">
            <v>0</v>
          </cell>
          <cell r="AC869">
            <v>0</v>
          </cell>
          <cell r="AD869">
            <v>0</v>
          </cell>
          <cell r="AE869">
            <v>0</v>
          </cell>
          <cell r="AF869">
            <v>0</v>
          </cell>
          <cell r="AG869">
            <v>0</v>
          </cell>
          <cell r="AH869">
            <v>0</v>
          </cell>
          <cell r="AI869">
            <v>0</v>
          </cell>
          <cell r="AJ869">
            <v>0</v>
          </cell>
          <cell r="AK869">
            <v>0</v>
          </cell>
          <cell r="AL869">
            <v>0</v>
          </cell>
          <cell r="AM869">
            <v>0</v>
          </cell>
          <cell r="AN869">
            <v>0</v>
          </cell>
          <cell r="AO869">
            <v>0</v>
          </cell>
          <cell r="AP869">
            <v>0</v>
          </cell>
          <cell r="AQ869">
            <v>0</v>
          </cell>
          <cell r="AR869">
            <v>0</v>
          </cell>
          <cell r="AS869">
            <v>0</v>
          </cell>
          <cell r="AT869">
            <v>0</v>
          </cell>
          <cell r="AU869">
            <v>0</v>
          </cell>
          <cell r="AV869">
            <v>0</v>
          </cell>
          <cell r="AW869">
            <v>0</v>
          </cell>
          <cell r="AX869">
            <v>0</v>
          </cell>
          <cell r="AY869">
            <v>0</v>
          </cell>
          <cell r="AZ869">
            <v>0</v>
          </cell>
          <cell r="BA869">
            <v>0</v>
          </cell>
          <cell r="BB869">
            <v>0</v>
          </cell>
          <cell r="BC869">
            <v>0</v>
          </cell>
          <cell r="BD869">
            <v>0</v>
          </cell>
          <cell r="BE869">
            <v>0</v>
          </cell>
          <cell r="BF869">
            <v>0</v>
          </cell>
          <cell r="BG869">
            <v>0</v>
          </cell>
          <cell r="BH869">
            <v>0</v>
          </cell>
          <cell r="BI869">
            <v>0</v>
          </cell>
          <cell r="BJ869">
            <v>0</v>
          </cell>
          <cell r="BK869">
            <v>0</v>
          </cell>
          <cell r="BL869">
            <v>0</v>
          </cell>
          <cell r="BM869">
            <v>0</v>
          </cell>
          <cell r="BN869">
            <v>0</v>
          </cell>
          <cell r="BO869">
            <v>0</v>
          </cell>
          <cell r="BP869">
            <v>0</v>
          </cell>
          <cell r="BQ869">
            <v>0</v>
          </cell>
          <cell r="BR869">
            <v>0</v>
          </cell>
          <cell r="BS869">
            <v>0</v>
          </cell>
          <cell r="BT869">
            <v>0</v>
          </cell>
          <cell r="BU869">
            <v>0</v>
          </cell>
          <cell r="BV869">
            <v>0</v>
          </cell>
          <cell r="BW869">
            <v>0</v>
          </cell>
          <cell r="BX869">
            <v>0</v>
          </cell>
          <cell r="BY869">
            <v>0</v>
          </cell>
          <cell r="BZ869">
            <v>0</v>
          </cell>
          <cell r="CA869">
            <v>0</v>
          </cell>
          <cell r="CB869">
            <v>0</v>
          </cell>
          <cell r="CC869">
            <v>0</v>
          </cell>
        </row>
        <row r="870">
          <cell r="B870" t="str">
            <v>국도38(종)03</v>
          </cell>
          <cell r="C870" t="str">
            <v>국도38(종)</v>
          </cell>
          <cell r="D870" t="str">
            <v>03</v>
          </cell>
          <cell r="E870" t="str">
            <v>0521X_013</v>
          </cell>
          <cell r="F870" t="str">
            <v>0521X_121</v>
          </cell>
          <cell r="G870">
            <v>30</v>
          </cell>
          <cell r="H870">
            <v>48</v>
          </cell>
          <cell r="I870">
            <v>0</v>
          </cell>
          <cell r="J870">
            <v>0</v>
          </cell>
          <cell r="K870">
            <v>0</v>
          </cell>
          <cell r="L870">
            <v>0</v>
          </cell>
          <cell r="M870">
            <v>0</v>
          </cell>
          <cell r="N870">
            <v>0</v>
          </cell>
          <cell r="O870">
            <v>0</v>
          </cell>
          <cell r="P870">
            <v>0</v>
          </cell>
          <cell r="Q870">
            <v>0</v>
          </cell>
          <cell r="R870">
            <v>30</v>
          </cell>
          <cell r="S870">
            <v>0</v>
          </cell>
          <cell r="T870">
            <v>30</v>
          </cell>
          <cell r="U870">
            <v>30</v>
          </cell>
          <cell r="V870">
            <v>0</v>
          </cell>
          <cell r="W870">
            <v>0</v>
          </cell>
          <cell r="X870">
            <v>0</v>
          </cell>
          <cell r="Y870">
            <v>0</v>
          </cell>
          <cell r="Z870">
            <v>0</v>
          </cell>
          <cell r="AA870">
            <v>0</v>
          </cell>
          <cell r="AB870">
            <v>0</v>
          </cell>
          <cell r="AC870">
            <v>0</v>
          </cell>
          <cell r="AD870">
            <v>0</v>
          </cell>
          <cell r="AE870">
            <v>0</v>
          </cell>
          <cell r="AF870">
            <v>0</v>
          </cell>
          <cell r="AG870">
            <v>0</v>
          </cell>
          <cell r="AH870">
            <v>0</v>
          </cell>
          <cell r="AI870">
            <v>0</v>
          </cell>
          <cell r="AJ870">
            <v>0</v>
          </cell>
          <cell r="AK870">
            <v>0</v>
          </cell>
          <cell r="AL870">
            <v>0</v>
          </cell>
          <cell r="AM870">
            <v>0</v>
          </cell>
          <cell r="AN870">
            <v>0</v>
          </cell>
          <cell r="AO870">
            <v>0</v>
          </cell>
          <cell r="AP870">
            <v>0</v>
          </cell>
          <cell r="AQ870">
            <v>0</v>
          </cell>
          <cell r="AR870">
            <v>0</v>
          </cell>
          <cell r="AS870">
            <v>0</v>
          </cell>
          <cell r="AT870">
            <v>0</v>
          </cell>
          <cell r="AU870">
            <v>0</v>
          </cell>
          <cell r="AV870">
            <v>0</v>
          </cell>
          <cell r="AW870">
            <v>0</v>
          </cell>
          <cell r="AX870">
            <v>0</v>
          </cell>
          <cell r="AY870">
            <v>0</v>
          </cell>
          <cell r="AZ870">
            <v>0</v>
          </cell>
          <cell r="BA870">
            <v>0</v>
          </cell>
          <cell r="BB870">
            <v>0</v>
          </cell>
          <cell r="BC870">
            <v>0</v>
          </cell>
          <cell r="BD870">
            <v>0</v>
          </cell>
          <cell r="BE870">
            <v>0</v>
          </cell>
          <cell r="BF870">
            <v>0</v>
          </cell>
          <cell r="BG870">
            <v>0</v>
          </cell>
          <cell r="BH870">
            <v>0</v>
          </cell>
          <cell r="BI870">
            <v>0</v>
          </cell>
          <cell r="BJ870">
            <v>0</v>
          </cell>
          <cell r="BK870">
            <v>0</v>
          </cell>
          <cell r="BL870">
            <v>2</v>
          </cell>
          <cell r="BM870">
            <v>0</v>
          </cell>
          <cell r="BN870">
            <v>0</v>
          </cell>
          <cell r="BO870">
            <v>0</v>
          </cell>
          <cell r="BP870">
            <v>0</v>
          </cell>
          <cell r="BQ870">
            <v>0</v>
          </cell>
          <cell r="BR870">
            <v>0</v>
          </cell>
          <cell r="BS870">
            <v>0</v>
          </cell>
          <cell r="BT870">
            <v>0</v>
          </cell>
          <cell r="BU870">
            <v>0</v>
          </cell>
          <cell r="BV870">
            <v>0</v>
          </cell>
          <cell r="BW870">
            <v>0</v>
          </cell>
          <cell r="BX870">
            <v>0</v>
          </cell>
          <cell r="BY870">
            <v>0</v>
          </cell>
          <cell r="BZ870">
            <v>0</v>
          </cell>
          <cell r="CA870">
            <v>0</v>
          </cell>
          <cell r="CB870">
            <v>0</v>
          </cell>
          <cell r="CC870">
            <v>0</v>
          </cell>
        </row>
        <row r="871">
          <cell r="B871" t="str">
            <v>국도38(종)03</v>
          </cell>
          <cell r="C871" t="str">
            <v>국도38(종)</v>
          </cell>
          <cell r="D871" t="str">
            <v>03</v>
          </cell>
          <cell r="E871" t="str">
            <v>0521X_121</v>
          </cell>
          <cell r="F871" t="str">
            <v xml:space="preserve"> _무명</v>
          </cell>
          <cell r="G871">
            <v>55</v>
          </cell>
          <cell r="H871">
            <v>48</v>
          </cell>
          <cell r="I871">
            <v>0</v>
          </cell>
          <cell r="J871">
            <v>0</v>
          </cell>
          <cell r="K871">
            <v>0</v>
          </cell>
          <cell r="L871">
            <v>0</v>
          </cell>
          <cell r="M871">
            <v>0</v>
          </cell>
          <cell r="N871">
            <v>0</v>
          </cell>
          <cell r="O871">
            <v>0</v>
          </cell>
          <cell r="P871">
            <v>0</v>
          </cell>
          <cell r="Q871">
            <v>0</v>
          </cell>
          <cell r="R871">
            <v>55</v>
          </cell>
          <cell r="S871">
            <v>0</v>
          </cell>
          <cell r="T871">
            <v>55</v>
          </cell>
          <cell r="U871">
            <v>55</v>
          </cell>
          <cell r="V871">
            <v>0</v>
          </cell>
          <cell r="W871">
            <v>0</v>
          </cell>
          <cell r="X871">
            <v>0</v>
          </cell>
          <cell r="Y871">
            <v>0</v>
          </cell>
          <cell r="Z871">
            <v>0</v>
          </cell>
          <cell r="AA871">
            <v>0</v>
          </cell>
          <cell r="AB871">
            <v>0</v>
          </cell>
          <cell r="AC871">
            <v>0</v>
          </cell>
          <cell r="AD871">
            <v>0</v>
          </cell>
          <cell r="AE871">
            <v>0</v>
          </cell>
          <cell r="AF871">
            <v>0</v>
          </cell>
          <cell r="AG871">
            <v>0</v>
          </cell>
          <cell r="AH871">
            <v>0</v>
          </cell>
          <cell r="AI871">
            <v>0</v>
          </cell>
          <cell r="AJ871">
            <v>0</v>
          </cell>
          <cell r="AK871">
            <v>0</v>
          </cell>
          <cell r="AL871">
            <v>0</v>
          </cell>
          <cell r="AM871">
            <v>0</v>
          </cell>
          <cell r="AN871">
            <v>0</v>
          </cell>
          <cell r="AO871">
            <v>0</v>
          </cell>
          <cell r="AP871">
            <v>0</v>
          </cell>
          <cell r="AQ871">
            <v>0</v>
          </cell>
          <cell r="AR871">
            <v>0</v>
          </cell>
          <cell r="AS871">
            <v>0</v>
          </cell>
          <cell r="AT871">
            <v>0</v>
          </cell>
          <cell r="AU871">
            <v>0</v>
          </cell>
          <cell r="AV871">
            <v>0</v>
          </cell>
          <cell r="AW871">
            <v>0</v>
          </cell>
          <cell r="AX871">
            <v>0</v>
          </cell>
          <cell r="AY871">
            <v>0</v>
          </cell>
          <cell r="AZ871">
            <v>0</v>
          </cell>
          <cell r="BA871">
            <v>0</v>
          </cell>
          <cell r="BB871">
            <v>0</v>
          </cell>
          <cell r="BC871">
            <v>0</v>
          </cell>
          <cell r="BD871">
            <v>0</v>
          </cell>
          <cell r="BE871">
            <v>0</v>
          </cell>
          <cell r="BF871">
            <v>0</v>
          </cell>
          <cell r="BG871">
            <v>0</v>
          </cell>
          <cell r="BH871">
            <v>0</v>
          </cell>
          <cell r="BI871">
            <v>0</v>
          </cell>
          <cell r="BJ871">
            <v>0</v>
          </cell>
          <cell r="BK871">
            <v>0</v>
          </cell>
          <cell r="BL871">
            <v>0</v>
          </cell>
          <cell r="BM871">
            <v>0</v>
          </cell>
          <cell r="BN871">
            <v>0</v>
          </cell>
          <cell r="BO871">
            <v>0</v>
          </cell>
          <cell r="BP871">
            <v>0</v>
          </cell>
          <cell r="BQ871">
            <v>0</v>
          </cell>
          <cell r="BR871">
            <v>0</v>
          </cell>
          <cell r="BS871">
            <v>0</v>
          </cell>
          <cell r="BT871">
            <v>0</v>
          </cell>
          <cell r="BU871">
            <v>0</v>
          </cell>
          <cell r="BV871">
            <v>0</v>
          </cell>
          <cell r="BW871">
            <v>0</v>
          </cell>
          <cell r="BX871">
            <v>0</v>
          </cell>
          <cell r="BY871">
            <v>0</v>
          </cell>
          <cell r="BZ871">
            <v>0</v>
          </cell>
          <cell r="CA871">
            <v>0</v>
          </cell>
          <cell r="CB871">
            <v>0</v>
          </cell>
          <cell r="CC871">
            <v>0</v>
          </cell>
        </row>
        <row r="872">
          <cell r="B872" t="str">
            <v>국도38(종)03</v>
          </cell>
          <cell r="C872" t="str">
            <v>국도38(종)</v>
          </cell>
          <cell r="D872" t="str">
            <v>03</v>
          </cell>
          <cell r="E872" t="str">
            <v xml:space="preserve"> --무명주</v>
          </cell>
          <cell r="F872" t="str">
            <v>CCTV기설</v>
          </cell>
          <cell r="G872">
            <v>3</v>
          </cell>
          <cell r="H872">
            <v>48</v>
          </cell>
          <cell r="I872">
            <v>0</v>
          </cell>
          <cell r="J872" t="str">
            <v>7호선</v>
          </cell>
          <cell r="K872">
            <v>0</v>
          </cell>
          <cell r="L872">
            <v>0</v>
          </cell>
          <cell r="M872">
            <v>0</v>
          </cell>
          <cell r="N872">
            <v>0</v>
          </cell>
          <cell r="O872">
            <v>0</v>
          </cell>
          <cell r="P872">
            <v>0</v>
          </cell>
          <cell r="Q872">
            <v>0</v>
          </cell>
          <cell r="R872">
            <v>3</v>
          </cell>
          <cell r="S872">
            <v>0</v>
          </cell>
          <cell r="T872">
            <v>3</v>
          </cell>
          <cell r="U872">
            <v>23</v>
          </cell>
          <cell r="V872">
            <v>20</v>
          </cell>
          <cell r="W872">
            <v>0</v>
          </cell>
          <cell r="X872">
            <v>0</v>
          </cell>
          <cell r="Y872">
            <v>0</v>
          </cell>
          <cell r="Z872">
            <v>0</v>
          </cell>
          <cell r="AA872">
            <v>0</v>
          </cell>
          <cell r="AB872">
            <v>0</v>
          </cell>
          <cell r="AC872">
            <v>0</v>
          </cell>
          <cell r="AD872">
            <v>0</v>
          </cell>
          <cell r="AE872">
            <v>0</v>
          </cell>
          <cell r="AF872">
            <v>0</v>
          </cell>
          <cell r="AG872">
            <v>0</v>
          </cell>
          <cell r="AH872">
            <v>0</v>
          </cell>
          <cell r="AI872">
            <v>0</v>
          </cell>
          <cell r="AJ872">
            <v>0</v>
          </cell>
          <cell r="AK872">
            <v>0</v>
          </cell>
          <cell r="AL872">
            <v>0</v>
          </cell>
          <cell r="AM872">
            <v>0</v>
          </cell>
          <cell r="AN872">
            <v>0</v>
          </cell>
          <cell r="AO872">
            <v>3</v>
          </cell>
          <cell r="AP872">
            <v>0</v>
          </cell>
          <cell r="AQ872">
            <v>0</v>
          </cell>
          <cell r="AR872">
            <v>0</v>
          </cell>
          <cell r="AS872">
            <v>0</v>
          </cell>
          <cell r="AT872">
            <v>0</v>
          </cell>
          <cell r="AU872">
            <v>1</v>
          </cell>
          <cell r="AV872">
            <v>0</v>
          </cell>
          <cell r="AW872">
            <v>0</v>
          </cell>
          <cell r="AX872">
            <v>0</v>
          </cell>
          <cell r="AY872">
            <v>0</v>
          </cell>
          <cell r="AZ872">
            <v>0</v>
          </cell>
          <cell r="BA872">
            <v>0</v>
          </cell>
          <cell r="BB872">
            <v>0</v>
          </cell>
          <cell r="BC872">
            <v>0</v>
          </cell>
          <cell r="BD872">
            <v>0</v>
          </cell>
          <cell r="BE872">
            <v>0</v>
          </cell>
          <cell r="BF872">
            <v>0</v>
          </cell>
          <cell r="BG872">
            <v>0</v>
          </cell>
          <cell r="BH872">
            <v>0</v>
          </cell>
          <cell r="BI872">
            <v>0</v>
          </cell>
          <cell r="BJ872">
            <v>0</v>
          </cell>
          <cell r="BK872">
            <v>0</v>
          </cell>
          <cell r="BL872">
            <v>0</v>
          </cell>
          <cell r="BM872">
            <v>0</v>
          </cell>
          <cell r="BN872">
            <v>0</v>
          </cell>
          <cell r="BO872">
            <v>0</v>
          </cell>
          <cell r="BP872">
            <v>0</v>
          </cell>
          <cell r="BQ872">
            <v>0</v>
          </cell>
          <cell r="BR872">
            <v>0</v>
          </cell>
          <cell r="BS872">
            <v>0</v>
          </cell>
          <cell r="BT872">
            <v>0</v>
          </cell>
          <cell r="BU872">
            <v>0</v>
          </cell>
          <cell r="BV872">
            <v>0</v>
          </cell>
          <cell r="BW872">
            <v>0</v>
          </cell>
          <cell r="BX872">
            <v>0</v>
          </cell>
          <cell r="BY872">
            <v>0</v>
          </cell>
          <cell r="BZ872">
            <v>0</v>
          </cell>
          <cell r="CA872">
            <v>0</v>
          </cell>
          <cell r="CB872">
            <v>0</v>
          </cell>
          <cell r="CC872">
            <v>0</v>
          </cell>
        </row>
        <row r="873">
          <cell r="B873" t="str">
            <v>국도38(종)03</v>
          </cell>
          <cell r="C873" t="str">
            <v>국도38(종)</v>
          </cell>
          <cell r="D873" t="str">
            <v>03</v>
          </cell>
          <cell r="E873">
            <v>0</v>
          </cell>
          <cell r="F873" t="str">
            <v>단봉+연곡</v>
          </cell>
          <cell r="G873">
            <v>0</v>
          </cell>
          <cell r="H873">
            <v>0</v>
          </cell>
          <cell r="I873">
            <v>0</v>
          </cell>
          <cell r="J873" t="str">
            <v>중계기</v>
          </cell>
          <cell r="K873">
            <v>0</v>
          </cell>
          <cell r="L873">
            <v>0</v>
          </cell>
          <cell r="M873">
            <v>0</v>
          </cell>
          <cell r="N873">
            <v>0</v>
          </cell>
          <cell r="O873">
            <v>0</v>
          </cell>
          <cell r="P873">
            <v>0</v>
          </cell>
          <cell r="Q873">
            <v>0</v>
          </cell>
          <cell r="R873">
            <v>0</v>
          </cell>
          <cell r="S873">
            <v>0</v>
          </cell>
          <cell r="T873">
            <v>0</v>
          </cell>
          <cell r="U873">
            <v>0</v>
          </cell>
          <cell r="V873">
            <v>0</v>
          </cell>
          <cell r="W873">
            <v>0</v>
          </cell>
          <cell r="X873">
            <v>0</v>
          </cell>
          <cell r="Y873">
            <v>0</v>
          </cell>
          <cell r="Z873">
            <v>0</v>
          </cell>
          <cell r="AA873">
            <v>0</v>
          </cell>
          <cell r="AB873">
            <v>0</v>
          </cell>
          <cell r="AC873">
            <v>0</v>
          </cell>
          <cell r="AD873">
            <v>0</v>
          </cell>
          <cell r="AE873">
            <v>0</v>
          </cell>
          <cell r="AF873">
            <v>0</v>
          </cell>
          <cell r="AG873">
            <v>0</v>
          </cell>
          <cell r="AH873">
            <v>0</v>
          </cell>
          <cell r="AI873">
            <v>0</v>
          </cell>
          <cell r="AJ873">
            <v>0</v>
          </cell>
          <cell r="AK873">
            <v>0</v>
          </cell>
          <cell r="AL873">
            <v>0</v>
          </cell>
          <cell r="AM873">
            <v>0</v>
          </cell>
          <cell r="AN873">
            <v>0</v>
          </cell>
          <cell r="AO873">
            <v>0</v>
          </cell>
          <cell r="AP873">
            <v>0</v>
          </cell>
          <cell r="AQ873">
            <v>0</v>
          </cell>
          <cell r="AR873">
            <v>0</v>
          </cell>
          <cell r="AS873">
            <v>0</v>
          </cell>
          <cell r="AT873">
            <v>0</v>
          </cell>
          <cell r="AU873">
            <v>0</v>
          </cell>
          <cell r="AV873">
            <v>0</v>
          </cell>
          <cell r="AW873">
            <v>0</v>
          </cell>
          <cell r="AX873">
            <v>0</v>
          </cell>
          <cell r="AY873">
            <v>0</v>
          </cell>
          <cell r="AZ873">
            <v>0</v>
          </cell>
          <cell r="BA873">
            <v>0</v>
          </cell>
          <cell r="BB873">
            <v>0</v>
          </cell>
          <cell r="BC873">
            <v>0</v>
          </cell>
          <cell r="BD873">
            <v>0</v>
          </cell>
          <cell r="BE873">
            <v>0</v>
          </cell>
          <cell r="BF873">
            <v>0</v>
          </cell>
          <cell r="BG873">
            <v>0</v>
          </cell>
          <cell r="BH873">
            <v>0</v>
          </cell>
          <cell r="BI873">
            <v>0</v>
          </cell>
          <cell r="BJ873">
            <v>0</v>
          </cell>
          <cell r="BK873">
            <v>0</v>
          </cell>
          <cell r="BL873">
            <v>0</v>
          </cell>
          <cell r="BM873">
            <v>0</v>
          </cell>
          <cell r="BN873">
            <v>0</v>
          </cell>
          <cell r="BO873">
            <v>0</v>
          </cell>
          <cell r="BP873">
            <v>0</v>
          </cell>
          <cell r="BQ873">
            <v>0</v>
          </cell>
          <cell r="BR873">
            <v>0</v>
          </cell>
          <cell r="BS873">
            <v>0</v>
          </cell>
          <cell r="BT873">
            <v>0</v>
          </cell>
          <cell r="BU873">
            <v>0</v>
          </cell>
          <cell r="BV873">
            <v>0</v>
          </cell>
          <cell r="BW873">
            <v>0</v>
          </cell>
          <cell r="BX873">
            <v>0</v>
          </cell>
          <cell r="BY873">
            <v>11</v>
          </cell>
          <cell r="BZ873">
            <v>0</v>
          </cell>
          <cell r="CA873">
            <v>0</v>
          </cell>
          <cell r="CB873">
            <v>0</v>
          </cell>
          <cell r="CC873">
            <v>4</v>
          </cell>
        </row>
        <row r="874">
          <cell r="A874" t="str">
            <v>국도38(종)03</v>
          </cell>
          <cell r="B874" t="str">
            <v>소계</v>
          </cell>
          <cell r="C874" t="str">
            <v>국도38(종)03</v>
          </cell>
          <cell r="D874">
            <v>0</v>
          </cell>
          <cell r="E874">
            <v>0</v>
          </cell>
          <cell r="F874">
            <v>0</v>
          </cell>
          <cell r="G874">
            <v>2310</v>
          </cell>
          <cell r="H874">
            <v>0</v>
          </cell>
          <cell r="I874">
            <v>0</v>
          </cell>
          <cell r="J874">
            <v>0</v>
          </cell>
          <cell r="K874">
            <v>0</v>
          </cell>
          <cell r="L874">
            <v>0</v>
          </cell>
          <cell r="M874">
            <v>0</v>
          </cell>
          <cell r="N874">
            <v>0</v>
          </cell>
          <cell r="O874">
            <v>0</v>
          </cell>
          <cell r="P874">
            <v>0</v>
          </cell>
          <cell r="Q874">
            <v>0</v>
          </cell>
          <cell r="R874">
            <v>2310</v>
          </cell>
          <cell r="S874">
            <v>0</v>
          </cell>
          <cell r="T874">
            <v>2310</v>
          </cell>
          <cell r="U874">
            <v>2360</v>
          </cell>
          <cell r="V874">
            <v>20</v>
          </cell>
          <cell r="W874">
            <v>0</v>
          </cell>
          <cell r="X874">
            <v>30</v>
          </cell>
          <cell r="Y874">
            <v>0</v>
          </cell>
          <cell r="Z874">
            <v>0</v>
          </cell>
          <cell r="AA874">
            <v>0</v>
          </cell>
          <cell r="AB874">
            <v>0</v>
          </cell>
          <cell r="AC874">
            <v>0</v>
          </cell>
          <cell r="AD874">
            <v>0</v>
          </cell>
          <cell r="AE874">
            <v>0</v>
          </cell>
          <cell r="AF874">
            <v>0</v>
          </cell>
          <cell r="AG874">
            <v>0</v>
          </cell>
          <cell r="AH874">
            <v>0</v>
          </cell>
          <cell r="AI874">
            <v>0</v>
          </cell>
          <cell r="AJ874">
            <v>0</v>
          </cell>
          <cell r="AK874">
            <v>0</v>
          </cell>
          <cell r="AL874">
            <v>0</v>
          </cell>
          <cell r="AM874">
            <v>0</v>
          </cell>
          <cell r="AN874">
            <v>0</v>
          </cell>
          <cell r="AO874">
            <v>3</v>
          </cell>
          <cell r="AP874">
            <v>0</v>
          </cell>
          <cell r="AQ874">
            <v>0</v>
          </cell>
          <cell r="AR874">
            <v>0</v>
          </cell>
          <cell r="AS874">
            <v>0</v>
          </cell>
          <cell r="AT874">
            <v>0</v>
          </cell>
          <cell r="AU874">
            <v>1</v>
          </cell>
          <cell r="AV874">
            <v>0</v>
          </cell>
          <cell r="AW874">
            <v>0</v>
          </cell>
          <cell r="AX874">
            <v>0</v>
          </cell>
          <cell r="AY874">
            <v>0</v>
          </cell>
          <cell r="AZ874">
            <v>0</v>
          </cell>
          <cell r="BA874">
            <v>1</v>
          </cell>
          <cell r="BB874">
            <v>0</v>
          </cell>
          <cell r="BC874">
            <v>0</v>
          </cell>
          <cell r="BD874">
            <v>80</v>
          </cell>
          <cell r="BE874">
            <v>0</v>
          </cell>
          <cell r="BF874">
            <v>1</v>
          </cell>
          <cell r="BG874">
            <v>0</v>
          </cell>
          <cell r="BH874">
            <v>2</v>
          </cell>
          <cell r="BI874">
            <v>0</v>
          </cell>
          <cell r="BJ874">
            <v>0</v>
          </cell>
          <cell r="BK874">
            <v>0</v>
          </cell>
          <cell r="BL874">
            <v>8</v>
          </cell>
          <cell r="BM874">
            <v>0</v>
          </cell>
          <cell r="BN874">
            <v>0</v>
          </cell>
          <cell r="BO874">
            <v>0</v>
          </cell>
          <cell r="BP874">
            <v>0</v>
          </cell>
          <cell r="BQ874">
            <v>0</v>
          </cell>
          <cell r="BR874">
            <v>0</v>
          </cell>
          <cell r="BS874">
            <v>0</v>
          </cell>
          <cell r="BT874">
            <v>0</v>
          </cell>
          <cell r="BU874">
            <v>0</v>
          </cell>
          <cell r="BV874">
            <v>0</v>
          </cell>
          <cell r="BW874">
            <v>0</v>
          </cell>
          <cell r="BX874">
            <v>0</v>
          </cell>
          <cell r="BY874">
            <v>11</v>
          </cell>
          <cell r="BZ874">
            <v>0</v>
          </cell>
          <cell r="CA874">
            <v>0</v>
          </cell>
          <cell r="CB874">
            <v>0</v>
          </cell>
          <cell r="CC874">
            <v>4</v>
          </cell>
        </row>
        <row r="875">
          <cell r="R875">
            <v>0</v>
          </cell>
          <cell r="S875">
            <v>0</v>
          </cell>
          <cell r="T875">
            <v>0</v>
          </cell>
          <cell r="U875">
            <v>0</v>
          </cell>
          <cell r="V875">
            <v>0</v>
          </cell>
          <cell r="W875">
            <v>0</v>
          </cell>
          <cell r="X875">
            <v>0</v>
          </cell>
          <cell r="Y875">
            <v>0</v>
          </cell>
          <cell r="Z875">
            <v>0</v>
          </cell>
          <cell r="AA875">
            <v>0</v>
          </cell>
          <cell r="AB875">
            <v>0</v>
          </cell>
          <cell r="AC875">
            <v>0</v>
          </cell>
          <cell r="AD875">
            <v>0</v>
          </cell>
          <cell r="AE875">
            <v>0</v>
          </cell>
          <cell r="AF875">
            <v>0</v>
          </cell>
          <cell r="AG875">
            <v>0</v>
          </cell>
          <cell r="AH875">
            <v>0</v>
          </cell>
          <cell r="AI875">
            <v>0</v>
          </cell>
        </row>
      </sheetData>
      <sheetData sheetId="14" refreshError="1"/>
      <sheetData sheetId="15">
        <row r="3">
          <cell r="A3" t="str">
            <v>통신1</v>
          </cell>
          <cell r="B3" t="str">
            <v>광이더넷링크(RT) 설치</v>
          </cell>
          <cell r="C3" t="str">
            <v>1Gbps, Bypass 기능포함,20km또는40km</v>
          </cell>
          <cell r="D3" t="str">
            <v>대</v>
          </cell>
          <cell r="E3">
            <v>819000</v>
          </cell>
          <cell r="F3">
            <v>142526</v>
          </cell>
          <cell r="G3">
            <v>0</v>
          </cell>
          <cell r="H3">
            <v>961526</v>
          </cell>
          <cell r="I3">
            <v>1</v>
          </cell>
        </row>
        <row r="4">
          <cell r="A4" t="str">
            <v>통신2</v>
          </cell>
          <cell r="B4" t="str">
            <v>광점퍼코드설치</v>
          </cell>
          <cell r="C4" t="str">
            <v>SC-SC 3m</v>
          </cell>
          <cell r="D4" t="str">
            <v>개</v>
          </cell>
          <cell r="E4">
            <v>21000</v>
          </cell>
          <cell r="F4">
            <v>8971</v>
          </cell>
          <cell r="G4">
            <v>0</v>
          </cell>
          <cell r="H4">
            <v>29971</v>
          </cell>
          <cell r="I4">
            <v>2</v>
          </cell>
        </row>
        <row r="5">
          <cell r="A5" t="str">
            <v>통신3</v>
          </cell>
          <cell r="B5" t="str">
            <v>GBIC모듈 설치</v>
          </cell>
          <cell r="C5" t="str">
            <v>1000Base LX, 20㎞ 이내</v>
          </cell>
          <cell r="D5" t="str">
            <v>개</v>
          </cell>
          <cell r="E5">
            <v>136000</v>
          </cell>
          <cell r="F5">
            <v>90315</v>
          </cell>
          <cell r="G5">
            <v>0</v>
          </cell>
          <cell r="H5">
            <v>226315</v>
          </cell>
          <cell r="I5">
            <v>3</v>
          </cell>
        </row>
        <row r="6">
          <cell r="A6" t="str">
            <v>통신4</v>
          </cell>
          <cell r="B6" t="str">
            <v>L3 스위치 설치</v>
          </cell>
          <cell r="C6">
            <v>0</v>
          </cell>
          <cell r="D6" t="str">
            <v>대</v>
          </cell>
          <cell r="E6">
            <v>9533000</v>
          </cell>
          <cell r="F6">
            <v>974948</v>
          </cell>
          <cell r="G6">
            <v>0</v>
          </cell>
          <cell r="H6">
            <v>10507948</v>
          </cell>
          <cell r="I6">
            <v>4</v>
          </cell>
        </row>
        <row r="7">
          <cell r="A7" t="str">
            <v>통신5</v>
          </cell>
          <cell r="B7" t="str">
            <v>산업용 L2 스위치</v>
          </cell>
          <cell r="C7" t="str">
            <v>10G</v>
          </cell>
          <cell r="D7" t="str">
            <v>대</v>
          </cell>
          <cell r="E7">
            <v>11800000</v>
          </cell>
          <cell r="F7">
            <v>142526</v>
          </cell>
          <cell r="G7">
            <v>0</v>
          </cell>
          <cell r="H7">
            <v>11942526</v>
          </cell>
          <cell r="I7">
            <v>5</v>
          </cell>
        </row>
        <row r="8">
          <cell r="A8" t="str">
            <v>통신6</v>
          </cell>
          <cell r="B8" t="str">
            <v>GBIC모듈 설치</v>
          </cell>
          <cell r="C8" t="str">
            <v>1000Base LX, 80㎞ 이내(중계기용)</v>
          </cell>
          <cell r="D8" t="str">
            <v>개</v>
          </cell>
          <cell r="E8">
            <v>405000</v>
          </cell>
          <cell r="F8">
            <v>90315</v>
          </cell>
          <cell r="G8">
            <v>0</v>
          </cell>
          <cell r="H8">
            <v>495315</v>
          </cell>
          <cell r="I8">
            <v>6</v>
          </cell>
        </row>
        <row r="9">
          <cell r="A9" t="str">
            <v>통신7</v>
          </cell>
          <cell r="B9" t="str">
            <v>중게용 광이더넷링크(RT) 설치</v>
          </cell>
          <cell r="C9" t="str">
            <v>1Gbps, Bypass 기능포함,80km</v>
          </cell>
          <cell r="D9" t="str">
            <v>대</v>
          </cell>
          <cell r="E9">
            <v>1250000</v>
          </cell>
          <cell r="F9">
            <v>142526</v>
          </cell>
          <cell r="G9">
            <v>0</v>
          </cell>
          <cell r="H9">
            <v>1392526</v>
          </cell>
          <cell r="I9">
            <v>7</v>
          </cell>
        </row>
        <row r="10">
          <cell r="B10">
            <v>0</v>
          </cell>
          <cell r="C10">
            <v>0</v>
          </cell>
          <cell r="D10">
            <v>0</v>
          </cell>
          <cell r="E10">
            <v>0</v>
          </cell>
          <cell r="F10">
            <v>0</v>
          </cell>
          <cell r="G10">
            <v>0</v>
          </cell>
          <cell r="H10">
            <v>0</v>
          </cell>
          <cell r="I10">
            <v>0</v>
          </cell>
        </row>
        <row r="11">
          <cell r="B11">
            <v>0</v>
          </cell>
          <cell r="C11">
            <v>0</v>
          </cell>
          <cell r="D11">
            <v>0</v>
          </cell>
          <cell r="E11">
            <v>0</v>
          </cell>
          <cell r="F11">
            <v>0</v>
          </cell>
          <cell r="G11">
            <v>0</v>
          </cell>
          <cell r="H11">
            <v>0</v>
          </cell>
          <cell r="I11">
            <v>0</v>
          </cell>
        </row>
        <row r="12">
          <cell r="B12">
            <v>0</v>
          </cell>
          <cell r="C12">
            <v>0</v>
          </cell>
          <cell r="D12">
            <v>0</v>
          </cell>
          <cell r="E12">
            <v>0</v>
          </cell>
          <cell r="F12">
            <v>0</v>
          </cell>
          <cell r="G12">
            <v>0</v>
          </cell>
          <cell r="H12">
            <v>0</v>
          </cell>
          <cell r="I12">
            <v>0</v>
          </cell>
        </row>
        <row r="13">
          <cell r="B13">
            <v>0</v>
          </cell>
          <cell r="C13">
            <v>0</v>
          </cell>
          <cell r="D13">
            <v>0</v>
          </cell>
          <cell r="E13">
            <v>0</v>
          </cell>
          <cell r="F13">
            <v>0</v>
          </cell>
          <cell r="G13">
            <v>0</v>
          </cell>
          <cell r="H13">
            <v>0</v>
          </cell>
          <cell r="I13">
            <v>0</v>
          </cell>
        </row>
        <row r="14">
          <cell r="B14">
            <v>0</v>
          </cell>
          <cell r="C14">
            <v>0</v>
          </cell>
          <cell r="D14">
            <v>0</v>
          </cell>
          <cell r="E14">
            <v>0</v>
          </cell>
          <cell r="F14">
            <v>0</v>
          </cell>
          <cell r="G14">
            <v>0</v>
          </cell>
          <cell r="H14">
            <v>0</v>
          </cell>
          <cell r="I14">
            <v>0</v>
          </cell>
        </row>
        <row r="15">
          <cell r="B15">
            <v>0</v>
          </cell>
          <cell r="C15">
            <v>0</v>
          </cell>
          <cell r="D15">
            <v>0</v>
          </cell>
          <cell r="E15">
            <v>0</v>
          </cell>
          <cell r="F15">
            <v>0</v>
          </cell>
          <cell r="G15">
            <v>0</v>
          </cell>
          <cell r="H15">
            <v>0</v>
          </cell>
          <cell r="I15">
            <v>0</v>
          </cell>
        </row>
        <row r="16">
          <cell r="B16">
            <v>0</v>
          </cell>
          <cell r="C16">
            <v>0</v>
          </cell>
          <cell r="D16">
            <v>0</v>
          </cell>
          <cell r="E16">
            <v>0</v>
          </cell>
          <cell r="F16">
            <v>0</v>
          </cell>
          <cell r="G16">
            <v>0</v>
          </cell>
          <cell r="H16">
            <v>0</v>
          </cell>
          <cell r="I16">
            <v>0</v>
          </cell>
        </row>
        <row r="17">
          <cell r="B17">
            <v>0</v>
          </cell>
          <cell r="C17">
            <v>0</v>
          </cell>
          <cell r="D17">
            <v>0</v>
          </cell>
          <cell r="E17">
            <v>0</v>
          </cell>
          <cell r="F17">
            <v>0</v>
          </cell>
          <cell r="G17">
            <v>0</v>
          </cell>
          <cell r="H17">
            <v>0</v>
          </cell>
          <cell r="I17">
            <v>0</v>
          </cell>
        </row>
        <row r="18">
          <cell r="B18">
            <v>0</v>
          </cell>
          <cell r="C18">
            <v>0</v>
          </cell>
          <cell r="D18">
            <v>0</v>
          </cell>
          <cell r="E18">
            <v>0</v>
          </cell>
          <cell r="F18">
            <v>0</v>
          </cell>
          <cell r="G18">
            <v>0</v>
          </cell>
          <cell r="H18">
            <v>0</v>
          </cell>
          <cell r="I18">
            <v>0</v>
          </cell>
        </row>
        <row r="19">
          <cell r="B19">
            <v>0</v>
          </cell>
          <cell r="C19">
            <v>0</v>
          </cell>
          <cell r="D19">
            <v>0</v>
          </cell>
          <cell r="E19">
            <v>0</v>
          </cell>
          <cell r="F19">
            <v>0</v>
          </cell>
          <cell r="G19">
            <v>0</v>
          </cell>
          <cell r="H19">
            <v>0</v>
          </cell>
          <cell r="I19">
            <v>0</v>
          </cell>
        </row>
        <row r="20">
          <cell r="B20">
            <v>0</v>
          </cell>
          <cell r="C20">
            <v>0</v>
          </cell>
          <cell r="D20">
            <v>0</v>
          </cell>
          <cell r="E20">
            <v>0</v>
          </cell>
          <cell r="F20">
            <v>0</v>
          </cell>
          <cell r="G20">
            <v>0</v>
          </cell>
          <cell r="H20">
            <v>0</v>
          </cell>
          <cell r="I20">
            <v>0</v>
          </cell>
        </row>
        <row r="21">
          <cell r="B21">
            <v>0</v>
          </cell>
          <cell r="C21">
            <v>0</v>
          </cell>
          <cell r="D21">
            <v>0</v>
          </cell>
          <cell r="E21">
            <v>0</v>
          </cell>
          <cell r="F21">
            <v>0</v>
          </cell>
          <cell r="G21">
            <v>0</v>
          </cell>
          <cell r="H21">
            <v>0</v>
          </cell>
          <cell r="I21">
            <v>0</v>
          </cell>
        </row>
        <row r="22">
          <cell r="B22">
            <v>0</v>
          </cell>
          <cell r="C22">
            <v>0</v>
          </cell>
          <cell r="D22">
            <v>0</v>
          </cell>
          <cell r="E22">
            <v>0</v>
          </cell>
          <cell r="F22">
            <v>0</v>
          </cell>
          <cell r="G22">
            <v>0</v>
          </cell>
          <cell r="H22">
            <v>0</v>
          </cell>
          <cell r="I22">
            <v>0</v>
          </cell>
        </row>
        <row r="23">
          <cell r="B23">
            <v>0</v>
          </cell>
          <cell r="C23">
            <v>0</v>
          </cell>
          <cell r="D23">
            <v>0</v>
          </cell>
          <cell r="E23">
            <v>0</v>
          </cell>
          <cell r="F23">
            <v>0</v>
          </cell>
          <cell r="G23">
            <v>0</v>
          </cell>
          <cell r="H23">
            <v>0</v>
          </cell>
          <cell r="I23">
            <v>0</v>
          </cell>
        </row>
        <row r="24">
          <cell r="B24">
            <v>0</v>
          </cell>
          <cell r="C24">
            <v>0</v>
          </cell>
          <cell r="D24">
            <v>0</v>
          </cell>
          <cell r="E24">
            <v>0</v>
          </cell>
          <cell r="F24">
            <v>0</v>
          </cell>
          <cell r="G24">
            <v>0</v>
          </cell>
          <cell r="H24">
            <v>0</v>
          </cell>
          <cell r="I24">
            <v>0</v>
          </cell>
        </row>
        <row r="25">
          <cell r="B25">
            <v>0</v>
          </cell>
          <cell r="C25">
            <v>0</v>
          </cell>
          <cell r="D25">
            <v>0</v>
          </cell>
          <cell r="E25">
            <v>0</v>
          </cell>
          <cell r="F25">
            <v>0</v>
          </cell>
          <cell r="G25">
            <v>0</v>
          </cell>
          <cell r="H25">
            <v>0</v>
          </cell>
          <cell r="I25">
            <v>0</v>
          </cell>
        </row>
      </sheetData>
      <sheetData sheetId="16" refreshError="1"/>
      <sheetData sheetId="17">
        <row r="2">
          <cell r="B2" t="str">
            <v>공종명</v>
          </cell>
          <cell r="C2" t="str">
            <v>규 격</v>
          </cell>
          <cell r="D2" t="str">
            <v>단 위</v>
          </cell>
          <cell r="E2" t="str">
            <v>재료비</v>
          </cell>
          <cell r="F2" t="str">
            <v>노무비</v>
          </cell>
          <cell r="G2" t="str">
            <v>경 비</v>
          </cell>
          <cell r="H2" t="str">
            <v>계</v>
          </cell>
          <cell r="I2" t="str">
            <v>비 고</v>
          </cell>
        </row>
        <row r="3">
          <cell r="A3" t="str">
            <v>일위1</v>
          </cell>
          <cell r="B3" t="str">
            <v>광케이블 가공가설</v>
          </cell>
          <cell r="C3" t="str">
            <v>일반</v>
          </cell>
          <cell r="D3" t="str">
            <v>100m</v>
          </cell>
          <cell r="E3">
            <v>3035</v>
          </cell>
          <cell r="F3">
            <v>538514</v>
          </cell>
          <cell r="G3">
            <v>2310</v>
          </cell>
          <cell r="H3">
            <v>543859</v>
          </cell>
          <cell r="I3">
            <v>1</v>
          </cell>
        </row>
        <row r="4">
          <cell r="A4" t="str">
            <v>일위2</v>
          </cell>
          <cell r="B4" t="str">
            <v>광케이블 지하포설</v>
          </cell>
          <cell r="C4" t="str">
            <v>지중관로포설, 인력</v>
          </cell>
          <cell r="D4" t="str">
            <v>100m</v>
          </cell>
          <cell r="E4">
            <v>200</v>
          </cell>
          <cell r="F4">
            <v>440887</v>
          </cell>
          <cell r="G4">
            <v>0</v>
          </cell>
          <cell r="H4">
            <v>441087</v>
          </cell>
          <cell r="I4">
            <v>2</v>
          </cell>
        </row>
        <row r="5">
          <cell r="A5" t="str">
            <v>일위3</v>
          </cell>
          <cell r="B5" t="str">
            <v>광케이블 공압포설</v>
          </cell>
          <cell r="C5" t="str">
            <v>지중관로포설, 공압</v>
          </cell>
          <cell r="D5" t="str">
            <v>100m</v>
          </cell>
          <cell r="E5">
            <v>17909</v>
          </cell>
          <cell r="F5">
            <v>204560</v>
          </cell>
          <cell r="G5">
            <v>8988</v>
          </cell>
          <cell r="H5">
            <v>231457</v>
          </cell>
          <cell r="I5">
            <v>3</v>
          </cell>
        </row>
        <row r="6">
          <cell r="A6" t="str">
            <v>일위4</v>
          </cell>
          <cell r="B6" t="str">
            <v>광분배함(OFD) 설치</v>
          </cell>
          <cell r="C6" t="str">
            <v>12C형</v>
          </cell>
          <cell r="D6" t="str">
            <v>개소</v>
          </cell>
          <cell r="E6">
            <v>125000</v>
          </cell>
          <cell r="F6">
            <v>25812</v>
          </cell>
          <cell r="G6">
            <v>0</v>
          </cell>
          <cell r="H6">
            <v>150812</v>
          </cell>
          <cell r="I6">
            <v>4</v>
          </cell>
        </row>
        <row r="7">
          <cell r="A7" t="str">
            <v>일위5</v>
          </cell>
          <cell r="B7" t="str">
            <v>광케이블 국내성단</v>
          </cell>
          <cell r="C7" t="str">
            <v>12코어이하</v>
          </cell>
          <cell r="D7" t="str">
            <v>코어</v>
          </cell>
          <cell r="E7">
            <v>11083</v>
          </cell>
          <cell r="F7">
            <v>59878</v>
          </cell>
          <cell r="G7">
            <v>0</v>
          </cell>
          <cell r="H7">
            <v>70961</v>
          </cell>
          <cell r="I7">
            <v>5</v>
          </cell>
        </row>
        <row r="8">
          <cell r="A8" t="str">
            <v>일위6</v>
          </cell>
          <cell r="B8" t="str">
            <v>광케이블 국내성단</v>
          </cell>
          <cell r="C8" t="str">
            <v>13~71코어</v>
          </cell>
          <cell r="D8" t="str">
            <v>코어</v>
          </cell>
          <cell r="E8">
            <v>11083</v>
          </cell>
          <cell r="F8">
            <v>44281</v>
          </cell>
          <cell r="G8">
            <v>0</v>
          </cell>
          <cell r="H8">
            <v>55364</v>
          </cell>
          <cell r="I8">
            <v>6</v>
          </cell>
        </row>
        <row r="9">
          <cell r="A9" t="str">
            <v>일위7</v>
          </cell>
          <cell r="B9" t="str">
            <v>광케이블 외피접속(함체포함)</v>
          </cell>
          <cell r="C9" t="str">
            <v>48C, 가공용</v>
          </cell>
          <cell r="D9" t="str">
            <v>개소</v>
          </cell>
          <cell r="E9">
            <v>136725</v>
          </cell>
          <cell r="F9">
            <v>267445</v>
          </cell>
          <cell r="G9">
            <v>0</v>
          </cell>
          <cell r="H9">
            <v>404170</v>
          </cell>
          <cell r="I9">
            <v>7</v>
          </cell>
        </row>
        <row r="10">
          <cell r="A10" t="str">
            <v>일위8</v>
          </cell>
          <cell r="B10" t="str">
            <v>광케이블 외피접속(함체제외)</v>
          </cell>
          <cell r="C10" t="str">
            <v>가공용</v>
          </cell>
          <cell r="D10" t="str">
            <v>개소</v>
          </cell>
          <cell r="E10">
            <v>5725</v>
          </cell>
          <cell r="F10">
            <v>267445</v>
          </cell>
          <cell r="G10">
            <v>0</v>
          </cell>
          <cell r="H10">
            <v>273170</v>
          </cell>
          <cell r="I10">
            <v>8</v>
          </cell>
        </row>
        <row r="11">
          <cell r="A11" t="str">
            <v>일위9</v>
          </cell>
          <cell r="B11" t="str">
            <v>광코어 접속</v>
          </cell>
          <cell r="C11" t="str">
            <v>12코어 이하(가공)</v>
          </cell>
          <cell r="D11" t="str">
            <v>코어</v>
          </cell>
          <cell r="E11">
            <v>500</v>
          </cell>
          <cell r="F11">
            <v>51895</v>
          </cell>
          <cell r="G11">
            <v>0</v>
          </cell>
          <cell r="H11">
            <v>52395</v>
          </cell>
          <cell r="I11">
            <v>9</v>
          </cell>
        </row>
        <row r="12">
          <cell r="A12" t="str">
            <v>일위10</v>
          </cell>
          <cell r="B12" t="str">
            <v>광코어 접속</v>
          </cell>
          <cell r="C12" t="str">
            <v>13~48코어(가공)</v>
          </cell>
          <cell r="D12" t="str">
            <v>코어</v>
          </cell>
          <cell r="E12">
            <v>500</v>
          </cell>
          <cell r="F12">
            <v>39918</v>
          </cell>
          <cell r="G12">
            <v>0</v>
          </cell>
          <cell r="H12">
            <v>40418</v>
          </cell>
          <cell r="I12">
            <v>10</v>
          </cell>
        </row>
        <row r="13">
          <cell r="A13" t="str">
            <v>일위11</v>
          </cell>
          <cell r="B13" t="str">
            <v>광코어 접속</v>
          </cell>
          <cell r="C13" t="str">
            <v>12코어 이하(지하)</v>
          </cell>
          <cell r="D13" t="str">
            <v>코어</v>
          </cell>
          <cell r="E13">
            <v>500</v>
          </cell>
          <cell r="F13">
            <v>43910</v>
          </cell>
          <cell r="G13">
            <v>0</v>
          </cell>
          <cell r="H13">
            <v>44410</v>
          </cell>
          <cell r="I13">
            <v>11</v>
          </cell>
        </row>
        <row r="14">
          <cell r="A14" t="str">
            <v>일위12</v>
          </cell>
          <cell r="B14" t="str">
            <v>광코어 접속</v>
          </cell>
          <cell r="C14" t="str">
            <v>13~48코어(지하)</v>
          </cell>
          <cell r="D14" t="str">
            <v>코어</v>
          </cell>
          <cell r="E14">
            <v>500</v>
          </cell>
          <cell r="F14">
            <v>31935</v>
          </cell>
          <cell r="G14">
            <v>0</v>
          </cell>
          <cell r="H14">
            <v>32435</v>
          </cell>
          <cell r="I14">
            <v>12</v>
          </cell>
        </row>
        <row r="15">
          <cell r="A15" t="str">
            <v>일위13</v>
          </cell>
          <cell r="B15" t="str">
            <v>광케이블 최종시험</v>
          </cell>
          <cell r="C15">
            <v>0</v>
          </cell>
          <cell r="D15" t="str">
            <v>코어</v>
          </cell>
          <cell r="E15">
            <v>0</v>
          </cell>
          <cell r="F15">
            <v>93762</v>
          </cell>
          <cell r="G15">
            <v>0</v>
          </cell>
          <cell r="H15">
            <v>93762</v>
          </cell>
          <cell r="I15">
            <v>13</v>
          </cell>
        </row>
        <row r="16">
          <cell r="A16" t="str">
            <v>일위14</v>
          </cell>
          <cell r="B16" t="str">
            <v>전주건식</v>
          </cell>
          <cell r="C16" t="str">
            <v>7m, IP주</v>
          </cell>
          <cell r="D16" t="str">
            <v>본</v>
          </cell>
          <cell r="E16">
            <v>222859</v>
          </cell>
          <cell r="F16">
            <v>211359</v>
          </cell>
          <cell r="G16">
            <v>0</v>
          </cell>
          <cell r="H16">
            <v>434218</v>
          </cell>
          <cell r="I16">
            <v>14</v>
          </cell>
        </row>
        <row r="17">
          <cell r="A17" t="str">
            <v>일위15</v>
          </cell>
          <cell r="B17" t="str">
            <v>전주건식</v>
          </cell>
          <cell r="C17" t="str">
            <v>10m, 콘크리트주</v>
          </cell>
          <cell r="D17" t="str">
            <v>본</v>
          </cell>
          <cell r="E17">
            <v>213850</v>
          </cell>
          <cell r="F17">
            <v>713246</v>
          </cell>
          <cell r="G17">
            <v>0</v>
          </cell>
          <cell r="H17">
            <v>927096</v>
          </cell>
          <cell r="I17">
            <v>15</v>
          </cell>
        </row>
        <row r="18">
          <cell r="A18" t="str">
            <v>일위16</v>
          </cell>
          <cell r="B18" t="str">
            <v>지선설치</v>
          </cell>
          <cell r="C18" t="str">
            <v>연선 7/2.6 이하</v>
          </cell>
          <cell r="D18" t="str">
            <v>본</v>
          </cell>
          <cell r="E18">
            <v>14707</v>
          </cell>
          <cell r="F18">
            <v>152021</v>
          </cell>
          <cell r="G18">
            <v>0</v>
          </cell>
          <cell r="H18">
            <v>166728</v>
          </cell>
          <cell r="I18">
            <v>16</v>
          </cell>
        </row>
        <row r="19">
          <cell r="A19" t="str">
            <v>일위17</v>
          </cell>
          <cell r="B19" t="str">
            <v>조가선가설(행거포함)</v>
          </cell>
          <cell r="C19" t="str">
            <v>38㎟</v>
          </cell>
          <cell r="D19" t="str">
            <v>Km</v>
          </cell>
          <cell r="E19">
            <v>1204396</v>
          </cell>
          <cell r="F19">
            <v>2386651</v>
          </cell>
          <cell r="G19">
            <v>0</v>
          </cell>
          <cell r="H19">
            <v>3591047</v>
          </cell>
          <cell r="I19">
            <v>17</v>
          </cell>
        </row>
        <row r="20">
          <cell r="A20" t="str">
            <v>일위18</v>
          </cell>
          <cell r="B20" t="str">
            <v>바인딩철거및행거설치</v>
          </cell>
          <cell r="C20">
            <v>0</v>
          </cell>
          <cell r="D20" t="str">
            <v>Km</v>
          </cell>
          <cell r="E20">
            <v>600000</v>
          </cell>
          <cell r="F20">
            <v>1256861</v>
          </cell>
          <cell r="G20">
            <v>0</v>
          </cell>
          <cell r="H20">
            <v>1856861</v>
          </cell>
          <cell r="I20">
            <v>18</v>
          </cell>
        </row>
        <row r="21">
          <cell r="A21" t="str">
            <v>일위19</v>
          </cell>
          <cell r="B21" t="str">
            <v>지상고 표지판 취부</v>
          </cell>
          <cell r="C21" t="str">
            <v>가공, 도로횡단</v>
          </cell>
          <cell r="D21" t="str">
            <v>매</v>
          </cell>
          <cell r="E21">
            <v>3280</v>
          </cell>
          <cell r="F21">
            <v>7990</v>
          </cell>
          <cell r="G21">
            <v>0</v>
          </cell>
          <cell r="H21">
            <v>11270</v>
          </cell>
          <cell r="I21">
            <v>19</v>
          </cell>
        </row>
        <row r="22">
          <cell r="A22" t="str">
            <v>일위20</v>
          </cell>
          <cell r="B22" t="str">
            <v>가공보안접지</v>
          </cell>
          <cell r="C22" t="str">
            <v>100Ω 이하</v>
          </cell>
          <cell r="D22" t="str">
            <v>개소</v>
          </cell>
          <cell r="E22">
            <v>26644</v>
          </cell>
          <cell r="F22">
            <v>47019</v>
          </cell>
          <cell r="G22">
            <v>0</v>
          </cell>
          <cell r="H22">
            <v>73663</v>
          </cell>
          <cell r="I22">
            <v>20</v>
          </cell>
        </row>
        <row r="23">
          <cell r="A23" t="str">
            <v>일위21</v>
          </cell>
          <cell r="B23" t="str">
            <v>밴드 및 크램프 설치</v>
          </cell>
          <cell r="C23" t="str">
            <v>A장주</v>
          </cell>
          <cell r="D23" t="str">
            <v>개</v>
          </cell>
          <cell r="E23">
            <v>11606</v>
          </cell>
          <cell r="F23">
            <v>24524</v>
          </cell>
          <cell r="G23">
            <v>0</v>
          </cell>
          <cell r="H23">
            <v>36130</v>
          </cell>
          <cell r="I23">
            <v>21</v>
          </cell>
        </row>
        <row r="24">
          <cell r="A24" t="str">
            <v>일위22</v>
          </cell>
          <cell r="B24" t="str">
            <v>지선클립 설치</v>
          </cell>
          <cell r="C24" t="str">
            <v>B,C 장주</v>
          </cell>
          <cell r="D24" t="str">
            <v>개</v>
          </cell>
          <cell r="E24">
            <v>5000</v>
          </cell>
          <cell r="F24">
            <v>7841</v>
          </cell>
          <cell r="G24">
            <v>0</v>
          </cell>
          <cell r="H24">
            <v>12841</v>
          </cell>
          <cell r="I24">
            <v>22</v>
          </cell>
        </row>
        <row r="25">
          <cell r="A25" t="str">
            <v>일위23</v>
          </cell>
          <cell r="B25" t="str">
            <v>지선밴드 설치</v>
          </cell>
          <cell r="C25" t="str">
            <v>B,C장주</v>
          </cell>
          <cell r="D25" t="str">
            <v>개</v>
          </cell>
          <cell r="E25">
            <v>9000</v>
          </cell>
          <cell r="F25">
            <v>16683</v>
          </cell>
          <cell r="G25">
            <v>0</v>
          </cell>
          <cell r="H25">
            <v>25683</v>
          </cell>
          <cell r="I25">
            <v>23</v>
          </cell>
        </row>
        <row r="26">
          <cell r="A26" t="str">
            <v>일위24</v>
          </cell>
          <cell r="B26" t="str">
            <v>COD관 포설</v>
          </cell>
          <cell r="C26" t="str">
            <v>1COD(Φ100㎜x1),기계+인력,보도블럭</v>
          </cell>
          <cell r="D26" t="str">
            <v>100m</v>
          </cell>
          <cell r="E26">
            <v>3942875</v>
          </cell>
          <cell r="F26">
            <v>2927909</v>
          </cell>
          <cell r="G26">
            <v>434591</v>
          </cell>
          <cell r="H26">
            <v>7305375</v>
          </cell>
          <cell r="I26">
            <v>24</v>
          </cell>
        </row>
        <row r="27">
          <cell r="A27" t="str">
            <v>일위25</v>
          </cell>
          <cell r="B27" t="str">
            <v>COD관 포설</v>
          </cell>
          <cell r="C27" t="str">
            <v>1COD(Φ100㎜x1),기계+인력,ASP</v>
          </cell>
          <cell r="D27" t="str">
            <v>100m</v>
          </cell>
          <cell r="E27">
            <v>4177099</v>
          </cell>
          <cell r="F27">
            <v>3012224</v>
          </cell>
          <cell r="G27">
            <v>435337</v>
          </cell>
          <cell r="H27">
            <v>7624660</v>
          </cell>
          <cell r="I27">
            <v>25</v>
          </cell>
        </row>
        <row r="28">
          <cell r="A28" t="str">
            <v>일위26</v>
          </cell>
          <cell r="B28" t="str">
            <v>PE전선관 굴착 및 포설</v>
          </cell>
          <cell r="C28" t="str">
            <v>PE(Φ28㎜x1)</v>
          </cell>
          <cell r="D28" t="str">
            <v>100m</v>
          </cell>
          <cell r="E28">
            <v>63650</v>
          </cell>
          <cell r="F28">
            <v>490662</v>
          </cell>
          <cell r="G28">
            <v>0</v>
          </cell>
          <cell r="H28">
            <v>554312</v>
          </cell>
          <cell r="I28">
            <v>26</v>
          </cell>
        </row>
        <row r="29">
          <cell r="A29" t="str">
            <v>일위27</v>
          </cell>
          <cell r="B29" t="str">
            <v>트라프내 PE전선관 포설</v>
          </cell>
          <cell r="C29" t="str">
            <v>PE(Φ28㎜x1)</v>
          </cell>
          <cell r="D29" t="str">
            <v>100m</v>
          </cell>
          <cell r="E29">
            <v>42230</v>
          </cell>
          <cell r="F29">
            <v>470686</v>
          </cell>
          <cell r="G29">
            <v>0</v>
          </cell>
          <cell r="H29">
            <v>512916</v>
          </cell>
          <cell r="I29">
            <v>27</v>
          </cell>
        </row>
        <row r="30">
          <cell r="A30" t="str">
            <v>일위28</v>
          </cell>
          <cell r="B30" t="str">
            <v>수공설치</v>
          </cell>
          <cell r="C30" t="str">
            <v>조립식수공1호(950x450x700),보통지</v>
          </cell>
          <cell r="D30" t="str">
            <v>개소</v>
          </cell>
          <cell r="E30">
            <v>870220</v>
          </cell>
          <cell r="F30">
            <v>255259</v>
          </cell>
          <cell r="G30">
            <v>50873</v>
          </cell>
          <cell r="H30">
            <v>1176352</v>
          </cell>
          <cell r="I30">
            <v>28</v>
          </cell>
        </row>
        <row r="31">
          <cell r="A31" t="str">
            <v>일위29</v>
          </cell>
          <cell r="B31" t="str">
            <v>BOX 설치</v>
          </cell>
          <cell r="C31" t="str">
            <v>BOX(600x600x600),보통지</v>
          </cell>
          <cell r="D31" t="str">
            <v>개소</v>
          </cell>
          <cell r="E31">
            <v>215241</v>
          </cell>
          <cell r="F31">
            <v>44729</v>
          </cell>
          <cell r="G31">
            <v>165</v>
          </cell>
          <cell r="H31">
            <v>260135</v>
          </cell>
          <cell r="I31">
            <v>29</v>
          </cell>
        </row>
        <row r="32">
          <cell r="A32" t="str">
            <v>일위30</v>
          </cell>
          <cell r="B32" t="str">
            <v>후강전선관 설치</v>
          </cell>
          <cell r="C32" t="str">
            <v>28㎜ x 1</v>
          </cell>
          <cell r="D32" t="str">
            <v>100m</v>
          </cell>
          <cell r="E32">
            <v>415929</v>
          </cell>
          <cell r="F32">
            <v>4759932</v>
          </cell>
          <cell r="G32">
            <v>0</v>
          </cell>
          <cell r="H32">
            <v>5175861</v>
          </cell>
          <cell r="I32">
            <v>30</v>
          </cell>
        </row>
        <row r="33">
          <cell r="A33" t="str">
            <v>일위31</v>
          </cell>
          <cell r="B33" t="str">
            <v>풀박스 설치</v>
          </cell>
          <cell r="C33" t="str">
            <v>300x300x150,노출,벽면</v>
          </cell>
          <cell r="D33" t="str">
            <v>개소</v>
          </cell>
          <cell r="E33">
            <v>12040</v>
          </cell>
          <cell r="F33">
            <v>82395</v>
          </cell>
          <cell r="G33">
            <v>0</v>
          </cell>
          <cell r="H33">
            <v>94435</v>
          </cell>
          <cell r="I33">
            <v>31</v>
          </cell>
        </row>
        <row r="34">
          <cell r="A34" t="str">
            <v>일위32</v>
          </cell>
          <cell r="B34" t="str">
            <v>입상관 취부</v>
          </cell>
          <cell r="C34" t="str">
            <v>반경철관(80x2400)</v>
          </cell>
          <cell r="D34" t="str">
            <v>개소</v>
          </cell>
          <cell r="E34">
            <v>33040</v>
          </cell>
          <cell r="F34">
            <v>29964</v>
          </cell>
          <cell r="G34">
            <v>0</v>
          </cell>
          <cell r="H34">
            <v>63004</v>
          </cell>
          <cell r="I34">
            <v>32</v>
          </cell>
        </row>
        <row r="35">
          <cell r="A35" t="str">
            <v>일위33</v>
          </cell>
          <cell r="B35" t="str">
            <v>콘크리트트라프 뚜껑 여닫기</v>
          </cell>
          <cell r="C35" t="str">
            <v>500mm,터널25m이상</v>
          </cell>
          <cell r="D35" t="str">
            <v>100m</v>
          </cell>
          <cell r="E35">
            <v>0</v>
          </cell>
          <cell r="F35">
            <v>997963</v>
          </cell>
          <cell r="G35">
            <v>0</v>
          </cell>
          <cell r="H35">
            <v>997963</v>
          </cell>
          <cell r="I35">
            <v>33</v>
          </cell>
        </row>
        <row r="36">
          <cell r="A36" t="str">
            <v>일위34</v>
          </cell>
          <cell r="B36" t="str">
            <v>벽체구멍뚫기(코아드릴)</v>
          </cell>
          <cell r="C36" t="str">
            <v>Φ100,T=10~15㎝</v>
          </cell>
          <cell r="D36" t="str">
            <v>개소</v>
          </cell>
          <cell r="E36">
            <v>18063</v>
          </cell>
          <cell r="F36">
            <v>101159</v>
          </cell>
          <cell r="G36">
            <v>3671</v>
          </cell>
          <cell r="H36">
            <v>122893</v>
          </cell>
          <cell r="I36">
            <v>34</v>
          </cell>
        </row>
        <row r="37">
          <cell r="A37" t="str">
            <v>일위35</v>
          </cell>
          <cell r="B37" t="str">
            <v>현장사무실</v>
          </cell>
          <cell r="C37" t="str">
            <v>W x L(3m x 9m), 감독 또는 감리원용 포함</v>
          </cell>
          <cell r="D37" t="str">
            <v>대</v>
          </cell>
          <cell r="E37">
            <v>1593174</v>
          </cell>
          <cell r="F37">
            <v>545457</v>
          </cell>
          <cell r="G37">
            <v>1118289</v>
          </cell>
          <cell r="H37">
            <v>3256920</v>
          </cell>
          <cell r="I37">
            <v>35</v>
          </cell>
        </row>
        <row r="38">
          <cell r="A38" t="str">
            <v>일위36</v>
          </cell>
          <cell r="B38" t="str">
            <v>현장창고</v>
          </cell>
          <cell r="C38" t="str">
            <v>W x L(3m x 12m)</v>
          </cell>
          <cell r="D38" t="str">
            <v>대</v>
          </cell>
          <cell r="E38">
            <v>1158116</v>
          </cell>
          <cell r="F38">
            <v>361738</v>
          </cell>
          <cell r="G38">
            <v>1357526</v>
          </cell>
          <cell r="H38">
            <v>2877380</v>
          </cell>
          <cell r="I38">
            <v>36</v>
          </cell>
        </row>
        <row r="39">
          <cell r="A39" t="str">
            <v>일위37</v>
          </cell>
          <cell r="B39" t="str">
            <v>공드럼해체</v>
          </cell>
          <cell r="C39">
            <v>0</v>
          </cell>
          <cell r="D39" t="str">
            <v>D/M</v>
          </cell>
          <cell r="E39">
            <v>0</v>
          </cell>
          <cell r="F39">
            <v>49941</v>
          </cell>
          <cell r="G39">
            <v>0</v>
          </cell>
          <cell r="H39">
            <v>49941</v>
          </cell>
          <cell r="I39">
            <v>37</v>
          </cell>
        </row>
        <row r="40">
          <cell r="A40" t="str">
            <v>일위38</v>
          </cell>
          <cell r="B40" t="str">
            <v>아스팔트 절삭후 덧씌우기(T=5㎝)</v>
          </cell>
          <cell r="C40" t="str">
            <v>불연속 구간</v>
          </cell>
          <cell r="D40" t="str">
            <v>㎡</v>
          </cell>
          <cell r="E40">
            <v>14086</v>
          </cell>
          <cell r="F40">
            <v>1207</v>
          </cell>
          <cell r="G40">
            <v>161</v>
          </cell>
          <cell r="H40">
            <v>15454</v>
          </cell>
          <cell r="I40">
            <v>38</v>
          </cell>
        </row>
        <row r="41">
          <cell r="A41" t="str">
            <v>일위39</v>
          </cell>
          <cell r="B41" t="str">
            <v>텍코팅</v>
          </cell>
          <cell r="C41" t="str">
            <v>RSC-4</v>
          </cell>
          <cell r="D41" t="str">
            <v>㎡</v>
          </cell>
          <cell r="E41">
            <v>245</v>
          </cell>
          <cell r="F41">
            <v>228</v>
          </cell>
          <cell r="G41">
            <v>1</v>
          </cell>
          <cell r="H41">
            <v>474</v>
          </cell>
          <cell r="I41">
            <v>39</v>
          </cell>
        </row>
        <row r="42">
          <cell r="A42" t="str">
            <v>일위40</v>
          </cell>
          <cell r="B42" t="str">
            <v>보조기층(T=20㎝)</v>
          </cell>
          <cell r="C42" t="str">
            <v>인력식 소규모</v>
          </cell>
          <cell r="D42" t="str">
            <v>㎡</v>
          </cell>
          <cell r="E42">
            <v>3666</v>
          </cell>
          <cell r="F42">
            <v>25887</v>
          </cell>
          <cell r="G42">
            <v>1504</v>
          </cell>
          <cell r="H42">
            <v>31057</v>
          </cell>
          <cell r="I42">
            <v>40</v>
          </cell>
        </row>
        <row r="43">
          <cell r="A43" t="str">
            <v>일위41</v>
          </cell>
          <cell r="B43" t="str">
            <v>ASP 기층(T=25㎝)</v>
          </cell>
          <cell r="C43" t="str">
            <v>BB층 T=25</v>
          </cell>
          <cell r="D43" t="str">
            <v>㎡</v>
          </cell>
          <cell r="E43">
            <v>39189</v>
          </cell>
          <cell r="F43">
            <v>1777</v>
          </cell>
          <cell r="G43">
            <v>89</v>
          </cell>
          <cell r="H43">
            <v>41055</v>
          </cell>
          <cell r="I43">
            <v>41</v>
          </cell>
        </row>
        <row r="44">
          <cell r="A44" t="str">
            <v>일위42</v>
          </cell>
          <cell r="B44" t="str">
            <v>프라임 코팅</v>
          </cell>
          <cell r="C44" t="str">
            <v>RSC-4</v>
          </cell>
          <cell r="D44" t="str">
            <v>㎡</v>
          </cell>
          <cell r="E44">
            <v>395</v>
          </cell>
          <cell r="F44">
            <v>228</v>
          </cell>
          <cell r="G44">
            <v>7</v>
          </cell>
          <cell r="H44">
            <v>630</v>
          </cell>
          <cell r="I44">
            <v>42</v>
          </cell>
        </row>
        <row r="45">
          <cell r="A45" t="str">
            <v>일위43</v>
          </cell>
          <cell r="B45" t="str">
            <v>광케이블 철거</v>
          </cell>
          <cell r="C45" t="str">
            <v>가공가설</v>
          </cell>
          <cell r="D45" t="str">
            <v>100m</v>
          </cell>
          <cell r="E45">
            <v>1835</v>
          </cell>
          <cell r="F45">
            <v>273424</v>
          </cell>
          <cell r="G45">
            <v>10263</v>
          </cell>
          <cell r="H45">
            <v>285522</v>
          </cell>
          <cell r="I45">
            <v>43</v>
          </cell>
        </row>
        <row r="46">
          <cell r="A46" t="str">
            <v>일위44</v>
          </cell>
          <cell r="B46" t="str">
            <v>COD관 포설</v>
          </cell>
          <cell r="C46" t="str">
            <v>1COD(Φ100㎜x1),기계+인력,사리도</v>
          </cell>
          <cell r="D46" t="str">
            <v>100m</v>
          </cell>
          <cell r="E46">
            <v>2972820</v>
          </cell>
          <cell r="F46">
            <v>1633860</v>
          </cell>
          <cell r="G46">
            <v>134761</v>
          </cell>
          <cell r="H46">
            <v>4741441</v>
          </cell>
          <cell r="I46">
            <v>44</v>
          </cell>
        </row>
        <row r="47">
          <cell r="A47" t="str">
            <v>일위45</v>
          </cell>
          <cell r="B47" t="str">
            <v>광케이블 국내성단</v>
          </cell>
          <cell r="C47" t="str">
            <v>72코어이상</v>
          </cell>
          <cell r="D47" t="str">
            <v>코어</v>
          </cell>
          <cell r="E47">
            <v>11083</v>
          </cell>
          <cell r="F47">
            <v>29520</v>
          </cell>
          <cell r="G47">
            <v>885</v>
          </cell>
          <cell r="H47">
            <v>41488</v>
          </cell>
          <cell r="I47">
            <v>45</v>
          </cell>
        </row>
        <row r="48">
          <cell r="A48" t="str">
            <v>일위46</v>
          </cell>
          <cell r="B48" t="str">
            <v>견인선 포설</v>
          </cell>
          <cell r="C48" t="str">
            <v>PP lope(∅5㎜)</v>
          </cell>
          <cell r="D48" t="str">
            <v>100m</v>
          </cell>
          <cell r="E48">
            <v>16230</v>
          </cell>
          <cell r="F48">
            <v>16267</v>
          </cell>
          <cell r="G48">
            <v>120</v>
          </cell>
          <cell r="H48">
            <v>32617</v>
          </cell>
          <cell r="I48">
            <v>46</v>
          </cell>
        </row>
        <row r="49">
          <cell r="A49" t="str">
            <v>일위47</v>
          </cell>
          <cell r="B49" t="str">
            <v>광케이블 외피접속(함체포함)</v>
          </cell>
          <cell r="C49" t="str">
            <v>72C, 가공용</v>
          </cell>
          <cell r="D49" t="str">
            <v>개소</v>
          </cell>
          <cell r="E49">
            <v>156375</v>
          </cell>
          <cell r="F49">
            <v>267445</v>
          </cell>
          <cell r="G49">
            <v>8023</v>
          </cell>
          <cell r="H49">
            <v>431843</v>
          </cell>
          <cell r="I49">
            <v>47</v>
          </cell>
        </row>
        <row r="50">
          <cell r="A50" t="str">
            <v>일위48</v>
          </cell>
          <cell r="B50" t="str">
            <v>광코어 접속</v>
          </cell>
          <cell r="C50" t="str">
            <v>49~71C (가공)</v>
          </cell>
          <cell r="D50" t="str">
            <v>코어</v>
          </cell>
          <cell r="E50">
            <v>500</v>
          </cell>
          <cell r="F50">
            <v>51895</v>
          </cell>
          <cell r="G50">
            <v>1556</v>
          </cell>
          <cell r="H50">
            <v>53951</v>
          </cell>
          <cell r="I50">
            <v>48</v>
          </cell>
        </row>
        <row r="51">
          <cell r="A51" t="str">
            <v>일위49</v>
          </cell>
          <cell r="B51" t="str">
            <v>광코어 접속</v>
          </cell>
          <cell r="C51" t="str">
            <v>49~71C (지중)</v>
          </cell>
          <cell r="D51" t="str">
            <v>코어</v>
          </cell>
          <cell r="E51">
            <v>500</v>
          </cell>
          <cell r="F51">
            <v>51895</v>
          </cell>
          <cell r="G51">
            <v>1556</v>
          </cell>
          <cell r="H51">
            <v>53951</v>
          </cell>
          <cell r="I51">
            <v>49</v>
          </cell>
        </row>
        <row r="52">
          <cell r="A52" t="str">
            <v>일위50</v>
          </cell>
          <cell r="B52" t="str">
            <v>광분배함(OFD) 설치</v>
          </cell>
          <cell r="C52" t="str">
            <v>72C형</v>
          </cell>
          <cell r="D52" t="str">
            <v>개소</v>
          </cell>
          <cell r="E52">
            <v>377159</v>
          </cell>
          <cell r="F52">
            <v>25812</v>
          </cell>
          <cell r="G52">
            <v>774</v>
          </cell>
          <cell r="H52">
            <v>403745</v>
          </cell>
          <cell r="I52">
            <v>50</v>
          </cell>
        </row>
        <row r="53">
          <cell r="A53" t="str">
            <v>일위51</v>
          </cell>
          <cell r="B53" t="str">
            <v>COD관 포설</v>
          </cell>
          <cell r="C53" t="str">
            <v>1COD(Φ100㎜x1),인력,사리도</v>
          </cell>
          <cell r="D53" t="str">
            <v>100m</v>
          </cell>
          <cell r="E53">
            <v>2922253</v>
          </cell>
          <cell r="F53">
            <v>8715238</v>
          </cell>
          <cell r="G53">
            <v>104193</v>
          </cell>
          <cell r="H53">
            <v>11741684</v>
          </cell>
          <cell r="I53">
            <v>51</v>
          </cell>
        </row>
        <row r="54">
          <cell r="A54" t="str">
            <v>일위52</v>
          </cell>
          <cell r="B54" t="str">
            <v>PE전선관 포설</v>
          </cell>
          <cell r="C54" t="str">
            <v>PE(Φ28㎜x1) 난연</v>
          </cell>
          <cell r="D54" t="str">
            <v>100m</v>
          </cell>
          <cell r="E54">
            <v>42230</v>
          </cell>
          <cell r="F54">
            <v>470686</v>
          </cell>
          <cell r="G54">
            <v>14120</v>
          </cell>
          <cell r="H54">
            <v>527036</v>
          </cell>
          <cell r="I54">
            <v>52</v>
          </cell>
        </row>
        <row r="55">
          <cell r="A55" t="str">
            <v>일위53</v>
          </cell>
          <cell r="B55" t="str">
            <v>PE전선관 포설</v>
          </cell>
          <cell r="C55" t="str">
            <v>PE(Φ28㎜x1) 비난연</v>
          </cell>
          <cell r="D55" t="str">
            <v>100m</v>
          </cell>
          <cell r="E55">
            <v>42230</v>
          </cell>
          <cell r="F55">
            <v>470686</v>
          </cell>
          <cell r="G55">
            <v>14120</v>
          </cell>
          <cell r="H55">
            <v>527036</v>
          </cell>
          <cell r="I55">
            <v>53</v>
          </cell>
        </row>
        <row r="56">
          <cell r="B56">
            <v>0</v>
          </cell>
          <cell r="C56">
            <v>0</v>
          </cell>
          <cell r="D56">
            <v>0</v>
          </cell>
          <cell r="E56">
            <v>0</v>
          </cell>
          <cell r="F56">
            <v>0</v>
          </cell>
          <cell r="G56">
            <v>0</v>
          </cell>
          <cell r="H56">
            <v>0</v>
          </cell>
          <cell r="I56">
            <v>0</v>
          </cell>
        </row>
        <row r="57">
          <cell r="B57">
            <v>0</v>
          </cell>
          <cell r="C57">
            <v>0</v>
          </cell>
          <cell r="D57">
            <v>0</v>
          </cell>
          <cell r="E57">
            <v>0</v>
          </cell>
          <cell r="F57">
            <v>0</v>
          </cell>
          <cell r="G57">
            <v>0</v>
          </cell>
          <cell r="H57">
            <v>0</v>
          </cell>
          <cell r="I57">
            <v>0</v>
          </cell>
        </row>
        <row r="58">
          <cell r="B58">
            <v>0</v>
          </cell>
          <cell r="C58">
            <v>0</v>
          </cell>
          <cell r="D58">
            <v>0</v>
          </cell>
          <cell r="E58">
            <v>0</v>
          </cell>
          <cell r="F58">
            <v>0</v>
          </cell>
          <cell r="G58">
            <v>0</v>
          </cell>
          <cell r="H58">
            <v>0</v>
          </cell>
          <cell r="I58">
            <v>0</v>
          </cell>
        </row>
        <row r="59">
          <cell r="B59">
            <v>0</v>
          </cell>
          <cell r="C59">
            <v>0</v>
          </cell>
          <cell r="D59">
            <v>0</v>
          </cell>
          <cell r="E59">
            <v>0</v>
          </cell>
          <cell r="F59">
            <v>0</v>
          </cell>
          <cell r="G59">
            <v>0</v>
          </cell>
          <cell r="H59">
            <v>0</v>
          </cell>
          <cell r="I59">
            <v>0</v>
          </cell>
        </row>
      </sheetData>
      <sheetData sheetId="18" refreshError="1"/>
      <sheetData sheetId="19">
        <row r="3">
          <cell r="B3" t="str">
            <v>터파기</v>
          </cell>
          <cell r="C3">
            <v>0</v>
          </cell>
          <cell r="D3" t="str">
            <v>원/㎥</v>
          </cell>
          <cell r="E3">
            <v>489</v>
          </cell>
          <cell r="F3">
            <v>6179</v>
          </cell>
          <cell r="G3">
            <v>334</v>
          </cell>
          <cell r="H3">
            <v>7002</v>
          </cell>
          <cell r="I3">
            <v>1</v>
          </cell>
        </row>
        <row r="4">
          <cell r="B4" t="str">
            <v>되메우기</v>
          </cell>
          <cell r="C4">
            <v>0</v>
          </cell>
          <cell r="D4" t="str">
            <v>원/㎥</v>
          </cell>
          <cell r="E4">
            <v>326</v>
          </cell>
          <cell r="F4">
            <v>2521</v>
          </cell>
          <cell r="G4">
            <v>223</v>
          </cell>
          <cell r="H4">
            <v>3070</v>
          </cell>
          <cell r="I4">
            <v>2</v>
          </cell>
        </row>
        <row r="5">
          <cell r="B5" t="str">
            <v>잔토처리</v>
          </cell>
          <cell r="C5">
            <v>0</v>
          </cell>
          <cell r="D5" t="str">
            <v>원/㎥</v>
          </cell>
          <cell r="E5">
            <v>5419</v>
          </cell>
          <cell r="F5">
            <v>8014</v>
          </cell>
          <cell r="G5">
            <v>2906</v>
          </cell>
          <cell r="H5">
            <v>16339</v>
          </cell>
          <cell r="I5">
            <v>3</v>
          </cell>
        </row>
        <row r="6">
          <cell r="B6" t="str">
            <v>램머다짐</v>
          </cell>
          <cell r="C6">
            <v>0</v>
          </cell>
          <cell r="D6" t="str">
            <v>원/㎥</v>
          </cell>
          <cell r="E6">
            <v>5889</v>
          </cell>
          <cell r="F6">
            <v>7752</v>
          </cell>
          <cell r="G6">
            <v>2811</v>
          </cell>
          <cell r="H6">
            <v>16452</v>
          </cell>
          <cell r="I6">
            <v>4</v>
          </cell>
        </row>
        <row r="7">
          <cell r="B7" t="str">
            <v>교통시설</v>
          </cell>
          <cell r="C7">
            <v>0</v>
          </cell>
          <cell r="D7" t="str">
            <v>원/개소</v>
          </cell>
          <cell r="E7">
            <v>1410</v>
          </cell>
          <cell r="F7">
            <v>61955</v>
          </cell>
          <cell r="G7">
            <v>0</v>
          </cell>
          <cell r="H7">
            <v>63365</v>
          </cell>
          <cell r="I7">
            <v>5</v>
          </cell>
        </row>
        <row r="8">
          <cell r="B8" t="str">
            <v>교통관리</v>
          </cell>
          <cell r="C8">
            <v>0</v>
          </cell>
          <cell r="D8" t="str">
            <v>원/개소</v>
          </cell>
          <cell r="E8">
            <v>2210</v>
          </cell>
          <cell r="F8">
            <v>99882</v>
          </cell>
          <cell r="G8">
            <v>0</v>
          </cell>
          <cell r="H8">
            <v>102092</v>
          </cell>
          <cell r="I8">
            <v>6</v>
          </cell>
        </row>
        <row r="9">
          <cell r="B9" t="str">
            <v>잔디식재</v>
          </cell>
          <cell r="C9">
            <v>0</v>
          </cell>
          <cell r="D9" t="str">
            <v>원/㎡</v>
          </cell>
          <cell r="E9">
            <v>9784</v>
          </cell>
          <cell r="F9">
            <v>3376</v>
          </cell>
          <cell r="G9">
            <v>0</v>
          </cell>
          <cell r="H9">
            <v>13160</v>
          </cell>
          <cell r="I9">
            <v>7</v>
          </cell>
        </row>
        <row r="10">
          <cell r="B10" t="str">
            <v>보도철거</v>
          </cell>
          <cell r="C10">
            <v>0</v>
          </cell>
          <cell r="D10" t="str">
            <v>원/㎡</v>
          </cell>
          <cell r="E10">
            <v>1040</v>
          </cell>
          <cell r="F10">
            <v>3731</v>
          </cell>
          <cell r="G10">
            <v>1001</v>
          </cell>
          <cell r="H10">
            <v>5772</v>
          </cell>
          <cell r="I10">
            <v>8</v>
          </cell>
        </row>
        <row r="11">
          <cell r="B11" t="str">
            <v>소형보도복구</v>
          </cell>
          <cell r="C11">
            <v>0</v>
          </cell>
          <cell r="D11" t="str">
            <v>원/㎡</v>
          </cell>
          <cell r="E11">
            <v>9041</v>
          </cell>
          <cell r="F11">
            <v>2701</v>
          </cell>
          <cell r="G11">
            <v>121</v>
          </cell>
          <cell r="H11">
            <v>11863</v>
          </cell>
          <cell r="I11">
            <v>9</v>
          </cell>
        </row>
        <row r="12">
          <cell r="B12" t="str">
            <v>폐기물소운반</v>
          </cell>
          <cell r="C12">
            <v>0</v>
          </cell>
          <cell r="D12" t="str">
            <v>원/㎥</v>
          </cell>
          <cell r="E12">
            <v>4756</v>
          </cell>
          <cell r="F12">
            <v>6261</v>
          </cell>
          <cell r="G12">
            <v>2270</v>
          </cell>
          <cell r="H12">
            <v>13287</v>
          </cell>
          <cell r="I12">
            <v>10</v>
          </cell>
        </row>
        <row r="13">
          <cell r="B13" t="str">
            <v>폐기물상차</v>
          </cell>
          <cell r="C13">
            <v>0</v>
          </cell>
          <cell r="D13" t="str">
            <v>원/㎥</v>
          </cell>
          <cell r="E13">
            <v>979</v>
          </cell>
          <cell r="F13">
            <v>1343</v>
          </cell>
          <cell r="G13">
            <v>935</v>
          </cell>
          <cell r="H13">
            <v>3257</v>
          </cell>
          <cell r="I13">
            <v>11</v>
          </cell>
        </row>
        <row r="14">
          <cell r="B14" t="str">
            <v>일반화물자동차(11톤)</v>
          </cell>
          <cell r="C14">
            <v>0</v>
          </cell>
          <cell r="D14">
            <v>0</v>
          </cell>
          <cell r="E14">
            <v>0</v>
          </cell>
          <cell r="F14">
            <v>22532</v>
          </cell>
          <cell r="G14">
            <v>0</v>
          </cell>
          <cell r="H14">
            <v>22532</v>
          </cell>
          <cell r="I14">
            <v>12</v>
          </cell>
        </row>
        <row r="15">
          <cell r="B15" t="str">
            <v>컨테이너운반(사무실)</v>
          </cell>
          <cell r="C15">
            <v>0</v>
          </cell>
          <cell r="D15">
            <v>0</v>
          </cell>
          <cell r="E15">
            <v>0</v>
          </cell>
          <cell r="F15">
            <v>56330</v>
          </cell>
          <cell r="G15">
            <v>0</v>
          </cell>
          <cell r="H15">
            <v>56330</v>
          </cell>
          <cell r="I15">
            <v>13</v>
          </cell>
        </row>
        <row r="16">
          <cell r="B16" t="str">
            <v>컨테이너운반(창고)</v>
          </cell>
          <cell r="C16">
            <v>0</v>
          </cell>
          <cell r="D16">
            <v>0</v>
          </cell>
          <cell r="E16">
            <v>0</v>
          </cell>
          <cell r="F16">
            <v>56330</v>
          </cell>
          <cell r="G16">
            <v>0</v>
          </cell>
          <cell r="H16">
            <v>56330</v>
          </cell>
          <cell r="I16">
            <v>14</v>
          </cell>
        </row>
        <row r="17">
          <cell r="B17" t="str">
            <v>부지임차료</v>
          </cell>
          <cell r="C17">
            <v>0</v>
          </cell>
          <cell r="D17" t="str">
            <v>원</v>
          </cell>
          <cell r="E17">
            <v>0</v>
          </cell>
          <cell r="F17">
            <v>0</v>
          </cell>
          <cell r="G17">
            <v>1827000</v>
          </cell>
          <cell r="H17">
            <v>1827000</v>
          </cell>
          <cell r="I17">
            <v>15</v>
          </cell>
        </row>
        <row r="18">
          <cell r="B18" t="str">
            <v>벽체구멍뚫기</v>
          </cell>
          <cell r="C18">
            <v>0</v>
          </cell>
          <cell r="D18" t="str">
            <v>원/개소</v>
          </cell>
          <cell r="E18">
            <v>18064</v>
          </cell>
          <cell r="F18">
            <v>101160</v>
          </cell>
          <cell r="G18">
            <v>3671</v>
          </cell>
          <cell r="H18">
            <v>122895</v>
          </cell>
          <cell r="I18">
            <v>16</v>
          </cell>
        </row>
        <row r="19">
          <cell r="B19" t="str">
            <v>수공설치</v>
          </cell>
          <cell r="C19">
            <v>0</v>
          </cell>
          <cell r="D19" t="str">
            <v xml:space="preserve">  원/개소</v>
          </cell>
          <cell r="E19">
            <v>26664</v>
          </cell>
          <cell r="F19">
            <v>34123</v>
          </cell>
          <cell r="G19">
            <v>29189</v>
          </cell>
          <cell r="H19">
            <v>89976</v>
          </cell>
          <cell r="I19">
            <v>17</v>
          </cell>
        </row>
        <row r="20">
          <cell r="B20" t="str">
            <v>관로터파기</v>
          </cell>
          <cell r="C20">
            <v>0</v>
          </cell>
          <cell r="D20" t="str">
            <v>원/㎥</v>
          </cell>
          <cell r="E20">
            <v>354</v>
          </cell>
          <cell r="F20">
            <v>6528</v>
          </cell>
          <cell r="G20">
            <v>432</v>
          </cell>
          <cell r="H20">
            <v>7314</v>
          </cell>
          <cell r="I20">
            <v>18</v>
          </cell>
        </row>
        <row r="21">
          <cell r="B21" t="str">
            <v>관로되메우기(다짐제외)</v>
          </cell>
          <cell r="C21">
            <v>0</v>
          </cell>
          <cell r="D21" t="str">
            <v xml:space="preserve">  원/㎥</v>
          </cell>
          <cell r="E21">
            <v>442</v>
          </cell>
          <cell r="F21">
            <v>1419</v>
          </cell>
          <cell r="G21">
            <v>540</v>
          </cell>
          <cell r="H21">
            <v>2401</v>
          </cell>
          <cell r="I21">
            <v>19</v>
          </cell>
        </row>
        <row r="22">
          <cell r="B22" t="str">
            <v>무근콘크리트타설</v>
          </cell>
          <cell r="C22">
            <v>0</v>
          </cell>
          <cell r="D22" t="str">
            <v>원/㎥</v>
          </cell>
          <cell r="E22">
            <v>16666128</v>
          </cell>
          <cell r="F22">
            <v>338919</v>
          </cell>
          <cell r="G22">
            <v>0</v>
          </cell>
          <cell r="H22">
            <v>17005047</v>
          </cell>
          <cell r="I22">
            <v>20</v>
          </cell>
        </row>
        <row r="23">
          <cell r="B23" t="str">
            <v>레미콘타설</v>
          </cell>
          <cell r="C23">
            <v>0</v>
          </cell>
          <cell r="D23" t="str">
            <v>원/㎥</v>
          </cell>
          <cell r="E23">
            <v>70260</v>
          </cell>
          <cell r="F23">
            <v>67746</v>
          </cell>
          <cell r="G23">
            <v>154</v>
          </cell>
          <cell r="H23">
            <v>138160</v>
          </cell>
          <cell r="I23">
            <v>21</v>
          </cell>
        </row>
        <row r="24">
          <cell r="B24" t="str">
            <v>합판거푸집</v>
          </cell>
          <cell r="C24">
            <v>0</v>
          </cell>
          <cell r="D24" t="str">
            <v>원/㎡</v>
          </cell>
          <cell r="E24">
            <v>7436</v>
          </cell>
          <cell r="F24">
            <v>25502</v>
          </cell>
          <cell r="G24">
            <v>0</v>
          </cell>
          <cell r="H24">
            <v>32938</v>
          </cell>
          <cell r="I24">
            <v>22</v>
          </cell>
        </row>
        <row r="25">
          <cell r="B25" t="str">
            <v>ASP 포장깨기 및 터파기</v>
          </cell>
          <cell r="C25">
            <v>0</v>
          </cell>
          <cell r="D25" t="str">
            <v>원/㎡</v>
          </cell>
          <cell r="E25">
            <v>1219</v>
          </cell>
          <cell r="F25">
            <v>1870</v>
          </cell>
          <cell r="G25">
            <v>1649</v>
          </cell>
          <cell r="H25">
            <v>4738</v>
          </cell>
          <cell r="I25">
            <v>23</v>
          </cell>
        </row>
        <row r="26">
          <cell r="B26" t="str">
            <v>트럭탑재형 크레인(3ton)</v>
          </cell>
          <cell r="C26">
            <v>0</v>
          </cell>
          <cell r="D26" t="str">
            <v>h</v>
          </cell>
          <cell r="E26">
            <v>5736</v>
          </cell>
          <cell r="F26">
            <v>26048</v>
          </cell>
          <cell r="G26">
            <v>7219</v>
          </cell>
          <cell r="H26">
            <v>39003</v>
          </cell>
          <cell r="I26">
            <v>1</v>
          </cell>
        </row>
        <row r="27">
          <cell r="B27" t="str">
            <v>트럭탑재형 크레인(5ton)</v>
          </cell>
          <cell r="C27">
            <v>0</v>
          </cell>
          <cell r="D27" t="str">
            <v>h</v>
          </cell>
          <cell r="E27">
            <v>8820</v>
          </cell>
          <cell r="F27">
            <v>26048</v>
          </cell>
          <cell r="G27">
            <v>8510</v>
          </cell>
          <cell r="H27">
            <v>43378</v>
          </cell>
          <cell r="I27">
            <v>2</v>
          </cell>
        </row>
        <row r="28">
          <cell r="B28" t="str">
            <v>트럭탑재형 크레인(10ton)</v>
          </cell>
          <cell r="C28">
            <v>0</v>
          </cell>
          <cell r="D28" t="str">
            <v>h</v>
          </cell>
          <cell r="E28">
            <v>19058</v>
          </cell>
          <cell r="F28">
            <v>26048</v>
          </cell>
          <cell r="G28">
            <v>17103</v>
          </cell>
          <cell r="H28">
            <v>62209</v>
          </cell>
          <cell r="I28">
            <v>3</v>
          </cell>
        </row>
        <row r="29">
          <cell r="B29" t="str">
            <v>트럭탑재형 크레인(15ton)</v>
          </cell>
          <cell r="C29">
            <v>0</v>
          </cell>
          <cell r="D29" t="str">
            <v>h</v>
          </cell>
          <cell r="E29">
            <v>20354</v>
          </cell>
          <cell r="F29">
            <v>26048</v>
          </cell>
          <cell r="G29">
            <v>22282</v>
          </cell>
          <cell r="H29">
            <v>68684</v>
          </cell>
          <cell r="I29">
            <v>4</v>
          </cell>
        </row>
        <row r="30">
          <cell r="B30" t="str">
            <v>타이어 크레인(25ton)</v>
          </cell>
          <cell r="C30">
            <v>0</v>
          </cell>
          <cell r="D30" t="str">
            <v>h</v>
          </cell>
          <cell r="E30">
            <v>13074</v>
          </cell>
          <cell r="F30">
            <v>29916</v>
          </cell>
          <cell r="G30">
            <v>47373</v>
          </cell>
          <cell r="H30">
            <v>90363</v>
          </cell>
          <cell r="I30">
            <v>5</v>
          </cell>
        </row>
        <row r="31">
          <cell r="B31" t="str">
            <v>타이어 크레인(50ton)</v>
          </cell>
          <cell r="C31">
            <v>0</v>
          </cell>
          <cell r="D31" t="str">
            <v>h</v>
          </cell>
          <cell r="E31">
            <v>24209</v>
          </cell>
          <cell r="F31">
            <v>29916</v>
          </cell>
          <cell r="G31">
            <v>62731</v>
          </cell>
          <cell r="H31">
            <v>116856</v>
          </cell>
          <cell r="I31">
            <v>6</v>
          </cell>
        </row>
        <row r="32">
          <cell r="B32" t="str">
            <v>굴삭기(타이어, 0.18㎥)</v>
          </cell>
          <cell r="C32">
            <v>0</v>
          </cell>
          <cell r="D32" t="str">
            <v>h</v>
          </cell>
          <cell r="E32">
            <v>10707</v>
          </cell>
          <cell r="F32">
            <v>29916</v>
          </cell>
          <cell r="G32">
            <v>14512</v>
          </cell>
          <cell r="H32">
            <v>55135</v>
          </cell>
          <cell r="I32">
            <v>7</v>
          </cell>
        </row>
        <row r="33">
          <cell r="B33" t="str">
            <v>굴삭기(0.2㎥)</v>
          </cell>
          <cell r="C33">
            <v>0</v>
          </cell>
          <cell r="D33" t="str">
            <v>h</v>
          </cell>
          <cell r="E33">
            <v>9329</v>
          </cell>
          <cell r="F33">
            <v>29916</v>
          </cell>
          <cell r="G33">
            <v>11390</v>
          </cell>
          <cell r="H33">
            <v>50635</v>
          </cell>
          <cell r="I33">
            <v>8</v>
          </cell>
        </row>
        <row r="34">
          <cell r="B34" t="str">
            <v>굴삭기 (0.4㎥)</v>
          </cell>
          <cell r="C34">
            <v>0</v>
          </cell>
          <cell r="D34" t="str">
            <v>h</v>
          </cell>
          <cell r="E34">
            <v>18623</v>
          </cell>
          <cell r="F34">
            <v>29916</v>
          </cell>
          <cell r="G34">
            <v>12724</v>
          </cell>
          <cell r="H34">
            <v>61263</v>
          </cell>
          <cell r="I34">
            <v>9</v>
          </cell>
        </row>
        <row r="35">
          <cell r="B35" t="str">
            <v>굴삭기(0.6㎥)</v>
          </cell>
          <cell r="C35">
            <v>0</v>
          </cell>
          <cell r="D35" t="str">
            <v>h</v>
          </cell>
          <cell r="E35">
            <v>19502</v>
          </cell>
          <cell r="F35">
            <v>29916</v>
          </cell>
          <cell r="G35">
            <v>18774</v>
          </cell>
          <cell r="H35">
            <v>68192</v>
          </cell>
          <cell r="I35">
            <v>10</v>
          </cell>
        </row>
        <row r="36">
          <cell r="B36" t="str">
            <v>굴삭기(0.7㎥)</v>
          </cell>
          <cell r="C36">
            <v>0</v>
          </cell>
          <cell r="D36" t="str">
            <v>h</v>
          </cell>
          <cell r="E36">
            <v>21822</v>
          </cell>
          <cell r="F36">
            <v>29916</v>
          </cell>
          <cell r="G36">
            <v>20830</v>
          </cell>
          <cell r="H36">
            <v>72568</v>
          </cell>
          <cell r="I36">
            <v>11</v>
          </cell>
        </row>
        <row r="37">
          <cell r="B37" t="str">
            <v>덤프트럭(2.5ton)</v>
          </cell>
          <cell r="C37">
            <v>0</v>
          </cell>
          <cell r="D37" t="str">
            <v>h</v>
          </cell>
          <cell r="E37">
            <v>6169</v>
          </cell>
          <cell r="F37">
            <v>26048</v>
          </cell>
          <cell r="G37">
            <v>5553</v>
          </cell>
          <cell r="H37">
            <v>37770</v>
          </cell>
          <cell r="I37">
            <v>12</v>
          </cell>
        </row>
        <row r="38">
          <cell r="B38" t="str">
            <v>덤프트럭(4.5ton)</v>
          </cell>
          <cell r="C38">
            <v>0</v>
          </cell>
          <cell r="D38" t="str">
            <v>h</v>
          </cell>
          <cell r="E38">
            <v>10639</v>
          </cell>
          <cell r="F38">
            <v>26048</v>
          </cell>
          <cell r="G38">
            <v>6483</v>
          </cell>
          <cell r="H38">
            <v>43170</v>
          </cell>
          <cell r="I38">
            <v>13</v>
          </cell>
        </row>
        <row r="39">
          <cell r="B39" t="str">
            <v>덤프트럭(8ton)</v>
          </cell>
          <cell r="C39">
            <v>0</v>
          </cell>
          <cell r="D39" t="str">
            <v>h</v>
          </cell>
          <cell r="E39">
            <v>19789</v>
          </cell>
          <cell r="F39">
            <v>26048</v>
          </cell>
          <cell r="G39">
            <v>9446</v>
          </cell>
          <cell r="H39">
            <v>55283</v>
          </cell>
          <cell r="I39">
            <v>14</v>
          </cell>
        </row>
        <row r="40">
          <cell r="B40" t="str">
            <v>래머(80㎏)</v>
          </cell>
          <cell r="C40">
            <v>0</v>
          </cell>
          <cell r="D40" t="str">
            <v>h</v>
          </cell>
          <cell r="E40">
            <v>1317</v>
          </cell>
          <cell r="F40">
            <v>21217</v>
          </cell>
          <cell r="G40">
            <v>412</v>
          </cell>
          <cell r="H40">
            <v>22946</v>
          </cell>
          <cell r="I40">
            <v>15</v>
          </cell>
        </row>
        <row r="41">
          <cell r="B41" t="str">
            <v>콘크리트진동기(엔진식 2.6㎾)</v>
          </cell>
          <cell r="C41">
            <v>0</v>
          </cell>
          <cell r="D41" t="str">
            <v>h</v>
          </cell>
          <cell r="E41">
            <v>1883</v>
          </cell>
          <cell r="F41">
            <v>0</v>
          </cell>
          <cell r="G41">
            <v>115</v>
          </cell>
          <cell r="H41">
            <v>1998</v>
          </cell>
          <cell r="I41">
            <v>16</v>
          </cell>
        </row>
        <row r="42">
          <cell r="B42" t="str">
            <v>바이브레이터(봉상플렉시블)</v>
          </cell>
          <cell r="C42">
            <v>0</v>
          </cell>
          <cell r="D42" t="str">
            <v>h</v>
          </cell>
          <cell r="E42">
            <v>0</v>
          </cell>
          <cell r="F42">
            <v>0</v>
          </cell>
          <cell r="G42">
            <v>39</v>
          </cell>
          <cell r="H42">
            <v>39</v>
          </cell>
          <cell r="I42">
            <v>17</v>
          </cell>
        </row>
        <row r="43">
          <cell r="B43" t="str">
            <v>대형브레이커(0.40㎥)</v>
          </cell>
          <cell r="C43">
            <v>0</v>
          </cell>
          <cell r="D43" t="str">
            <v>h</v>
          </cell>
          <cell r="E43">
            <v>0</v>
          </cell>
          <cell r="F43">
            <v>0</v>
          </cell>
          <cell r="G43">
            <v>4475</v>
          </cell>
          <cell r="H43">
            <v>4475</v>
          </cell>
          <cell r="I43">
            <v>18</v>
          </cell>
        </row>
        <row r="44">
          <cell r="B44" t="str">
            <v>대형브레이커(0.60㎥)</v>
          </cell>
          <cell r="C44">
            <v>0</v>
          </cell>
          <cell r="D44" t="str">
            <v>h</v>
          </cell>
          <cell r="E44">
            <v>0</v>
          </cell>
          <cell r="F44">
            <v>0</v>
          </cell>
          <cell r="G44">
            <v>7612</v>
          </cell>
          <cell r="H44">
            <v>7612</v>
          </cell>
          <cell r="I44">
            <v>19</v>
          </cell>
        </row>
        <row r="45">
          <cell r="B45" t="str">
            <v>대형브레이커(0.70㎥)</v>
          </cell>
          <cell r="C45">
            <v>0</v>
          </cell>
          <cell r="D45" t="str">
            <v>h</v>
          </cell>
          <cell r="E45">
            <v>0</v>
          </cell>
          <cell r="F45">
            <v>0</v>
          </cell>
          <cell r="G45">
            <v>9263</v>
          </cell>
          <cell r="H45">
            <v>9263</v>
          </cell>
          <cell r="I45">
            <v>20</v>
          </cell>
        </row>
        <row r="46">
          <cell r="B46" t="str">
            <v>플레이트콤팩터(1.5ton)</v>
          </cell>
          <cell r="C46">
            <v>0</v>
          </cell>
          <cell r="D46" t="str">
            <v>h</v>
          </cell>
          <cell r="E46">
            <v>2054</v>
          </cell>
          <cell r="F46">
            <v>21217</v>
          </cell>
          <cell r="G46">
            <v>562</v>
          </cell>
          <cell r="H46">
            <v>23833</v>
          </cell>
          <cell r="I46">
            <v>21</v>
          </cell>
        </row>
        <row r="47">
          <cell r="B47" t="str">
            <v>진동롤러(핸드가이드식,0.7ton)</v>
          </cell>
          <cell r="C47">
            <v>0</v>
          </cell>
          <cell r="D47" t="str">
            <v>h</v>
          </cell>
          <cell r="E47">
            <v>3832</v>
          </cell>
          <cell r="F47">
            <v>29916</v>
          </cell>
          <cell r="G47">
            <v>1563</v>
          </cell>
          <cell r="H47">
            <v>35311</v>
          </cell>
          <cell r="I47">
            <v>22</v>
          </cell>
        </row>
        <row r="48">
          <cell r="B48" t="str">
            <v>로더(타이어, 0.57㎥)</v>
          </cell>
          <cell r="C48">
            <v>0</v>
          </cell>
          <cell r="D48" t="str">
            <v>h</v>
          </cell>
          <cell r="E48">
            <v>8955</v>
          </cell>
          <cell r="F48">
            <v>29916</v>
          </cell>
          <cell r="G48">
            <v>9655</v>
          </cell>
          <cell r="H48">
            <v>48526</v>
          </cell>
          <cell r="I48">
            <v>23</v>
          </cell>
        </row>
        <row r="49">
          <cell r="B49" t="str">
            <v>살수차(5,500ℓ)</v>
          </cell>
          <cell r="C49">
            <v>0</v>
          </cell>
          <cell r="D49" t="str">
            <v>h</v>
          </cell>
          <cell r="E49">
            <v>18642</v>
          </cell>
          <cell r="F49">
            <v>26048</v>
          </cell>
          <cell r="G49">
            <v>7823</v>
          </cell>
          <cell r="H49">
            <v>52513</v>
          </cell>
          <cell r="I49">
            <v>24</v>
          </cell>
        </row>
        <row r="50">
          <cell r="B50" t="str">
            <v>살수차(16,000ℓ)</v>
          </cell>
          <cell r="C50">
            <v>0</v>
          </cell>
          <cell r="D50" t="str">
            <v>h</v>
          </cell>
          <cell r="E50">
            <v>25858</v>
          </cell>
          <cell r="F50">
            <v>29916</v>
          </cell>
          <cell r="G50">
            <v>15005</v>
          </cell>
          <cell r="H50">
            <v>70779</v>
          </cell>
          <cell r="I50">
            <v>25</v>
          </cell>
        </row>
        <row r="51">
          <cell r="B51" t="str">
            <v>커터(320-400㎜)</v>
          </cell>
          <cell r="C51">
            <v>0</v>
          </cell>
          <cell r="D51" t="str">
            <v>h</v>
          </cell>
          <cell r="E51">
            <v>11504</v>
          </cell>
          <cell r="F51">
            <v>21217</v>
          </cell>
          <cell r="G51">
            <v>1694</v>
          </cell>
          <cell r="H51">
            <v>34415</v>
          </cell>
          <cell r="I51">
            <v>26</v>
          </cell>
        </row>
        <row r="52">
          <cell r="B52" t="str">
            <v>아스팔트스프레이어(400ℓ)</v>
          </cell>
          <cell r="C52">
            <v>0</v>
          </cell>
          <cell r="D52" t="str">
            <v>h</v>
          </cell>
          <cell r="E52">
            <v>1961</v>
          </cell>
          <cell r="F52">
            <v>29916</v>
          </cell>
          <cell r="G52">
            <v>697</v>
          </cell>
          <cell r="H52">
            <v>32574</v>
          </cell>
          <cell r="I52">
            <v>27</v>
          </cell>
        </row>
        <row r="53">
          <cell r="B53" t="str">
            <v>공기압축기(이동식) 3.5 ㎥/min</v>
          </cell>
          <cell r="C53">
            <v>0</v>
          </cell>
          <cell r="D53" t="str">
            <v>h</v>
          </cell>
          <cell r="E53">
            <v>11089</v>
          </cell>
          <cell r="F53">
            <v>21217</v>
          </cell>
          <cell r="G53">
            <v>2091</v>
          </cell>
          <cell r="H53">
            <v>34397</v>
          </cell>
          <cell r="I53">
            <v>28</v>
          </cell>
        </row>
        <row r="54">
          <cell r="B54" t="str">
            <v>공압포설기 (10.3 ㎥/min)</v>
          </cell>
          <cell r="C54">
            <v>0</v>
          </cell>
          <cell r="D54" t="str">
            <v>h</v>
          </cell>
          <cell r="E54">
            <v>25399</v>
          </cell>
          <cell r="F54">
            <v>21217</v>
          </cell>
          <cell r="G54">
            <v>16813</v>
          </cell>
          <cell r="H54">
            <v>63429</v>
          </cell>
          <cell r="I54">
            <v>29</v>
          </cell>
        </row>
        <row r="55">
          <cell r="B55" t="str">
            <v>발전기 (25 ㎾)</v>
          </cell>
          <cell r="C55">
            <v>0</v>
          </cell>
          <cell r="D55" t="str">
            <v>h</v>
          </cell>
          <cell r="E55">
            <v>8221</v>
          </cell>
          <cell r="F55">
            <v>21217</v>
          </cell>
          <cell r="G55">
            <v>2706</v>
          </cell>
          <cell r="H55">
            <v>32144</v>
          </cell>
          <cell r="I55">
            <v>30</v>
          </cell>
        </row>
        <row r="56">
          <cell r="B56" t="str">
            <v>머캐덤롤러 (10-12ton)</v>
          </cell>
          <cell r="C56">
            <v>0</v>
          </cell>
          <cell r="D56" t="str">
            <v>h</v>
          </cell>
          <cell r="E56">
            <v>16921</v>
          </cell>
          <cell r="F56">
            <v>29916</v>
          </cell>
          <cell r="G56">
            <v>10500</v>
          </cell>
          <cell r="H56">
            <v>57337</v>
          </cell>
          <cell r="I56">
            <v>31</v>
          </cell>
        </row>
        <row r="57">
          <cell r="B57" t="str">
            <v>타이어롤러 (8-15ton)</v>
          </cell>
          <cell r="C57">
            <v>0</v>
          </cell>
          <cell r="D57" t="str">
            <v>h</v>
          </cell>
          <cell r="E57">
            <v>15173</v>
          </cell>
          <cell r="F57">
            <v>29916</v>
          </cell>
          <cell r="G57">
            <v>15658</v>
          </cell>
          <cell r="H57">
            <v>60747</v>
          </cell>
          <cell r="I57">
            <v>32</v>
          </cell>
        </row>
        <row r="58">
          <cell r="B58" t="str">
            <v>탠덤롤러 (5-8ton)</v>
          </cell>
          <cell r="C58">
            <v>0</v>
          </cell>
          <cell r="D58" t="str">
            <v>h</v>
          </cell>
          <cell r="E58">
            <v>12372</v>
          </cell>
          <cell r="F58">
            <v>29916</v>
          </cell>
          <cell r="G58">
            <v>6787</v>
          </cell>
          <cell r="H58">
            <v>49075</v>
          </cell>
          <cell r="I58">
            <v>33</v>
          </cell>
        </row>
        <row r="59">
          <cell r="B59" t="str">
            <v>아스팔트 피니셔(3m)</v>
          </cell>
          <cell r="C59">
            <v>0</v>
          </cell>
          <cell r="D59" t="str">
            <v>h</v>
          </cell>
          <cell r="E59">
            <v>21449</v>
          </cell>
          <cell r="F59">
            <v>29916</v>
          </cell>
          <cell r="G59">
            <v>40395</v>
          </cell>
          <cell r="H59">
            <v>91760</v>
          </cell>
          <cell r="I59">
            <v>34</v>
          </cell>
        </row>
        <row r="60">
          <cell r="B60" t="str">
            <v>노면파쇄기(2m)</v>
          </cell>
          <cell r="C60">
            <v>0</v>
          </cell>
          <cell r="D60" t="str">
            <v>h</v>
          </cell>
          <cell r="E60">
            <v>94265</v>
          </cell>
          <cell r="F60">
            <v>29916</v>
          </cell>
          <cell r="G60">
            <v>166405</v>
          </cell>
          <cell r="H60">
            <v>290586</v>
          </cell>
          <cell r="I60">
            <v>35</v>
          </cell>
        </row>
        <row r="61">
          <cell r="B61" t="str">
            <v>진동롤러(10ton)</v>
          </cell>
          <cell r="C61">
            <v>0</v>
          </cell>
          <cell r="D61" t="str">
            <v>h</v>
          </cell>
          <cell r="E61">
            <v>28865</v>
          </cell>
          <cell r="F61">
            <v>29916</v>
          </cell>
          <cell r="G61">
            <v>22831</v>
          </cell>
          <cell r="H61">
            <v>81612</v>
          </cell>
          <cell r="I61">
            <v>36</v>
          </cell>
        </row>
        <row r="62">
          <cell r="B62" t="str">
            <v>조립식수공1호 토적</v>
          </cell>
          <cell r="C62">
            <v>0</v>
          </cell>
          <cell r="D62">
            <v>0</v>
          </cell>
          <cell r="E62">
            <v>0</v>
          </cell>
          <cell r="F62">
            <v>0</v>
          </cell>
          <cell r="G62">
            <v>0</v>
          </cell>
          <cell r="H62">
            <v>0</v>
          </cell>
          <cell r="I62">
            <v>1</v>
          </cell>
        </row>
        <row r="63">
          <cell r="B63" t="str">
            <v>COD ∅100x1 (보도블럭) 토적</v>
          </cell>
          <cell r="C63">
            <v>0</v>
          </cell>
          <cell r="D63">
            <v>0</v>
          </cell>
          <cell r="E63">
            <v>0</v>
          </cell>
          <cell r="F63">
            <v>0</v>
          </cell>
          <cell r="G63">
            <v>0</v>
          </cell>
          <cell r="H63">
            <v>0</v>
          </cell>
          <cell r="I63">
            <v>2</v>
          </cell>
        </row>
        <row r="64">
          <cell r="B64" t="str">
            <v>COD ∅100x1 (ASP) 토적</v>
          </cell>
          <cell r="C64">
            <v>0</v>
          </cell>
          <cell r="D64">
            <v>0</v>
          </cell>
          <cell r="E64">
            <v>0</v>
          </cell>
          <cell r="F64">
            <v>0</v>
          </cell>
          <cell r="G64">
            <v>0</v>
          </cell>
          <cell r="H64">
            <v>0</v>
          </cell>
          <cell r="I64">
            <v>3</v>
          </cell>
        </row>
        <row r="65">
          <cell r="B65" t="str">
            <v>사각맨홀 (0.6 x 0.6 x 6.0) 토적</v>
          </cell>
          <cell r="C65">
            <v>0</v>
          </cell>
          <cell r="D65">
            <v>0</v>
          </cell>
          <cell r="E65">
            <v>0</v>
          </cell>
          <cell r="F65">
            <v>0</v>
          </cell>
          <cell r="G65">
            <v>0</v>
          </cell>
          <cell r="H65">
            <v>0</v>
          </cell>
          <cell r="I65">
            <v>4</v>
          </cell>
        </row>
        <row r="66">
          <cell r="B66" t="str">
            <v>일반화물자동차운임</v>
          </cell>
          <cell r="C66">
            <v>0</v>
          </cell>
          <cell r="D66">
            <v>0</v>
          </cell>
          <cell r="E66">
            <v>0</v>
          </cell>
          <cell r="F66">
            <v>0</v>
          </cell>
          <cell r="G66">
            <v>0</v>
          </cell>
          <cell r="H66">
            <v>0</v>
          </cell>
          <cell r="I66">
            <v>1</v>
          </cell>
        </row>
        <row r="67">
          <cell r="B67">
            <v>0</v>
          </cell>
          <cell r="C67">
            <v>0</v>
          </cell>
          <cell r="D67">
            <v>0</v>
          </cell>
          <cell r="E67">
            <v>0</v>
          </cell>
          <cell r="F67">
            <v>0</v>
          </cell>
          <cell r="G67">
            <v>0</v>
          </cell>
          <cell r="H67">
            <v>0</v>
          </cell>
          <cell r="I67">
            <v>0</v>
          </cell>
        </row>
        <row r="68">
          <cell r="B68">
            <v>0</v>
          </cell>
          <cell r="C68">
            <v>0</v>
          </cell>
          <cell r="D68">
            <v>0</v>
          </cell>
          <cell r="E68">
            <v>0</v>
          </cell>
          <cell r="F68">
            <v>0</v>
          </cell>
          <cell r="G68">
            <v>0</v>
          </cell>
          <cell r="H68">
            <v>0</v>
          </cell>
          <cell r="I68">
            <v>0</v>
          </cell>
        </row>
        <row r="69">
          <cell r="B69">
            <v>0</v>
          </cell>
          <cell r="C69">
            <v>0</v>
          </cell>
          <cell r="D69">
            <v>0</v>
          </cell>
          <cell r="E69">
            <v>0</v>
          </cell>
          <cell r="F69">
            <v>0</v>
          </cell>
          <cell r="G69">
            <v>0</v>
          </cell>
          <cell r="H69">
            <v>0</v>
          </cell>
          <cell r="I69">
            <v>0</v>
          </cell>
        </row>
      </sheetData>
      <sheetData sheetId="20">
        <row r="1">
          <cell r="F1">
            <v>0</v>
          </cell>
          <cell r="G1">
            <v>0</v>
          </cell>
          <cell r="H1">
            <v>0</v>
          </cell>
          <cell r="I1">
            <v>0</v>
          </cell>
        </row>
        <row r="2">
          <cell r="I2">
            <v>0</v>
          </cell>
        </row>
        <row r="4">
          <cell r="E4">
            <v>0</v>
          </cell>
          <cell r="G4">
            <v>0</v>
          </cell>
          <cell r="I4">
            <v>0</v>
          </cell>
        </row>
        <row r="5">
          <cell r="E5">
            <v>0</v>
          </cell>
        </row>
        <row r="6">
          <cell r="E6">
            <v>0</v>
          </cell>
          <cell r="F6">
            <v>0</v>
          </cell>
          <cell r="G6">
            <v>0</v>
          </cell>
          <cell r="H6">
            <v>0</v>
          </cell>
          <cell r="I6">
            <v>0</v>
          </cell>
        </row>
        <row r="7">
          <cell r="E7">
            <v>0</v>
          </cell>
          <cell r="F7" t="str">
            <v xml:space="preserve">q [버킷용량] = </v>
          </cell>
          <cell r="G7">
            <v>0.4</v>
          </cell>
          <cell r="H7" t="str">
            <v>㎥</v>
          </cell>
        </row>
        <row r="8">
          <cell r="F8" t="str">
            <v xml:space="preserve">k [버킷계수] = </v>
          </cell>
          <cell r="G8">
            <v>0.9</v>
          </cell>
          <cell r="H8" t="str">
            <v>(사석류 : 0.55 )</v>
          </cell>
          <cell r="I8">
            <v>0.55000000000000004</v>
          </cell>
        </row>
        <row r="9">
          <cell r="E9">
            <v>0</v>
          </cell>
          <cell r="F9" t="str">
            <v xml:space="preserve">f [토량환산계수 : 토사류 점질토적용 1/(1.25+1.35)/2 = 1.3] = 1/1.3 = </v>
          </cell>
          <cell r="G9">
            <v>0.76900000000000002</v>
          </cell>
          <cell r="H9" t="str">
            <v xml:space="preserve">(사석류 : 1/1.4 = 0.714) </v>
          </cell>
          <cell r="I9">
            <v>0.71399999999999997</v>
          </cell>
        </row>
        <row r="10">
          <cell r="F10" t="str">
            <v xml:space="preserve">E [작업효율 토사류] : 보통 0.6 - 0.05 = </v>
          </cell>
          <cell r="G10">
            <v>0.54999999999999993</v>
          </cell>
          <cell r="H10" t="str">
            <v>(사석류 : 0.45 - 0.05 = 0.4)</v>
          </cell>
          <cell r="I10">
            <v>0.4</v>
          </cell>
        </row>
        <row r="11">
          <cell r="F11" t="str">
            <v xml:space="preserve">Cm [1회 사이클 시간 : 초] = </v>
          </cell>
          <cell r="G11">
            <v>18</v>
          </cell>
          <cell r="H11" t="str">
            <v>sec(선회각도 : 135°)</v>
          </cell>
        </row>
        <row r="12">
          <cell r="E12">
            <v>0</v>
          </cell>
          <cell r="F12" t="str">
            <v>백호우 작업량</v>
          </cell>
          <cell r="G12">
            <v>30.45</v>
          </cell>
          <cell r="H12" t="str">
            <v>㎥/hr</v>
          </cell>
        </row>
        <row r="13">
          <cell r="E13">
            <v>0</v>
          </cell>
        </row>
        <row r="14">
          <cell r="E14">
            <v>0</v>
          </cell>
          <cell r="F14" t="str">
            <v>굴삭기 (0.4㎥)</v>
          </cell>
          <cell r="G14">
            <v>0.8</v>
          </cell>
        </row>
        <row r="15">
          <cell r="E15" t="str">
            <v xml:space="preserve">   ◎ 재료비 :</v>
          </cell>
          <cell r="F15">
            <v>18623</v>
          </cell>
          <cell r="G15">
            <v>489.27422003284079</v>
          </cell>
          <cell r="I15">
            <v>0</v>
          </cell>
        </row>
        <row r="16">
          <cell r="E16" t="str">
            <v xml:space="preserve">   ◎ 노무비 :</v>
          </cell>
          <cell r="F16">
            <v>29916</v>
          </cell>
          <cell r="G16">
            <v>785.97044334975385</v>
          </cell>
          <cell r="I16">
            <v>0</v>
          </cell>
        </row>
        <row r="17">
          <cell r="E17" t="str">
            <v xml:space="preserve">   ◎ 경  비 :</v>
          </cell>
          <cell r="F17">
            <v>12724</v>
          </cell>
          <cell r="G17">
            <v>334.2922824302135</v>
          </cell>
          <cell r="I17">
            <v>0</v>
          </cell>
        </row>
        <row r="19">
          <cell r="I19">
            <v>0</v>
          </cell>
        </row>
        <row r="20">
          <cell r="E20">
            <v>0</v>
          </cell>
          <cell r="F20" t="str">
            <v>보통인부</v>
          </cell>
          <cell r="G20">
            <v>0.27</v>
          </cell>
          <cell r="H20">
            <v>99882</v>
          </cell>
          <cell r="I20">
            <v>0.2</v>
          </cell>
        </row>
        <row r="21">
          <cell r="E21">
            <v>0</v>
          </cell>
        </row>
        <row r="22">
          <cell r="F22" t="str">
            <v>재료비</v>
          </cell>
          <cell r="G22" t="str">
            <v>노무비</v>
          </cell>
          <cell r="H22" t="str">
            <v>경비</v>
          </cell>
        </row>
        <row r="23">
          <cell r="E23" t="str">
            <v>터파기</v>
          </cell>
          <cell r="F23">
            <v>489.27422003284079</v>
          </cell>
          <cell r="G23">
            <v>6178.9704433497536</v>
          </cell>
          <cell r="H23">
            <v>334.2922824302135</v>
          </cell>
          <cell r="I23" t="str">
            <v>원/㎥</v>
          </cell>
        </row>
        <row r="24">
          <cell r="E24">
            <v>0</v>
          </cell>
          <cell r="F24">
            <v>0</v>
          </cell>
          <cell r="G24">
            <v>0</v>
          </cell>
          <cell r="H24">
            <v>0</v>
          </cell>
          <cell r="I24">
            <v>0</v>
          </cell>
        </row>
        <row r="25">
          <cell r="E25">
            <v>0</v>
          </cell>
          <cell r="F25">
            <v>0</v>
          </cell>
          <cell r="G25">
            <v>0</v>
          </cell>
          <cell r="H25">
            <v>0</v>
          </cell>
          <cell r="I25">
            <v>0</v>
          </cell>
        </row>
        <row r="26">
          <cell r="F26">
            <v>0</v>
          </cell>
          <cell r="G26">
            <v>0</v>
          </cell>
          <cell r="H26">
            <v>0</v>
          </cell>
          <cell r="I26">
            <v>0</v>
          </cell>
        </row>
        <row r="29">
          <cell r="E29">
            <v>0</v>
          </cell>
          <cell r="G29">
            <v>0</v>
          </cell>
          <cell r="I29">
            <v>0</v>
          </cell>
        </row>
        <row r="30">
          <cell r="E30">
            <v>0</v>
          </cell>
        </row>
        <row r="31">
          <cell r="E31">
            <v>0</v>
          </cell>
          <cell r="F31">
            <v>0</v>
          </cell>
          <cell r="G31">
            <v>0</v>
          </cell>
          <cell r="H31">
            <v>0</v>
          </cell>
          <cell r="I31">
            <v>0</v>
          </cell>
        </row>
        <row r="32">
          <cell r="E32">
            <v>0</v>
          </cell>
          <cell r="F32" t="str">
            <v xml:space="preserve">q [버킷용량] = </v>
          </cell>
          <cell r="G32">
            <v>0.4</v>
          </cell>
          <cell r="H32" t="str">
            <v>㎥</v>
          </cell>
        </row>
        <row r="33">
          <cell r="F33" t="str">
            <v xml:space="preserve">k [버킷계수] = </v>
          </cell>
          <cell r="G33">
            <v>1.1000000000000001</v>
          </cell>
          <cell r="I33">
            <v>0.55000000000000004</v>
          </cell>
        </row>
        <row r="34">
          <cell r="E34">
            <v>0</v>
          </cell>
          <cell r="F34" t="str">
            <v xml:space="preserve">f [토량환산계수 : 토사류 점질토적용 ] = 0.9/1.3 = </v>
          </cell>
          <cell r="G34">
            <v>0.69199999999999995</v>
          </cell>
        </row>
        <row r="35">
          <cell r="F35" t="str">
            <v xml:space="preserve">E [작업효율 토사류] = </v>
          </cell>
          <cell r="G35">
            <v>0.75</v>
          </cell>
          <cell r="I35">
            <v>0.4</v>
          </cell>
        </row>
        <row r="36">
          <cell r="F36" t="str">
            <v xml:space="preserve">Cm [1회 사이클 시간 : 초] = </v>
          </cell>
          <cell r="G36">
            <v>18</v>
          </cell>
          <cell r="H36" t="str">
            <v>sec(선회각도 : 135°)</v>
          </cell>
        </row>
        <row r="37">
          <cell r="E37">
            <v>0</v>
          </cell>
          <cell r="F37" t="str">
            <v>백호우 작업량</v>
          </cell>
          <cell r="G37">
            <v>45.67</v>
          </cell>
          <cell r="H37" t="str">
            <v>㎥/hr</v>
          </cell>
        </row>
        <row r="38">
          <cell r="E38">
            <v>0</v>
          </cell>
        </row>
        <row r="39">
          <cell r="F39" t="str">
            <v>굴삭기 (0.4㎥)</v>
          </cell>
          <cell r="G39">
            <v>0.8</v>
          </cell>
        </row>
        <row r="40">
          <cell r="E40" t="str">
            <v xml:space="preserve">   ◎ 재료비 :</v>
          </cell>
          <cell r="F40">
            <v>18623</v>
          </cell>
          <cell r="G40">
            <v>326.21852419531422</v>
          </cell>
          <cell r="I40">
            <v>0</v>
          </cell>
        </row>
        <row r="41">
          <cell r="E41" t="str">
            <v xml:space="preserve">   ◎ 노무비 :</v>
          </cell>
          <cell r="F41">
            <v>29916</v>
          </cell>
          <cell r="G41">
            <v>524.03766148456316</v>
          </cell>
          <cell r="I41">
            <v>0</v>
          </cell>
        </row>
        <row r="42">
          <cell r="E42" t="str">
            <v xml:space="preserve">   ◎ 경  비 :</v>
          </cell>
          <cell r="F42">
            <v>12724</v>
          </cell>
          <cell r="G42">
            <v>222.88592073571272</v>
          </cell>
          <cell r="I42">
            <v>0</v>
          </cell>
        </row>
        <row r="44">
          <cell r="I44">
            <v>0</v>
          </cell>
        </row>
        <row r="45">
          <cell r="E45">
            <v>0</v>
          </cell>
          <cell r="F45" t="str">
            <v>보통인부</v>
          </cell>
          <cell r="G45">
            <v>0.1</v>
          </cell>
          <cell r="H45">
            <v>99882</v>
          </cell>
          <cell r="I45">
            <v>0.2</v>
          </cell>
        </row>
        <row r="46">
          <cell r="E46">
            <v>0</v>
          </cell>
        </row>
        <row r="47">
          <cell r="F47" t="str">
            <v>재료비</v>
          </cell>
          <cell r="G47" t="str">
            <v>노무비</v>
          </cell>
          <cell r="H47" t="str">
            <v>경비</v>
          </cell>
        </row>
        <row r="48">
          <cell r="E48" t="str">
            <v>되메우기</v>
          </cell>
          <cell r="F48">
            <v>326.21852419531422</v>
          </cell>
          <cell r="G48">
            <v>2521.0376614845632</v>
          </cell>
          <cell r="H48">
            <v>222.88592073571272</v>
          </cell>
          <cell r="I48" t="str">
            <v>원/㎥</v>
          </cell>
        </row>
        <row r="49">
          <cell r="E49">
            <v>0</v>
          </cell>
          <cell r="F49">
            <v>0</v>
          </cell>
          <cell r="G49">
            <v>0</v>
          </cell>
          <cell r="H49">
            <v>0</v>
          </cell>
          <cell r="I49">
            <v>0</v>
          </cell>
        </row>
        <row r="50">
          <cell r="E50">
            <v>0</v>
          </cell>
          <cell r="F50">
            <v>0</v>
          </cell>
          <cell r="G50">
            <v>0</v>
          </cell>
          <cell r="H50">
            <v>0</v>
          </cell>
          <cell r="I50">
            <v>0</v>
          </cell>
        </row>
        <row r="51">
          <cell r="E51">
            <v>0</v>
          </cell>
          <cell r="F51">
            <v>0</v>
          </cell>
          <cell r="G51">
            <v>0</v>
          </cell>
          <cell r="H51">
            <v>0</v>
          </cell>
          <cell r="I51">
            <v>0</v>
          </cell>
        </row>
        <row r="54">
          <cell r="F54">
            <v>0</v>
          </cell>
        </row>
        <row r="55">
          <cell r="F55" t="str">
            <v>운반거리</v>
          </cell>
          <cell r="G55">
            <v>20</v>
          </cell>
          <cell r="H55" t="str">
            <v>Km</v>
          </cell>
          <cell r="I55">
            <v>0</v>
          </cell>
        </row>
        <row r="56">
          <cell r="E56">
            <v>0</v>
          </cell>
          <cell r="F56">
            <v>0</v>
          </cell>
          <cell r="G56">
            <v>0</v>
          </cell>
          <cell r="H56">
            <v>0</v>
          </cell>
          <cell r="I56">
            <v>0</v>
          </cell>
        </row>
        <row r="58">
          <cell r="E58">
            <v>0</v>
          </cell>
        </row>
        <row r="59">
          <cell r="F59" t="str">
            <v xml:space="preserve">qt = T/r * L = 8,000 / 1,700 x 1.3 = </v>
          </cell>
          <cell r="G59">
            <v>6.11</v>
          </cell>
          <cell r="H59" t="str">
            <v>㎥/대</v>
          </cell>
        </row>
        <row r="60">
          <cell r="E60">
            <v>0</v>
          </cell>
          <cell r="F60" t="str">
            <v xml:space="preserve">q [덤프트럭 1회 적재량] = </v>
          </cell>
          <cell r="G60">
            <v>8</v>
          </cell>
          <cell r="H60" t="str">
            <v>TON</v>
          </cell>
        </row>
        <row r="61">
          <cell r="F61" t="str">
            <v xml:space="preserve">r [자연상태에서의 토석의 단위중량(습윤밀도)] = </v>
          </cell>
          <cell r="G61">
            <v>1.7</v>
          </cell>
          <cell r="H61" t="str">
            <v>TON/㎥</v>
          </cell>
        </row>
        <row r="62">
          <cell r="F62" t="str">
            <v>L [토량환산계수 변화율 : 토사류 점질토적용]  (1.25+1.35)/2 ≒</v>
          </cell>
          <cell r="G62">
            <v>1.3</v>
          </cell>
          <cell r="I62">
            <v>0</v>
          </cell>
        </row>
        <row r="63">
          <cell r="F63" t="str">
            <v xml:space="preserve">f [토량환산계수] = 1/1.3 ≒ </v>
          </cell>
          <cell r="G63">
            <v>0.76900000000000002</v>
          </cell>
          <cell r="I63">
            <v>0</v>
          </cell>
        </row>
        <row r="64">
          <cell r="E64">
            <v>0</v>
          </cell>
          <cell r="F64" t="str">
            <v xml:space="preserve">E [작업효율] ≒  </v>
          </cell>
          <cell r="G64">
            <v>0.9</v>
          </cell>
          <cell r="I64">
            <v>0</v>
          </cell>
        </row>
        <row r="65">
          <cell r="E65">
            <v>0</v>
          </cell>
          <cell r="I65">
            <v>0</v>
          </cell>
        </row>
        <row r="66">
          <cell r="E66">
            <v>0</v>
          </cell>
          <cell r="F66">
            <v>0</v>
          </cell>
          <cell r="G66">
            <v>0</v>
          </cell>
          <cell r="H66">
            <v>0</v>
          </cell>
          <cell r="I66">
            <v>0</v>
          </cell>
        </row>
        <row r="67">
          <cell r="E67">
            <v>0</v>
          </cell>
          <cell r="F67">
            <v>0</v>
          </cell>
          <cell r="G67">
            <v>60</v>
          </cell>
          <cell r="H67">
            <v>0</v>
          </cell>
          <cell r="I67">
            <v>0</v>
          </cell>
        </row>
        <row r="68">
          <cell r="E68">
            <v>0</v>
          </cell>
          <cell r="F68" t="str">
            <v>Cmt = (Cms*n) / (60*Es)</v>
          </cell>
          <cell r="G68">
            <v>7.83</v>
          </cell>
          <cell r="H68" t="str">
            <v>분</v>
          </cell>
          <cell r="I68">
            <v>0</v>
          </cell>
        </row>
        <row r="69">
          <cell r="E69">
            <v>0</v>
          </cell>
          <cell r="F69" t="str">
            <v xml:space="preserve">Cms [적재기계의 1회 사이클 시간 : 초] = </v>
          </cell>
          <cell r="G69">
            <v>18</v>
          </cell>
          <cell r="H69" t="str">
            <v>초</v>
          </cell>
          <cell r="I69">
            <v>0</v>
          </cell>
        </row>
        <row r="70">
          <cell r="F70" t="str">
            <v xml:space="preserve">Es [적재기계의 작업효율] = </v>
          </cell>
          <cell r="G70">
            <v>0.65</v>
          </cell>
        </row>
        <row r="71">
          <cell r="F71" t="str">
            <v>n = qt / (O*k)</v>
          </cell>
          <cell r="G71">
            <v>16.97</v>
          </cell>
          <cell r="I71">
            <v>0</v>
          </cell>
        </row>
        <row r="72">
          <cell r="E72">
            <v>0</v>
          </cell>
          <cell r="I72">
            <v>0</v>
          </cell>
        </row>
        <row r="73">
          <cell r="E73">
            <v>0</v>
          </cell>
          <cell r="F73" t="str">
            <v xml:space="preserve">O [적재기계의 디퍼 또는 버킷용량 : ㎥] =  </v>
          </cell>
          <cell r="G73">
            <v>0.4</v>
          </cell>
          <cell r="H73" t="str">
            <v>㎥</v>
          </cell>
          <cell r="I73">
            <v>0</v>
          </cell>
        </row>
        <row r="74">
          <cell r="E74">
            <v>0</v>
          </cell>
          <cell r="F74" t="str">
            <v xml:space="preserve">k [디퍼 또는 버킷계수] =  </v>
          </cell>
          <cell r="G74">
            <v>0.9</v>
          </cell>
          <cell r="I74">
            <v>0</v>
          </cell>
        </row>
        <row r="75">
          <cell r="F75" t="str">
            <v xml:space="preserve">T2 [왕복시간] = {(20 / 35) + (20 / 35)} x 60 = </v>
          </cell>
          <cell r="G75">
            <v>68.569999999999993</v>
          </cell>
          <cell r="H75" t="str">
            <v>분</v>
          </cell>
        </row>
        <row r="76">
          <cell r="E76">
            <v>0</v>
          </cell>
          <cell r="F76">
            <v>0</v>
          </cell>
          <cell r="G76">
            <v>0</v>
          </cell>
          <cell r="H76">
            <v>0</v>
          </cell>
          <cell r="I76">
            <v>0</v>
          </cell>
        </row>
        <row r="79">
          <cell r="F79" t="str">
            <v xml:space="preserve">T3 [적재한 토량을 내리는데 소요되는 시간] = </v>
          </cell>
          <cell r="G79">
            <v>0.6</v>
          </cell>
          <cell r="H79" t="str">
            <v>분</v>
          </cell>
          <cell r="I79">
            <v>0</v>
          </cell>
        </row>
        <row r="80">
          <cell r="E80">
            <v>0</v>
          </cell>
          <cell r="F80" t="str">
            <v xml:space="preserve">T4 [적재장소에 도착한 때로부터 적재작업이 시작될 때까지의 시간] = </v>
          </cell>
          <cell r="G80">
            <v>0.42</v>
          </cell>
          <cell r="H80" t="str">
            <v>분</v>
          </cell>
          <cell r="I80">
            <v>0</v>
          </cell>
        </row>
        <row r="81">
          <cell r="E81">
            <v>0</v>
          </cell>
          <cell r="F81" t="str">
            <v xml:space="preserve">T5 [카바 벗기고 씌우기] = </v>
          </cell>
          <cell r="G81">
            <v>0.5</v>
          </cell>
          <cell r="H81" t="str">
            <v>분</v>
          </cell>
          <cell r="I81">
            <v>0</v>
          </cell>
        </row>
        <row r="82">
          <cell r="E82">
            <v>0</v>
          </cell>
          <cell r="F82">
            <v>0</v>
          </cell>
          <cell r="G82">
            <v>77.919999999999987</v>
          </cell>
          <cell r="H82" t="str">
            <v>분</v>
          </cell>
          <cell r="I82">
            <v>0</v>
          </cell>
        </row>
        <row r="83">
          <cell r="F83" t="str">
            <v>실가동율</v>
          </cell>
          <cell r="G83">
            <v>77.919999999999987</v>
          </cell>
          <cell r="H83">
            <v>7.83</v>
          </cell>
          <cell r="I83">
            <v>0.89</v>
          </cell>
        </row>
        <row r="84">
          <cell r="F84" t="str">
            <v>잔토처리량</v>
          </cell>
          <cell r="G84">
            <v>3.25</v>
          </cell>
          <cell r="H84" t="str">
            <v>㎥/hr</v>
          </cell>
        </row>
        <row r="85">
          <cell r="E85">
            <v>0</v>
          </cell>
          <cell r="F85">
            <v>0</v>
          </cell>
          <cell r="H85">
            <v>0</v>
          </cell>
        </row>
        <row r="86">
          <cell r="F86" t="str">
            <v>덤프트럭(8ton)</v>
          </cell>
          <cell r="G86">
            <v>0</v>
          </cell>
        </row>
        <row r="87">
          <cell r="E87" t="str">
            <v xml:space="preserve">   ◎ 재료비 :</v>
          </cell>
          <cell r="F87">
            <v>19789</v>
          </cell>
          <cell r="G87">
            <v>0</v>
          </cell>
          <cell r="I87">
            <v>0</v>
          </cell>
        </row>
        <row r="88">
          <cell r="E88" t="str">
            <v xml:space="preserve">   ◎ 노무비 :</v>
          </cell>
          <cell r="F88">
            <v>26048</v>
          </cell>
          <cell r="G88">
            <v>0</v>
          </cell>
          <cell r="I88">
            <v>0</v>
          </cell>
        </row>
        <row r="89">
          <cell r="E89" t="str">
            <v xml:space="preserve">   ◎ 경  비 :</v>
          </cell>
          <cell r="F89">
            <v>9446</v>
          </cell>
          <cell r="G89">
            <v>0</v>
          </cell>
          <cell r="I89">
            <v>0</v>
          </cell>
        </row>
        <row r="90">
          <cell r="F90">
            <v>0</v>
          </cell>
          <cell r="G90">
            <v>0</v>
          </cell>
          <cell r="I90">
            <v>0</v>
          </cell>
        </row>
        <row r="91">
          <cell r="F91" t="str">
            <v>재료비</v>
          </cell>
          <cell r="G91" t="str">
            <v>노무비</v>
          </cell>
          <cell r="H91" t="str">
            <v>경   비</v>
          </cell>
        </row>
        <row r="92">
          <cell r="E92">
            <v>0</v>
          </cell>
          <cell r="F92">
            <v>19789</v>
          </cell>
          <cell r="G92">
            <v>26048</v>
          </cell>
          <cell r="H92">
            <v>9446</v>
          </cell>
        </row>
        <row r="93">
          <cell r="E93">
            <v>0</v>
          </cell>
          <cell r="F93">
            <v>3.25</v>
          </cell>
          <cell r="G93">
            <v>3.25</v>
          </cell>
          <cell r="H93">
            <v>3.25</v>
          </cell>
        </row>
        <row r="94">
          <cell r="E94" t="str">
            <v>잔토처리</v>
          </cell>
          <cell r="F94">
            <v>5419</v>
          </cell>
          <cell r="G94">
            <v>8014</v>
          </cell>
          <cell r="H94">
            <v>2906</v>
          </cell>
          <cell r="I94" t="str">
            <v>원/㎥</v>
          </cell>
        </row>
        <row r="95">
          <cell r="E95">
            <v>0</v>
          </cell>
          <cell r="F95">
            <v>0</v>
          </cell>
          <cell r="G95">
            <v>0</v>
          </cell>
          <cell r="H95">
            <v>0</v>
          </cell>
          <cell r="I95">
            <v>0</v>
          </cell>
        </row>
        <row r="96">
          <cell r="E96">
            <v>0</v>
          </cell>
          <cell r="F96">
            <v>0</v>
          </cell>
          <cell r="G96">
            <v>0</v>
          </cell>
          <cell r="H96">
            <v>0</v>
          </cell>
          <cell r="I96">
            <v>0</v>
          </cell>
        </row>
        <row r="97">
          <cell r="E97">
            <v>0</v>
          </cell>
          <cell r="F97">
            <v>0</v>
          </cell>
          <cell r="G97">
            <v>0</v>
          </cell>
          <cell r="H97">
            <v>0</v>
          </cell>
          <cell r="I97">
            <v>0</v>
          </cell>
        </row>
        <row r="98">
          <cell r="E98">
            <v>0</v>
          </cell>
          <cell r="F98">
            <v>0</v>
          </cell>
          <cell r="G98">
            <v>0</v>
          </cell>
          <cell r="H98">
            <v>0</v>
          </cell>
          <cell r="I98">
            <v>0</v>
          </cell>
        </row>
        <row r="99">
          <cell r="E99">
            <v>0</v>
          </cell>
          <cell r="F99">
            <v>0</v>
          </cell>
          <cell r="G99">
            <v>0</v>
          </cell>
          <cell r="H99">
            <v>0</v>
          </cell>
          <cell r="I99">
            <v>0</v>
          </cell>
        </row>
        <row r="100">
          <cell r="E100">
            <v>0</v>
          </cell>
          <cell r="F100">
            <v>0</v>
          </cell>
          <cell r="G100">
            <v>0</v>
          </cell>
          <cell r="H100">
            <v>0</v>
          </cell>
          <cell r="I100">
            <v>0</v>
          </cell>
        </row>
        <row r="101">
          <cell r="E101">
            <v>0</v>
          </cell>
          <cell r="F101">
            <v>0</v>
          </cell>
          <cell r="G101">
            <v>0</v>
          </cell>
          <cell r="H101">
            <v>0</v>
          </cell>
          <cell r="I101">
            <v>0</v>
          </cell>
        </row>
        <row r="104">
          <cell r="F104">
            <v>0</v>
          </cell>
        </row>
        <row r="105">
          <cell r="E105">
            <v>0</v>
          </cell>
          <cell r="I105">
            <v>0</v>
          </cell>
        </row>
        <row r="106">
          <cell r="I106">
            <v>0</v>
          </cell>
        </row>
        <row r="107">
          <cell r="F107" t="str">
            <v xml:space="preserve">A [1회당 유효다짐 면적(280㎜×330㎜)] = </v>
          </cell>
          <cell r="G107">
            <v>9.2399999999999996E-2</v>
          </cell>
          <cell r="H107" t="str">
            <v>㎥</v>
          </cell>
          <cell r="I107">
            <v>0</v>
          </cell>
        </row>
        <row r="108">
          <cell r="F108" t="str">
            <v xml:space="preserve">N [1회당 타격횟수(회/시)] = </v>
          </cell>
          <cell r="G108">
            <v>36000</v>
          </cell>
        </row>
        <row r="109">
          <cell r="E109">
            <v>0</v>
          </cell>
          <cell r="F109" t="str">
            <v xml:space="preserve">H [다짐두께(m)] = </v>
          </cell>
          <cell r="G109">
            <v>0.15</v>
          </cell>
        </row>
        <row r="110">
          <cell r="E110">
            <v>0</v>
          </cell>
          <cell r="F110" t="str">
            <v xml:space="preserve">f [토량의 체적환산계수 : 1.0 / 1.3] = </v>
          </cell>
          <cell r="G110">
            <v>0.76900000000000002</v>
          </cell>
        </row>
        <row r="111">
          <cell r="F111" t="str">
            <v xml:space="preserve">E [작업효율] = </v>
          </cell>
          <cell r="G111">
            <v>0.5</v>
          </cell>
        </row>
        <row r="112">
          <cell r="F112" t="str">
            <v xml:space="preserve">P [중복다짐횟수(57회)] = </v>
          </cell>
          <cell r="G112">
            <v>57</v>
          </cell>
          <cell r="I112">
            <v>0</v>
          </cell>
        </row>
        <row r="113">
          <cell r="E113">
            <v>0</v>
          </cell>
          <cell r="F113" t="str">
            <v>다짐 작업량</v>
          </cell>
          <cell r="G113">
            <v>3.36</v>
          </cell>
          <cell r="H113" t="str">
            <v>㎥/hr</v>
          </cell>
          <cell r="I113">
            <v>0</v>
          </cell>
        </row>
        <row r="114">
          <cell r="I114">
            <v>0</v>
          </cell>
        </row>
        <row r="115">
          <cell r="F115" t="str">
            <v>덤프트럭(8ton)</v>
          </cell>
          <cell r="G115">
            <v>0</v>
          </cell>
        </row>
        <row r="116">
          <cell r="E116" t="str">
            <v xml:space="preserve">   ◎ 재료비 :</v>
          </cell>
          <cell r="F116">
            <v>19789</v>
          </cell>
          <cell r="G116">
            <v>0</v>
          </cell>
          <cell r="I116">
            <v>0</v>
          </cell>
        </row>
        <row r="117">
          <cell r="E117" t="str">
            <v xml:space="preserve">   ◎ 노무비 :</v>
          </cell>
          <cell r="F117">
            <v>26048</v>
          </cell>
          <cell r="G117">
            <v>0</v>
          </cell>
          <cell r="I117">
            <v>0</v>
          </cell>
        </row>
        <row r="118">
          <cell r="E118" t="str">
            <v xml:space="preserve">   ◎ 경  비 :</v>
          </cell>
          <cell r="F118">
            <v>9446</v>
          </cell>
          <cell r="G118">
            <v>0</v>
          </cell>
          <cell r="I118">
            <v>0</v>
          </cell>
        </row>
        <row r="119">
          <cell r="F119">
            <v>0</v>
          </cell>
          <cell r="G119">
            <v>0</v>
          </cell>
          <cell r="I119">
            <v>0</v>
          </cell>
        </row>
        <row r="120">
          <cell r="F120" t="str">
            <v>재료비</v>
          </cell>
          <cell r="G120" t="str">
            <v>노무비</v>
          </cell>
          <cell r="H120" t="str">
            <v>경   비</v>
          </cell>
        </row>
        <row r="121">
          <cell r="E121">
            <v>0</v>
          </cell>
          <cell r="F121">
            <v>19789</v>
          </cell>
          <cell r="G121">
            <v>26048</v>
          </cell>
          <cell r="H121">
            <v>9446</v>
          </cell>
        </row>
        <row r="122">
          <cell r="E122">
            <v>0</v>
          </cell>
          <cell r="F122">
            <v>3.36</v>
          </cell>
          <cell r="G122">
            <v>3.36</v>
          </cell>
          <cell r="H122">
            <v>3.36</v>
          </cell>
        </row>
        <row r="123">
          <cell r="E123" t="str">
            <v>램머다짐</v>
          </cell>
          <cell r="F123">
            <v>5889</v>
          </cell>
          <cell r="G123">
            <v>7752</v>
          </cell>
          <cell r="H123">
            <v>2811</v>
          </cell>
          <cell r="I123" t="str">
            <v>원/㎥</v>
          </cell>
        </row>
        <row r="124">
          <cell r="I124">
            <v>0</v>
          </cell>
        </row>
        <row r="125">
          <cell r="I125">
            <v>0</v>
          </cell>
        </row>
        <row r="126">
          <cell r="E126">
            <v>0</v>
          </cell>
          <cell r="F126">
            <v>0</v>
          </cell>
          <cell r="G126">
            <v>0</v>
          </cell>
          <cell r="H126">
            <v>0</v>
          </cell>
          <cell r="I126">
            <v>0</v>
          </cell>
        </row>
        <row r="129">
          <cell r="G129">
            <v>0</v>
          </cell>
          <cell r="H129">
            <v>0</v>
          </cell>
        </row>
        <row r="130">
          <cell r="E130">
            <v>0</v>
          </cell>
        </row>
        <row r="131">
          <cell r="E131">
            <v>0</v>
          </cell>
          <cell r="F131" t="str">
            <v>보통인부</v>
          </cell>
          <cell r="G131">
            <v>1</v>
          </cell>
          <cell r="H131">
            <v>99882</v>
          </cell>
          <cell r="I131">
            <v>15</v>
          </cell>
        </row>
        <row r="132">
          <cell r="E132">
            <v>0</v>
          </cell>
          <cell r="F132" t="str">
            <v>잡재료비(인건비의 5%)</v>
          </cell>
          <cell r="G132">
            <v>3329</v>
          </cell>
          <cell r="H132">
            <v>0</v>
          </cell>
          <cell r="I132">
            <v>0</v>
          </cell>
        </row>
        <row r="134">
          <cell r="F134" t="str">
            <v>보통인부</v>
          </cell>
          <cell r="G134">
            <v>3329</v>
          </cell>
          <cell r="I134">
            <v>0</v>
          </cell>
        </row>
        <row r="135">
          <cell r="E135">
            <v>0</v>
          </cell>
          <cell r="F135" t="str">
            <v>잡재료비(인건비의 5%)</v>
          </cell>
          <cell r="G135">
            <v>2330</v>
          </cell>
          <cell r="I135">
            <v>0</v>
          </cell>
        </row>
        <row r="136">
          <cell r="H136">
            <v>0</v>
          </cell>
          <cell r="I136">
            <v>0</v>
          </cell>
        </row>
        <row r="137">
          <cell r="E137">
            <v>0</v>
          </cell>
          <cell r="I137">
            <v>0</v>
          </cell>
        </row>
        <row r="139">
          <cell r="E139">
            <v>0</v>
          </cell>
          <cell r="F139" t="str">
            <v>보통인부</v>
          </cell>
          <cell r="G139">
            <v>1</v>
          </cell>
          <cell r="H139">
            <v>99882</v>
          </cell>
          <cell r="I139">
            <v>15</v>
          </cell>
        </row>
        <row r="140">
          <cell r="F140" t="str">
            <v>잡재료비(인건비의 5%)</v>
          </cell>
          <cell r="G140">
            <v>3329</v>
          </cell>
          <cell r="H140">
            <v>0</v>
          </cell>
          <cell r="I140">
            <v>0</v>
          </cell>
        </row>
        <row r="142">
          <cell r="F142" t="str">
            <v>보통인부</v>
          </cell>
          <cell r="G142">
            <v>3329</v>
          </cell>
          <cell r="I142">
            <v>0</v>
          </cell>
        </row>
        <row r="143">
          <cell r="F143" t="str">
            <v>잡재료비(인건비의 5%)</v>
          </cell>
          <cell r="G143">
            <v>2330</v>
          </cell>
          <cell r="I143">
            <v>0</v>
          </cell>
        </row>
        <row r="144">
          <cell r="E144">
            <v>0</v>
          </cell>
        </row>
        <row r="145">
          <cell r="E145" t="str">
            <v>자재 405</v>
          </cell>
          <cell r="F145" t="str">
            <v>라바콘</v>
          </cell>
          <cell r="G145">
            <v>18000</v>
          </cell>
          <cell r="H145" t="str">
            <v>원/개</v>
          </cell>
          <cell r="I145">
            <v>0</v>
          </cell>
        </row>
        <row r="146">
          <cell r="F146" t="str">
            <v>설치비(MAT비의 5%)</v>
          </cell>
          <cell r="G146">
            <v>18000</v>
          </cell>
        </row>
        <row r="147">
          <cell r="F147" t="str">
            <v>철거비(설치비의 70%)</v>
          </cell>
          <cell r="G147">
            <v>900</v>
          </cell>
        </row>
        <row r="148">
          <cell r="E148">
            <v>0</v>
          </cell>
          <cell r="I148">
            <v>0</v>
          </cell>
        </row>
        <row r="151">
          <cell r="E151">
            <v>0</v>
          </cell>
          <cell r="F151">
            <v>0</v>
          </cell>
          <cell r="G151">
            <v>0</v>
          </cell>
          <cell r="H151">
            <v>0</v>
          </cell>
          <cell r="I151">
            <v>0</v>
          </cell>
        </row>
        <row r="154">
          <cell r="F154">
            <v>0</v>
          </cell>
          <cell r="G154">
            <v>0</v>
          </cell>
          <cell r="H154">
            <v>0</v>
          </cell>
        </row>
        <row r="155">
          <cell r="E155">
            <v>0</v>
          </cell>
          <cell r="F155" t="str">
            <v>안내표지판 설치 및 철거</v>
          </cell>
          <cell r="G155">
            <v>1</v>
          </cell>
          <cell r="H155" t="str">
            <v>개</v>
          </cell>
        </row>
        <row r="156">
          <cell r="E156">
            <v>0</v>
          </cell>
          <cell r="F156" t="str">
            <v>재료비</v>
          </cell>
          <cell r="G156">
            <v>282</v>
          </cell>
          <cell r="H156">
            <v>1</v>
          </cell>
          <cell r="I156">
            <v>282</v>
          </cell>
        </row>
        <row r="157">
          <cell r="E157">
            <v>0</v>
          </cell>
          <cell r="F157" t="str">
            <v>노무비</v>
          </cell>
          <cell r="G157">
            <v>5659</v>
          </cell>
          <cell r="H157">
            <v>1</v>
          </cell>
          <cell r="I157">
            <v>5659</v>
          </cell>
        </row>
        <row r="159">
          <cell r="F159" t="str">
            <v>교통표지판 설치 및 철거 : 원형 2개, 3각 2개</v>
          </cell>
          <cell r="G159">
            <v>4</v>
          </cell>
          <cell r="H159" t="str">
            <v>개</v>
          </cell>
          <cell r="I159">
            <v>0</v>
          </cell>
        </row>
        <row r="160">
          <cell r="E160">
            <v>0</v>
          </cell>
          <cell r="F160" t="str">
            <v>재료비</v>
          </cell>
          <cell r="G160">
            <v>282</v>
          </cell>
          <cell r="H160">
            <v>4</v>
          </cell>
          <cell r="I160">
            <v>1128</v>
          </cell>
        </row>
        <row r="161">
          <cell r="F161" t="str">
            <v>노무비</v>
          </cell>
          <cell r="G161">
            <v>5659</v>
          </cell>
          <cell r="H161">
            <v>4</v>
          </cell>
          <cell r="I161">
            <v>22636</v>
          </cell>
        </row>
        <row r="162">
          <cell r="E162">
            <v>0</v>
          </cell>
          <cell r="I162">
            <v>0</v>
          </cell>
        </row>
        <row r="163">
          <cell r="F163" t="str">
            <v>라바콘 설치</v>
          </cell>
          <cell r="G163">
            <v>22</v>
          </cell>
          <cell r="H163" t="str">
            <v>개</v>
          </cell>
        </row>
        <row r="164">
          <cell r="E164">
            <v>0</v>
          </cell>
          <cell r="F164" t="str">
            <v>노무비</v>
          </cell>
          <cell r="G164">
            <v>1530</v>
          </cell>
          <cell r="H164">
            <v>22</v>
          </cell>
          <cell r="I164">
            <v>33660</v>
          </cell>
        </row>
        <row r="165">
          <cell r="H165">
            <v>0</v>
          </cell>
          <cell r="I165">
            <v>0</v>
          </cell>
        </row>
        <row r="166">
          <cell r="F166" t="str">
            <v>재료비</v>
          </cell>
          <cell r="G166" t="str">
            <v>노무비</v>
          </cell>
          <cell r="H166" t="str">
            <v>경비</v>
          </cell>
        </row>
        <row r="167">
          <cell r="E167" t="str">
            <v>교통시설</v>
          </cell>
          <cell r="F167">
            <v>1410</v>
          </cell>
          <cell r="G167">
            <v>61955</v>
          </cell>
          <cell r="H167">
            <v>0</v>
          </cell>
          <cell r="I167" t="str">
            <v>원/개소</v>
          </cell>
        </row>
        <row r="168">
          <cell r="I168">
            <v>0</v>
          </cell>
        </row>
        <row r="169">
          <cell r="E169">
            <v>0</v>
          </cell>
        </row>
        <row r="170">
          <cell r="E170">
            <v>0</v>
          </cell>
          <cell r="G170">
            <v>0</v>
          </cell>
          <cell r="H170">
            <v>0</v>
          </cell>
          <cell r="I170">
            <v>0</v>
          </cell>
        </row>
        <row r="173">
          <cell r="E173">
            <v>0</v>
          </cell>
          <cell r="I173">
            <v>0</v>
          </cell>
        </row>
        <row r="174">
          <cell r="E174">
            <v>0</v>
          </cell>
          <cell r="I174">
            <v>0</v>
          </cell>
        </row>
        <row r="175">
          <cell r="I175">
            <v>0</v>
          </cell>
        </row>
        <row r="176">
          <cell r="E176">
            <v>0</v>
          </cell>
          <cell r="F176">
            <v>0</v>
          </cell>
          <cell r="G176">
            <v>0</v>
          </cell>
          <cell r="H176">
            <v>0</v>
          </cell>
          <cell r="I176">
            <v>0</v>
          </cell>
        </row>
        <row r="179">
          <cell r="H179" t="str">
            <v>수량</v>
          </cell>
        </row>
        <row r="180">
          <cell r="E180">
            <v>0</v>
          </cell>
          <cell r="F180" t="str">
            <v>사용횟수</v>
          </cell>
          <cell r="G180">
            <v>500</v>
          </cell>
        </row>
        <row r="181">
          <cell r="E181" t="str">
            <v>자재 406</v>
          </cell>
          <cell r="F181" t="str">
            <v>안내표지판(입간판, 점멸식)</v>
          </cell>
          <cell r="H181">
            <v>1</v>
          </cell>
          <cell r="I181">
            <v>300000</v>
          </cell>
        </row>
        <row r="182">
          <cell r="E182" t="str">
            <v>자재 407</v>
          </cell>
          <cell r="F182" t="str">
            <v>교통안전표지판(3각, 900 x 2T)</v>
          </cell>
          <cell r="H182">
            <v>2</v>
          </cell>
          <cell r="I182">
            <v>90000</v>
          </cell>
        </row>
        <row r="183">
          <cell r="E183" t="str">
            <v>자재 408</v>
          </cell>
          <cell r="F183" t="str">
            <v>교통안전표지판(원형, 900 x 2T)</v>
          </cell>
          <cell r="H183">
            <v>1</v>
          </cell>
          <cell r="I183">
            <v>150000</v>
          </cell>
        </row>
        <row r="184">
          <cell r="I184">
            <v>0</v>
          </cell>
        </row>
        <row r="185">
          <cell r="E185" t="str">
            <v>자재 405</v>
          </cell>
          <cell r="F185" t="str">
            <v>라바콘 손료</v>
          </cell>
          <cell r="H185">
            <v>22</v>
          </cell>
          <cell r="I185">
            <v>18000</v>
          </cell>
        </row>
        <row r="186">
          <cell r="H186">
            <v>0</v>
          </cell>
        </row>
        <row r="187">
          <cell r="E187">
            <v>0</v>
          </cell>
          <cell r="I187">
            <v>0</v>
          </cell>
        </row>
        <row r="188">
          <cell r="F188" t="str">
            <v>보통인부</v>
          </cell>
          <cell r="G188">
            <v>99882</v>
          </cell>
          <cell r="H188">
            <v>1</v>
          </cell>
          <cell r="I188">
            <v>1</v>
          </cell>
        </row>
        <row r="189">
          <cell r="E189">
            <v>0</v>
          </cell>
          <cell r="G189">
            <v>0</v>
          </cell>
          <cell r="I189">
            <v>0</v>
          </cell>
        </row>
        <row r="190">
          <cell r="F190" t="str">
            <v>재료비</v>
          </cell>
          <cell r="G190" t="str">
            <v>노무비</v>
          </cell>
          <cell r="H190" t="str">
            <v>경비</v>
          </cell>
          <cell r="I190">
            <v>0</v>
          </cell>
        </row>
        <row r="191">
          <cell r="E191" t="str">
            <v>교통관리</v>
          </cell>
          <cell r="F191">
            <v>2210</v>
          </cell>
          <cell r="G191">
            <v>99882</v>
          </cell>
          <cell r="I191" t="str">
            <v>원/개소</v>
          </cell>
        </row>
        <row r="192">
          <cell r="H192">
            <v>0</v>
          </cell>
          <cell r="I192">
            <v>0</v>
          </cell>
        </row>
        <row r="193">
          <cell r="I193">
            <v>0</v>
          </cell>
        </row>
        <row r="194">
          <cell r="E194">
            <v>0</v>
          </cell>
        </row>
        <row r="195">
          <cell r="E195">
            <v>0</v>
          </cell>
          <cell r="G195">
            <v>0</v>
          </cell>
          <cell r="H195">
            <v>0</v>
          </cell>
          <cell r="I195">
            <v>0</v>
          </cell>
        </row>
        <row r="199">
          <cell r="E199">
            <v>0</v>
          </cell>
          <cell r="I199">
            <v>0</v>
          </cell>
        </row>
        <row r="200">
          <cell r="I200">
            <v>0</v>
          </cell>
        </row>
        <row r="201">
          <cell r="E201">
            <v>0</v>
          </cell>
          <cell r="F201">
            <v>0</v>
          </cell>
          <cell r="G201">
            <v>0</v>
          </cell>
          <cell r="H201">
            <v>0</v>
          </cell>
          <cell r="I201">
            <v>0</v>
          </cell>
        </row>
        <row r="205">
          <cell r="E205" t="str">
            <v>자재 252</v>
          </cell>
          <cell r="F205" t="str">
            <v>평떼</v>
          </cell>
          <cell r="G205">
            <v>8895</v>
          </cell>
          <cell r="H205">
            <v>1</v>
          </cell>
          <cell r="I205">
            <v>1.1000000000000001</v>
          </cell>
        </row>
        <row r="206">
          <cell r="H206">
            <v>0</v>
          </cell>
          <cell r="I206">
            <v>0</v>
          </cell>
        </row>
        <row r="207">
          <cell r="F207">
            <v>0</v>
          </cell>
          <cell r="G207">
            <v>0</v>
          </cell>
        </row>
        <row r="208">
          <cell r="F208" t="str">
            <v>보통인부</v>
          </cell>
          <cell r="G208">
            <v>0.02</v>
          </cell>
          <cell r="H208">
            <v>99882</v>
          </cell>
          <cell r="I208">
            <v>1</v>
          </cell>
        </row>
        <row r="209">
          <cell r="F209" t="str">
            <v>조경공</v>
          </cell>
          <cell r="G209">
            <v>0.01</v>
          </cell>
          <cell r="H209">
            <v>137988</v>
          </cell>
          <cell r="I209">
            <v>1</v>
          </cell>
        </row>
        <row r="210">
          <cell r="F210">
            <v>0</v>
          </cell>
          <cell r="G210">
            <v>0</v>
          </cell>
          <cell r="H210">
            <v>0</v>
          </cell>
        </row>
        <row r="211">
          <cell r="E211">
            <v>0</v>
          </cell>
          <cell r="F211" t="str">
            <v>재료비</v>
          </cell>
          <cell r="G211" t="str">
            <v>노무비</v>
          </cell>
          <cell r="H211">
            <v>0</v>
          </cell>
          <cell r="I211">
            <v>0</v>
          </cell>
        </row>
        <row r="212">
          <cell r="E212" t="str">
            <v>잔디식재</v>
          </cell>
          <cell r="F212">
            <v>9784</v>
          </cell>
          <cell r="G212">
            <v>3376</v>
          </cell>
          <cell r="H212">
            <v>0</v>
          </cell>
          <cell r="I212" t="str">
            <v>원/㎡</v>
          </cell>
        </row>
        <row r="213">
          <cell r="E213">
            <v>0</v>
          </cell>
        </row>
        <row r="214">
          <cell r="E214">
            <v>0</v>
          </cell>
          <cell r="H214">
            <v>0</v>
          </cell>
          <cell r="I214">
            <v>0</v>
          </cell>
        </row>
        <row r="215">
          <cell r="E215">
            <v>0</v>
          </cell>
          <cell r="H215">
            <v>0</v>
          </cell>
          <cell r="I215">
            <v>0</v>
          </cell>
        </row>
        <row r="216">
          <cell r="E216">
            <v>0</v>
          </cell>
          <cell r="F216">
            <v>0</v>
          </cell>
          <cell r="G216">
            <v>0</v>
          </cell>
          <cell r="H216">
            <v>0</v>
          </cell>
          <cell r="I216">
            <v>0</v>
          </cell>
        </row>
        <row r="217">
          <cell r="E217">
            <v>0</v>
          </cell>
          <cell r="F217">
            <v>0</v>
          </cell>
          <cell r="G217">
            <v>0</v>
          </cell>
          <cell r="H217">
            <v>0</v>
          </cell>
          <cell r="I217">
            <v>0</v>
          </cell>
        </row>
        <row r="218">
          <cell r="E218">
            <v>0</v>
          </cell>
        </row>
        <row r="219">
          <cell r="E219">
            <v>0</v>
          </cell>
          <cell r="F219">
            <v>0</v>
          </cell>
          <cell r="G219">
            <v>0</v>
          </cell>
          <cell r="H219">
            <v>0</v>
          </cell>
        </row>
        <row r="220">
          <cell r="E220">
            <v>0</v>
          </cell>
          <cell r="I220">
            <v>0</v>
          </cell>
        </row>
        <row r="221">
          <cell r="E221">
            <v>0</v>
          </cell>
          <cell r="I221">
            <v>0</v>
          </cell>
        </row>
        <row r="222">
          <cell r="E222">
            <v>0</v>
          </cell>
          <cell r="G222">
            <v>0</v>
          </cell>
          <cell r="I222">
            <v>0</v>
          </cell>
        </row>
        <row r="223">
          <cell r="E223">
            <v>0</v>
          </cell>
          <cell r="G223">
            <v>0</v>
          </cell>
          <cell r="I223">
            <v>0</v>
          </cell>
        </row>
        <row r="224">
          <cell r="E224">
            <v>0</v>
          </cell>
          <cell r="F224">
            <v>0</v>
          </cell>
          <cell r="G224">
            <v>0</v>
          </cell>
          <cell r="I224">
            <v>0</v>
          </cell>
        </row>
        <row r="225">
          <cell r="E225">
            <v>0</v>
          </cell>
          <cell r="F225">
            <v>0</v>
          </cell>
          <cell r="G225">
            <v>0</v>
          </cell>
          <cell r="H225">
            <v>0</v>
          </cell>
          <cell r="I225">
            <v>0</v>
          </cell>
        </row>
        <row r="226">
          <cell r="E226">
            <v>0</v>
          </cell>
          <cell r="F226">
            <v>0</v>
          </cell>
          <cell r="G226">
            <v>0</v>
          </cell>
          <cell r="H226">
            <v>0</v>
          </cell>
          <cell r="I226">
            <v>0</v>
          </cell>
        </row>
        <row r="229">
          <cell r="G229">
            <v>0</v>
          </cell>
          <cell r="H229">
            <v>0</v>
          </cell>
        </row>
        <row r="230">
          <cell r="E230">
            <v>0</v>
          </cell>
          <cell r="F230" t="str">
            <v>특별인부</v>
          </cell>
          <cell r="G230">
            <v>2</v>
          </cell>
          <cell r="H230">
            <v>120716</v>
          </cell>
          <cell r="I230">
            <v>300</v>
          </cell>
        </row>
        <row r="231">
          <cell r="E231">
            <v>0</v>
          </cell>
          <cell r="F231" t="str">
            <v>보통인부</v>
          </cell>
          <cell r="G231">
            <v>4</v>
          </cell>
          <cell r="H231">
            <v>99882</v>
          </cell>
          <cell r="I231">
            <v>300</v>
          </cell>
        </row>
        <row r="232">
          <cell r="E232">
            <v>0</v>
          </cell>
          <cell r="F232">
            <v>0</v>
          </cell>
          <cell r="H232">
            <v>0</v>
          </cell>
          <cell r="I232">
            <v>0</v>
          </cell>
        </row>
        <row r="233">
          <cell r="F233" t="str">
            <v>굴삭기(0.6㎥)</v>
          </cell>
          <cell r="G233">
            <v>0</v>
          </cell>
        </row>
        <row r="234">
          <cell r="E234" t="str">
            <v xml:space="preserve">   ◎ 재료비 :</v>
          </cell>
          <cell r="F234">
            <v>19502</v>
          </cell>
          <cell r="G234">
            <v>0</v>
          </cell>
          <cell r="I234">
            <v>0</v>
          </cell>
        </row>
        <row r="235">
          <cell r="E235" t="str">
            <v xml:space="preserve">   ◎ 노무비 :</v>
          </cell>
          <cell r="F235">
            <v>29916</v>
          </cell>
          <cell r="G235">
            <v>0</v>
          </cell>
          <cell r="I235">
            <v>0</v>
          </cell>
        </row>
        <row r="236">
          <cell r="E236" t="str">
            <v xml:space="preserve">   ◎ 경  비 :</v>
          </cell>
          <cell r="F236">
            <v>18774</v>
          </cell>
          <cell r="G236">
            <v>0</v>
          </cell>
          <cell r="I236">
            <v>0</v>
          </cell>
        </row>
        <row r="237">
          <cell r="F237">
            <v>0</v>
          </cell>
          <cell r="G237">
            <v>0</v>
          </cell>
          <cell r="I237">
            <v>0</v>
          </cell>
        </row>
        <row r="238">
          <cell r="F238" t="str">
            <v>굴삭기(0.6㎥)</v>
          </cell>
        </row>
        <row r="239">
          <cell r="E239" t="str">
            <v xml:space="preserve">   ◎ 재료비 :</v>
          </cell>
          <cell r="F239">
            <v>19502</v>
          </cell>
          <cell r="G239">
            <v>1040.1066666666666</v>
          </cell>
          <cell r="H239">
            <v>0</v>
          </cell>
        </row>
        <row r="240">
          <cell r="E240" t="str">
            <v xml:space="preserve">   ◎ 노무비 :</v>
          </cell>
          <cell r="F240">
            <v>29916</v>
          </cell>
          <cell r="G240">
            <v>1595.52</v>
          </cell>
          <cell r="H240">
            <v>0</v>
          </cell>
        </row>
        <row r="241">
          <cell r="E241" t="str">
            <v xml:space="preserve">   ◎ 경  비 :</v>
          </cell>
          <cell r="F241">
            <v>18774</v>
          </cell>
          <cell r="G241">
            <v>1001.28</v>
          </cell>
          <cell r="H241">
            <v>0</v>
          </cell>
          <cell r="I241">
            <v>0</v>
          </cell>
        </row>
        <row r="242">
          <cell r="E242">
            <v>0</v>
          </cell>
          <cell r="F242">
            <v>0</v>
          </cell>
          <cell r="H242">
            <v>0</v>
          </cell>
          <cell r="I242">
            <v>0</v>
          </cell>
        </row>
        <row r="243">
          <cell r="I243">
            <v>0</v>
          </cell>
        </row>
        <row r="244">
          <cell r="F244" t="str">
            <v>재료비</v>
          </cell>
          <cell r="G244" t="str">
            <v>노무비</v>
          </cell>
          <cell r="H244" t="str">
            <v>경   비</v>
          </cell>
          <cell r="I244">
            <v>0</v>
          </cell>
        </row>
        <row r="245">
          <cell r="E245" t="str">
            <v>보도철거</v>
          </cell>
          <cell r="F245">
            <v>1040.1066666666666</v>
          </cell>
          <cell r="G245">
            <v>3730.52</v>
          </cell>
          <cell r="H245">
            <v>1001.28</v>
          </cell>
          <cell r="I245" t="str">
            <v>원/㎡</v>
          </cell>
        </row>
        <row r="246">
          <cell r="E246">
            <v>0</v>
          </cell>
        </row>
        <row r="247">
          <cell r="E247">
            <v>0</v>
          </cell>
        </row>
        <row r="249">
          <cell r="I249">
            <v>0</v>
          </cell>
        </row>
        <row r="250">
          <cell r="I250">
            <v>0</v>
          </cell>
        </row>
        <row r="251">
          <cell r="E251">
            <v>0</v>
          </cell>
          <cell r="F251">
            <v>0</v>
          </cell>
          <cell r="G251">
            <v>0</v>
          </cell>
          <cell r="H251">
            <v>0</v>
          </cell>
          <cell r="I251">
            <v>0</v>
          </cell>
        </row>
        <row r="255">
          <cell r="E255" t="str">
            <v>자재 253</v>
          </cell>
          <cell r="F255" t="str">
            <v>소형고압블록Ⅰ-2형</v>
          </cell>
          <cell r="G255">
            <v>8000</v>
          </cell>
          <cell r="H255">
            <v>1.03</v>
          </cell>
          <cell r="I255">
            <v>8240</v>
          </cell>
        </row>
        <row r="256">
          <cell r="F256">
            <v>0</v>
          </cell>
          <cell r="G256">
            <v>0</v>
          </cell>
        </row>
        <row r="257">
          <cell r="E257" t="str">
            <v>자재 410</v>
          </cell>
          <cell r="F257" t="str">
            <v>모래</v>
          </cell>
          <cell r="G257">
            <v>16000</v>
          </cell>
          <cell r="H257">
            <v>4.4000000000000004</v>
          </cell>
          <cell r="I257">
            <v>100</v>
          </cell>
        </row>
        <row r="258">
          <cell r="E258">
            <v>0</v>
          </cell>
          <cell r="G258">
            <v>0</v>
          </cell>
          <cell r="H258">
            <v>0</v>
          </cell>
          <cell r="I258">
            <v>0</v>
          </cell>
        </row>
        <row r="259">
          <cell r="F259" t="str">
            <v>특별인부</v>
          </cell>
          <cell r="G259">
            <v>2</v>
          </cell>
          <cell r="H259">
            <v>120716</v>
          </cell>
          <cell r="I259">
            <v>300</v>
          </cell>
        </row>
        <row r="260">
          <cell r="F260" t="str">
            <v>보통인부</v>
          </cell>
          <cell r="G260">
            <v>4</v>
          </cell>
          <cell r="H260">
            <v>99882</v>
          </cell>
          <cell r="I260">
            <v>300</v>
          </cell>
        </row>
        <row r="261">
          <cell r="E261">
            <v>0</v>
          </cell>
          <cell r="F261" t="str">
            <v>잡재료비(노무비의 5%)</v>
          </cell>
          <cell r="G261">
            <v>2135</v>
          </cell>
          <cell r="H261">
            <v>0.05</v>
          </cell>
          <cell r="I261">
            <v>0</v>
          </cell>
        </row>
        <row r="262">
          <cell r="F262" t="str">
            <v>플레이트콤팩터(1.5ton)</v>
          </cell>
          <cell r="G262">
            <v>0</v>
          </cell>
        </row>
        <row r="263">
          <cell r="E263" t="str">
            <v xml:space="preserve">   ◎ 재료비 :</v>
          </cell>
          <cell r="F263">
            <v>2054</v>
          </cell>
          <cell r="G263">
            <v>0</v>
          </cell>
          <cell r="I263">
            <v>0</v>
          </cell>
        </row>
        <row r="264">
          <cell r="E264" t="str">
            <v xml:space="preserve">   ◎ 노무비 :</v>
          </cell>
          <cell r="F264">
            <v>21217</v>
          </cell>
          <cell r="G264">
            <v>0</v>
          </cell>
          <cell r="I264">
            <v>0</v>
          </cell>
        </row>
        <row r="265">
          <cell r="E265" t="str">
            <v xml:space="preserve">   ◎ 경  비 :</v>
          </cell>
          <cell r="F265">
            <v>562</v>
          </cell>
          <cell r="G265">
            <v>0</v>
          </cell>
          <cell r="I265">
            <v>0</v>
          </cell>
        </row>
        <row r="266">
          <cell r="F266" t="str">
            <v>플레이트콤팩터(1.5ton)</v>
          </cell>
        </row>
        <row r="267">
          <cell r="E267" t="str">
            <v xml:space="preserve">   ◎ 재료비 :</v>
          </cell>
          <cell r="F267">
            <v>2054</v>
          </cell>
          <cell r="G267">
            <v>54.773333333333333</v>
          </cell>
          <cell r="H267">
            <v>0</v>
          </cell>
        </row>
        <row r="268">
          <cell r="E268" t="str">
            <v xml:space="preserve">   ◎ 노무비 :</v>
          </cell>
          <cell r="F268">
            <v>21217</v>
          </cell>
          <cell r="G268">
            <v>565.78666666666663</v>
          </cell>
          <cell r="H268">
            <v>0</v>
          </cell>
        </row>
        <row r="269">
          <cell r="E269" t="str">
            <v xml:space="preserve">   ◎ 경  비 :</v>
          </cell>
          <cell r="F269">
            <v>562</v>
          </cell>
          <cell r="G269">
            <v>14.986666666666666</v>
          </cell>
          <cell r="H269">
            <v>0</v>
          </cell>
          <cell r="I269">
            <v>0</v>
          </cell>
        </row>
        <row r="270">
          <cell r="E270">
            <v>0</v>
          </cell>
          <cell r="F270">
            <v>0</v>
          </cell>
          <cell r="G270">
            <v>0</v>
          </cell>
          <cell r="H270">
            <v>0</v>
          </cell>
          <cell r="I270">
            <v>0</v>
          </cell>
        </row>
        <row r="271">
          <cell r="E271">
            <v>0</v>
          </cell>
          <cell r="I271">
            <v>0</v>
          </cell>
        </row>
        <row r="272">
          <cell r="E272">
            <v>0</v>
          </cell>
          <cell r="F272">
            <v>0</v>
          </cell>
          <cell r="G272">
            <v>0</v>
          </cell>
          <cell r="H272">
            <v>0</v>
          </cell>
          <cell r="I272">
            <v>0</v>
          </cell>
        </row>
        <row r="273">
          <cell r="E273">
            <v>0</v>
          </cell>
          <cell r="F273" t="str">
            <v>재료비</v>
          </cell>
          <cell r="G273" t="str">
            <v>노무비</v>
          </cell>
          <cell r="H273" t="str">
            <v>경   비</v>
          </cell>
          <cell r="I273">
            <v>0</v>
          </cell>
        </row>
        <row r="274">
          <cell r="E274" t="str">
            <v>소형보도복구</v>
          </cell>
          <cell r="F274">
            <v>9040.7733333333326</v>
          </cell>
          <cell r="G274">
            <v>2700.7866666666669</v>
          </cell>
          <cell r="H274">
            <v>120.98666666666666</v>
          </cell>
          <cell r="I274" t="str">
            <v>원/㎡</v>
          </cell>
        </row>
        <row r="275">
          <cell r="E275">
            <v>0</v>
          </cell>
          <cell r="F275">
            <v>0</v>
          </cell>
          <cell r="G275">
            <v>0</v>
          </cell>
          <cell r="H275">
            <v>0</v>
          </cell>
          <cell r="I275">
            <v>0</v>
          </cell>
        </row>
        <row r="276">
          <cell r="E276">
            <v>0</v>
          </cell>
          <cell r="F276">
            <v>0</v>
          </cell>
          <cell r="G276">
            <v>0</v>
          </cell>
          <cell r="H276">
            <v>0</v>
          </cell>
          <cell r="I276">
            <v>0</v>
          </cell>
        </row>
        <row r="279">
          <cell r="F279">
            <v>0</v>
          </cell>
        </row>
        <row r="280">
          <cell r="E280">
            <v>0</v>
          </cell>
          <cell r="I280">
            <v>0</v>
          </cell>
        </row>
        <row r="281">
          <cell r="F281" t="str">
            <v>운반거리</v>
          </cell>
          <cell r="G281">
            <v>10</v>
          </cell>
          <cell r="H281" t="str">
            <v>Km</v>
          </cell>
          <cell r="I281">
            <v>0</v>
          </cell>
        </row>
        <row r="282">
          <cell r="I282">
            <v>0</v>
          </cell>
        </row>
        <row r="283">
          <cell r="E283">
            <v>0</v>
          </cell>
        </row>
        <row r="284">
          <cell r="F284" t="str">
            <v xml:space="preserve">qt = T/r * L = 8,000 / 2,300 x 1.4 = </v>
          </cell>
          <cell r="G284">
            <v>4.87</v>
          </cell>
          <cell r="H284" t="str">
            <v>㎥/대</v>
          </cell>
        </row>
        <row r="285">
          <cell r="E285">
            <v>0</v>
          </cell>
          <cell r="F285" t="str">
            <v xml:space="preserve">q [덤프트럭 1회 적재량] = </v>
          </cell>
          <cell r="G285">
            <v>8</v>
          </cell>
          <cell r="H285" t="str">
            <v>TON</v>
          </cell>
          <cell r="I285">
            <v>0</v>
          </cell>
        </row>
        <row r="286">
          <cell r="F286" t="str">
            <v xml:space="preserve">r [자연상태에서의 토석의 단위중량(습윤밀도)] = </v>
          </cell>
          <cell r="G286">
            <v>2.2999999999999998</v>
          </cell>
          <cell r="H286" t="str">
            <v>TON/㎥</v>
          </cell>
          <cell r="I286">
            <v>0</v>
          </cell>
        </row>
        <row r="287">
          <cell r="F287" t="str">
            <v>L [토량환산계수 변화율 : 토사류 점질토적용]  (1.25+1.35)/2 ≒</v>
          </cell>
          <cell r="G287">
            <v>1.4</v>
          </cell>
          <cell r="I287">
            <v>0</v>
          </cell>
        </row>
        <row r="288">
          <cell r="F288" t="str">
            <v xml:space="preserve">f [토량환산계수] = 1/1.4 ≒ </v>
          </cell>
          <cell r="G288">
            <v>0.71399999999999997</v>
          </cell>
          <cell r="I288">
            <v>0</v>
          </cell>
        </row>
        <row r="289">
          <cell r="E289">
            <v>0</v>
          </cell>
          <cell r="F289" t="str">
            <v xml:space="preserve">E [작업효율] ≒  </v>
          </cell>
          <cell r="G289">
            <v>0.9</v>
          </cell>
          <cell r="I289">
            <v>0</v>
          </cell>
        </row>
        <row r="290">
          <cell r="E290">
            <v>0</v>
          </cell>
          <cell r="F290">
            <v>0</v>
          </cell>
          <cell r="G290">
            <v>0</v>
          </cell>
          <cell r="H290">
            <v>0</v>
          </cell>
          <cell r="I290">
            <v>0</v>
          </cell>
        </row>
        <row r="291">
          <cell r="E291">
            <v>0</v>
          </cell>
          <cell r="F291">
            <v>0</v>
          </cell>
          <cell r="G291">
            <v>60</v>
          </cell>
          <cell r="H291">
            <v>0</v>
          </cell>
          <cell r="I291">
            <v>0</v>
          </cell>
        </row>
        <row r="292">
          <cell r="E292">
            <v>0</v>
          </cell>
          <cell r="F292" t="str">
            <v>Cmt = (Cms*n) / (60*Es)</v>
          </cell>
          <cell r="G292">
            <v>9.3699999999999992</v>
          </cell>
          <cell r="H292" t="str">
            <v>분</v>
          </cell>
          <cell r="I292">
            <v>0</v>
          </cell>
        </row>
        <row r="293">
          <cell r="E293">
            <v>0</v>
          </cell>
          <cell r="F293" t="str">
            <v xml:space="preserve">Cms [적재기계의 1회 사이클 시간 : 초] = </v>
          </cell>
          <cell r="G293">
            <v>20</v>
          </cell>
          <cell r="H293" t="str">
            <v>초</v>
          </cell>
          <cell r="I293">
            <v>0</v>
          </cell>
        </row>
        <row r="294">
          <cell r="F294" t="str">
            <v xml:space="preserve">Es [적재기계의 작업효율] = </v>
          </cell>
          <cell r="G294">
            <v>0.45</v>
          </cell>
        </row>
        <row r="295">
          <cell r="F295" t="str">
            <v>n = qt / (O*k)</v>
          </cell>
          <cell r="G295">
            <v>12.65</v>
          </cell>
          <cell r="I295">
            <v>0</v>
          </cell>
        </row>
        <row r="296">
          <cell r="E296">
            <v>0</v>
          </cell>
          <cell r="I296">
            <v>0</v>
          </cell>
        </row>
        <row r="297">
          <cell r="E297">
            <v>0</v>
          </cell>
          <cell r="F297" t="str">
            <v xml:space="preserve">O [적재기계의 디퍼 또는 버킷용량 : ㎥] =  </v>
          </cell>
          <cell r="G297">
            <v>0.7</v>
          </cell>
          <cell r="H297" t="str">
            <v>㎥</v>
          </cell>
          <cell r="I297">
            <v>0</v>
          </cell>
        </row>
        <row r="298">
          <cell r="E298">
            <v>0</v>
          </cell>
          <cell r="F298" t="str">
            <v xml:space="preserve">k [디퍼 또는 버킷계수] =  </v>
          </cell>
          <cell r="G298">
            <v>0.55000000000000004</v>
          </cell>
          <cell r="I298">
            <v>0</v>
          </cell>
        </row>
        <row r="299">
          <cell r="F299" t="str">
            <v xml:space="preserve">T2 [왕복시간] = (10 / 35) x 2 x 60 = </v>
          </cell>
          <cell r="G299">
            <v>34.29</v>
          </cell>
          <cell r="H299" t="str">
            <v>분</v>
          </cell>
        </row>
        <row r="300">
          <cell r="F300" t="str">
            <v xml:space="preserve">T3 [적재한 토량을 내리는데 소요되는 시간] = </v>
          </cell>
          <cell r="G300">
            <v>0.6</v>
          </cell>
          <cell r="H300" t="str">
            <v>분</v>
          </cell>
          <cell r="I300">
            <v>0</v>
          </cell>
        </row>
        <row r="301">
          <cell r="E301">
            <v>0</v>
          </cell>
          <cell r="F301">
            <v>0</v>
          </cell>
          <cell r="G301">
            <v>0</v>
          </cell>
          <cell r="H301">
            <v>0</v>
          </cell>
          <cell r="I301">
            <v>0</v>
          </cell>
        </row>
        <row r="304">
          <cell r="E304">
            <v>0</v>
          </cell>
          <cell r="F304" t="str">
            <v xml:space="preserve">T4 [적재장소에 도착한 때로부터 적재작업이 시작될 때까지의 시간] = </v>
          </cell>
          <cell r="G304">
            <v>0.42</v>
          </cell>
          <cell r="H304" t="str">
            <v>분</v>
          </cell>
          <cell r="I304">
            <v>0</v>
          </cell>
        </row>
        <row r="305">
          <cell r="E305">
            <v>0</v>
          </cell>
          <cell r="F305" t="str">
            <v xml:space="preserve">T5 [카바 벗기고 씌우기] = </v>
          </cell>
          <cell r="G305">
            <v>0.5</v>
          </cell>
          <cell r="H305" t="str">
            <v>분</v>
          </cell>
          <cell r="I305">
            <v>0</v>
          </cell>
        </row>
        <row r="306">
          <cell r="E306">
            <v>0</v>
          </cell>
          <cell r="F306">
            <v>0</v>
          </cell>
          <cell r="G306">
            <v>45.18</v>
          </cell>
          <cell r="H306" t="str">
            <v>분</v>
          </cell>
          <cell r="I306">
            <v>0</v>
          </cell>
        </row>
        <row r="307">
          <cell r="F307" t="str">
            <v>실가동율</v>
          </cell>
          <cell r="G307">
            <v>45.18</v>
          </cell>
          <cell r="H307">
            <v>9.3699999999999992</v>
          </cell>
          <cell r="I307">
            <v>0.79</v>
          </cell>
        </row>
        <row r="308">
          <cell r="F308" t="str">
            <v>잔토처리량</v>
          </cell>
          <cell r="G308">
            <v>4.16</v>
          </cell>
          <cell r="H308" t="str">
            <v>㎥/hr</v>
          </cell>
        </row>
        <row r="309">
          <cell r="E309">
            <v>0</v>
          </cell>
          <cell r="F309">
            <v>0</v>
          </cell>
          <cell r="H309">
            <v>0</v>
          </cell>
        </row>
        <row r="310">
          <cell r="F310" t="str">
            <v>덤프트럭(8ton)</v>
          </cell>
          <cell r="G310">
            <v>0</v>
          </cell>
        </row>
        <row r="311">
          <cell r="E311" t="str">
            <v xml:space="preserve">   ◎ 재료비 :</v>
          </cell>
          <cell r="F311">
            <v>19789</v>
          </cell>
          <cell r="G311">
            <v>0</v>
          </cell>
          <cell r="I311">
            <v>0</v>
          </cell>
        </row>
        <row r="312">
          <cell r="E312" t="str">
            <v xml:space="preserve">   ◎ 노무비 :</v>
          </cell>
          <cell r="F312">
            <v>26048</v>
          </cell>
          <cell r="G312">
            <v>0</v>
          </cell>
          <cell r="I312">
            <v>0</v>
          </cell>
        </row>
        <row r="313">
          <cell r="E313" t="str">
            <v xml:space="preserve">   ◎ 경  비 :</v>
          </cell>
          <cell r="F313">
            <v>9446</v>
          </cell>
          <cell r="G313">
            <v>0</v>
          </cell>
          <cell r="I313">
            <v>0</v>
          </cell>
        </row>
        <row r="314">
          <cell r="F314">
            <v>0</v>
          </cell>
          <cell r="G314">
            <v>0</v>
          </cell>
          <cell r="I314">
            <v>0</v>
          </cell>
        </row>
        <row r="315">
          <cell r="F315" t="str">
            <v>재료비</v>
          </cell>
          <cell r="G315" t="str">
            <v>노무비</v>
          </cell>
          <cell r="H315" t="str">
            <v>경   비</v>
          </cell>
        </row>
        <row r="316">
          <cell r="F316">
            <v>19789</v>
          </cell>
          <cell r="G316">
            <v>26048</v>
          </cell>
          <cell r="H316">
            <v>9446</v>
          </cell>
        </row>
        <row r="317">
          <cell r="F317">
            <v>4.16</v>
          </cell>
          <cell r="G317">
            <v>4.16</v>
          </cell>
          <cell r="H317">
            <v>4.16</v>
          </cell>
        </row>
        <row r="318">
          <cell r="E318" t="str">
            <v>폐기물소운반</v>
          </cell>
          <cell r="F318">
            <v>4756</v>
          </cell>
          <cell r="G318">
            <v>6261</v>
          </cell>
          <cell r="H318">
            <v>2270</v>
          </cell>
          <cell r="I318" t="str">
            <v>원/㎥</v>
          </cell>
        </row>
        <row r="319">
          <cell r="E319">
            <v>0</v>
          </cell>
          <cell r="F319">
            <v>0</v>
          </cell>
          <cell r="G319">
            <v>0</v>
          </cell>
          <cell r="H319">
            <v>0</v>
          </cell>
          <cell r="I319">
            <v>0</v>
          </cell>
        </row>
        <row r="320">
          <cell r="E320">
            <v>0</v>
          </cell>
          <cell r="F320">
            <v>0</v>
          </cell>
          <cell r="G320">
            <v>0</v>
          </cell>
          <cell r="H320">
            <v>0</v>
          </cell>
          <cell r="I320">
            <v>0</v>
          </cell>
        </row>
        <row r="321">
          <cell r="E321">
            <v>0</v>
          </cell>
          <cell r="F321">
            <v>0</v>
          </cell>
          <cell r="G321">
            <v>0</v>
          </cell>
          <cell r="H321">
            <v>0</v>
          </cell>
          <cell r="I321">
            <v>0</v>
          </cell>
        </row>
        <row r="322">
          <cell r="E322">
            <v>0</v>
          </cell>
          <cell r="F322">
            <v>0</v>
          </cell>
          <cell r="G322">
            <v>0</v>
          </cell>
          <cell r="H322">
            <v>0</v>
          </cell>
          <cell r="I322">
            <v>0</v>
          </cell>
        </row>
        <row r="323">
          <cell r="E323">
            <v>0</v>
          </cell>
          <cell r="F323">
            <v>0</v>
          </cell>
          <cell r="G323">
            <v>0</v>
          </cell>
          <cell r="H323">
            <v>0</v>
          </cell>
          <cell r="I323">
            <v>0</v>
          </cell>
        </row>
        <row r="324">
          <cell r="E324">
            <v>0</v>
          </cell>
          <cell r="F324">
            <v>0</v>
          </cell>
          <cell r="G324">
            <v>0</v>
          </cell>
          <cell r="H324">
            <v>0</v>
          </cell>
          <cell r="I324">
            <v>0</v>
          </cell>
        </row>
        <row r="325">
          <cell r="E325">
            <v>0</v>
          </cell>
          <cell r="F325">
            <v>0</v>
          </cell>
          <cell r="G325">
            <v>0</v>
          </cell>
          <cell r="H325">
            <v>0</v>
          </cell>
          <cell r="I325">
            <v>0</v>
          </cell>
        </row>
        <row r="326">
          <cell r="F326">
            <v>0</v>
          </cell>
          <cell r="G326">
            <v>0</v>
          </cell>
          <cell r="H326">
            <v>0</v>
          </cell>
          <cell r="I326">
            <v>0</v>
          </cell>
        </row>
        <row r="329">
          <cell r="F329" t="str">
            <v>취득가</v>
          </cell>
          <cell r="G329" t="str">
            <v>손료계수</v>
          </cell>
          <cell r="H329">
            <v>0</v>
          </cell>
          <cell r="I329" t="str">
            <v>적용</v>
          </cell>
        </row>
        <row r="330">
          <cell r="E330">
            <v>0</v>
          </cell>
          <cell r="F330">
            <v>93042000</v>
          </cell>
          <cell r="G330">
            <v>2038</v>
          </cell>
          <cell r="H330">
            <v>9.9999999999999995E-8</v>
          </cell>
          <cell r="I330">
            <v>18961</v>
          </cell>
        </row>
        <row r="331">
          <cell r="E331">
            <v>0</v>
          </cell>
          <cell r="F331">
            <v>0</v>
          </cell>
          <cell r="G331">
            <v>0</v>
          </cell>
          <cell r="H331">
            <v>0</v>
          </cell>
          <cell r="I331">
            <v>0</v>
          </cell>
        </row>
        <row r="332">
          <cell r="E332">
            <v>0</v>
          </cell>
          <cell r="G332">
            <v>0</v>
          </cell>
          <cell r="I332">
            <v>0</v>
          </cell>
        </row>
        <row r="333">
          <cell r="E333">
            <v>0</v>
          </cell>
        </row>
        <row r="334">
          <cell r="E334">
            <v>0</v>
          </cell>
          <cell r="F334">
            <v>0</v>
          </cell>
          <cell r="G334">
            <v>0</v>
          </cell>
          <cell r="H334">
            <v>0</v>
          </cell>
          <cell r="I334">
            <v>0</v>
          </cell>
        </row>
        <row r="335">
          <cell r="E335">
            <v>0</v>
          </cell>
          <cell r="F335" t="str">
            <v xml:space="preserve">q [버킷용량] = </v>
          </cell>
          <cell r="G335">
            <v>0.7</v>
          </cell>
          <cell r="H335" t="str">
            <v>㎥</v>
          </cell>
        </row>
        <row r="336">
          <cell r="F336" t="str">
            <v xml:space="preserve">k [버킷계수] = </v>
          </cell>
          <cell r="G336">
            <v>0.55000000000000004</v>
          </cell>
          <cell r="I336">
            <v>0.55000000000000004</v>
          </cell>
        </row>
        <row r="337">
          <cell r="F337" t="str">
            <v xml:space="preserve">f [토량환산계수] = </v>
          </cell>
          <cell r="G337">
            <v>0.71399999999999997</v>
          </cell>
          <cell r="I337">
            <v>0.71399999999999997</v>
          </cell>
        </row>
        <row r="338">
          <cell r="F338" t="str">
            <v xml:space="preserve">E [작업효율 토사류] = </v>
          </cell>
          <cell r="G338">
            <v>0.45</v>
          </cell>
          <cell r="I338">
            <v>0.4</v>
          </cell>
        </row>
        <row r="339">
          <cell r="F339" t="str">
            <v xml:space="preserve">Cm [1회 사이클 시간 : 초] = </v>
          </cell>
          <cell r="G339">
            <v>20</v>
          </cell>
          <cell r="H339" t="str">
            <v>sec(선회각도 : 135°)</v>
          </cell>
        </row>
        <row r="340">
          <cell r="E340">
            <v>0</v>
          </cell>
          <cell r="F340" t="str">
            <v>백호우 작업량</v>
          </cell>
          <cell r="G340">
            <v>22.27</v>
          </cell>
          <cell r="H340" t="str">
            <v>㎥/hr</v>
          </cell>
        </row>
        <row r="341">
          <cell r="E341">
            <v>0</v>
          </cell>
          <cell r="F341">
            <v>0</v>
          </cell>
          <cell r="G341">
            <v>0</v>
          </cell>
          <cell r="H341">
            <v>0</v>
          </cell>
          <cell r="I341">
            <v>0</v>
          </cell>
        </row>
        <row r="342">
          <cell r="F342" t="str">
            <v>굴삭기(0.7㎥)</v>
          </cell>
          <cell r="G342">
            <v>0</v>
          </cell>
        </row>
        <row r="343">
          <cell r="E343" t="str">
            <v xml:space="preserve">   ◎ 재료비 :</v>
          </cell>
          <cell r="F343">
            <v>21822</v>
          </cell>
          <cell r="G343">
            <v>0</v>
          </cell>
          <cell r="I343">
            <v>0</v>
          </cell>
        </row>
        <row r="344">
          <cell r="E344" t="str">
            <v xml:space="preserve">   ◎ 노무비 :</v>
          </cell>
          <cell r="F344">
            <v>29916</v>
          </cell>
          <cell r="G344">
            <v>0</v>
          </cell>
          <cell r="I344">
            <v>0</v>
          </cell>
        </row>
        <row r="345">
          <cell r="E345" t="str">
            <v xml:space="preserve">   ◎ 경  비 :</v>
          </cell>
          <cell r="F345">
            <v>20830</v>
          </cell>
          <cell r="G345">
            <v>0</v>
          </cell>
          <cell r="I345">
            <v>0</v>
          </cell>
        </row>
        <row r="346">
          <cell r="F346">
            <v>0</v>
          </cell>
          <cell r="G346">
            <v>0</v>
          </cell>
          <cell r="I346">
            <v>0</v>
          </cell>
        </row>
        <row r="347">
          <cell r="F347" t="str">
            <v>재료비</v>
          </cell>
          <cell r="G347" t="str">
            <v>노무비</v>
          </cell>
          <cell r="H347" t="str">
            <v>경   비</v>
          </cell>
          <cell r="I347">
            <v>0</v>
          </cell>
        </row>
        <row r="348">
          <cell r="E348">
            <v>0</v>
          </cell>
          <cell r="F348">
            <v>21822</v>
          </cell>
          <cell r="G348">
            <v>29916</v>
          </cell>
          <cell r="H348">
            <v>20830</v>
          </cell>
          <cell r="I348">
            <v>0</v>
          </cell>
        </row>
        <row r="349">
          <cell r="E349">
            <v>0</v>
          </cell>
          <cell r="F349">
            <v>22.27</v>
          </cell>
          <cell r="G349">
            <v>22.27</v>
          </cell>
          <cell r="H349">
            <v>22.27</v>
          </cell>
          <cell r="I349">
            <v>0</v>
          </cell>
        </row>
        <row r="350">
          <cell r="E350" t="str">
            <v>폐기물상차</v>
          </cell>
          <cell r="F350">
            <v>979</v>
          </cell>
          <cell r="G350">
            <v>1343</v>
          </cell>
          <cell r="H350">
            <v>935</v>
          </cell>
          <cell r="I350" t="str">
            <v>원/㎥</v>
          </cell>
        </row>
        <row r="351">
          <cell r="E351">
            <v>0</v>
          </cell>
          <cell r="F351">
            <v>0</v>
          </cell>
          <cell r="G351">
            <v>0</v>
          </cell>
          <cell r="H351">
            <v>0</v>
          </cell>
          <cell r="I351">
            <v>0</v>
          </cell>
        </row>
        <row r="354">
          <cell r="H354">
            <v>0</v>
          </cell>
        </row>
        <row r="355">
          <cell r="H355">
            <v>0</v>
          </cell>
        </row>
        <row r="356">
          <cell r="H356">
            <v>0</v>
          </cell>
        </row>
        <row r="357">
          <cell r="H357">
            <v>0</v>
          </cell>
        </row>
        <row r="358">
          <cell r="H358">
            <v>0</v>
          </cell>
        </row>
        <row r="359">
          <cell r="E359">
            <v>50</v>
          </cell>
          <cell r="F359" t="str">
            <v>km</v>
          </cell>
          <cell r="H359">
            <v>0</v>
          </cell>
        </row>
        <row r="360">
          <cell r="E360">
            <v>162963</v>
          </cell>
          <cell r="F360" t="str">
            <v>원</v>
          </cell>
          <cell r="H360">
            <v>0</v>
          </cell>
        </row>
        <row r="361">
          <cell r="E361">
            <v>247860</v>
          </cell>
          <cell r="F361" t="str">
            <v>원</v>
          </cell>
          <cell r="H361">
            <v>0</v>
          </cell>
        </row>
        <row r="362">
          <cell r="E362">
            <v>0</v>
          </cell>
          <cell r="H362">
            <v>0</v>
          </cell>
        </row>
        <row r="363">
          <cell r="E363">
            <v>0</v>
          </cell>
          <cell r="H363">
            <v>0</v>
          </cell>
        </row>
        <row r="364">
          <cell r="E364" t="str">
            <v>일반화물자동차(11톤)</v>
          </cell>
          <cell r="G364">
            <v>22532</v>
          </cell>
          <cell r="H364">
            <v>0</v>
          </cell>
        </row>
        <row r="365">
          <cell r="E365" t="str">
            <v>컨테이너운반(사무실)</v>
          </cell>
          <cell r="F365">
            <v>0</v>
          </cell>
          <cell r="G365">
            <v>56330</v>
          </cell>
        </row>
        <row r="366">
          <cell r="E366">
            <v>0</v>
          </cell>
          <cell r="F366">
            <v>0</v>
          </cell>
          <cell r="G366">
            <v>0</v>
          </cell>
          <cell r="H366">
            <v>0</v>
          </cell>
        </row>
        <row r="367">
          <cell r="E367" t="str">
            <v>컨테이너운반(창고)</v>
          </cell>
          <cell r="F367">
            <v>0</v>
          </cell>
          <cell r="G367">
            <v>56330</v>
          </cell>
        </row>
        <row r="368">
          <cell r="H368">
            <v>0</v>
          </cell>
        </row>
        <row r="369">
          <cell r="H369">
            <v>0</v>
          </cell>
        </row>
        <row r="370">
          <cell r="H370">
            <v>0</v>
          </cell>
        </row>
        <row r="371">
          <cell r="H371">
            <v>0</v>
          </cell>
        </row>
        <row r="372">
          <cell r="H372">
            <v>0</v>
          </cell>
        </row>
        <row r="373">
          <cell r="H373">
            <v>0</v>
          </cell>
        </row>
        <row r="374">
          <cell r="E374">
            <v>0</v>
          </cell>
          <cell r="F374">
            <v>0</v>
          </cell>
          <cell r="G374">
            <v>0</v>
          </cell>
          <cell r="H374">
            <v>0</v>
          </cell>
          <cell r="I374">
            <v>0</v>
          </cell>
        </row>
        <row r="375">
          <cell r="E375">
            <v>0</v>
          </cell>
          <cell r="F375">
            <v>0</v>
          </cell>
          <cell r="G375">
            <v>0</v>
          </cell>
          <cell r="H375">
            <v>0</v>
          </cell>
          <cell r="I375">
            <v>0</v>
          </cell>
        </row>
        <row r="376">
          <cell r="E376">
            <v>0</v>
          </cell>
          <cell r="F376" t="str">
            <v>평당 16160</v>
          </cell>
          <cell r="G376">
            <v>0</v>
          </cell>
          <cell r="H376">
            <v>0</v>
          </cell>
          <cell r="I376">
            <v>0</v>
          </cell>
        </row>
        <row r="380">
          <cell r="E380">
            <v>0</v>
          </cell>
          <cell r="F380" t="str">
            <v>공사기간</v>
          </cell>
          <cell r="G380">
            <v>120</v>
          </cell>
          <cell r="H380" t="str">
            <v>일</v>
          </cell>
          <cell r="I380">
            <v>3</v>
          </cell>
        </row>
        <row r="381">
          <cell r="E381">
            <v>0</v>
          </cell>
          <cell r="F381" t="str">
            <v>1㎡당 임차료</v>
          </cell>
          <cell r="G381">
            <v>30000</v>
          </cell>
          <cell r="H381">
            <v>10</v>
          </cell>
          <cell r="I381">
            <v>100</v>
          </cell>
        </row>
        <row r="382">
          <cell r="E382">
            <v>0</v>
          </cell>
          <cell r="F382">
            <v>0</v>
          </cell>
          <cell r="G382">
            <v>0</v>
          </cell>
          <cell r="H382">
            <v>0</v>
          </cell>
          <cell r="I382">
            <v>0</v>
          </cell>
        </row>
        <row r="383">
          <cell r="E383">
            <v>0</v>
          </cell>
          <cell r="F383">
            <v>0</v>
          </cell>
          <cell r="G383">
            <v>0</v>
          </cell>
          <cell r="H383">
            <v>0</v>
          </cell>
        </row>
        <row r="384">
          <cell r="E384">
            <v>0</v>
          </cell>
          <cell r="F384" t="str">
            <v>면적산출</v>
          </cell>
          <cell r="G384">
            <v>27</v>
          </cell>
          <cell r="H384" t="str">
            <v>㎡</v>
          </cell>
          <cell r="I384">
            <v>3</v>
          </cell>
        </row>
        <row r="385">
          <cell r="E385" t="str">
            <v>부지임차(사무실)</v>
          </cell>
          <cell r="F385" t="str">
            <v>임차료</v>
          </cell>
          <cell r="G385">
            <v>3000</v>
          </cell>
          <cell r="H385">
            <v>81</v>
          </cell>
          <cell r="I385">
            <v>3</v>
          </cell>
        </row>
        <row r="386">
          <cell r="E386">
            <v>0</v>
          </cell>
          <cell r="I386">
            <v>0</v>
          </cell>
        </row>
        <row r="387">
          <cell r="G387">
            <v>0</v>
          </cell>
          <cell r="H387">
            <v>0</v>
          </cell>
        </row>
        <row r="388">
          <cell r="E388">
            <v>0</v>
          </cell>
          <cell r="F388" t="str">
            <v>면적산출</v>
          </cell>
          <cell r="G388">
            <v>36</v>
          </cell>
          <cell r="H388" t="str">
            <v>㎡</v>
          </cell>
          <cell r="I388">
            <v>2</v>
          </cell>
        </row>
        <row r="389">
          <cell r="E389" t="str">
            <v>부지임차(창고)</v>
          </cell>
          <cell r="F389" t="str">
            <v>임차료</v>
          </cell>
          <cell r="G389">
            <v>3000</v>
          </cell>
          <cell r="H389">
            <v>122</v>
          </cell>
          <cell r="I389">
            <v>3</v>
          </cell>
        </row>
        <row r="390">
          <cell r="F390">
            <v>0</v>
          </cell>
          <cell r="G390">
            <v>0</v>
          </cell>
        </row>
        <row r="391">
          <cell r="F391" t="str">
            <v>재료비</v>
          </cell>
          <cell r="G391" t="str">
            <v>노무비</v>
          </cell>
          <cell r="H391" t="str">
            <v>경비</v>
          </cell>
          <cell r="I391">
            <v>0</v>
          </cell>
        </row>
        <row r="392">
          <cell r="E392" t="str">
            <v>부지임차료</v>
          </cell>
          <cell r="F392">
            <v>0</v>
          </cell>
          <cell r="G392">
            <v>0</v>
          </cell>
          <cell r="H392">
            <v>1827000</v>
          </cell>
          <cell r="I392" t="str">
            <v>원</v>
          </cell>
        </row>
        <row r="393">
          <cell r="G393">
            <v>0</v>
          </cell>
          <cell r="H393">
            <v>0</v>
          </cell>
        </row>
        <row r="394">
          <cell r="H394">
            <v>0</v>
          </cell>
        </row>
        <row r="395">
          <cell r="E395">
            <v>0</v>
          </cell>
          <cell r="F395">
            <v>0</v>
          </cell>
          <cell r="H395">
            <v>0</v>
          </cell>
        </row>
        <row r="397">
          <cell r="F397">
            <v>0</v>
          </cell>
        </row>
        <row r="398">
          <cell r="E398">
            <v>0</v>
          </cell>
          <cell r="G398">
            <v>0</v>
          </cell>
          <cell r="H398">
            <v>0</v>
          </cell>
          <cell r="I398">
            <v>0</v>
          </cell>
        </row>
        <row r="399">
          <cell r="E399">
            <v>0</v>
          </cell>
          <cell r="G399">
            <v>0</v>
          </cell>
          <cell r="H399">
            <v>0</v>
          </cell>
          <cell r="I399">
            <v>0</v>
          </cell>
        </row>
        <row r="400">
          <cell r="E400">
            <v>0</v>
          </cell>
          <cell r="G400">
            <v>0</v>
          </cell>
          <cell r="H400">
            <v>0</v>
          </cell>
          <cell r="I400">
            <v>0</v>
          </cell>
        </row>
        <row r="401">
          <cell r="E401">
            <v>0</v>
          </cell>
          <cell r="F401">
            <v>0</v>
          </cell>
          <cell r="G401">
            <v>0</v>
          </cell>
          <cell r="H401">
            <v>0</v>
          </cell>
          <cell r="I401">
            <v>0</v>
          </cell>
        </row>
        <row r="404">
          <cell r="H404">
            <v>0</v>
          </cell>
        </row>
        <row r="405">
          <cell r="E405" t="str">
            <v>자재 240</v>
          </cell>
          <cell r="F405" t="str">
            <v>다이아몬드비트 6인치</v>
          </cell>
          <cell r="G405" t="str">
            <v>0.27:0.31=(0.17/30x20)/5:X</v>
          </cell>
          <cell r="H405">
            <v>0</v>
          </cell>
          <cell r="I405">
            <v>2.5999999999999999E-2</v>
          </cell>
        </row>
        <row r="406">
          <cell r="E406">
            <v>0</v>
          </cell>
          <cell r="F406">
            <v>0</v>
          </cell>
          <cell r="G406">
            <v>2.5999999999999999E-2</v>
          </cell>
          <cell r="H406">
            <v>309000</v>
          </cell>
          <cell r="I406">
            <v>8034</v>
          </cell>
        </row>
        <row r="407">
          <cell r="E407">
            <v>0</v>
          </cell>
          <cell r="F407">
            <v>0</v>
          </cell>
          <cell r="G407">
            <v>0</v>
          </cell>
          <cell r="H407">
            <v>0</v>
          </cell>
          <cell r="I407">
            <v>0</v>
          </cell>
        </row>
        <row r="408">
          <cell r="E408">
            <v>0</v>
          </cell>
          <cell r="F408">
            <v>0.91</v>
          </cell>
          <cell r="G408">
            <v>1.35</v>
          </cell>
          <cell r="H408">
            <v>0</v>
          </cell>
          <cell r="I408">
            <v>1.22</v>
          </cell>
        </row>
        <row r="409">
          <cell r="E409">
            <v>0</v>
          </cell>
          <cell r="F409">
            <v>713000</v>
          </cell>
          <cell r="G409">
            <v>5200</v>
          </cell>
          <cell r="H409">
            <v>9.9999999999999995E-8</v>
          </cell>
          <cell r="I409">
            <v>370</v>
          </cell>
        </row>
        <row r="410">
          <cell r="F410" t="str">
            <v>발전기 (25 ㎾)</v>
          </cell>
          <cell r="G410">
            <v>0</v>
          </cell>
        </row>
        <row r="411">
          <cell r="E411" t="str">
            <v xml:space="preserve">   ◎ 재료비 :</v>
          </cell>
          <cell r="F411">
            <v>8221</v>
          </cell>
          <cell r="G411">
            <v>0</v>
          </cell>
          <cell r="I411">
            <v>0</v>
          </cell>
        </row>
        <row r="412">
          <cell r="E412" t="str">
            <v xml:space="preserve">   ◎ 노무비 :</v>
          </cell>
          <cell r="F412">
            <v>21217</v>
          </cell>
          <cell r="G412">
            <v>0</v>
          </cell>
          <cell r="I412">
            <v>0</v>
          </cell>
        </row>
        <row r="413">
          <cell r="E413" t="str">
            <v xml:space="preserve">   ◎ 경  비 :</v>
          </cell>
          <cell r="F413">
            <v>2706</v>
          </cell>
          <cell r="G413">
            <v>0</v>
          </cell>
          <cell r="I413">
            <v>0</v>
          </cell>
        </row>
        <row r="414">
          <cell r="F414" t="str">
            <v>발전기 (25 ㎾)</v>
          </cell>
          <cell r="G414">
            <v>0</v>
          </cell>
        </row>
        <row r="415">
          <cell r="E415" t="str">
            <v xml:space="preserve">   ◎ 재료비 :</v>
          </cell>
          <cell r="F415">
            <v>8221</v>
          </cell>
          <cell r="G415">
            <v>10029.619999999999</v>
          </cell>
          <cell r="I415">
            <v>0</v>
          </cell>
        </row>
        <row r="416">
          <cell r="E416" t="str">
            <v xml:space="preserve">   ◎ 노무비 :</v>
          </cell>
          <cell r="F416">
            <v>21217</v>
          </cell>
          <cell r="G416">
            <v>25884.739999999998</v>
          </cell>
          <cell r="I416">
            <v>0</v>
          </cell>
        </row>
        <row r="417">
          <cell r="E417" t="str">
            <v xml:space="preserve">   ◎ 경  비 :</v>
          </cell>
          <cell r="F417">
            <v>2706</v>
          </cell>
          <cell r="G417">
            <v>3301.3199999999997</v>
          </cell>
          <cell r="I417">
            <v>0</v>
          </cell>
        </row>
        <row r="418">
          <cell r="G418">
            <v>0</v>
          </cell>
          <cell r="I418">
            <v>0</v>
          </cell>
        </row>
        <row r="419">
          <cell r="F419">
            <v>0</v>
          </cell>
          <cell r="I419">
            <v>0</v>
          </cell>
        </row>
        <row r="420">
          <cell r="F420">
            <v>3.55</v>
          </cell>
          <cell r="G420">
            <v>3000</v>
          </cell>
          <cell r="H420">
            <v>1.22</v>
          </cell>
          <cell r="I420" t="str">
            <v>X</v>
          </cell>
        </row>
        <row r="421">
          <cell r="I421">
            <v>0</v>
          </cell>
        </row>
        <row r="423">
          <cell r="E423">
            <v>0</v>
          </cell>
          <cell r="F423" t="str">
            <v>T = 1일 실작업시간(480-30)</v>
          </cell>
          <cell r="G423">
            <v>450</v>
          </cell>
          <cell r="H423" t="str">
            <v>분</v>
          </cell>
          <cell r="I423">
            <v>0</v>
          </cell>
        </row>
        <row r="424">
          <cell r="E424">
            <v>0</v>
          </cell>
        </row>
        <row r="425">
          <cell r="E425">
            <v>0</v>
          </cell>
          <cell r="H425">
            <v>0</v>
          </cell>
          <cell r="I425">
            <v>0</v>
          </cell>
        </row>
        <row r="426">
          <cell r="E426">
            <v>0</v>
          </cell>
          <cell r="F426">
            <v>0</v>
          </cell>
          <cell r="G426">
            <v>0</v>
          </cell>
          <cell r="H426">
            <v>0</v>
          </cell>
          <cell r="I426">
            <v>0</v>
          </cell>
        </row>
        <row r="429">
          <cell r="E429">
            <v>0</v>
          </cell>
          <cell r="F429" t="str">
            <v>L = 운반거리</v>
          </cell>
          <cell r="G429">
            <v>150</v>
          </cell>
          <cell r="H429" t="str">
            <v>m</v>
          </cell>
        </row>
        <row r="430">
          <cell r="E430">
            <v>0</v>
          </cell>
          <cell r="F430" t="str">
            <v>t1 = 적재,적하 소요시간</v>
          </cell>
          <cell r="G430">
            <v>4</v>
          </cell>
          <cell r="H430" t="str">
            <v>분</v>
          </cell>
          <cell r="I430">
            <v>0</v>
          </cell>
        </row>
        <row r="431">
          <cell r="F431" t="str">
            <v>V = 왕복평균속도</v>
          </cell>
          <cell r="G431">
            <v>2500</v>
          </cell>
          <cell r="H431" t="str">
            <v>m/Hr</v>
          </cell>
        </row>
        <row r="432">
          <cell r="F432" t="str">
            <v>q = 1회운반량</v>
          </cell>
          <cell r="G432">
            <v>250</v>
          </cell>
          <cell r="H432" t="str">
            <v>ℓ</v>
          </cell>
        </row>
        <row r="433">
          <cell r="E433">
            <v>0</v>
          </cell>
          <cell r="F433">
            <v>0</v>
          </cell>
          <cell r="G433">
            <v>10044</v>
          </cell>
          <cell r="H433" t="str">
            <v>ℓ/일</v>
          </cell>
          <cell r="I433">
            <v>0</v>
          </cell>
        </row>
        <row r="434">
          <cell r="E434" t="str">
            <v>보통인부</v>
          </cell>
          <cell r="F434">
            <v>2</v>
          </cell>
          <cell r="G434">
            <v>99882</v>
          </cell>
          <cell r="H434" t="str">
            <v>원</v>
          </cell>
          <cell r="I434">
            <v>19.8</v>
          </cell>
        </row>
        <row r="435">
          <cell r="E435" t="str">
            <v>물운반비</v>
          </cell>
          <cell r="F435">
            <v>1030</v>
          </cell>
          <cell r="G435">
            <v>19.8</v>
          </cell>
          <cell r="H435">
            <v>20394</v>
          </cell>
          <cell r="I435" t="str">
            <v>원/개소</v>
          </cell>
        </row>
        <row r="436">
          <cell r="F436">
            <v>0</v>
          </cell>
          <cell r="G436">
            <v>0</v>
          </cell>
        </row>
        <row r="437">
          <cell r="F437">
            <v>0</v>
          </cell>
          <cell r="G437">
            <v>0</v>
          </cell>
        </row>
        <row r="438">
          <cell r="E438" t="str">
            <v>착암공수량</v>
          </cell>
          <cell r="F438">
            <v>0.33900000000000002</v>
          </cell>
          <cell r="G438">
            <v>1.35</v>
          </cell>
          <cell r="H438">
            <v>0.46</v>
          </cell>
          <cell r="I438" t="str">
            <v>인</v>
          </cell>
        </row>
        <row r="439">
          <cell r="E439" t="str">
            <v>착암공</v>
          </cell>
          <cell r="F439">
            <v>0.46</v>
          </cell>
          <cell r="G439">
            <v>119308</v>
          </cell>
          <cell r="H439" t="str">
            <v>원</v>
          </cell>
          <cell r="I439">
            <v>54881</v>
          </cell>
        </row>
        <row r="440">
          <cell r="F440">
            <v>0</v>
          </cell>
          <cell r="G440">
            <v>0</v>
          </cell>
        </row>
        <row r="441">
          <cell r="E441">
            <v>0</v>
          </cell>
          <cell r="I441">
            <v>0</v>
          </cell>
        </row>
        <row r="442">
          <cell r="E442">
            <v>0</v>
          </cell>
        </row>
        <row r="443">
          <cell r="E443">
            <v>0</v>
          </cell>
          <cell r="F443" t="str">
            <v>재료비</v>
          </cell>
          <cell r="G443" t="str">
            <v>노무비</v>
          </cell>
          <cell r="H443" t="str">
            <v>경비</v>
          </cell>
        </row>
        <row r="444">
          <cell r="E444" t="str">
            <v>벽체구멍뚫기</v>
          </cell>
          <cell r="F444">
            <v>18063.62</v>
          </cell>
          <cell r="G444">
            <v>101159.73999999999</v>
          </cell>
          <cell r="H444">
            <v>3671.3199999999997</v>
          </cell>
          <cell r="I444" t="str">
            <v>원/개소</v>
          </cell>
        </row>
        <row r="446">
          <cell r="F446">
            <v>0</v>
          </cell>
        </row>
        <row r="448">
          <cell r="E448">
            <v>0</v>
          </cell>
          <cell r="G448">
            <v>0</v>
          </cell>
          <cell r="H448">
            <v>0</v>
          </cell>
          <cell r="I448">
            <v>0</v>
          </cell>
        </row>
        <row r="449">
          <cell r="E449">
            <v>0</v>
          </cell>
          <cell r="G449">
            <v>0</v>
          </cell>
          <cell r="H449">
            <v>0</v>
          </cell>
          <cell r="I449">
            <v>0</v>
          </cell>
        </row>
        <row r="450">
          <cell r="E450">
            <v>0</v>
          </cell>
          <cell r="G450">
            <v>0</v>
          </cell>
          <cell r="H450">
            <v>0</v>
          </cell>
          <cell r="I450">
            <v>0</v>
          </cell>
        </row>
        <row r="451">
          <cell r="E451">
            <v>0</v>
          </cell>
          <cell r="F451">
            <v>0</v>
          </cell>
          <cell r="G451">
            <v>0</v>
          </cell>
          <cell r="H451">
            <v>0</v>
          </cell>
          <cell r="I451">
            <v>0</v>
          </cell>
        </row>
        <row r="454">
          <cell r="E454">
            <v>0</v>
          </cell>
          <cell r="H454">
            <v>0</v>
          </cell>
          <cell r="I454">
            <v>0</v>
          </cell>
        </row>
        <row r="455">
          <cell r="E455">
            <v>0</v>
          </cell>
          <cell r="F455">
            <v>0</v>
          </cell>
          <cell r="G455">
            <v>0</v>
          </cell>
          <cell r="H455">
            <v>0</v>
          </cell>
          <cell r="I455">
            <v>0</v>
          </cell>
        </row>
        <row r="456">
          <cell r="E456">
            <v>0</v>
          </cell>
          <cell r="F456" t="str">
            <v>1기당작업소요시간 Tc</v>
          </cell>
          <cell r="G456">
            <v>60</v>
          </cell>
          <cell r="H456" t="str">
            <v>분</v>
          </cell>
          <cell r="I456">
            <v>0</v>
          </cell>
        </row>
        <row r="457">
          <cell r="E457">
            <v>0</v>
          </cell>
          <cell r="F457" t="str">
            <v>작업계수 F</v>
          </cell>
          <cell r="G457">
            <v>0.9</v>
          </cell>
          <cell r="I457">
            <v>0</v>
          </cell>
        </row>
        <row r="458">
          <cell r="E458">
            <v>0</v>
          </cell>
          <cell r="F458" t="str">
            <v>작업소요시간 T1</v>
          </cell>
          <cell r="G458">
            <v>1.1100000000000001</v>
          </cell>
          <cell r="H458" t="str">
            <v>hr</v>
          </cell>
        </row>
        <row r="459">
          <cell r="E459">
            <v>0</v>
          </cell>
          <cell r="I459">
            <v>0</v>
          </cell>
        </row>
        <row r="460">
          <cell r="E460">
            <v>0</v>
          </cell>
          <cell r="F460" t="str">
            <v xml:space="preserve">왕복평균거리 L = </v>
          </cell>
          <cell r="G460">
            <v>10</v>
          </cell>
          <cell r="H460" t="str">
            <v>Km</v>
          </cell>
          <cell r="I460">
            <v>0</v>
          </cell>
        </row>
        <row r="461">
          <cell r="E461">
            <v>0</v>
          </cell>
          <cell r="F461" t="str">
            <v xml:space="preserve">왕복주행속도 V = </v>
          </cell>
          <cell r="G461">
            <v>50</v>
          </cell>
          <cell r="H461" t="str">
            <v>Km/hr</v>
          </cell>
          <cell r="I461">
            <v>0</v>
          </cell>
        </row>
        <row r="462">
          <cell r="E462">
            <v>0</v>
          </cell>
          <cell r="F462" t="str">
            <v xml:space="preserve">장비이동시간 T2 = </v>
          </cell>
          <cell r="G462">
            <v>0.2</v>
          </cell>
          <cell r="H462" t="str">
            <v>hr</v>
          </cell>
          <cell r="I462">
            <v>0</v>
          </cell>
        </row>
        <row r="463">
          <cell r="F463" t="str">
            <v xml:space="preserve">총 사용시간 T = T1 + T2 = </v>
          </cell>
          <cell r="G463">
            <v>1.31</v>
          </cell>
          <cell r="H463" t="str">
            <v>hr</v>
          </cell>
        </row>
        <row r="465">
          <cell r="F465" t="str">
            <v>트럭탑재형 크레인(15ton)</v>
          </cell>
          <cell r="G465">
            <v>0</v>
          </cell>
        </row>
        <row r="466">
          <cell r="E466" t="str">
            <v xml:space="preserve">   ◎ 재료비 :</v>
          </cell>
          <cell r="F466">
            <v>20354</v>
          </cell>
          <cell r="G466">
            <v>0</v>
          </cell>
          <cell r="I466">
            <v>0</v>
          </cell>
        </row>
        <row r="467">
          <cell r="E467" t="str">
            <v xml:space="preserve">   ◎ 노무비 :</v>
          </cell>
          <cell r="F467">
            <v>26048</v>
          </cell>
          <cell r="G467">
            <v>0</v>
          </cell>
          <cell r="I467">
            <v>0</v>
          </cell>
        </row>
        <row r="468">
          <cell r="E468" t="str">
            <v xml:space="preserve">   ◎ 경  비 :</v>
          </cell>
          <cell r="F468">
            <v>22282</v>
          </cell>
          <cell r="G468">
            <v>0</v>
          </cell>
          <cell r="I468">
            <v>0</v>
          </cell>
        </row>
        <row r="469">
          <cell r="F469">
            <v>1.31</v>
          </cell>
          <cell r="G469">
            <v>1.31</v>
          </cell>
          <cell r="H469">
            <v>1.31</v>
          </cell>
          <cell r="I469">
            <v>0</v>
          </cell>
        </row>
        <row r="470">
          <cell r="E470">
            <v>0</v>
          </cell>
          <cell r="F470" t="str">
            <v>재료비</v>
          </cell>
          <cell r="G470" t="str">
            <v>노무비</v>
          </cell>
          <cell r="H470" t="str">
            <v>경비</v>
          </cell>
          <cell r="I470">
            <v>0</v>
          </cell>
        </row>
        <row r="471">
          <cell r="E471" t="str">
            <v>수공설치</v>
          </cell>
          <cell r="F471">
            <v>26664</v>
          </cell>
          <cell r="G471">
            <v>34123</v>
          </cell>
          <cell r="H471">
            <v>29189</v>
          </cell>
          <cell r="I471" t="str">
            <v xml:space="preserve">  원/개소</v>
          </cell>
        </row>
        <row r="473">
          <cell r="F473">
            <v>0</v>
          </cell>
        </row>
        <row r="474">
          <cell r="F474">
            <v>0</v>
          </cell>
        </row>
        <row r="475">
          <cell r="F475">
            <v>0</v>
          </cell>
        </row>
        <row r="476">
          <cell r="F476">
            <v>0</v>
          </cell>
          <cell r="G476">
            <v>0</v>
          </cell>
          <cell r="H476">
            <v>0</v>
          </cell>
          <cell r="I476">
            <v>0</v>
          </cell>
        </row>
        <row r="479">
          <cell r="E479">
            <v>0</v>
          </cell>
          <cell r="G479">
            <v>0</v>
          </cell>
          <cell r="I479">
            <v>0</v>
          </cell>
        </row>
        <row r="480">
          <cell r="E480">
            <v>0</v>
          </cell>
        </row>
        <row r="481">
          <cell r="E481">
            <v>0</v>
          </cell>
          <cell r="F481">
            <v>0</v>
          </cell>
          <cell r="G481">
            <v>0</v>
          </cell>
          <cell r="H481">
            <v>0</v>
          </cell>
          <cell r="I481">
            <v>0</v>
          </cell>
        </row>
        <row r="482">
          <cell r="E482">
            <v>0</v>
          </cell>
          <cell r="F482" t="str">
            <v xml:space="preserve">q [버킷용량] = </v>
          </cell>
          <cell r="G482">
            <v>0.2</v>
          </cell>
          <cell r="H482" t="str">
            <v>㎥</v>
          </cell>
        </row>
        <row r="483">
          <cell r="F483" t="str">
            <v xml:space="preserve">k [버킷계수] = </v>
          </cell>
          <cell r="G483">
            <v>0.9</v>
          </cell>
          <cell r="H483" t="str">
            <v>(사석류 : 0.55 )</v>
          </cell>
          <cell r="I483">
            <v>0.55000000000000004</v>
          </cell>
        </row>
        <row r="484">
          <cell r="E484">
            <v>0</v>
          </cell>
          <cell r="F484" t="str">
            <v xml:space="preserve">f [토량환산계수 : 토사류 점질토적용 1/(1.25+1.35)/2 = 1.3] = 1/1.3 = </v>
          </cell>
          <cell r="G484">
            <v>0.76900000000000002</v>
          </cell>
          <cell r="H484" t="str">
            <v xml:space="preserve">(사석류 : 1/1.4 = 0.714) </v>
          </cell>
          <cell r="I484">
            <v>0.71399999999999997</v>
          </cell>
        </row>
        <row r="485">
          <cell r="F485" t="str">
            <v xml:space="preserve">E [작업효율 토사류] : 보통 0.6 - 0.05 = </v>
          </cell>
          <cell r="G485">
            <v>0.54999999999999993</v>
          </cell>
          <cell r="H485" t="str">
            <v>(사석류 : 0.45 - 0.05 = 0.4)</v>
          </cell>
          <cell r="I485">
            <v>0.4</v>
          </cell>
        </row>
        <row r="486">
          <cell r="F486" t="str">
            <v xml:space="preserve">Cm [1회 사이클 시간 : 초] = </v>
          </cell>
          <cell r="G486">
            <v>13</v>
          </cell>
          <cell r="H486" t="str">
            <v>sec(선회각도 : 45°)</v>
          </cell>
        </row>
        <row r="487">
          <cell r="E487">
            <v>0</v>
          </cell>
          <cell r="F487" t="str">
            <v>백호우 작업량</v>
          </cell>
          <cell r="G487">
            <v>21.08</v>
          </cell>
          <cell r="H487" t="str">
            <v>㎥/hr</v>
          </cell>
        </row>
        <row r="488">
          <cell r="E488">
            <v>0</v>
          </cell>
        </row>
        <row r="489">
          <cell r="F489" t="str">
            <v>굴삭기(0.2㎥)</v>
          </cell>
          <cell r="G489">
            <v>0</v>
          </cell>
        </row>
        <row r="490">
          <cell r="E490" t="str">
            <v xml:space="preserve">   ◎ 재료비 :</v>
          </cell>
          <cell r="F490">
            <v>9329</v>
          </cell>
          <cell r="G490">
            <v>21.08</v>
          </cell>
          <cell r="H490">
            <v>0.8</v>
          </cell>
          <cell r="I490">
            <v>354</v>
          </cell>
        </row>
        <row r="491">
          <cell r="E491" t="str">
            <v xml:space="preserve">   ◎ 노무비 :</v>
          </cell>
          <cell r="F491">
            <v>29916</v>
          </cell>
          <cell r="G491">
            <v>21.08</v>
          </cell>
          <cell r="H491">
            <v>0.8</v>
          </cell>
          <cell r="I491">
            <v>1135</v>
          </cell>
        </row>
        <row r="492">
          <cell r="E492" t="str">
            <v xml:space="preserve">   ◎ 경  비 :</v>
          </cell>
          <cell r="F492">
            <v>11390</v>
          </cell>
          <cell r="G492">
            <v>21.08</v>
          </cell>
          <cell r="H492">
            <v>0.8</v>
          </cell>
          <cell r="I492">
            <v>432</v>
          </cell>
        </row>
        <row r="494">
          <cell r="I494">
            <v>0</v>
          </cell>
        </row>
        <row r="495">
          <cell r="E495">
            <v>0</v>
          </cell>
          <cell r="F495" t="str">
            <v>보통인부</v>
          </cell>
          <cell r="G495">
            <v>0.27</v>
          </cell>
          <cell r="H495">
            <v>99882</v>
          </cell>
          <cell r="I495">
            <v>0.2</v>
          </cell>
        </row>
        <row r="496">
          <cell r="E496">
            <v>0</v>
          </cell>
          <cell r="F496">
            <v>0</v>
          </cell>
          <cell r="G496">
            <v>0</v>
          </cell>
          <cell r="H496">
            <v>0</v>
          </cell>
          <cell r="I496">
            <v>0</v>
          </cell>
        </row>
        <row r="497">
          <cell r="F497" t="str">
            <v>재료비</v>
          </cell>
          <cell r="G497" t="str">
            <v>노무비</v>
          </cell>
          <cell r="H497" t="str">
            <v>경비</v>
          </cell>
        </row>
        <row r="498">
          <cell r="E498" t="str">
            <v>관로터파기</v>
          </cell>
          <cell r="F498">
            <v>354</v>
          </cell>
          <cell r="G498">
            <v>6528</v>
          </cell>
          <cell r="H498">
            <v>432</v>
          </cell>
          <cell r="I498" t="str">
            <v>원/㎥</v>
          </cell>
        </row>
        <row r="499">
          <cell r="E499">
            <v>0</v>
          </cell>
          <cell r="F499">
            <v>0</v>
          </cell>
          <cell r="G499">
            <v>0</v>
          </cell>
          <cell r="H499">
            <v>0</v>
          </cell>
          <cell r="I499">
            <v>0</v>
          </cell>
        </row>
        <row r="500">
          <cell r="E500">
            <v>0</v>
          </cell>
          <cell r="F500">
            <v>0</v>
          </cell>
          <cell r="G500">
            <v>0</v>
          </cell>
          <cell r="H500">
            <v>0</v>
          </cell>
          <cell r="I500">
            <v>0</v>
          </cell>
        </row>
        <row r="501">
          <cell r="F501">
            <v>0</v>
          </cell>
          <cell r="G501">
            <v>0</v>
          </cell>
          <cell r="H501">
            <v>0</v>
          </cell>
          <cell r="I501">
            <v>0</v>
          </cell>
        </row>
        <row r="504">
          <cell r="E504">
            <v>0</v>
          </cell>
          <cell r="G504">
            <v>0</v>
          </cell>
          <cell r="I504">
            <v>0</v>
          </cell>
        </row>
        <row r="505">
          <cell r="E505">
            <v>0</v>
          </cell>
        </row>
        <row r="506">
          <cell r="E506">
            <v>0</v>
          </cell>
          <cell r="F506">
            <v>0</v>
          </cell>
          <cell r="G506">
            <v>0</v>
          </cell>
          <cell r="H506">
            <v>0</v>
          </cell>
          <cell r="I506">
            <v>0</v>
          </cell>
        </row>
        <row r="507">
          <cell r="E507">
            <v>0</v>
          </cell>
          <cell r="F507" t="str">
            <v xml:space="preserve">q [버킷용량] = </v>
          </cell>
          <cell r="G507">
            <v>0.2</v>
          </cell>
          <cell r="H507" t="str">
            <v>㎥</v>
          </cell>
        </row>
        <row r="508">
          <cell r="F508" t="str">
            <v xml:space="preserve">k [버킷계수] = </v>
          </cell>
          <cell r="G508">
            <v>0.9</v>
          </cell>
          <cell r="H508" t="str">
            <v>(사석류 : 0.55 )</v>
          </cell>
          <cell r="I508">
            <v>0.55000000000000004</v>
          </cell>
        </row>
        <row r="509">
          <cell r="E509">
            <v>0</v>
          </cell>
          <cell r="F509" t="str">
            <v xml:space="preserve">f [토량환산계수 : 토사류 점질토적용 1/(1.25+1.35)/2 = 1.3] = 1/1.3 = </v>
          </cell>
          <cell r="G509">
            <v>0.76900000000000002</v>
          </cell>
          <cell r="H509" t="str">
            <v xml:space="preserve">(사석류 : 1/1.4 = 0.714) </v>
          </cell>
          <cell r="I509">
            <v>0.71399999999999997</v>
          </cell>
        </row>
        <row r="510">
          <cell r="F510" t="str">
            <v xml:space="preserve">E [작업효율 토사류] : 보통 0.6 - 0.05 = </v>
          </cell>
          <cell r="G510">
            <v>0.54999999999999993</v>
          </cell>
          <cell r="H510" t="str">
            <v>(사석류 : 0.45 - 0.05 = 0.4)</v>
          </cell>
          <cell r="I510">
            <v>0.4</v>
          </cell>
        </row>
        <row r="511">
          <cell r="F511" t="str">
            <v xml:space="preserve">Cm [1회 사이클 시간 : 초] = </v>
          </cell>
          <cell r="G511">
            <v>13</v>
          </cell>
          <cell r="H511" t="str">
            <v>sec(선회각도 : 45°)</v>
          </cell>
        </row>
        <row r="512">
          <cell r="E512">
            <v>0</v>
          </cell>
          <cell r="F512" t="str">
            <v>백호우 작업량</v>
          </cell>
          <cell r="G512">
            <v>21.08</v>
          </cell>
          <cell r="H512" t="str">
            <v>㎥/hr</v>
          </cell>
        </row>
        <row r="513">
          <cell r="E513">
            <v>0</v>
          </cell>
        </row>
        <row r="514">
          <cell r="F514" t="str">
            <v>굴삭기(0.2㎥)</v>
          </cell>
          <cell r="G514">
            <v>0</v>
          </cell>
        </row>
        <row r="515">
          <cell r="E515" t="str">
            <v xml:space="preserve">   ◎ 재료비 :</v>
          </cell>
          <cell r="F515">
            <v>9329</v>
          </cell>
          <cell r="G515">
            <v>21.08</v>
          </cell>
          <cell r="H515">
            <v>0</v>
          </cell>
          <cell r="I515">
            <v>443</v>
          </cell>
        </row>
        <row r="516">
          <cell r="E516" t="str">
            <v xml:space="preserve">   ◎ 노무비 :</v>
          </cell>
          <cell r="F516">
            <v>29916</v>
          </cell>
          <cell r="G516">
            <v>21.08</v>
          </cell>
          <cell r="H516">
            <v>0</v>
          </cell>
          <cell r="I516">
            <v>1419</v>
          </cell>
        </row>
        <row r="517">
          <cell r="E517" t="str">
            <v xml:space="preserve">   ◎ 경  비 :</v>
          </cell>
          <cell r="F517">
            <v>11390</v>
          </cell>
          <cell r="G517">
            <v>21.08</v>
          </cell>
          <cell r="H517">
            <v>0</v>
          </cell>
          <cell r="I517">
            <v>540</v>
          </cell>
        </row>
        <row r="518">
          <cell r="F518">
            <v>0</v>
          </cell>
          <cell r="G518">
            <v>0</v>
          </cell>
          <cell r="H518">
            <v>0</v>
          </cell>
          <cell r="I518">
            <v>0</v>
          </cell>
        </row>
        <row r="519">
          <cell r="F519" t="str">
            <v>재료비</v>
          </cell>
          <cell r="G519" t="str">
            <v>노무비</v>
          </cell>
          <cell r="H519" t="str">
            <v>경   비</v>
          </cell>
          <cell r="I519">
            <v>0</v>
          </cell>
        </row>
        <row r="520">
          <cell r="F520">
            <v>9329</v>
          </cell>
          <cell r="G520">
            <v>29916</v>
          </cell>
          <cell r="H520">
            <v>11390</v>
          </cell>
          <cell r="I520">
            <v>0</v>
          </cell>
        </row>
        <row r="521">
          <cell r="F521">
            <v>21.08</v>
          </cell>
          <cell r="G521">
            <v>21.08</v>
          </cell>
          <cell r="H521">
            <v>21.08</v>
          </cell>
          <cell r="I521">
            <v>0</v>
          </cell>
        </row>
        <row r="522">
          <cell r="E522" t="str">
            <v>관로되메우기(다짐제외)</v>
          </cell>
          <cell r="F522">
            <v>442</v>
          </cell>
          <cell r="G522">
            <v>1419</v>
          </cell>
          <cell r="H522">
            <v>540</v>
          </cell>
          <cell r="I522" t="str">
            <v xml:space="preserve">  원/㎥</v>
          </cell>
        </row>
        <row r="523">
          <cell r="E523">
            <v>0</v>
          </cell>
          <cell r="F523">
            <v>0</v>
          </cell>
          <cell r="G523">
            <v>0</v>
          </cell>
          <cell r="H523">
            <v>0</v>
          </cell>
          <cell r="I523">
            <v>0</v>
          </cell>
        </row>
        <row r="524">
          <cell r="E524">
            <v>0</v>
          </cell>
          <cell r="F524">
            <v>0</v>
          </cell>
          <cell r="G524">
            <v>0</v>
          </cell>
          <cell r="H524">
            <v>0</v>
          </cell>
          <cell r="I524">
            <v>0</v>
          </cell>
        </row>
        <row r="525">
          <cell r="E525">
            <v>0</v>
          </cell>
          <cell r="F525">
            <v>0</v>
          </cell>
          <cell r="G525">
            <v>0</v>
          </cell>
          <cell r="H525">
            <v>0</v>
          </cell>
          <cell r="I525">
            <v>0</v>
          </cell>
        </row>
        <row r="526">
          <cell r="E526">
            <v>0</v>
          </cell>
          <cell r="F526">
            <v>0</v>
          </cell>
          <cell r="G526">
            <v>0</v>
          </cell>
          <cell r="H526">
            <v>0</v>
          </cell>
          <cell r="I526">
            <v>0</v>
          </cell>
        </row>
        <row r="530">
          <cell r="E530">
            <v>0</v>
          </cell>
          <cell r="F530">
            <v>0</v>
          </cell>
          <cell r="G530">
            <v>0</v>
          </cell>
          <cell r="H530">
            <v>0</v>
          </cell>
          <cell r="I530">
            <v>0</v>
          </cell>
        </row>
        <row r="531">
          <cell r="E531">
            <v>0</v>
          </cell>
          <cell r="H531">
            <v>0</v>
          </cell>
          <cell r="I531">
            <v>0</v>
          </cell>
        </row>
        <row r="532">
          <cell r="E532" t="str">
            <v>자재 409</v>
          </cell>
          <cell r="F532" t="str">
            <v>시멘트</v>
          </cell>
          <cell r="G532">
            <v>1</v>
          </cell>
          <cell r="H532">
            <v>3960</v>
          </cell>
          <cell r="I532">
            <v>1.03</v>
          </cell>
        </row>
        <row r="533">
          <cell r="E533" t="str">
            <v>자재 410</v>
          </cell>
          <cell r="F533" t="str">
            <v>모래</v>
          </cell>
          <cell r="G533">
            <v>1</v>
          </cell>
          <cell r="H533">
            <v>16000</v>
          </cell>
          <cell r="I533">
            <v>1.1200000000000001</v>
          </cell>
        </row>
        <row r="534">
          <cell r="E534" t="str">
            <v>자재 411</v>
          </cell>
          <cell r="F534" t="str">
            <v>자갈</v>
          </cell>
          <cell r="G534">
            <v>1</v>
          </cell>
          <cell r="H534">
            <v>24000</v>
          </cell>
          <cell r="I534">
            <v>1.05</v>
          </cell>
        </row>
        <row r="535">
          <cell r="E535">
            <v>0</v>
          </cell>
          <cell r="H535">
            <v>0</v>
          </cell>
          <cell r="I535">
            <v>0</v>
          </cell>
        </row>
        <row r="536">
          <cell r="E536">
            <v>0</v>
          </cell>
          <cell r="F536">
            <v>0</v>
          </cell>
          <cell r="G536" t="str">
            <v>기본품</v>
          </cell>
        </row>
        <row r="537">
          <cell r="E537">
            <v>0</v>
          </cell>
          <cell r="F537" t="str">
            <v>콘크리트공</v>
          </cell>
          <cell r="G537">
            <v>1.29</v>
          </cell>
          <cell r="H537" t="str">
            <v>인/㎥</v>
          </cell>
          <cell r="I537">
            <v>157427</v>
          </cell>
        </row>
        <row r="538">
          <cell r="F538" t="str">
            <v>보통인부</v>
          </cell>
          <cell r="G538">
            <v>1.36</v>
          </cell>
          <cell r="H538" t="str">
            <v>인/㎥</v>
          </cell>
          <cell r="I538">
            <v>99882</v>
          </cell>
        </row>
        <row r="539">
          <cell r="I539">
            <v>0</v>
          </cell>
        </row>
        <row r="540">
          <cell r="E540">
            <v>0</v>
          </cell>
          <cell r="F540" t="str">
            <v>재료비</v>
          </cell>
          <cell r="G540" t="str">
            <v>노무비</v>
          </cell>
          <cell r="H540" t="str">
            <v>경비</v>
          </cell>
        </row>
        <row r="541">
          <cell r="E541" t="str">
            <v>무근콘크리트타설</v>
          </cell>
          <cell r="F541">
            <v>16666128</v>
          </cell>
          <cell r="G541">
            <v>338919</v>
          </cell>
          <cell r="I541" t="str">
            <v>원/㎥</v>
          </cell>
        </row>
        <row r="542">
          <cell r="E542">
            <v>0</v>
          </cell>
          <cell r="H542">
            <v>0</v>
          </cell>
          <cell r="I542">
            <v>0</v>
          </cell>
        </row>
        <row r="543">
          <cell r="I543">
            <v>0</v>
          </cell>
        </row>
        <row r="544">
          <cell r="E544">
            <v>0</v>
          </cell>
          <cell r="G544">
            <v>0</v>
          </cell>
          <cell r="I544">
            <v>0</v>
          </cell>
        </row>
        <row r="545">
          <cell r="H545">
            <v>0</v>
          </cell>
          <cell r="I545">
            <v>0</v>
          </cell>
        </row>
        <row r="546">
          <cell r="H546">
            <v>0</v>
          </cell>
        </row>
        <row r="547">
          <cell r="E547">
            <v>0</v>
          </cell>
          <cell r="F547">
            <v>0</v>
          </cell>
          <cell r="H547">
            <v>0</v>
          </cell>
        </row>
        <row r="548">
          <cell r="I548">
            <v>0</v>
          </cell>
        </row>
        <row r="549">
          <cell r="E549">
            <v>0</v>
          </cell>
          <cell r="F549">
            <v>0</v>
          </cell>
          <cell r="G549">
            <v>0</v>
          </cell>
          <cell r="H549">
            <v>0</v>
          </cell>
          <cell r="I549">
            <v>0</v>
          </cell>
        </row>
        <row r="550">
          <cell r="E550">
            <v>0</v>
          </cell>
          <cell r="F550">
            <v>0</v>
          </cell>
          <cell r="G550">
            <v>0</v>
          </cell>
          <cell r="H550">
            <v>0</v>
          </cell>
          <cell r="I550">
            <v>0</v>
          </cell>
        </row>
        <row r="551">
          <cell r="E551">
            <v>0</v>
          </cell>
          <cell r="F551">
            <v>0</v>
          </cell>
          <cell r="G551">
            <v>0</v>
          </cell>
          <cell r="H551">
            <v>0</v>
          </cell>
          <cell r="I551">
            <v>0</v>
          </cell>
        </row>
        <row r="555">
          <cell r="E555">
            <v>0</v>
          </cell>
          <cell r="F555">
            <v>0</v>
          </cell>
          <cell r="G555">
            <v>0</v>
          </cell>
          <cell r="H555">
            <v>0</v>
          </cell>
          <cell r="I555">
            <v>0</v>
          </cell>
        </row>
        <row r="556">
          <cell r="E556" t="str">
            <v>자재 435</v>
          </cell>
          <cell r="F556" t="str">
            <v>레디믹스트 콘크리트</v>
          </cell>
          <cell r="G556">
            <v>70260</v>
          </cell>
          <cell r="H556">
            <v>0</v>
          </cell>
          <cell r="I556">
            <v>0</v>
          </cell>
        </row>
        <row r="557">
          <cell r="G557">
            <v>0</v>
          </cell>
          <cell r="I557">
            <v>0</v>
          </cell>
        </row>
        <row r="558">
          <cell r="E558">
            <v>0</v>
          </cell>
          <cell r="F558">
            <v>0</v>
          </cell>
          <cell r="G558" t="str">
            <v>기본품</v>
          </cell>
        </row>
        <row r="559">
          <cell r="E559">
            <v>0</v>
          </cell>
          <cell r="F559" t="str">
            <v>콘크리트공</v>
          </cell>
          <cell r="G559">
            <v>0.24</v>
          </cell>
          <cell r="H559" t="str">
            <v xml:space="preserve"> 인/㎥</v>
          </cell>
          <cell r="I559">
            <v>157427</v>
          </cell>
        </row>
        <row r="560">
          <cell r="F560" t="str">
            <v>보통인부</v>
          </cell>
          <cell r="G560">
            <v>0.3</v>
          </cell>
          <cell r="H560" t="str">
            <v xml:space="preserve"> 인/㎥</v>
          </cell>
          <cell r="I560">
            <v>99882</v>
          </cell>
        </row>
        <row r="561">
          <cell r="I561">
            <v>0</v>
          </cell>
        </row>
        <row r="562">
          <cell r="E562">
            <v>0</v>
          </cell>
          <cell r="F562" t="str">
            <v>콘크리트진동기(엔진식 2.6㎾)</v>
          </cell>
        </row>
        <row r="563">
          <cell r="E563" t="str">
            <v xml:space="preserve">   ◎ 재료비 :</v>
          </cell>
          <cell r="F563">
            <v>1883</v>
          </cell>
          <cell r="G563">
            <v>21.08</v>
          </cell>
          <cell r="H563">
            <v>0</v>
          </cell>
          <cell r="I563">
            <v>89</v>
          </cell>
        </row>
        <row r="564">
          <cell r="E564" t="str">
            <v xml:space="preserve">   ◎ 경  비 :</v>
          </cell>
          <cell r="F564">
            <v>115</v>
          </cell>
          <cell r="G564">
            <v>21.08</v>
          </cell>
          <cell r="H564">
            <v>0</v>
          </cell>
          <cell r="I564">
            <v>5</v>
          </cell>
        </row>
        <row r="565">
          <cell r="E565">
            <v>0</v>
          </cell>
          <cell r="G565">
            <v>0</v>
          </cell>
          <cell r="I565">
            <v>0</v>
          </cell>
        </row>
        <row r="566">
          <cell r="F566" t="str">
            <v>바이브레이터(봉상플렉시블)</v>
          </cell>
          <cell r="H566">
            <v>0</v>
          </cell>
          <cell r="I566">
            <v>0</v>
          </cell>
        </row>
        <row r="567">
          <cell r="E567" t="str">
            <v xml:space="preserve">   ◎ 경  비 :</v>
          </cell>
          <cell r="F567">
            <v>39</v>
          </cell>
          <cell r="I567">
            <v>0</v>
          </cell>
        </row>
        <row r="568">
          <cell r="E568">
            <v>0</v>
          </cell>
          <cell r="F568">
            <v>0</v>
          </cell>
          <cell r="G568">
            <v>0</v>
          </cell>
          <cell r="H568">
            <v>0</v>
          </cell>
          <cell r="I568">
            <v>0</v>
          </cell>
        </row>
        <row r="569">
          <cell r="E569">
            <v>0</v>
          </cell>
          <cell r="F569">
            <v>0</v>
          </cell>
          <cell r="G569">
            <v>0</v>
          </cell>
          <cell r="H569">
            <v>0</v>
          </cell>
          <cell r="I569">
            <v>0</v>
          </cell>
        </row>
        <row r="570">
          <cell r="F570" t="str">
            <v>재료비</v>
          </cell>
          <cell r="G570" t="str">
            <v>노무비</v>
          </cell>
          <cell r="H570" t="str">
            <v>경비</v>
          </cell>
        </row>
        <row r="571">
          <cell r="E571" t="str">
            <v>레미콘타설</v>
          </cell>
          <cell r="F571">
            <v>70260</v>
          </cell>
          <cell r="G571">
            <v>67746</v>
          </cell>
          <cell r="H571">
            <v>154</v>
          </cell>
          <cell r="I571" t="str">
            <v>원/㎥</v>
          </cell>
        </row>
        <row r="572">
          <cell r="E572">
            <v>0</v>
          </cell>
          <cell r="F572">
            <v>0</v>
          </cell>
          <cell r="G572">
            <v>0</v>
          </cell>
          <cell r="H572">
            <v>0</v>
          </cell>
          <cell r="I572">
            <v>0</v>
          </cell>
        </row>
        <row r="573">
          <cell r="E573">
            <v>0</v>
          </cell>
          <cell r="F573">
            <v>0</v>
          </cell>
          <cell r="G573">
            <v>0</v>
          </cell>
          <cell r="H573">
            <v>0</v>
          </cell>
          <cell r="I573">
            <v>0</v>
          </cell>
        </row>
        <row r="574">
          <cell r="E574">
            <v>0</v>
          </cell>
          <cell r="F574">
            <v>0</v>
          </cell>
          <cell r="G574">
            <v>0</v>
          </cell>
          <cell r="H574">
            <v>0</v>
          </cell>
          <cell r="I574">
            <v>0</v>
          </cell>
        </row>
        <row r="575">
          <cell r="E575">
            <v>0</v>
          </cell>
          <cell r="F575">
            <v>0</v>
          </cell>
          <cell r="G575">
            <v>0</v>
          </cell>
          <cell r="H575">
            <v>0</v>
          </cell>
          <cell r="I575">
            <v>0</v>
          </cell>
        </row>
        <row r="576">
          <cell r="E576">
            <v>0</v>
          </cell>
          <cell r="F576">
            <v>0</v>
          </cell>
          <cell r="G576">
            <v>0</v>
          </cell>
          <cell r="H576">
            <v>0</v>
          </cell>
          <cell r="I576">
            <v>0</v>
          </cell>
        </row>
        <row r="579">
          <cell r="E579">
            <v>0</v>
          </cell>
          <cell r="F579">
            <v>0</v>
          </cell>
          <cell r="G579">
            <v>0</v>
          </cell>
          <cell r="H579">
            <v>0</v>
          </cell>
          <cell r="I579">
            <v>0</v>
          </cell>
        </row>
        <row r="580">
          <cell r="E580" t="str">
            <v>자재 412</v>
          </cell>
          <cell r="F580" t="str">
            <v>합판</v>
          </cell>
          <cell r="G580">
            <v>1.03</v>
          </cell>
          <cell r="H580">
            <v>17500</v>
          </cell>
          <cell r="I580">
            <v>18025</v>
          </cell>
        </row>
        <row r="581">
          <cell r="E581" t="str">
            <v>자재 413</v>
          </cell>
          <cell r="F581" t="str">
            <v>각재</v>
          </cell>
          <cell r="G581">
            <v>3.7999999999999999E-2</v>
          </cell>
          <cell r="H581">
            <v>1300</v>
          </cell>
          <cell r="I581">
            <v>49</v>
          </cell>
        </row>
        <row r="582">
          <cell r="E582" t="str">
            <v>자재 414</v>
          </cell>
          <cell r="F582" t="str">
            <v>철선(결속선)</v>
          </cell>
          <cell r="G582">
            <v>0.28999999999999998</v>
          </cell>
          <cell r="H582">
            <v>1180</v>
          </cell>
          <cell r="I582">
            <v>342</v>
          </cell>
        </row>
        <row r="583">
          <cell r="E583" t="str">
            <v>자재 415</v>
          </cell>
          <cell r="F583" t="str">
            <v>못</v>
          </cell>
          <cell r="G583">
            <v>0.2</v>
          </cell>
          <cell r="H583">
            <v>20250</v>
          </cell>
          <cell r="I583">
            <v>4050</v>
          </cell>
        </row>
        <row r="584">
          <cell r="E584" t="str">
            <v>자재 416</v>
          </cell>
          <cell r="F584" t="str">
            <v>박리재</v>
          </cell>
          <cell r="G584">
            <v>0.19</v>
          </cell>
          <cell r="H584">
            <v>1250</v>
          </cell>
          <cell r="I584">
            <v>237</v>
          </cell>
        </row>
        <row r="585">
          <cell r="F585" t="str">
            <v>사용고재 : (합판 + 각재)의 23%</v>
          </cell>
          <cell r="G585">
            <v>18074</v>
          </cell>
          <cell r="H585">
            <v>0.23</v>
          </cell>
          <cell r="I585">
            <v>4157</v>
          </cell>
        </row>
        <row r="586">
          <cell r="F586" t="str">
            <v>계 : 주재료(합판 + 각재) - 사용고재</v>
          </cell>
          <cell r="G586">
            <v>18074</v>
          </cell>
          <cell r="H586">
            <v>4157</v>
          </cell>
          <cell r="I586">
            <v>13917</v>
          </cell>
        </row>
        <row r="587">
          <cell r="E587">
            <v>0</v>
          </cell>
          <cell r="I587">
            <v>0</v>
          </cell>
        </row>
        <row r="588">
          <cell r="E588" t="str">
            <v>합판(재료비)</v>
          </cell>
          <cell r="F588" t="str">
            <v>재료비 계</v>
          </cell>
          <cell r="G588">
            <v>18546</v>
          </cell>
          <cell r="H588">
            <v>0.40100000000000002</v>
          </cell>
          <cell r="I588">
            <v>7436</v>
          </cell>
        </row>
        <row r="589">
          <cell r="G589">
            <v>0</v>
          </cell>
          <cell r="H589">
            <v>0</v>
          </cell>
        </row>
        <row r="590">
          <cell r="E590">
            <v>0</v>
          </cell>
          <cell r="F590">
            <v>0</v>
          </cell>
          <cell r="G590">
            <v>0</v>
          </cell>
          <cell r="H590">
            <v>0</v>
          </cell>
          <cell r="I590">
            <v>0</v>
          </cell>
        </row>
        <row r="591">
          <cell r="F591" t="str">
            <v>형틀목공</v>
          </cell>
          <cell r="G591">
            <v>0.22</v>
          </cell>
          <cell r="H591">
            <v>1.3</v>
          </cell>
          <cell r="I591">
            <v>168448</v>
          </cell>
        </row>
        <row r="592">
          <cell r="E592">
            <v>0</v>
          </cell>
          <cell r="F592" t="str">
            <v>보통인부</v>
          </cell>
          <cell r="G592">
            <v>0.12</v>
          </cell>
          <cell r="H592">
            <v>1.3</v>
          </cell>
          <cell r="I592">
            <v>99882</v>
          </cell>
        </row>
        <row r="593">
          <cell r="E593" t="str">
            <v>합판(노무비)</v>
          </cell>
          <cell r="F593" t="str">
            <v>노무비 계</v>
          </cell>
          <cell r="G593">
            <v>63757</v>
          </cell>
          <cell r="H593">
            <v>0.4</v>
          </cell>
        </row>
        <row r="594">
          <cell r="E594">
            <v>0</v>
          </cell>
          <cell r="F594">
            <v>0</v>
          </cell>
          <cell r="H594">
            <v>0</v>
          </cell>
        </row>
        <row r="595">
          <cell r="F595" t="str">
            <v>재료비</v>
          </cell>
          <cell r="G595" t="str">
            <v>노무비</v>
          </cell>
          <cell r="H595" t="str">
            <v>경   비</v>
          </cell>
        </row>
        <row r="596">
          <cell r="E596" t="str">
            <v>합판거푸집</v>
          </cell>
          <cell r="F596">
            <v>7436</v>
          </cell>
          <cell r="G596">
            <v>25502</v>
          </cell>
          <cell r="H596">
            <v>0</v>
          </cell>
          <cell r="I596" t="str">
            <v>원/㎡</v>
          </cell>
        </row>
        <row r="597">
          <cell r="E597">
            <v>0</v>
          </cell>
          <cell r="F597">
            <v>0</v>
          </cell>
          <cell r="G597">
            <v>0</v>
          </cell>
          <cell r="H597">
            <v>0</v>
          </cell>
          <cell r="I597">
            <v>0</v>
          </cell>
        </row>
        <row r="598">
          <cell r="E598">
            <v>0</v>
          </cell>
          <cell r="F598">
            <v>0</v>
          </cell>
          <cell r="G598">
            <v>0</v>
          </cell>
          <cell r="H598">
            <v>0</v>
          </cell>
          <cell r="I598">
            <v>0</v>
          </cell>
        </row>
        <row r="599">
          <cell r="E599">
            <v>0</v>
          </cell>
          <cell r="F599">
            <v>0</v>
          </cell>
          <cell r="G599">
            <v>0</v>
          </cell>
          <cell r="H599">
            <v>0</v>
          </cell>
          <cell r="I599">
            <v>0</v>
          </cell>
        </row>
        <row r="600">
          <cell r="E600">
            <v>0</v>
          </cell>
          <cell r="F600">
            <v>0</v>
          </cell>
          <cell r="G600">
            <v>0</v>
          </cell>
          <cell r="H600">
            <v>0</v>
          </cell>
          <cell r="I600">
            <v>0</v>
          </cell>
        </row>
        <row r="601">
          <cell r="E601">
            <v>0</v>
          </cell>
          <cell r="F601">
            <v>0</v>
          </cell>
          <cell r="G601">
            <v>0</v>
          </cell>
          <cell r="H601">
            <v>0</v>
          </cell>
          <cell r="I601">
            <v>0</v>
          </cell>
        </row>
        <row r="604">
          <cell r="E604">
            <v>0</v>
          </cell>
          <cell r="F604">
            <v>0</v>
          </cell>
          <cell r="G604">
            <v>0</v>
          </cell>
          <cell r="H604">
            <v>0</v>
          </cell>
          <cell r="I604">
            <v>0</v>
          </cell>
        </row>
        <row r="605">
          <cell r="E605">
            <v>0</v>
          </cell>
          <cell r="F605">
            <v>0</v>
          </cell>
          <cell r="G605">
            <v>0</v>
          </cell>
          <cell r="H605">
            <v>0</v>
          </cell>
          <cell r="I605">
            <v>0</v>
          </cell>
        </row>
        <row r="606">
          <cell r="E606">
            <v>0</v>
          </cell>
          <cell r="H606">
            <v>0</v>
          </cell>
          <cell r="I606">
            <v>0</v>
          </cell>
        </row>
        <row r="607">
          <cell r="F607" t="str">
            <v>굴삭기(0.6㎥)</v>
          </cell>
          <cell r="G607">
            <v>0</v>
          </cell>
        </row>
        <row r="608">
          <cell r="E608" t="str">
            <v xml:space="preserve">   ◎ 재료비 :</v>
          </cell>
          <cell r="F608">
            <v>19502</v>
          </cell>
          <cell r="G608">
            <v>21.08</v>
          </cell>
          <cell r="H608">
            <v>0</v>
          </cell>
          <cell r="I608">
            <v>925</v>
          </cell>
        </row>
        <row r="609">
          <cell r="E609" t="str">
            <v xml:space="preserve">   ◎ 노무비 :</v>
          </cell>
          <cell r="F609">
            <v>29916</v>
          </cell>
          <cell r="G609">
            <v>21.08</v>
          </cell>
          <cell r="H609">
            <v>0</v>
          </cell>
          <cell r="I609">
            <v>1419</v>
          </cell>
        </row>
        <row r="610">
          <cell r="E610" t="str">
            <v xml:space="preserve">   ◎ 경  비 :</v>
          </cell>
          <cell r="F610">
            <v>18774</v>
          </cell>
          <cell r="G610">
            <v>21.08</v>
          </cell>
          <cell r="H610">
            <v>0</v>
          </cell>
          <cell r="I610">
            <v>891</v>
          </cell>
        </row>
        <row r="611">
          <cell r="G611">
            <v>0</v>
          </cell>
          <cell r="I611">
            <v>0</v>
          </cell>
        </row>
        <row r="612">
          <cell r="F612" t="str">
            <v>대형브레이커(0.60㎥)</v>
          </cell>
          <cell r="G612">
            <v>0</v>
          </cell>
        </row>
        <row r="613">
          <cell r="E613" t="str">
            <v xml:space="preserve">   ◎ 재료비 :</v>
          </cell>
          <cell r="F613">
            <v>0</v>
          </cell>
          <cell r="G613">
            <v>21.08</v>
          </cell>
          <cell r="H613">
            <v>0</v>
          </cell>
          <cell r="I613">
            <v>0</v>
          </cell>
        </row>
        <row r="614">
          <cell r="E614" t="str">
            <v xml:space="preserve">   ◎ 노무비 :</v>
          </cell>
          <cell r="F614">
            <v>0</v>
          </cell>
          <cell r="G614">
            <v>21.08</v>
          </cell>
          <cell r="H614">
            <v>0</v>
          </cell>
          <cell r="I614">
            <v>0</v>
          </cell>
        </row>
        <row r="615">
          <cell r="E615" t="str">
            <v xml:space="preserve">   ◎ 경  비 :</v>
          </cell>
          <cell r="F615">
            <v>7612</v>
          </cell>
          <cell r="G615">
            <v>21.08</v>
          </cell>
          <cell r="H615">
            <v>0</v>
          </cell>
          <cell r="I615">
            <v>361</v>
          </cell>
        </row>
        <row r="616">
          <cell r="H616">
            <v>0</v>
          </cell>
          <cell r="I616">
            <v>0</v>
          </cell>
        </row>
        <row r="617">
          <cell r="E617">
            <v>0</v>
          </cell>
          <cell r="F617">
            <v>0</v>
          </cell>
          <cell r="H617">
            <v>0</v>
          </cell>
          <cell r="I617">
            <v>0</v>
          </cell>
        </row>
        <row r="618">
          <cell r="E618">
            <v>0</v>
          </cell>
          <cell r="G618">
            <v>0</v>
          </cell>
          <cell r="H618">
            <v>0</v>
          </cell>
        </row>
        <row r="619">
          <cell r="E619">
            <v>0</v>
          </cell>
          <cell r="F619">
            <v>0</v>
          </cell>
          <cell r="H619">
            <v>0</v>
          </cell>
        </row>
        <row r="620">
          <cell r="F620" t="str">
            <v>재료비</v>
          </cell>
          <cell r="G620" t="str">
            <v>노무비</v>
          </cell>
          <cell r="H620" t="str">
            <v>경   비</v>
          </cell>
        </row>
        <row r="621">
          <cell r="E621" t="str">
            <v>ASP 포장깨기 및 터파기</v>
          </cell>
          <cell r="F621">
            <v>1219</v>
          </cell>
          <cell r="G621">
            <v>1870</v>
          </cell>
          <cell r="H621">
            <v>1649</v>
          </cell>
          <cell r="I621" t="str">
            <v>원/㎡</v>
          </cell>
        </row>
        <row r="622">
          <cell r="E622">
            <v>0</v>
          </cell>
          <cell r="F622">
            <v>0</v>
          </cell>
          <cell r="G622">
            <v>0</v>
          </cell>
          <cell r="H622">
            <v>0</v>
          </cell>
          <cell r="I622">
            <v>0</v>
          </cell>
        </row>
        <row r="623">
          <cell r="E623">
            <v>0</v>
          </cell>
          <cell r="F623">
            <v>0</v>
          </cell>
          <cell r="G623">
            <v>0</v>
          </cell>
          <cell r="H623">
            <v>0</v>
          </cell>
          <cell r="I623">
            <v>0</v>
          </cell>
        </row>
        <row r="624">
          <cell r="E624">
            <v>0</v>
          </cell>
          <cell r="F624">
            <v>0</v>
          </cell>
          <cell r="G624">
            <v>0</v>
          </cell>
          <cell r="H624">
            <v>0</v>
          </cell>
          <cell r="I624">
            <v>0</v>
          </cell>
        </row>
        <row r="625">
          <cell r="E625">
            <v>0</v>
          </cell>
          <cell r="F625">
            <v>0</v>
          </cell>
          <cell r="G625">
            <v>0</v>
          </cell>
          <cell r="H625">
            <v>0</v>
          </cell>
          <cell r="I625">
            <v>0</v>
          </cell>
        </row>
      </sheetData>
      <sheetData sheetId="21">
        <row r="8">
          <cell r="B8" t="str">
            <v>트럭탑재형 크레인(3ton)</v>
          </cell>
        </row>
      </sheetData>
      <sheetData sheetId="22" refreshError="1"/>
      <sheetData sheetId="23" refreshError="1"/>
      <sheetData sheetId="24" refreshError="1"/>
      <sheetData sheetId="25" refreshError="1"/>
      <sheetData sheetId="26">
        <row r="4">
          <cell r="A4">
            <v>0</v>
          </cell>
          <cell r="B4">
            <v>0</v>
          </cell>
          <cell r="C4">
            <v>0</v>
          </cell>
          <cell r="D4">
            <v>0</v>
          </cell>
          <cell r="E4" t="str">
            <v>Page</v>
          </cell>
          <cell r="F4" t="str">
            <v>유통물가</v>
          </cell>
          <cell r="G4" t="str">
            <v>Page</v>
          </cell>
          <cell r="H4" t="str">
            <v>물가자료</v>
          </cell>
          <cell r="I4" t="str">
            <v>Page</v>
          </cell>
          <cell r="J4" t="str">
            <v>물가정보</v>
          </cell>
          <cell r="K4" t="str">
            <v>A사</v>
          </cell>
          <cell r="L4">
            <v>0</v>
          </cell>
          <cell r="M4" t="str">
            <v>B사</v>
          </cell>
          <cell r="N4">
            <v>0</v>
          </cell>
          <cell r="O4" t="str">
            <v>C사</v>
          </cell>
          <cell r="P4">
            <v>0</v>
          </cell>
          <cell r="Q4">
            <v>0</v>
          </cell>
          <cell r="R4">
            <v>0</v>
          </cell>
          <cell r="S4">
            <v>0</v>
          </cell>
          <cell r="T4">
            <v>3</v>
          </cell>
        </row>
        <row r="5">
          <cell r="A5">
            <v>0</v>
          </cell>
          <cell r="B5" t="str">
            <v>통신장비</v>
          </cell>
          <cell r="C5">
            <v>0</v>
          </cell>
          <cell r="D5">
            <v>0</v>
          </cell>
          <cell r="E5">
            <v>0</v>
          </cell>
          <cell r="F5">
            <v>0</v>
          </cell>
          <cell r="G5">
            <v>0</v>
          </cell>
          <cell r="H5">
            <v>0</v>
          </cell>
          <cell r="I5">
            <v>0</v>
          </cell>
          <cell r="J5">
            <v>0</v>
          </cell>
          <cell r="K5">
            <v>0</v>
          </cell>
          <cell r="L5">
            <v>0</v>
          </cell>
          <cell r="M5">
            <v>0</v>
          </cell>
          <cell r="N5">
            <v>0</v>
          </cell>
          <cell r="O5">
            <v>0</v>
          </cell>
          <cell r="P5">
            <v>0</v>
          </cell>
          <cell r="Q5">
            <v>0</v>
          </cell>
          <cell r="R5">
            <v>0</v>
          </cell>
          <cell r="S5">
            <v>1</v>
          </cell>
          <cell r="T5">
            <v>4</v>
          </cell>
        </row>
        <row r="6">
          <cell r="A6" t="str">
            <v>자재 101</v>
          </cell>
          <cell r="B6" t="str">
            <v>광이더넷링크(RT)</v>
          </cell>
          <cell r="C6" t="str">
            <v>1Gbps, Bypass 기능포함,20km또는40km</v>
          </cell>
          <cell r="D6" t="str">
            <v>대</v>
          </cell>
          <cell r="E6">
            <v>0</v>
          </cell>
          <cell r="F6">
            <v>0</v>
          </cell>
          <cell r="G6">
            <v>0</v>
          </cell>
          <cell r="H6">
            <v>0</v>
          </cell>
          <cell r="I6">
            <v>0</v>
          </cell>
          <cell r="J6">
            <v>0</v>
          </cell>
          <cell r="K6" t="str">
            <v>HS</v>
          </cell>
          <cell r="L6">
            <v>1750000</v>
          </cell>
          <cell r="M6" t="str">
            <v>동오시스템즈</v>
          </cell>
          <cell r="N6">
            <v>1250000</v>
          </cell>
          <cell r="O6">
            <v>0</v>
          </cell>
          <cell r="P6">
            <v>819000</v>
          </cell>
          <cell r="Q6">
            <v>819000</v>
          </cell>
          <cell r="R6">
            <v>0</v>
          </cell>
          <cell r="S6">
            <v>819000</v>
          </cell>
          <cell r="T6">
            <v>819000</v>
          </cell>
        </row>
        <row r="7">
          <cell r="A7" t="str">
            <v>자재 102</v>
          </cell>
          <cell r="B7" t="str">
            <v>광이더넷링크(RT)</v>
          </cell>
          <cell r="C7" t="str">
            <v>10/100Mbps, Bypass 기능 포함</v>
          </cell>
          <cell r="D7" t="str">
            <v>대</v>
          </cell>
          <cell r="E7">
            <v>0</v>
          </cell>
          <cell r="F7">
            <v>0</v>
          </cell>
          <cell r="G7">
            <v>0</v>
          </cell>
          <cell r="H7">
            <v>0</v>
          </cell>
          <cell r="I7">
            <v>0</v>
          </cell>
          <cell r="J7">
            <v>0</v>
          </cell>
          <cell r="K7" t="str">
            <v>HS</v>
          </cell>
          <cell r="L7">
            <v>1650000</v>
          </cell>
          <cell r="M7" t="str">
            <v>동오시스템즈</v>
          </cell>
          <cell r="N7">
            <v>1250000</v>
          </cell>
          <cell r="O7">
            <v>0</v>
          </cell>
          <cell r="P7">
            <v>795000</v>
          </cell>
          <cell r="Q7">
            <v>795000</v>
          </cell>
          <cell r="R7">
            <v>0</v>
          </cell>
          <cell r="S7">
            <v>795000</v>
          </cell>
          <cell r="T7">
            <v>795000</v>
          </cell>
        </row>
        <row r="8">
          <cell r="A8" t="str">
            <v>자재 103</v>
          </cell>
          <cell r="B8" t="str">
            <v>광이더넷링크(RT)</v>
          </cell>
          <cell r="C8" t="str">
            <v>10Gbps, Bypass 기능포함</v>
          </cell>
          <cell r="D8" t="str">
            <v xml:space="preserve"> 대</v>
          </cell>
          <cell r="E8">
            <v>0</v>
          </cell>
          <cell r="F8">
            <v>0</v>
          </cell>
          <cell r="G8">
            <v>0</v>
          </cell>
          <cell r="H8">
            <v>0</v>
          </cell>
          <cell r="I8">
            <v>0</v>
          </cell>
          <cell r="J8">
            <v>0</v>
          </cell>
          <cell r="K8">
            <v>0</v>
          </cell>
          <cell r="L8">
            <v>0</v>
          </cell>
          <cell r="M8">
            <v>0</v>
          </cell>
          <cell r="N8">
            <v>0</v>
          </cell>
          <cell r="O8">
            <v>0</v>
          </cell>
          <cell r="P8">
            <v>11800000</v>
          </cell>
          <cell r="Q8">
            <v>11800000</v>
          </cell>
          <cell r="R8">
            <v>0</v>
          </cell>
          <cell r="S8">
            <v>0</v>
          </cell>
          <cell r="T8">
            <v>11800000</v>
          </cell>
        </row>
        <row r="9">
          <cell r="A9" t="str">
            <v>자재 104</v>
          </cell>
          <cell r="B9" t="str">
            <v>L3 SW</v>
          </cell>
          <cell r="C9">
            <v>0</v>
          </cell>
          <cell r="D9" t="str">
            <v>대</v>
          </cell>
          <cell r="E9">
            <v>0</v>
          </cell>
          <cell r="F9">
            <v>0</v>
          </cell>
          <cell r="G9">
            <v>0</v>
          </cell>
          <cell r="H9">
            <v>0</v>
          </cell>
          <cell r="I9">
            <v>0</v>
          </cell>
          <cell r="J9">
            <v>0</v>
          </cell>
          <cell r="K9">
            <v>0</v>
          </cell>
          <cell r="L9">
            <v>10335550</v>
          </cell>
          <cell r="M9">
            <v>0</v>
          </cell>
          <cell r="N9">
            <v>9533000</v>
          </cell>
          <cell r="O9">
            <v>0</v>
          </cell>
          <cell r="P9">
            <v>12690000</v>
          </cell>
          <cell r="Q9">
            <v>9533000</v>
          </cell>
          <cell r="R9">
            <v>0</v>
          </cell>
          <cell r="S9">
            <v>0</v>
          </cell>
          <cell r="T9">
            <v>9533000</v>
          </cell>
        </row>
        <row r="10">
          <cell r="A10" t="str">
            <v>자재 105</v>
          </cell>
          <cell r="B10" t="str">
            <v>SFP</v>
          </cell>
          <cell r="C10" t="str">
            <v>1000Base LX, 20㎞ 이내</v>
          </cell>
          <cell r="D10" t="str">
            <v>개</v>
          </cell>
          <cell r="E10">
            <v>0</v>
          </cell>
          <cell r="F10">
            <v>0</v>
          </cell>
          <cell r="G10">
            <v>0</v>
          </cell>
          <cell r="H10">
            <v>0</v>
          </cell>
          <cell r="I10">
            <v>0</v>
          </cell>
          <cell r="J10">
            <v>0</v>
          </cell>
          <cell r="K10">
            <v>0</v>
          </cell>
          <cell r="L10">
            <v>0</v>
          </cell>
          <cell r="M10" t="str">
            <v>성삼</v>
          </cell>
          <cell r="N10">
            <v>160000</v>
          </cell>
          <cell r="O10" t="str">
            <v>바이텍</v>
          </cell>
          <cell r="P10">
            <v>136000</v>
          </cell>
          <cell r="Q10">
            <v>136000</v>
          </cell>
          <cell r="R10">
            <v>0</v>
          </cell>
          <cell r="S10">
            <v>0</v>
          </cell>
          <cell r="T10">
            <v>136000</v>
          </cell>
          <cell r="U10">
            <v>0</v>
          </cell>
        </row>
        <row r="11">
          <cell r="A11" t="str">
            <v>자재 106</v>
          </cell>
          <cell r="B11" t="str">
            <v>SFP</v>
          </cell>
          <cell r="C11" t="str">
            <v>1000Base LX, 40㎞ 이내</v>
          </cell>
          <cell r="D11" t="str">
            <v>개</v>
          </cell>
          <cell r="E11">
            <v>0</v>
          </cell>
          <cell r="F11">
            <v>0</v>
          </cell>
          <cell r="G11">
            <v>0</v>
          </cell>
          <cell r="H11">
            <v>0</v>
          </cell>
          <cell r="I11">
            <v>0</v>
          </cell>
          <cell r="J11">
            <v>0</v>
          </cell>
          <cell r="K11">
            <v>0</v>
          </cell>
          <cell r="L11">
            <v>0</v>
          </cell>
          <cell r="M11" t="str">
            <v>성삼</v>
          </cell>
          <cell r="N11">
            <v>300000</v>
          </cell>
          <cell r="O11" t="str">
            <v>바이텍</v>
          </cell>
          <cell r="P11">
            <v>192000</v>
          </cell>
          <cell r="Q11">
            <v>192000</v>
          </cell>
          <cell r="R11">
            <v>0</v>
          </cell>
          <cell r="S11">
            <v>0</v>
          </cell>
          <cell r="T11">
            <v>192000</v>
          </cell>
          <cell r="U11">
            <v>0</v>
          </cell>
        </row>
        <row r="12">
          <cell r="A12" t="str">
            <v>자재 107</v>
          </cell>
          <cell r="B12" t="str">
            <v>SFP</v>
          </cell>
          <cell r="C12" t="str">
            <v>1000Base LX, 60㎞ 이내</v>
          </cell>
          <cell r="D12" t="str">
            <v>개</v>
          </cell>
          <cell r="E12">
            <v>0</v>
          </cell>
          <cell r="F12">
            <v>0</v>
          </cell>
          <cell r="G12">
            <v>0</v>
          </cell>
          <cell r="H12">
            <v>0</v>
          </cell>
          <cell r="I12">
            <v>0</v>
          </cell>
          <cell r="J12">
            <v>0</v>
          </cell>
          <cell r="K12">
            <v>0</v>
          </cell>
          <cell r="L12">
            <v>0</v>
          </cell>
          <cell r="M12" t="str">
            <v>성삼</v>
          </cell>
          <cell r="N12">
            <v>0</v>
          </cell>
          <cell r="O12" t="str">
            <v>바이텍</v>
          </cell>
          <cell r="P12">
            <v>256000</v>
          </cell>
          <cell r="Q12">
            <v>256000</v>
          </cell>
          <cell r="R12">
            <v>0</v>
          </cell>
          <cell r="S12">
            <v>0</v>
          </cell>
          <cell r="T12">
            <v>256000</v>
          </cell>
          <cell r="U12">
            <v>0</v>
          </cell>
        </row>
        <row r="13">
          <cell r="A13" t="str">
            <v>자재 108</v>
          </cell>
          <cell r="B13" t="str">
            <v>SFP</v>
          </cell>
          <cell r="C13" t="str">
            <v>1000Base LX, 80㎞ 이내(중계기용)</v>
          </cell>
          <cell r="D13" t="str">
            <v>개</v>
          </cell>
          <cell r="E13">
            <v>0</v>
          </cell>
          <cell r="F13">
            <v>0</v>
          </cell>
          <cell r="G13">
            <v>0</v>
          </cell>
          <cell r="H13">
            <v>0</v>
          </cell>
          <cell r="I13">
            <v>0</v>
          </cell>
          <cell r="J13">
            <v>0</v>
          </cell>
          <cell r="K13">
            <v>0</v>
          </cell>
          <cell r="L13">
            <v>0</v>
          </cell>
          <cell r="M13" t="str">
            <v>성삼</v>
          </cell>
          <cell r="N13">
            <v>500000</v>
          </cell>
          <cell r="O13" t="str">
            <v>바이텍</v>
          </cell>
          <cell r="P13">
            <v>405000</v>
          </cell>
          <cell r="Q13">
            <v>405000</v>
          </cell>
          <cell r="R13">
            <v>0</v>
          </cell>
          <cell r="S13">
            <v>0</v>
          </cell>
          <cell r="T13">
            <v>405000</v>
          </cell>
          <cell r="U13">
            <v>0</v>
          </cell>
        </row>
        <row r="14">
          <cell r="A14" t="str">
            <v>자재 109</v>
          </cell>
          <cell r="B14" t="str">
            <v>SFP</v>
          </cell>
          <cell r="C14" t="str">
            <v>1000Base LX, 120㎞ 이내</v>
          </cell>
          <cell r="D14" t="str">
            <v>개</v>
          </cell>
          <cell r="E14">
            <v>0</v>
          </cell>
          <cell r="F14">
            <v>0</v>
          </cell>
          <cell r="G14">
            <v>0</v>
          </cell>
          <cell r="H14">
            <v>0</v>
          </cell>
          <cell r="I14">
            <v>0</v>
          </cell>
          <cell r="J14">
            <v>0</v>
          </cell>
          <cell r="K14">
            <v>0</v>
          </cell>
          <cell r="L14">
            <v>0</v>
          </cell>
          <cell r="M14" t="str">
            <v>성삼</v>
          </cell>
          <cell r="N14">
            <v>800000</v>
          </cell>
          <cell r="O14">
            <v>0</v>
          </cell>
          <cell r="P14">
            <v>0</v>
          </cell>
          <cell r="Q14">
            <v>800000</v>
          </cell>
          <cell r="R14">
            <v>0</v>
          </cell>
          <cell r="S14">
            <v>0</v>
          </cell>
          <cell r="T14">
            <v>800000</v>
          </cell>
          <cell r="U14">
            <v>0</v>
          </cell>
        </row>
        <row r="15">
          <cell r="A15" t="str">
            <v>자재 110</v>
          </cell>
          <cell r="B15" t="str">
            <v>SFP</v>
          </cell>
          <cell r="C15" t="str">
            <v>10G LX, 80㎞ 이내</v>
          </cell>
          <cell r="D15" t="str">
            <v>개</v>
          </cell>
          <cell r="E15">
            <v>0</v>
          </cell>
          <cell r="F15">
            <v>0</v>
          </cell>
          <cell r="G15">
            <v>0</v>
          </cell>
          <cell r="H15">
            <v>0</v>
          </cell>
          <cell r="I15">
            <v>0</v>
          </cell>
          <cell r="J15">
            <v>0</v>
          </cell>
          <cell r="K15">
            <v>0</v>
          </cell>
          <cell r="L15">
            <v>0</v>
          </cell>
          <cell r="M15">
            <v>0</v>
          </cell>
          <cell r="N15">
            <v>0</v>
          </cell>
          <cell r="O15">
            <v>0</v>
          </cell>
          <cell r="P15">
            <v>1600000</v>
          </cell>
          <cell r="Q15">
            <v>1600000</v>
          </cell>
          <cell r="R15">
            <v>0</v>
          </cell>
          <cell r="S15">
            <v>0</v>
          </cell>
          <cell r="T15">
            <v>1600000</v>
          </cell>
          <cell r="U15">
            <v>0</v>
          </cell>
        </row>
        <row r="16">
          <cell r="A16" t="str">
            <v>자재 111</v>
          </cell>
          <cell r="B16" t="str">
            <v>광이더넷링크(RT)</v>
          </cell>
          <cell r="C16" t="str">
            <v>1Gbps, Bypass 기능포함,80km</v>
          </cell>
          <cell r="D16" t="str">
            <v>대</v>
          </cell>
          <cell r="E16">
            <v>0</v>
          </cell>
          <cell r="F16">
            <v>0</v>
          </cell>
          <cell r="G16">
            <v>0</v>
          </cell>
          <cell r="H16">
            <v>0</v>
          </cell>
          <cell r="I16">
            <v>0</v>
          </cell>
          <cell r="J16">
            <v>0</v>
          </cell>
          <cell r="K16" t="str">
            <v>HS</v>
          </cell>
          <cell r="L16">
            <v>1750000</v>
          </cell>
          <cell r="M16" t="str">
            <v>동오시스템즈</v>
          </cell>
          <cell r="N16">
            <v>1250000</v>
          </cell>
          <cell r="O16">
            <v>0</v>
          </cell>
          <cell r="P16">
            <v>0</v>
          </cell>
          <cell r="Q16">
            <v>1250000</v>
          </cell>
          <cell r="R16">
            <v>0</v>
          </cell>
          <cell r="S16">
            <v>0</v>
          </cell>
          <cell r="U16">
            <v>0</v>
          </cell>
        </row>
        <row r="17">
          <cell r="A17">
            <v>0</v>
          </cell>
          <cell r="B17">
            <v>0</v>
          </cell>
          <cell r="C17">
            <v>0</v>
          </cell>
          <cell r="D17">
            <v>0</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0</v>
          </cell>
          <cell r="U17">
            <v>0</v>
          </cell>
        </row>
        <row r="18">
          <cell r="A18">
            <v>0</v>
          </cell>
          <cell r="B18">
            <v>0</v>
          </cell>
          <cell r="C18">
            <v>0</v>
          </cell>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U18">
            <v>0</v>
          </cell>
        </row>
        <row r="19">
          <cell r="A19">
            <v>0</v>
          </cell>
          <cell r="B19">
            <v>0</v>
          </cell>
          <cell r="C19">
            <v>0</v>
          </cell>
          <cell r="D19">
            <v>0</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U19">
            <v>0</v>
          </cell>
        </row>
        <row r="20">
          <cell r="A20">
            <v>0</v>
          </cell>
          <cell r="B20" t="str">
            <v>통신선로</v>
          </cell>
          <cell r="C20">
            <v>0</v>
          </cell>
          <cell r="D20">
            <v>0</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1</v>
          </cell>
          <cell r="T20">
            <v>23</v>
          </cell>
          <cell r="U20">
            <v>0</v>
          </cell>
        </row>
        <row r="21">
          <cell r="A21" t="str">
            <v>자재 201</v>
          </cell>
          <cell r="B21" t="str">
            <v>아연도강선</v>
          </cell>
          <cell r="C21" t="str">
            <v>38㎟, 7/2.6</v>
          </cell>
          <cell r="D21" t="str">
            <v>kg</v>
          </cell>
          <cell r="E21">
            <v>42</v>
          </cell>
          <cell r="F21">
            <v>1970</v>
          </cell>
          <cell r="G21">
            <v>0</v>
          </cell>
          <cell r="H21">
            <v>0</v>
          </cell>
          <cell r="I21">
            <v>109</v>
          </cell>
          <cell r="J21">
            <v>2140</v>
          </cell>
          <cell r="K21">
            <v>0</v>
          </cell>
          <cell r="L21">
            <v>0</v>
          </cell>
          <cell r="M21">
            <v>0</v>
          </cell>
          <cell r="N21">
            <v>0</v>
          </cell>
          <cell r="O21">
            <v>0</v>
          </cell>
          <cell r="P21">
            <v>0</v>
          </cell>
          <cell r="Q21">
            <v>1970</v>
          </cell>
          <cell r="R21">
            <v>0</v>
          </cell>
          <cell r="S21">
            <v>1</v>
          </cell>
          <cell r="T21">
            <v>24</v>
          </cell>
          <cell r="U21">
            <v>0</v>
          </cell>
        </row>
        <row r="22">
          <cell r="A22" t="str">
            <v>자재 202</v>
          </cell>
          <cell r="B22" t="str">
            <v>행거</v>
          </cell>
          <cell r="C22" t="str">
            <v>○형/75㎜</v>
          </cell>
          <cell r="D22" t="str">
            <v>개</v>
          </cell>
          <cell r="E22">
            <v>0</v>
          </cell>
          <cell r="F22">
            <v>0</v>
          </cell>
          <cell r="G22">
            <v>0</v>
          </cell>
          <cell r="H22">
            <v>0</v>
          </cell>
          <cell r="I22">
            <v>0</v>
          </cell>
          <cell r="J22">
            <v>0</v>
          </cell>
          <cell r="K22" t="str">
            <v>원테크</v>
          </cell>
          <cell r="L22">
            <v>300</v>
          </cell>
          <cell r="M22" t="str">
            <v>태진통신</v>
          </cell>
          <cell r="N22">
            <v>330</v>
          </cell>
          <cell r="O22" t="str">
            <v>미래로IT</v>
          </cell>
          <cell r="P22">
            <v>345</v>
          </cell>
          <cell r="Q22">
            <v>300</v>
          </cell>
          <cell r="R22">
            <v>0</v>
          </cell>
          <cell r="S22">
            <v>1</v>
          </cell>
          <cell r="T22">
            <v>25</v>
          </cell>
          <cell r="U22">
            <v>0</v>
          </cell>
        </row>
        <row r="23">
          <cell r="A23" t="str">
            <v>자재 203</v>
          </cell>
          <cell r="B23" t="str">
            <v>전주</v>
          </cell>
          <cell r="C23" t="str">
            <v>7m, IP주</v>
          </cell>
          <cell r="D23" t="str">
            <v>본</v>
          </cell>
          <cell r="E23">
            <v>0</v>
          </cell>
          <cell r="F23">
            <v>0</v>
          </cell>
          <cell r="G23">
            <v>0</v>
          </cell>
          <cell r="H23">
            <v>0</v>
          </cell>
          <cell r="I23">
            <v>857</v>
          </cell>
          <cell r="J23">
            <v>210000</v>
          </cell>
          <cell r="K23">
            <v>0</v>
          </cell>
          <cell r="L23">
            <v>0</v>
          </cell>
          <cell r="M23">
            <v>0</v>
          </cell>
          <cell r="N23">
            <v>0</v>
          </cell>
          <cell r="O23">
            <v>0</v>
          </cell>
          <cell r="P23">
            <v>0</v>
          </cell>
          <cell r="Q23">
            <v>210000</v>
          </cell>
          <cell r="R23">
            <v>0</v>
          </cell>
          <cell r="S23">
            <v>1</v>
          </cell>
          <cell r="T23">
            <v>26</v>
          </cell>
          <cell r="U23">
            <v>0</v>
          </cell>
        </row>
        <row r="24">
          <cell r="A24" t="str">
            <v>자재 204</v>
          </cell>
          <cell r="B24" t="str">
            <v>전주 번호찰</v>
          </cell>
          <cell r="C24">
            <v>0</v>
          </cell>
          <cell r="D24" t="str">
            <v>개</v>
          </cell>
          <cell r="E24">
            <v>1010</v>
          </cell>
          <cell r="F24">
            <v>9500</v>
          </cell>
          <cell r="G24">
            <v>0</v>
          </cell>
          <cell r="H24">
            <v>0</v>
          </cell>
          <cell r="I24">
            <v>857</v>
          </cell>
          <cell r="J24">
            <v>750</v>
          </cell>
          <cell r="K24">
            <v>0</v>
          </cell>
          <cell r="L24">
            <v>0</v>
          </cell>
          <cell r="M24">
            <v>0</v>
          </cell>
          <cell r="N24">
            <v>0</v>
          </cell>
          <cell r="O24">
            <v>0</v>
          </cell>
          <cell r="P24">
            <v>0</v>
          </cell>
          <cell r="Q24">
            <v>750</v>
          </cell>
          <cell r="R24">
            <v>0</v>
          </cell>
          <cell r="S24">
            <v>1</v>
          </cell>
          <cell r="T24">
            <v>27</v>
          </cell>
          <cell r="U24">
            <v>0</v>
          </cell>
        </row>
        <row r="25">
          <cell r="A25" t="str">
            <v>자재 205</v>
          </cell>
          <cell r="B25" t="str">
            <v>세멘 브럭</v>
          </cell>
          <cell r="C25" t="str">
            <v>0.7m(35kg)</v>
          </cell>
          <cell r="D25" t="str">
            <v>개</v>
          </cell>
          <cell r="E25">
            <v>1011</v>
          </cell>
          <cell r="F25">
            <v>5909</v>
          </cell>
          <cell r="G25">
            <v>0</v>
          </cell>
          <cell r="H25">
            <v>0</v>
          </cell>
          <cell r="I25">
            <v>0</v>
          </cell>
          <cell r="J25">
            <v>0</v>
          </cell>
          <cell r="K25">
            <v>0</v>
          </cell>
          <cell r="L25">
            <v>0</v>
          </cell>
          <cell r="M25">
            <v>0</v>
          </cell>
          <cell r="N25">
            <v>0</v>
          </cell>
          <cell r="O25">
            <v>0</v>
          </cell>
          <cell r="P25">
            <v>0</v>
          </cell>
          <cell r="Q25">
            <v>5909</v>
          </cell>
          <cell r="R25">
            <v>0</v>
          </cell>
          <cell r="S25">
            <v>1</v>
          </cell>
          <cell r="T25">
            <v>28</v>
          </cell>
          <cell r="U25">
            <v>0</v>
          </cell>
        </row>
        <row r="26">
          <cell r="A26" t="str">
            <v>자재 206</v>
          </cell>
          <cell r="B26" t="str">
            <v>전주근가밴드</v>
          </cell>
          <cell r="C26">
            <v>0</v>
          </cell>
          <cell r="D26" t="str">
            <v>개</v>
          </cell>
          <cell r="E26">
            <v>0</v>
          </cell>
          <cell r="F26">
            <v>0</v>
          </cell>
          <cell r="G26">
            <v>0</v>
          </cell>
          <cell r="H26">
            <v>0</v>
          </cell>
          <cell r="I26">
            <v>0</v>
          </cell>
          <cell r="J26">
            <v>0</v>
          </cell>
          <cell r="K26" t="str">
            <v>원테크</v>
          </cell>
          <cell r="L26">
            <v>5000</v>
          </cell>
          <cell r="M26" t="str">
            <v>태진통신</v>
          </cell>
          <cell r="N26">
            <v>5500</v>
          </cell>
          <cell r="O26" t="str">
            <v>미래로IT</v>
          </cell>
          <cell r="P26">
            <v>5750</v>
          </cell>
          <cell r="Q26">
            <v>5000</v>
          </cell>
          <cell r="R26">
            <v>0</v>
          </cell>
          <cell r="S26">
            <v>1</v>
          </cell>
          <cell r="T26">
            <v>29</v>
          </cell>
          <cell r="U26">
            <v>0</v>
          </cell>
        </row>
        <row r="27">
          <cell r="A27" t="str">
            <v>자재 207</v>
          </cell>
          <cell r="B27" t="str">
            <v>클램프</v>
          </cell>
          <cell r="C27" t="str">
            <v>써스팬션</v>
          </cell>
          <cell r="D27" t="str">
            <v>개</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1</v>
          </cell>
          <cell r="T27">
            <v>30</v>
          </cell>
          <cell r="U27">
            <v>0</v>
          </cell>
        </row>
        <row r="28">
          <cell r="A28" t="str">
            <v>자재 208</v>
          </cell>
          <cell r="B28" t="str">
            <v>핀</v>
          </cell>
          <cell r="C28" t="str">
            <v>21㎝(7c용)</v>
          </cell>
          <cell r="D28" t="str">
            <v>개</v>
          </cell>
          <cell r="E28">
            <v>0</v>
          </cell>
          <cell r="F28">
            <v>0</v>
          </cell>
          <cell r="G28">
            <v>0</v>
          </cell>
          <cell r="H28">
            <v>0</v>
          </cell>
          <cell r="I28">
            <v>0</v>
          </cell>
          <cell r="J28">
            <v>0</v>
          </cell>
          <cell r="K28" t="str">
            <v>원테크</v>
          </cell>
          <cell r="L28">
            <v>1200</v>
          </cell>
          <cell r="M28" t="str">
            <v>태진통신</v>
          </cell>
          <cell r="N28">
            <v>1320</v>
          </cell>
          <cell r="O28" t="str">
            <v>미래로IT</v>
          </cell>
          <cell r="P28">
            <v>1380</v>
          </cell>
          <cell r="Q28">
            <v>1200</v>
          </cell>
          <cell r="R28">
            <v>0</v>
          </cell>
          <cell r="S28">
            <v>1</v>
          </cell>
          <cell r="T28">
            <v>31</v>
          </cell>
          <cell r="U28">
            <v>0</v>
          </cell>
        </row>
        <row r="29">
          <cell r="A29" t="str">
            <v>자재 209</v>
          </cell>
          <cell r="B29" t="str">
            <v>전주</v>
          </cell>
          <cell r="C29" t="str">
            <v>7m, 콘크리트주</v>
          </cell>
          <cell r="D29" t="str">
            <v>본</v>
          </cell>
          <cell r="E29">
            <v>1010</v>
          </cell>
          <cell r="F29">
            <v>102971</v>
          </cell>
          <cell r="G29">
            <v>1233</v>
          </cell>
          <cell r="H29">
            <v>102971</v>
          </cell>
          <cell r="I29">
            <v>854</v>
          </cell>
          <cell r="J29">
            <v>102971</v>
          </cell>
          <cell r="K29">
            <v>0</v>
          </cell>
          <cell r="L29">
            <v>0</v>
          </cell>
          <cell r="M29">
            <v>0</v>
          </cell>
          <cell r="N29">
            <v>0</v>
          </cell>
          <cell r="O29">
            <v>0</v>
          </cell>
          <cell r="P29">
            <v>0</v>
          </cell>
          <cell r="Q29">
            <v>102971</v>
          </cell>
          <cell r="R29">
            <v>0</v>
          </cell>
          <cell r="S29">
            <v>1</v>
          </cell>
          <cell r="T29">
            <v>32</v>
          </cell>
        </row>
        <row r="30">
          <cell r="A30" t="str">
            <v>자재 210</v>
          </cell>
          <cell r="B30" t="str">
            <v>세멘 브럭</v>
          </cell>
          <cell r="C30" t="str">
            <v>1.2m(90kg)</v>
          </cell>
          <cell r="D30" t="str">
            <v>개</v>
          </cell>
          <cell r="E30">
            <v>1011</v>
          </cell>
          <cell r="F30">
            <v>8000</v>
          </cell>
          <cell r="G30">
            <v>0</v>
          </cell>
          <cell r="H30">
            <v>0</v>
          </cell>
          <cell r="I30">
            <v>0</v>
          </cell>
          <cell r="J30">
            <v>0</v>
          </cell>
          <cell r="K30">
            <v>0</v>
          </cell>
          <cell r="L30">
            <v>0</v>
          </cell>
          <cell r="M30">
            <v>0</v>
          </cell>
          <cell r="N30">
            <v>0</v>
          </cell>
          <cell r="O30">
            <v>0</v>
          </cell>
          <cell r="P30">
            <v>0</v>
          </cell>
          <cell r="Q30">
            <v>8000</v>
          </cell>
          <cell r="R30">
            <v>0</v>
          </cell>
          <cell r="S30">
            <v>1</v>
          </cell>
          <cell r="T30">
            <v>33</v>
          </cell>
        </row>
        <row r="31">
          <cell r="A31" t="str">
            <v>자재 211</v>
          </cell>
          <cell r="B31" t="str">
            <v>전주</v>
          </cell>
          <cell r="C31" t="str">
            <v>10m, 콘크리트주</v>
          </cell>
          <cell r="D31" t="str">
            <v>본</v>
          </cell>
          <cell r="E31">
            <v>1010</v>
          </cell>
          <cell r="F31">
            <v>198900</v>
          </cell>
          <cell r="G31">
            <v>1233</v>
          </cell>
          <cell r="H31">
            <v>198900</v>
          </cell>
          <cell r="I31">
            <v>854</v>
          </cell>
          <cell r="J31">
            <v>198900</v>
          </cell>
          <cell r="K31">
            <v>0</v>
          </cell>
          <cell r="L31">
            <v>0</v>
          </cell>
          <cell r="M31">
            <v>0</v>
          </cell>
          <cell r="N31">
            <v>0</v>
          </cell>
          <cell r="O31">
            <v>0</v>
          </cell>
          <cell r="P31">
            <v>0</v>
          </cell>
          <cell r="Q31">
            <v>198900</v>
          </cell>
          <cell r="R31">
            <v>0</v>
          </cell>
          <cell r="S31">
            <v>1</v>
          </cell>
          <cell r="T31">
            <v>34</v>
          </cell>
        </row>
        <row r="32">
          <cell r="A32" t="str">
            <v>자재 212</v>
          </cell>
          <cell r="B32" t="str">
            <v>지선밴드</v>
          </cell>
          <cell r="C32" t="str">
            <v>2방3호(200)</v>
          </cell>
          <cell r="D32" t="str">
            <v>개</v>
          </cell>
          <cell r="E32">
            <v>1014</v>
          </cell>
          <cell r="F32">
            <v>6020</v>
          </cell>
          <cell r="G32">
            <v>0</v>
          </cell>
          <cell r="H32">
            <v>0</v>
          </cell>
          <cell r="I32">
            <v>857</v>
          </cell>
          <cell r="J32">
            <v>6900</v>
          </cell>
          <cell r="K32">
            <v>0</v>
          </cell>
          <cell r="L32">
            <v>0</v>
          </cell>
          <cell r="M32">
            <v>0</v>
          </cell>
          <cell r="N32">
            <v>0</v>
          </cell>
          <cell r="O32">
            <v>0</v>
          </cell>
          <cell r="P32">
            <v>0</v>
          </cell>
          <cell r="Q32">
            <v>6020</v>
          </cell>
          <cell r="R32">
            <v>0</v>
          </cell>
          <cell r="S32">
            <v>1</v>
          </cell>
          <cell r="T32">
            <v>35</v>
          </cell>
        </row>
        <row r="33">
          <cell r="A33" t="str">
            <v>자재 213</v>
          </cell>
          <cell r="B33" t="str">
            <v>지상고 표지판</v>
          </cell>
          <cell r="C33" t="str">
            <v>지상고표지판 포맥스</v>
          </cell>
          <cell r="D33" t="str">
            <v>개</v>
          </cell>
          <cell r="E33">
            <v>0</v>
          </cell>
          <cell r="F33">
            <v>0</v>
          </cell>
          <cell r="G33">
            <v>0</v>
          </cell>
          <cell r="H33">
            <v>0</v>
          </cell>
          <cell r="I33">
            <v>0</v>
          </cell>
          <cell r="J33">
            <v>0</v>
          </cell>
          <cell r="K33" t="str">
            <v>원테크</v>
          </cell>
          <cell r="L33">
            <v>3000</v>
          </cell>
          <cell r="M33" t="str">
            <v>태진통신</v>
          </cell>
          <cell r="N33">
            <v>3300</v>
          </cell>
          <cell r="O33" t="str">
            <v>미래로IT</v>
          </cell>
          <cell r="P33">
            <v>3450</v>
          </cell>
          <cell r="Q33">
            <v>3000</v>
          </cell>
          <cell r="R33">
            <v>0</v>
          </cell>
          <cell r="S33">
            <v>1</v>
          </cell>
          <cell r="T33">
            <v>36</v>
          </cell>
        </row>
        <row r="34">
          <cell r="A34" t="str">
            <v>자재 214</v>
          </cell>
          <cell r="B34" t="str">
            <v>타이랩</v>
          </cell>
          <cell r="C34" t="str">
            <v>30㎝</v>
          </cell>
          <cell r="D34" t="str">
            <v>개</v>
          </cell>
          <cell r="E34">
            <v>0</v>
          </cell>
          <cell r="F34">
            <v>0</v>
          </cell>
          <cell r="G34">
            <v>0</v>
          </cell>
          <cell r="H34">
            <v>0</v>
          </cell>
          <cell r="I34">
            <v>741</v>
          </cell>
          <cell r="J34">
            <v>140</v>
          </cell>
          <cell r="K34">
            <v>0</v>
          </cell>
          <cell r="L34">
            <v>0</v>
          </cell>
          <cell r="M34">
            <v>0</v>
          </cell>
          <cell r="N34">
            <v>0</v>
          </cell>
          <cell r="O34">
            <v>0</v>
          </cell>
          <cell r="P34">
            <v>0</v>
          </cell>
          <cell r="Q34">
            <v>140</v>
          </cell>
          <cell r="R34">
            <v>0</v>
          </cell>
          <cell r="S34">
            <v>1</v>
          </cell>
          <cell r="T34">
            <v>37</v>
          </cell>
        </row>
        <row r="35">
          <cell r="A35" t="str">
            <v>자재 215</v>
          </cell>
          <cell r="B35" t="str">
            <v>접지동봉</v>
          </cell>
          <cell r="C35" t="str">
            <v>∅16 x 1800L(lead)</v>
          </cell>
          <cell r="D35" t="str">
            <v xml:space="preserve"> 개 </v>
          </cell>
          <cell r="E35">
            <v>961</v>
          </cell>
          <cell r="F35">
            <v>8700</v>
          </cell>
          <cell r="G35">
            <v>0</v>
          </cell>
          <cell r="H35">
            <v>0</v>
          </cell>
          <cell r="I35">
            <v>816</v>
          </cell>
          <cell r="J35">
            <v>9200</v>
          </cell>
          <cell r="K35">
            <v>0</v>
          </cell>
          <cell r="L35">
            <v>0</v>
          </cell>
          <cell r="M35">
            <v>0</v>
          </cell>
          <cell r="N35">
            <v>0</v>
          </cell>
          <cell r="O35">
            <v>0</v>
          </cell>
          <cell r="P35">
            <v>0</v>
          </cell>
          <cell r="Q35">
            <v>8700</v>
          </cell>
          <cell r="R35">
            <v>0</v>
          </cell>
          <cell r="S35">
            <v>1</v>
          </cell>
          <cell r="T35">
            <v>38</v>
          </cell>
        </row>
        <row r="36">
          <cell r="A36" t="str">
            <v>자재 216</v>
          </cell>
          <cell r="B36" t="str">
            <v>PVC관(16㎜)</v>
          </cell>
          <cell r="C36" t="str">
            <v>PVC-HI</v>
          </cell>
          <cell r="D36" t="str">
            <v xml:space="preserve"> m </v>
          </cell>
          <cell r="E36">
            <v>890</v>
          </cell>
          <cell r="F36">
            <v>339</v>
          </cell>
          <cell r="G36">
            <v>1111</v>
          </cell>
          <cell r="H36">
            <v>320</v>
          </cell>
          <cell r="I36">
            <v>736</v>
          </cell>
          <cell r="J36">
            <v>348</v>
          </cell>
          <cell r="K36">
            <v>0</v>
          </cell>
          <cell r="L36">
            <v>0</v>
          </cell>
          <cell r="M36">
            <v>0</v>
          </cell>
          <cell r="N36">
            <v>0</v>
          </cell>
          <cell r="O36">
            <v>0</v>
          </cell>
          <cell r="P36">
            <v>0</v>
          </cell>
          <cell r="Q36">
            <v>320</v>
          </cell>
          <cell r="R36">
            <v>0</v>
          </cell>
          <cell r="S36">
            <v>1</v>
          </cell>
          <cell r="T36">
            <v>39</v>
          </cell>
        </row>
        <row r="37">
          <cell r="A37" t="str">
            <v>자재 217</v>
          </cell>
          <cell r="B37" t="str">
            <v>스파이랄 스리브</v>
          </cell>
          <cell r="C37" t="str">
            <v>22㎜(A+B) 오렌지색</v>
          </cell>
          <cell r="D37" t="str">
            <v>m</v>
          </cell>
          <cell r="E37">
            <v>0</v>
          </cell>
          <cell r="F37">
            <v>0</v>
          </cell>
          <cell r="G37">
            <v>0</v>
          </cell>
          <cell r="H37">
            <v>0</v>
          </cell>
          <cell r="I37">
            <v>0</v>
          </cell>
          <cell r="J37">
            <v>0</v>
          </cell>
          <cell r="K37" t="str">
            <v>원테크</v>
          </cell>
          <cell r="L37">
            <v>1500</v>
          </cell>
          <cell r="M37" t="str">
            <v>태진통신</v>
          </cell>
          <cell r="N37">
            <v>1650</v>
          </cell>
          <cell r="O37" t="str">
            <v>미래로IT</v>
          </cell>
          <cell r="P37">
            <v>1725</v>
          </cell>
          <cell r="Q37">
            <v>1500</v>
          </cell>
          <cell r="R37">
            <v>0</v>
          </cell>
          <cell r="S37">
            <v>1</v>
          </cell>
          <cell r="T37">
            <v>42</v>
          </cell>
        </row>
        <row r="38">
          <cell r="A38" t="str">
            <v>자재 218</v>
          </cell>
          <cell r="B38" t="str">
            <v>케이블 명찰</v>
          </cell>
          <cell r="C38" t="str">
            <v>아크릴</v>
          </cell>
          <cell r="D38" t="str">
            <v>매</v>
          </cell>
          <cell r="E38">
            <v>0</v>
          </cell>
          <cell r="F38">
            <v>0</v>
          </cell>
          <cell r="G38">
            <v>0</v>
          </cell>
          <cell r="H38">
            <v>0</v>
          </cell>
          <cell r="I38">
            <v>0</v>
          </cell>
          <cell r="J38">
            <v>0</v>
          </cell>
          <cell r="K38" t="str">
            <v>원테크</v>
          </cell>
          <cell r="L38">
            <v>400</v>
          </cell>
          <cell r="M38" t="str">
            <v>태진통신</v>
          </cell>
          <cell r="N38">
            <v>440</v>
          </cell>
          <cell r="O38" t="str">
            <v>미래로IT</v>
          </cell>
          <cell r="P38">
            <v>460</v>
          </cell>
          <cell r="Q38">
            <v>400</v>
          </cell>
          <cell r="R38">
            <v>0</v>
          </cell>
          <cell r="S38">
            <v>1</v>
          </cell>
          <cell r="T38">
            <v>43</v>
          </cell>
        </row>
        <row r="39">
          <cell r="A39" t="str">
            <v>자재 219</v>
          </cell>
          <cell r="B39" t="str">
            <v xml:space="preserve">암타이밴드 </v>
          </cell>
          <cell r="C39" t="str">
            <v xml:space="preserve">2방4호(220) </v>
          </cell>
          <cell r="D39" t="str">
            <v xml:space="preserve"> 개 </v>
          </cell>
          <cell r="E39">
            <v>1013</v>
          </cell>
          <cell r="F39">
            <v>4106</v>
          </cell>
          <cell r="G39">
            <v>0</v>
          </cell>
          <cell r="H39">
            <v>0</v>
          </cell>
          <cell r="I39">
            <v>857</v>
          </cell>
          <cell r="J39">
            <v>4950</v>
          </cell>
          <cell r="K39">
            <v>0</v>
          </cell>
          <cell r="L39">
            <v>0</v>
          </cell>
          <cell r="M39">
            <v>0</v>
          </cell>
          <cell r="N39">
            <v>0</v>
          </cell>
          <cell r="O39">
            <v>0</v>
          </cell>
          <cell r="P39">
            <v>0</v>
          </cell>
          <cell r="Q39">
            <v>4106</v>
          </cell>
          <cell r="R39">
            <v>0</v>
          </cell>
          <cell r="S39">
            <v>1</v>
          </cell>
          <cell r="T39">
            <v>45</v>
          </cell>
        </row>
        <row r="40">
          <cell r="A40" t="str">
            <v>자재 220</v>
          </cell>
          <cell r="B40" t="str">
            <v xml:space="preserve">조선접속크램프 </v>
          </cell>
          <cell r="C40" t="str">
            <v xml:space="preserve"> 13*4*144 </v>
          </cell>
          <cell r="D40" t="str">
            <v xml:space="preserve"> 개 </v>
          </cell>
          <cell r="E40">
            <v>0</v>
          </cell>
          <cell r="F40">
            <v>0</v>
          </cell>
          <cell r="G40">
            <v>0</v>
          </cell>
          <cell r="H40">
            <v>0</v>
          </cell>
          <cell r="I40">
            <v>857</v>
          </cell>
          <cell r="J40">
            <v>3750</v>
          </cell>
          <cell r="K40">
            <v>0</v>
          </cell>
          <cell r="L40">
            <v>0</v>
          </cell>
          <cell r="M40">
            <v>0</v>
          </cell>
          <cell r="N40">
            <v>0</v>
          </cell>
          <cell r="O40">
            <v>0</v>
          </cell>
          <cell r="P40">
            <v>0</v>
          </cell>
          <cell r="Q40">
            <v>3750</v>
          </cell>
          <cell r="R40">
            <v>0</v>
          </cell>
          <cell r="S40">
            <v>1</v>
          </cell>
          <cell r="T40">
            <v>46</v>
          </cell>
        </row>
        <row r="41">
          <cell r="A41" t="str">
            <v>자재 221</v>
          </cell>
          <cell r="B41" t="str">
            <v>광분배함(FDF)</v>
          </cell>
          <cell r="C41" t="str">
            <v>12C</v>
          </cell>
          <cell r="D41" t="str">
            <v>개</v>
          </cell>
          <cell r="E41">
            <v>0</v>
          </cell>
          <cell r="F41">
            <v>0</v>
          </cell>
          <cell r="G41">
            <v>0</v>
          </cell>
          <cell r="H41">
            <v>0</v>
          </cell>
          <cell r="I41">
            <v>0</v>
          </cell>
          <cell r="J41">
            <v>0</v>
          </cell>
          <cell r="K41" t="str">
            <v>원테크</v>
          </cell>
          <cell r="L41">
            <v>128000</v>
          </cell>
          <cell r="M41" t="str">
            <v>태진통신</v>
          </cell>
          <cell r="N41">
            <v>140800</v>
          </cell>
          <cell r="O41">
            <v>0</v>
          </cell>
          <cell r="P41">
            <v>125000</v>
          </cell>
          <cell r="Q41">
            <v>125000</v>
          </cell>
          <cell r="R41">
            <v>0</v>
          </cell>
          <cell r="S41">
            <v>1</v>
          </cell>
          <cell r="T41">
            <v>47</v>
          </cell>
        </row>
        <row r="42">
          <cell r="A42" t="str">
            <v>자재 222</v>
          </cell>
          <cell r="B42" t="str">
            <v>광분배함(FDF)</v>
          </cell>
          <cell r="C42" t="str">
            <v>24C</v>
          </cell>
          <cell r="D42" t="str">
            <v>개</v>
          </cell>
          <cell r="E42">
            <v>879</v>
          </cell>
          <cell r="F42">
            <v>377159</v>
          </cell>
          <cell r="G42">
            <v>0</v>
          </cell>
          <cell r="H42">
            <v>0</v>
          </cell>
          <cell r="I42">
            <v>0</v>
          </cell>
          <cell r="J42">
            <v>0</v>
          </cell>
          <cell r="K42">
            <v>0</v>
          </cell>
          <cell r="L42">
            <v>0</v>
          </cell>
          <cell r="M42">
            <v>0</v>
          </cell>
          <cell r="N42">
            <v>0</v>
          </cell>
          <cell r="O42">
            <v>0</v>
          </cell>
          <cell r="P42">
            <v>170000</v>
          </cell>
          <cell r="Q42">
            <v>170000</v>
          </cell>
          <cell r="R42">
            <v>0</v>
          </cell>
          <cell r="S42">
            <v>1</v>
          </cell>
          <cell r="T42">
            <v>48</v>
          </cell>
        </row>
        <row r="43">
          <cell r="A43" t="str">
            <v>자재 223</v>
          </cell>
          <cell r="B43" t="str">
            <v>광점퍼코드</v>
          </cell>
          <cell r="C43" t="str">
            <v>OJC-1-SM-3m</v>
          </cell>
          <cell r="D43" t="str">
            <v>개</v>
          </cell>
          <cell r="E43">
            <v>879</v>
          </cell>
          <cell r="F43">
            <v>21000</v>
          </cell>
          <cell r="G43">
            <v>0</v>
          </cell>
          <cell r="H43">
            <v>0</v>
          </cell>
          <cell r="I43">
            <v>0</v>
          </cell>
          <cell r="J43">
            <v>0</v>
          </cell>
          <cell r="K43">
            <v>0</v>
          </cell>
          <cell r="L43">
            <v>0</v>
          </cell>
          <cell r="M43">
            <v>0</v>
          </cell>
          <cell r="N43">
            <v>0</v>
          </cell>
          <cell r="O43">
            <v>0</v>
          </cell>
          <cell r="P43">
            <v>0</v>
          </cell>
          <cell r="Q43">
            <v>21000</v>
          </cell>
          <cell r="R43">
            <v>0</v>
          </cell>
          <cell r="S43">
            <v>1</v>
          </cell>
          <cell r="T43">
            <v>49</v>
          </cell>
        </row>
        <row r="44">
          <cell r="A44" t="str">
            <v>자재 224</v>
          </cell>
          <cell r="B44" t="str">
            <v>광섬유 보호튜브</v>
          </cell>
          <cell r="C44" t="str">
            <v>2.6/3.4㎜*48㎝</v>
          </cell>
          <cell r="D44" t="str">
            <v>개</v>
          </cell>
          <cell r="E44">
            <v>0</v>
          </cell>
          <cell r="F44">
            <v>0</v>
          </cell>
          <cell r="G44">
            <v>0</v>
          </cell>
          <cell r="H44">
            <v>0</v>
          </cell>
          <cell r="I44">
            <v>0</v>
          </cell>
          <cell r="J44">
            <v>0</v>
          </cell>
          <cell r="K44" t="str">
            <v>원테크</v>
          </cell>
          <cell r="L44">
            <v>520</v>
          </cell>
          <cell r="M44" t="str">
            <v>태진통신</v>
          </cell>
          <cell r="N44">
            <v>572</v>
          </cell>
          <cell r="O44" t="str">
            <v>미래로IT</v>
          </cell>
          <cell r="P44">
            <v>598</v>
          </cell>
          <cell r="Q44">
            <v>520</v>
          </cell>
          <cell r="R44">
            <v>0</v>
          </cell>
          <cell r="S44">
            <v>1</v>
          </cell>
          <cell r="T44">
            <v>50</v>
          </cell>
        </row>
        <row r="45">
          <cell r="A45" t="str">
            <v>자재 225</v>
          </cell>
          <cell r="B45" t="str">
            <v>열수축 스리브</v>
          </cell>
          <cell r="C45" t="str">
            <v>광코어접속용</v>
          </cell>
          <cell r="D45" t="str">
            <v>개</v>
          </cell>
          <cell r="E45">
            <v>0</v>
          </cell>
          <cell r="F45">
            <v>0</v>
          </cell>
          <cell r="G45">
            <v>0</v>
          </cell>
          <cell r="H45">
            <v>0</v>
          </cell>
          <cell r="I45">
            <v>0</v>
          </cell>
          <cell r="J45">
            <v>0</v>
          </cell>
          <cell r="K45" t="str">
            <v>원테크</v>
          </cell>
          <cell r="L45">
            <v>300</v>
          </cell>
          <cell r="M45" t="str">
            <v>태진통신</v>
          </cell>
          <cell r="N45">
            <v>330</v>
          </cell>
          <cell r="O45" t="str">
            <v>미래로IT</v>
          </cell>
          <cell r="P45">
            <v>345</v>
          </cell>
          <cell r="Q45">
            <v>300</v>
          </cell>
          <cell r="R45">
            <v>0</v>
          </cell>
          <cell r="S45">
            <v>1</v>
          </cell>
          <cell r="T45">
            <v>51</v>
          </cell>
        </row>
        <row r="46">
          <cell r="A46" t="str">
            <v>자재 226</v>
          </cell>
          <cell r="B46" t="str">
            <v>접속부 번호표</v>
          </cell>
          <cell r="C46" t="str">
            <v>스티커형</v>
          </cell>
          <cell r="D46" t="str">
            <v>매</v>
          </cell>
          <cell r="E46">
            <v>0</v>
          </cell>
          <cell r="F46">
            <v>0</v>
          </cell>
          <cell r="G46">
            <v>0</v>
          </cell>
          <cell r="H46">
            <v>0</v>
          </cell>
          <cell r="I46">
            <v>0</v>
          </cell>
          <cell r="J46">
            <v>0</v>
          </cell>
          <cell r="K46" t="str">
            <v>원테크</v>
          </cell>
          <cell r="L46">
            <v>200</v>
          </cell>
          <cell r="M46" t="str">
            <v>태진통신</v>
          </cell>
          <cell r="N46">
            <v>220</v>
          </cell>
          <cell r="O46" t="str">
            <v>미래로IT</v>
          </cell>
          <cell r="P46">
            <v>230</v>
          </cell>
          <cell r="Q46">
            <v>200</v>
          </cell>
          <cell r="R46">
            <v>0</v>
          </cell>
          <cell r="S46">
            <v>1</v>
          </cell>
          <cell r="T46">
            <v>52</v>
          </cell>
        </row>
        <row r="47">
          <cell r="A47" t="str">
            <v>자재 227</v>
          </cell>
          <cell r="B47" t="str">
            <v>광접속함체</v>
          </cell>
          <cell r="C47" t="str">
            <v>48C, 관로용</v>
          </cell>
          <cell r="D47" t="str">
            <v>개</v>
          </cell>
          <cell r="E47">
            <v>0</v>
          </cell>
          <cell r="F47">
            <v>0</v>
          </cell>
          <cell r="G47">
            <v>0</v>
          </cell>
          <cell r="H47">
            <v>0</v>
          </cell>
          <cell r="I47">
            <v>0</v>
          </cell>
          <cell r="J47">
            <v>0</v>
          </cell>
          <cell r="K47" t="str">
            <v>원테크</v>
          </cell>
          <cell r="L47">
            <v>138000</v>
          </cell>
          <cell r="M47" t="str">
            <v>태진통신</v>
          </cell>
          <cell r="N47">
            <v>151800</v>
          </cell>
          <cell r="O47" t="str">
            <v>미래로IT</v>
          </cell>
          <cell r="P47">
            <v>158700</v>
          </cell>
          <cell r="Q47">
            <v>138000</v>
          </cell>
          <cell r="R47">
            <v>0</v>
          </cell>
          <cell r="S47">
            <v>1</v>
          </cell>
          <cell r="T47">
            <v>53</v>
          </cell>
        </row>
        <row r="48">
          <cell r="A48" t="str">
            <v>자재 228</v>
          </cell>
          <cell r="B48" t="str">
            <v>유니트 스파이랄</v>
          </cell>
          <cell r="C48" t="str">
            <v>내경 4*T1*W7*L1900</v>
          </cell>
          <cell r="D48" t="str">
            <v>개</v>
          </cell>
          <cell r="E48">
            <v>0</v>
          </cell>
          <cell r="F48">
            <v>0</v>
          </cell>
          <cell r="G48">
            <v>0</v>
          </cell>
          <cell r="H48">
            <v>0</v>
          </cell>
          <cell r="I48">
            <v>0</v>
          </cell>
          <cell r="J48">
            <v>0</v>
          </cell>
          <cell r="K48" t="str">
            <v>원테크</v>
          </cell>
          <cell r="L48">
            <v>3600</v>
          </cell>
          <cell r="M48" t="str">
            <v>태진통신</v>
          </cell>
          <cell r="N48">
            <v>3960</v>
          </cell>
          <cell r="O48" t="str">
            <v>미래로IT</v>
          </cell>
          <cell r="P48">
            <v>4140</v>
          </cell>
          <cell r="Q48">
            <v>3600</v>
          </cell>
          <cell r="R48">
            <v>0</v>
          </cell>
          <cell r="S48">
            <v>1</v>
          </cell>
          <cell r="T48">
            <v>54</v>
          </cell>
          <cell r="U48">
            <v>0</v>
          </cell>
        </row>
        <row r="49">
          <cell r="A49" t="str">
            <v>자재 229</v>
          </cell>
          <cell r="B49" t="str">
            <v>젤리 세척제</v>
          </cell>
          <cell r="C49" t="str">
            <v>케이블용</v>
          </cell>
          <cell r="D49" t="str">
            <v>ℓ</v>
          </cell>
          <cell r="E49">
            <v>0</v>
          </cell>
          <cell r="F49">
            <v>0</v>
          </cell>
          <cell r="G49">
            <v>0</v>
          </cell>
          <cell r="H49">
            <v>0</v>
          </cell>
          <cell r="I49">
            <v>0</v>
          </cell>
          <cell r="J49">
            <v>0</v>
          </cell>
          <cell r="K49" t="str">
            <v>원테크</v>
          </cell>
          <cell r="L49">
            <v>4500</v>
          </cell>
          <cell r="M49" t="str">
            <v>태진통신</v>
          </cell>
          <cell r="N49">
            <v>4950</v>
          </cell>
          <cell r="O49" t="str">
            <v>미래로IT</v>
          </cell>
          <cell r="P49">
            <v>5175</v>
          </cell>
          <cell r="Q49">
            <v>4500</v>
          </cell>
          <cell r="R49">
            <v>0</v>
          </cell>
          <cell r="S49">
            <v>1</v>
          </cell>
          <cell r="T49">
            <v>55</v>
          </cell>
          <cell r="U49">
            <v>0</v>
          </cell>
        </row>
        <row r="50">
          <cell r="A50" t="str">
            <v>자재 230</v>
          </cell>
          <cell r="B50" t="str">
            <v>접속 실명 표지판</v>
          </cell>
          <cell r="C50" t="str">
            <v>9 x 6cm</v>
          </cell>
          <cell r="D50" t="str">
            <v>매</v>
          </cell>
          <cell r="E50">
            <v>0</v>
          </cell>
          <cell r="F50">
            <v>0</v>
          </cell>
          <cell r="G50">
            <v>0</v>
          </cell>
          <cell r="H50">
            <v>0</v>
          </cell>
          <cell r="I50">
            <v>0</v>
          </cell>
          <cell r="J50">
            <v>0</v>
          </cell>
          <cell r="K50" t="str">
            <v>원테크</v>
          </cell>
          <cell r="L50">
            <v>200</v>
          </cell>
          <cell r="M50" t="str">
            <v>태진통신</v>
          </cell>
          <cell r="N50">
            <v>220</v>
          </cell>
          <cell r="O50" t="str">
            <v>미래로IT</v>
          </cell>
          <cell r="P50">
            <v>230</v>
          </cell>
          <cell r="Q50">
            <v>200</v>
          </cell>
          <cell r="R50">
            <v>0</v>
          </cell>
          <cell r="S50">
            <v>1</v>
          </cell>
          <cell r="T50">
            <v>56</v>
          </cell>
        </row>
        <row r="51">
          <cell r="A51" t="str">
            <v>자재 231</v>
          </cell>
          <cell r="B51" t="str">
            <v>광접속함체</v>
          </cell>
          <cell r="C51" t="str">
            <v>48C, 가공용</v>
          </cell>
          <cell r="D51" t="str">
            <v>개</v>
          </cell>
          <cell r="E51">
            <v>0</v>
          </cell>
          <cell r="F51">
            <v>0</v>
          </cell>
          <cell r="G51">
            <v>0</v>
          </cell>
          <cell r="H51">
            <v>0</v>
          </cell>
          <cell r="I51">
            <v>0</v>
          </cell>
          <cell r="J51">
            <v>0</v>
          </cell>
          <cell r="K51" t="str">
            <v>원테크</v>
          </cell>
          <cell r="L51">
            <v>131000</v>
          </cell>
          <cell r="M51" t="str">
            <v>태진통신</v>
          </cell>
          <cell r="N51">
            <v>144100</v>
          </cell>
          <cell r="O51" t="str">
            <v>미래로IT</v>
          </cell>
          <cell r="P51">
            <v>150650</v>
          </cell>
          <cell r="Q51">
            <v>131000</v>
          </cell>
          <cell r="R51">
            <v>0</v>
          </cell>
          <cell r="S51">
            <v>1</v>
          </cell>
          <cell r="T51">
            <v>57</v>
          </cell>
        </row>
        <row r="52">
          <cell r="A52" t="str">
            <v>자재 231-1</v>
          </cell>
          <cell r="B52" t="str">
            <v>광접속함체</v>
          </cell>
          <cell r="C52" t="str">
            <v>72C, 가공용</v>
          </cell>
          <cell r="D52" t="str">
            <v>개</v>
          </cell>
          <cell r="E52">
            <v>0</v>
          </cell>
          <cell r="F52">
            <v>0</v>
          </cell>
          <cell r="G52">
            <v>0</v>
          </cell>
          <cell r="H52">
            <v>0</v>
          </cell>
          <cell r="I52">
            <v>0</v>
          </cell>
          <cell r="J52">
            <v>0</v>
          </cell>
          <cell r="K52" t="str">
            <v>원테크</v>
          </cell>
          <cell r="L52">
            <v>0</v>
          </cell>
          <cell r="M52" t="str">
            <v>태진통신</v>
          </cell>
          <cell r="N52">
            <v>0</v>
          </cell>
          <cell r="O52" t="str">
            <v>미래로IT</v>
          </cell>
          <cell r="P52">
            <v>150650</v>
          </cell>
          <cell r="Q52">
            <v>150650</v>
          </cell>
          <cell r="R52">
            <v>0</v>
          </cell>
          <cell r="S52">
            <v>1</v>
          </cell>
          <cell r="T52">
            <v>57</v>
          </cell>
        </row>
        <row r="53">
          <cell r="A53" t="str">
            <v>자재 232</v>
          </cell>
          <cell r="B53" t="str">
            <v>C형 찬넬</v>
          </cell>
          <cell r="C53" t="str">
            <v>41×25×1.6t,아연도</v>
          </cell>
          <cell r="D53" t="str">
            <v>m</v>
          </cell>
          <cell r="E53">
            <v>894</v>
          </cell>
          <cell r="F53">
            <v>2750</v>
          </cell>
          <cell r="G53">
            <v>0</v>
          </cell>
          <cell r="H53">
            <v>0</v>
          </cell>
          <cell r="I53">
            <v>735</v>
          </cell>
          <cell r="J53">
            <v>4550</v>
          </cell>
          <cell r="K53">
            <v>0</v>
          </cell>
          <cell r="L53">
            <v>0</v>
          </cell>
          <cell r="M53">
            <v>0</v>
          </cell>
          <cell r="N53">
            <v>0</v>
          </cell>
          <cell r="O53">
            <v>0</v>
          </cell>
          <cell r="P53">
            <v>0</v>
          </cell>
          <cell r="Q53">
            <v>2750</v>
          </cell>
          <cell r="R53">
            <v>0</v>
          </cell>
          <cell r="S53">
            <v>1</v>
          </cell>
          <cell r="T53">
            <v>58</v>
          </cell>
          <cell r="U53">
            <v>0</v>
          </cell>
        </row>
        <row r="54">
          <cell r="A54" t="str">
            <v>자재 233</v>
          </cell>
          <cell r="B54" t="str">
            <v>파이프크램프</v>
          </cell>
          <cell r="C54" t="str">
            <v>∅36㎜,아연도</v>
          </cell>
          <cell r="D54" t="str">
            <v>개</v>
          </cell>
          <cell r="E54">
            <v>894</v>
          </cell>
          <cell r="F54">
            <v>290</v>
          </cell>
          <cell r="G54">
            <v>0</v>
          </cell>
          <cell r="H54">
            <v>0</v>
          </cell>
          <cell r="I54">
            <v>735</v>
          </cell>
          <cell r="J54">
            <v>476</v>
          </cell>
          <cell r="K54">
            <v>0</v>
          </cell>
          <cell r="L54">
            <v>0</v>
          </cell>
          <cell r="M54">
            <v>0</v>
          </cell>
          <cell r="N54">
            <v>0</v>
          </cell>
          <cell r="O54">
            <v>0</v>
          </cell>
          <cell r="P54">
            <v>0</v>
          </cell>
          <cell r="Q54">
            <v>290</v>
          </cell>
          <cell r="R54">
            <v>0</v>
          </cell>
          <cell r="S54">
            <v>1</v>
          </cell>
          <cell r="T54">
            <v>59</v>
          </cell>
        </row>
        <row r="55">
          <cell r="A55" t="str">
            <v>자재 234</v>
          </cell>
          <cell r="B55" t="str">
            <v>파이프크램프</v>
          </cell>
          <cell r="C55" t="str">
            <v>∅104㎜,아연도</v>
          </cell>
          <cell r="D55" t="str">
            <v>개</v>
          </cell>
          <cell r="E55">
            <v>894</v>
          </cell>
          <cell r="F55">
            <v>971</v>
          </cell>
          <cell r="G55">
            <v>0</v>
          </cell>
          <cell r="H55">
            <v>0</v>
          </cell>
          <cell r="I55">
            <v>735</v>
          </cell>
          <cell r="J55">
            <v>1495</v>
          </cell>
          <cell r="K55">
            <v>0</v>
          </cell>
          <cell r="L55">
            <v>0</v>
          </cell>
          <cell r="M55">
            <v>0</v>
          </cell>
          <cell r="N55">
            <v>0</v>
          </cell>
          <cell r="O55">
            <v>0</v>
          </cell>
          <cell r="P55">
            <v>0</v>
          </cell>
          <cell r="Q55">
            <v>971</v>
          </cell>
          <cell r="R55">
            <v>0</v>
          </cell>
          <cell r="S55">
            <v>1</v>
          </cell>
          <cell r="T55">
            <v>60</v>
          </cell>
        </row>
        <row r="56">
          <cell r="A56" t="str">
            <v>자재 235</v>
          </cell>
          <cell r="B56" t="str">
            <v>셋트앵커</v>
          </cell>
          <cell r="C56" t="str">
            <v>∅3/8" 장70㎜(STS)</v>
          </cell>
          <cell r="D56" t="str">
            <v>개</v>
          </cell>
          <cell r="E56">
            <v>1131</v>
          </cell>
          <cell r="F56">
            <v>800</v>
          </cell>
          <cell r="G56">
            <v>91</v>
          </cell>
          <cell r="H56">
            <v>460</v>
          </cell>
          <cell r="I56">
            <v>124</v>
          </cell>
          <cell r="J56">
            <v>645</v>
          </cell>
          <cell r="K56">
            <v>0</v>
          </cell>
          <cell r="L56">
            <v>0</v>
          </cell>
          <cell r="M56">
            <v>0</v>
          </cell>
          <cell r="N56">
            <v>0</v>
          </cell>
          <cell r="O56">
            <v>0</v>
          </cell>
          <cell r="P56">
            <v>0</v>
          </cell>
          <cell r="Q56">
            <v>460</v>
          </cell>
          <cell r="R56">
            <v>0</v>
          </cell>
          <cell r="S56">
            <v>1</v>
          </cell>
          <cell r="T56">
            <v>61</v>
          </cell>
        </row>
        <row r="57">
          <cell r="A57" t="str">
            <v>자재 236</v>
          </cell>
          <cell r="B57" t="str">
            <v>폴리에틸렌 전선관(비난연)</v>
          </cell>
          <cell r="C57" t="str">
            <v>PE 28㎜</v>
          </cell>
          <cell r="D57" t="str">
            <v>m</v>
          </cell>
          <cell r="E57">
            <v>890</v>
          </cell>
          <cell r="F57">
            <v>410</v>
          </cell>
          <cell r="G57">
            <v>1110</v>
          </cell>
          <cell r="H57">
            <v>470</v>
          </cell>
          <cell r="I57">
            <v>734</v>
          </cell>
          <cell r="J57">
            <v>514</v>
          </cell>
          <cell r="K57">
            <v>0</v>
          </cell>
          <cell r="L57">
            <v>0</v>
          </cell>
          <cell r="M57">
            <v>0</v>
          </cell>
          <cell r="N57">
            <v>0</v>
          </cell>
          <cell r="O57">
            <v>0</v>
          </cell>
          <cell r="P57">
            <v>0</v>
          </cell>
          <cell r="Q57">
            <v>410</v>
          </cell>
          <cell r="R57">
            <v>0</v>
          </cell>
          <cell r="S57">
            <v>1</v>
          </cell>
          <cell r="T57">
            <v>65</v>
          </cell>
        </row>
        <row r="58">
          <cell r="A58" t="str">
            <v>자재 236-1</v>
          </cell>
          <cell r="B58" t="str">
            <v>폴리에틸렌 전선관(난연)</v>
          </cell>
          <cell r="C58" t="str">
            <v>PE 28㎜</v>
          </cell>
          <cell r="D58" t="str">
            <v>m</v>
          </cell>
          <cell r="E58">
            <v>890</v>
          </cell>
          <cell r="F58">
            <v>660</v>
          </cell>
          <cell r="G58">
            <v>1110</v>
          </cell>
          <cell r="H58">
            <v>760</v>
          </cell>
          <cell r="I58">
            <v>734</v>
          </cell>
          <cell r="J58">
            <v>830</v>
          </cell>
          <cell r="K58">
            <v>0</v>
          </cell>
          <cell r="L58">
            <v>0</v>
          </cell>
          <cell r="M58">
            <v>0</v>
          </cell>
          <cell r="N58">
            <v>0</v>
          </cell>
          <cell r="O58">
            <v>0</v>
          </cell>
          <cell r="P58">
            <v>0</v>
          </cell>
          <cell r="Q58">
            <v>660</v>
          </cell>
          <cell r="R58">
            <v>0</v>
          </cell>
          <cell r="S58">
            <v>1</v>
          </cell>
          <cell r="T58">
            <v>65</v>
          </cell>
        </row>
        <row r="59">
          <cell r="A59" t="str">
            <v>자재 237</v>
          </cell>
          <cell r="B59" t="str">
            <v>풀박스</v>
          </cell>
          <cell r="C59" t="str">
            <v>300×300×150,아연도</v>
          </cell>
          <cell r="D59" t="str">
            <v>개</v>
          </cell>
          <cell r="E59">
            <v>905</v>
          </cell>
          <cell r="F59">
            <v>10200</v>
          </cell>
          <cell r="G59">
            <v>1108</v>
          </cell>
          <cell r="H59">
            <v>18150</v>
          </cell>
          <cell r="I59">
            <v>0</v>
          </cell>
          <cell r="J59">
            <v>0</v>
          </cell>
          <cell r="K59">
            <v>0</v>
          </cell>
          <cell r="L59">
            <v>0</v>
          </cell>
          <cell r="M59">
            <v>0</v>
          </cell>
          <cell r="N59">
            <v>0</v>
          </cell>
          <cell r="O59">
            <v>0</v>
          </cell>
          <cell r="P59">
            <v>0</v>
          </cell>
          <cell r="Q59">
            <v>10200</v>
          </cell>
          <cell r="R59">
            <v>0</v>
          </cell>
          <cell r="S59">
            <v>1</v>
          </cell>
          <cell r="T59">
            <v>67</v>
          </cell>
        </row>
        <row r="60">
          <cell r="A60" t="str">
            <v>자재 238</v>
          </cell>
          <cell r="B60" t="str">
            <v>반경철관</v>
          </cell>
          <cell r="C60" t="str">
            <v>100*2,400</v>
          </cell>
          <cell r="D60" t="str">
            <v>개</v>
          </cell>
          <cell r="E60">
            <v>0</v>
          </cell>
          <cell r="F60">
            <v>0</v>
          </cell>
          <cell r="G60">
            <v>0</v>
          </cell>
          <cell r="H60">
            <v>0</v>
          </cell>
          <cell r="I60">
            <v>0</v>
          </cell>
          <cell r="J60">
            <v>0</v>
          </cell>
          <cell r="K60" t="str">
            <v>원테크</v>
          </cell>
          <cell r="L60">
            <v>29000</v>
          </cell>
          <cell r="M60" t="str">
            <v>태진통신</v>
          </cell>
          <cell r="N60">
            <v>31900</v>
          </cell>
          <cell r="O60" t="str">
            <v>미래로IT</v>
          </cell>
          <cell r="P60">
            <v>33350</v>
          </cell>
          <cell r="Q60">
            <v>29000</v>
          </cell>
          <cell r="R60">
            <v>0</v>
          </cell>
          <cell r="S60">
            <v>1</v>
          </cell>
          <cell r="T60">
            <v>68</v>
          </cell>
        </row>
        <row r="61">
          <cell r="A61" t="str">
            <v>자재 239</v>
          </cell>
          <cell r="B61" t="str">
            <v>반경관취부밴드</v>
          </cell>
          <cell r="C61">
            <v>0</v>
          </cell>
          <cell r="D61" t="str">
            <v>개</v>
          </cell>
          <cell r="E61">
            <v>0</v>
          </cell>
          <cell r="F61">
            <v>0</v>
          </cell>
          <cell r="G61">
            <v>0</v>
          </cell>
          <cell r="H61">
            <v>0</v>
          </cell>
          <cell r="I61">
            <v>0</v>
          </cell>
          <cell r="J61">
            <v>0</v>
          </cell>
          <cell r="K61" t="str">
            <v>원테크</v>
          </cell>
          <cell r="L61">
            <v>1700</v>
          </cell>
          <cell r="M61" t="str">
            <v>태진통신</v>
          </cell>
          <cell r="N61">
            <v>18700</v>
          </cell>
          <cell r="O61" t="str">
            <v>미래로IT</v>
          </cell>
          <cell r="P61">
            <v>1955</v>
          </cell>
          <cell r="Q61">
            <v>1700</v>
          </cell>
          <cell r="R61">
            <v>0</v>
          </cell>
          <cell r="S61">
            <v>1</v>
          </cell>
          <cell r="T61">
            <v>69</v>
          </cell>
        </row>
        <row r="62">
          <cell r="A62" t="str">
            <v>자재 240</v>
          </cell>
          <cell r="B62" t="str">
            <v>다이아몬드비트</v>
          </cell>
          <cell r="C62" t="str">
            <v>6인치</v>
          </cell>
          <cell r="D62" t="str">
            <v>개</v>
          </cell>
          <cell r="E62">
            <v>0</v>
          </cell>
          <cell r="F62">
            <v>0</v>
          </cell>
          <cell r="G62">
            <v>0</v>
          </cell>
          <cell r="H62">
            <v>0</v>
          </cell>
          <cell r="I62">
            <v>0</v>
          </cell>
          <cell r="J62">
            <v>0</v>
          </cell>
          <cell r="K62" t="str">
            <v>원테크</v>
          </cell>
          <cell r="L62">
            <v>309000</v>
          </cell>
          <cell r="M62" t="str">
            <v>태진통신</v>
          </cell>
          <cell r="N62">
            <v>339000</v>
          </cell>
          <cell r="O62" t="str">
            <v>미래로IT</v>
          </cell>
          <cell r="P62">
            <v>355350</v>
          </cell>
          <cell r="Q62">
            <v>309000</v>
          </cell>
          <cell r="R62">
            <v>0</v>
          </cell>
          <cell r="S62">
            <v>1</v>
          </cell>
          <cell r="T62">
            <v>84</v>
          </cell>
        </row>
        <row r="63">
          <cell r="A63" t="str">
            <v>자재 241</v>
          </cell>
          <cell r="B63" t="str">
            <v>경고테이프</v>
          </cell>
          <cell r="C63" t="str">
            <v>0.15*300m</v>
          </cell>
          <cell r="D63" t="str">
            <v>m</v>
          </cell>
          <cell r="E63">
            <v>0</v>
          </cell>
          <cell r="F63">
            <v>0</v>
          </cell>
          <cell r="G63">
            <v>0</v>
          </cell>
          <cell r="H63">
            <v>0</v>
          </cell>
          <cell r="I63">
            <v>0</v>
          </cell>
          <cell r="J63">
            <v>0</v>
          </cell>
          <cell r="K63" t="str">
            <v>원테크</v>
          </cell>
          <cell r="L63">
            <v>210</v>
          </cell>
          <cell r="M63" t="str">
            <v>태진통신</v>
          </cell>
          <cell r="N63">
            <v>231</v>
          </cell>
          <cell r="O63" t="str">
            <v>미래로IT</v>
          </cell>
          <cell r="P63">
            <v>242</v>
          </cell>
          <cell r="Q63">
            <v>210</v>
          </cell>
          <cell r="R63">
            <v>0</v>
          </cell>
          <cell r="S63">
            <v>1</v>
          </cell>
          <cell r="T63">
            <v>85</v>
          </cell>
        </row>
        <row r="64">
          <cell r="A64" t="str">
            <v>자재 242</v>
          </cell>
          <cell r="B64" t="str">
            <v>조립식수공1호(PC)</v>
          </cell>
          <cell r="C64" t="str">
            <v>950x450x700x150t</v>
          </cell>
          <cell r="D64" t="str">
            <v>기</v>
          </cell>
          <cell r="E64">
            <v>0</v>
          </cell>
          <cell r="F64">
            <v>0</v>
          </cell>
          <cell r="G64">
            <v>0</v>
          </cell>
          <cell r="H64">
            <v>0</v>
          </cell>
          <cell r="I64">
            <v>305</v>
          </cell>
          <cell r="J64">
            <v>110000</v>
          </cell>
          <cell r="K64">
            <v>0</v>
          </cell>
          <cell r="L64">
            <v>0</v>
          </cell>
          <cell r="M64">
            <v>0</v>
          </cell>
          <cell r="N64">
            <v>0</v>
          </cell>
          <cell r="O64">
            <v>0</v>
          </cell>
          <cell r="P64">
            <v>0</v>
          </cell>
          <cell r="Q64">
            <v>110000</v>
          </cell>
          <cell r="R64">
            <v>0</v>
          </cell>
          <cell r="S64">
            <v>1</v>
          </cell>
          <cell r="T64">
            <v>93</v>
          </cell>
        </row>
        <row r="65">
          <cell r="A65" t="str">
            <v>자재 243</v>
          </cell>
          <cell r="B65" t="str">
            <v>BOX</v>
          </cell>
          <cell r="C65" t="str">
            <v>600X600x600 (외경)</v>
          </cell>
          <cell r="D65" t="str">
            <v>기</v>
          </cell>
          <cell r="E65">
            <v>0</v>
          </cell>
          <cell r="F65">
            <v>0</v>
          </cell>
          <cell r="G65">
            <v>0</v>
          </cell>
          <cell r="H65">
            <v>0</v>
          </cell>
          <cell r="I65">
            <v>305</v>
          </cell>
          <cell r="J65">
            <v>95000</v>
          </cell>
          <cell r="K65">
            <v>0</v>
          </cell>
          <cell r="L65">
            <v>0</v>
          </cell>
          <cell r="M65">
            <v>0</v>
          </cell>
          <cell r="N65">
            <v>0</v>
          </cell>
          <cell r="O65">
            <v>0</v>
          </cell>
          <cell r="P65">
            <v>0</v>
          </cell>
          <cell r="Q65">
            <v>95000</v>
          </cell>
          <cell r="R65">
            <v>0</v>
          </cell>
          <cell r="S65">
            <v>1</v>
          </cell>
          <cell r="T65">
            <v>94</v>
          </cell>
        </row>
        <row r="66">
          <cell r="A66" t="str">
            <v>자재 244</v>
          </cell>
          <cell r="B66" t="str">
            <v>수공철개(속뚜껑포함)</v>
          </cell>
          <cell r="C66" t="str">
            <v>KSD6021규격품</v>
          </cell>
          <cell r="D66" t="str">
            <v>조</v>
          </cell>
          <cell r="E66">
            <v>203</v>
          </cell>
          <cell r="F66">
            <v>418000</v>
          </cell>
          <cell r="G66">
            <v>203</v>
          </cell>
          <cell r="H66">
            <v>530000</v>
          </cell>
          <cell r="I66">
            <v>308</v>
          </cell>
          <cell r="J66">
            <v>495000</v>
          </cell>
          <cell r="K66">
            <v>0</v>
          </cell>
          <cell r="L66">
            <v>0</v>
          </cell>
          <cell r="M66">
            <v>0</v>
          </cell>
          <cell r="N66">
            <v>0</v>
          </cell>
          <cell r="O66">
            <v>0</v>
          </cell>
          <cell r="P66">
            <v>0</v>
          </cell>
          <cell r="Q66">
            <v>418000</v>
          </cell>
          <cell r="R66">
            <v>0</v>
          </cell>
          <cell r="S66">
            <v>1</v>
          </cell>
          <cell r="T66">
            <v>95</v>
          </cell>
        </row>
        <row r="67">
          <cell r="A67" t="str">
            <v>자재 245</v>
          </cell>
          <cell r="B67" t="str">
            <v>BOX 뚜껑(구상흑연주철)</v>
          </cell>
          <cell r="C67" t="str">
            <v>주철제 500x500x50</v>
          </cell>
          <cell r="D67" t="str">
            <v>조</v>
          </cell>
          <cell r="E67">
            <v>200</v>
          </cell>
          <cell r="F67">
            <v>128000</v>
          </cell>
          <cell r="G67">
            <v>0</v>
          </cell>
          <cell r="H67">
            <v>0</v>
          </cell>
          <cell r="I67">
            <v>312</v>
          </cell>
          <cell r="J67">
            <v>120000</v>
          </cell>
          <cell r="K67">
            <v>0</v>
          </cell>
          <cell r="L67">
            <v>0</v>
          </cell>
          <cell r="M67">
            <v>0</v>
          </cell>
          <cell r="N67">
            <v>0</v>
          </cell>
          <cell r="O67">
            <v>0</v>
          </cell>
          <cell r="P67">
            <v>0</v>
          </cell>
          <cell r="Q67">
            <v>120000</v>
          </cell>
          <cell r="R67">
            <v>0</v>
          </cell>
          <cell r="S67">
            <v>1</v>
          </cell>
          <cell r="T67">
            <v>96</v>
          </cell>
        </row>
        <row r="68">
          <cell r="A68" t="str">
            <v>자재 246</v>
          </cell>
          <cell r="B68" t="str">
            <v>인공표찰</v>
          </cell>
          <cell r="C68" t="str">
            <v>스텐,130x195</v>
          </cell>
          <cell r="D68" t="str">
            <v>매</v>
          </cell>
          <cell r="E68">
            <v>0</v>
          </cell>
          <cell r="F68">
            <v>0</v>
          </cell>
          <cell r="G68">
            <v>0</v>
          </cell>
          <cell r="H68">
            <v>0</v>
          </cell>
          <cell r="I68">
            <v>0</v>
          </cell>
          <cell r="J68">
            <v>0</v>
          </cell>
          <cell r="K68" t="str">
            <v>원테크</v>
          </cell>
          <cell r="L68">
            <v>4500</v>
          </cell>
          <cell r="M68" t="str">
            <v>태진통신</v>
          </cell>
          <cell r="N68">
            <v>4950</v>
          </cell>
          <cell r="O68" t="str">
            <v>미래로IT</v>
          </cell>
          <cell r="P68">
            <v>5175</v>
          </cell>
          <cell r="Q68">
            <v>4500</v>
          </cell>
          <cell r="R68">
            <v>0</v>
          </cell>
          <cell r="S68">
            <v>1</v>
          </cell>
          <cell r="T68">
            <v>97</v>
          </cell>
        </row>
        <row r="69">
          <cell r="A69" t="str">
            <v>자재 247</v>
          </cell>
          <cell r="B69" t="str">
            <v>케이블걸이</v>
          </cell>
          <cell r="C69" t="str">
            <v>1조용</v>
          </cell>
          <cell r="D69" t="str">
            <v>개</v>
          </cell>
          <cell r="E69">
            <v>0</v>
          </cell>
          <cell r="F69">
            <v>0</v>
          </cell>
          <cell r="G69">
            <v>0</v>
          </cell>
          <cell r="H69">
            <v>0</v>
          </cell>
          <cell r="I69">
            <v>0</v>
          </cell>
          <cell r="J69">
            <v>0</v>
          </cell>
          <cell r="K69" t="str">
            <v>원테크</v>
          </cell>
          <cell r="L69">
            <v>3500</v>
          </cell>
          <cell r="M69" t="str">
            <v>태진통신</v>
          </cell>
          <cell r="N69">
            <v>3850</v>
          </cell>
          <cell r="O69" t="str">
            <v>미래로IT</v>
          </cell>
          <cell r="P69">
            <v>4025</v>
          </cell>
          <cell r="Q69">
            <v>3500</v>
          </cell>
          <cell r="R69">
            <v>0</v>
          </cell>
          <cell r="S69">
            <v>1</v>
          </cell>
          <cell r="T69">
            <v>98</v>
          </cell>
        </row>
        <row r="70">
          <cell r="A70" t="str">
            <v>자재 248</v>
          </cell>
          <cell r="B70" t="str">
            <v>케이블받침대</v>
          </cell>
          <cell r="C70" t="str">
            <v>L-350</v>
          </cell>
          <cell r="D70" t="str">
            <v>개</v>
          </cell>
          <cell r="E70">
            <v>0</v>
          </cell>
          <cell r="F70">
            <v>0</v>
          </cell>
          <cell r="G70">
            <v>0</v>
          </cell>
          <cell r="H70">
            <v>0</v>
          </cell>
          <cell r="I70">
            <v>0</v>
          </cell>
          <cell r="J70">
            <v>0</v>
          </cell>
          <cell r="K70" t="str">
            <v>원테크</v>
          </cell>
          <cell r="L70">
            <v>9000</v>
          </cell>
          <cell r="M70" t="str">
            <v>태진통신</v>
          </cell>
          <cell r="N70">
            <v>9900</v>
          </cell>
          <cell r="O70" t="str">
            <v>미래로IT</v>
          </cell>
          <cell r="P70">
            <v>10350</v>
          </cell>
          <cell r="Q70">
            <v>9000</v>
          </cell>
          <cell r="R70">
            <v>0</v>
          </cell>
          <cell r="S70">
            <v>1</v>
          </cell>
          <cell r="T70">
            <v>99</v>
          </cell>
        </row>
        <row r="71">
          <cell r="A71" t="str">
            <v>자재 249</v>
          </cell>
          <cell r="B71" t="str">
            <v>동볼트</v>
          </cell>
          <cell r="C71" t="str">
            <v>∅12×100</v>
          </cell>
          <cell r="D71" t="str">
            <v>개</v>
          </cell>
          <cell r="E71">
            <v>0</v>
          </cell>
          <cell r="F71">
            <v>0</v>
          </cell>
          <cell r="G71">
            <v>0</v>
          </cell>
          <cell r="H71">
            <v>0</v>
          </cell>
          <cell r="I71">
            <v>0</v>
          </cell>
          <cell r="J71">
            <v>0</v>
          </cell>
          <cell r="K71" t="str">
            <v>원테크</v>
          </cell>
          <cell r="L71">
            <v>2100</v>
          </cell>
          <cell r="M71" t="str">
            <v>태진통신</v>
          </cell>
          <cell r="N71">
            <v>2310</v>
          </cell>
          <cell r="O71" t="str">
            <v>미래로IT</v>
          </cell>
          <cell r="P71">
            <v>2415</v>
          </cell>
          <cell r="Q71">
            <v>2100</v>
          </cell>
          <cell r="R71">
            <v>0</v>
          </cell>
          <cell r="S71">
            <v>1</v>
          </cell>
          <cell r="T71">
            <v>100</v>
          </cell>
        </row>
        <row r="72">
          <cell r="A72" t="str">
            <v>자재 250</v>
          </cell>
          <cell r="B72" t="str">
            <v>접지반</v>
          </cell>
          <cell r="C72" t="str">
            <v>2호</v>
          </cell>
          <cell r="D72" t="str">
            <v>개</v>
          </cell>
          <cell r="E72">
            <v>0</v>
          </cell>
          <cell r="F72">
            <v>0</v>
          </cell>
          <cell r="G72">
            <v>0</v>
          </cell>
          <cell r="H72">
            <v>0</v>
          </cell>
          <cell r="I72">
            <v>0</v>
          </cell>
          <cell r="J72">
            <v>0</v>
          </cell>
          <cell r="K72" t="str">
            <v>원테크</v>
          </cell>
          <cell r="L72">
            <v>26000</v>
          </cell>
          <cell r="M72" t="str">
            <v>태진통신</v>
          </cell>
          <cell r="N72">
            <v>28600</v>
          </cell>
          <cell r="O72" t="str">
            <v>미래로IT</v>
          </cell>
          <cell r="P72">
            <v>29900</v>
          </cell>
          <cell r="Q72">
            <v>26000</v>
          </cell>
          <cell r="R72">
            <v>0</v>
          </cell>
          <cell r="S72">
            <v>1</v>
          </cell>
          <cell r="T72">
            <v>101</v>
          </cell>
          <cell r="U72">
            <v>0</v>
          </cell>
        </row>
        <row r="73">
          <cell r="A73" t="str">
            <v>자재 251</v>
          </cell>
          <cell r="B73" t="str">
            <v>나동선</v>
          </cell>
          <cell r="C73" t="str">
            <v>50㎟</v>
          </cell>
          <cell r="D73" t="str">
            <v xml:space="preserve"> m </v>
          </cell>
          <cell r="E73">
            <v>0</v>
          </cell>
          <cell r="F73">
            <v>0</v>
          </cell>
          <cell r="G73">
            <v>0</v>
          </cell>
          <cell r="H73">
            <v>0</v>
          </cell>
          <cell r="I73">
            <v>712</v>
          </cell>
          <cell r="J73">
            <v>3380</v>
          </cell>
          <cell r="K73">
            <v>0</v>
          </cell>
          <cell r="L73">
            <v>0</v>
          </cell>
          <cell r="M73">
            <v>0</v>
          </cell>
          <cell r="N73">
            <v>0</v>
          </cell>
          <cell r="O73">
            <v>0</v>
          </cell>
          <cell r="P73">
            <v>0</v>
          </cell>
          <cell r="Q73">
            <v>3380</v>
          </cell>
          <cell r="R73">
            <v>0</v>
          </cell>
          <cell r="S73">
            <v>1</v>
          </cell>
          <cell r="T73">
            <v>102</v>
          </cell>
          <cell r="U73">
            <v>0</v>
          </cell>
        </row>
        <row r="74">
          <cell r="A74" t="str">
            <v>자재 252</v>
          </cell>
          <cell r="B74" t="str">
            <v>평떼</v>
          </cell>
          <cell r="C74" t="str">
            <v>조경용,한국잔디</v>
          </cell>
          <cell r="D74" t="str">
            <v>㎡</v>
          </cell>
          <cell r="E74">
            <v>0</v>
          </cell>
          <cell r="F74">
            <v>0</v>
          </cell>
          <cell r="G74">
            <v>0</v>
          </cell>
          <cell r="H74">
            <v>0</v>
          </cell>
          <cell r="I74">
            <v>420</v>
          </cell>
          <cell r="J74">
            <v>8895</v>
          </cell>
          <cell r="K74">
            <v>0</v>
          </cell>
          <cell r="L74">
            <v>0</v>
          </cell>
          <cell r="M74">
            <v>0</v>
          </cell>
          <cell r="N74">
            <v>0</v>
          </cell>
          <cell r="O74">
            <v>0</v>
          </cell>
          <cell r="P74">
            <v>0</v>
          </cell>
          <cell r="Q74">
            <v>8895</v>
          </cell>
          <cell r="R74">
            <v>0</v>
          </cell>
          <cell r="S74">
            <v>1</v>
          </cell>
          <cell r="T74">
            <v>108</v>
          </cell>
          <cell r="U74">
            <v>0</v>
          </cell>
        </row>
        <row r="75">
          <cell r="A75" t="str">
            <v>자재 253</v>
          </cell>
          <cell r="B75" t="str">
            <v>소형고압블록Ⅰ-2형</v>
          </cell>
          <cell r="C75" t="str">
            <v>200*100*60(회색)</v>
          </cell>
          <cell r="D75" t="str">
            <v>㎡</v>
          </cell>
          <cell r="E75">
            <v>0</v>
          </cell>
          <cell r="F75">
            <v>0</v>
          </cell>
          <cell r="G75">
            <v>183</v>
          </cell>
          <cell r="H75">
            <v>8000</v>
          </cell>
          <cell r="I75">
            <v>0</v>
          </cell>
          <cell r="J75">
            <v>0</v>
          </cell>
          <cell r="K75">
            <v>0</v>
          </cell>
          <cell r="L75">
            <v>0</v>
          </cell>
          <cell r="M75">
            <v>0</v>
          </cell>
          <cell r="N75">
            <v>0</v>
          </cell>
          <cell r="O75">
            <v>0</v>
          </cell>
          <cell r="P75">
            <v>0</v>
          </cell>
          <cell r="Q75">
            <v>8000</v>
          </cell>
          <cell r="R75">
            <v>0</v>
          </cell>
          <cell r="S75">
            <v>1</v>
          </cell>
          <cell r="T75">
            <v>109</v>
          </cell>
        </row>
        <row r="76">
          <cell r="A76" t="str">
            <v>자재 254</v>
          </cell>
          <cell r="B76" t="str">
            <v>컨테이너(사무실)</v>
          </cell>
          <cell r="C76" t="str">
            <v>W x L(3m x 9m)</v>
          </cell>
          <cell r="D76" t="str">
            <v>동</v>
          </cell>
          <cell r="E76">
            <v>96</v>
          </cell>
          <cell r="F76">
            <v>3200000</v>
          </cell>
          <cell r="G76">
            <v>544</v>
          </cell>
          <cell r="H76">
            <v>3800000</v>
          </cell>
          <cell r="I76" t="str">
            <v>2-442</v>
          </cell>
          <cell r="J76">
            <v>4000000</v>
          </cell>
          <cell r="K76">
            <v>0</v>
          </cell>
          <cell r="L76">
            <v>0</v>
          </cell>
          <cell r="M76">
            <v>0</v>
          </cell>
          <cell r="N76">
            <v>0</v>
          </cell>
          <cell r="O76">
            <v>0</v>
          </cell>
          <cell r="P76">
            <v>0</v>
          </cell>
          <cell r="Q76">
            <v>3200000</v>
          </cell>
          <cell r="R76">
            <v>0</v>
          </cell>
          <cell r="S76">
            <v>1</v>
          </cell>
          <cell r="T76">
            <v>114</v>
          </cell>
          <cell r="U76">
            <v>0</v>
          </cell>
        </row>
        <row r="77">
          <cell r="A77" t="str">
            <v>자재 255</v>
          </cell>
          <cell r="B77" t="str">
            <v>컨테이너(창고)</v>
          </cell>
          <cell r="C77" t="str">
            <v>W x L(3m x 12m)</v>
          </cell>
          <cell r="D77" t="str">
            <v>동</v>
          </cell>
          <cell r="E77">
            <v>96</v>
          </cell>
          <cell r="F77">
            <v>3500000</v>
          </cell>
          <cell r="G77">
            <v>544</v>
          </cell>
          <cell r="H77">
            <v>4300000</v>
          </cell>
          <cell r="I77" t="str">
            <v>2-442</v>
          </cell>
          <cell r="J77">
            <v>3900000</v>
          </cell>
          <cell r="K77">
            <v>0</v>
          </cell>
          <cell r="L77">
            <v>0</v>
          </cell>
          <cell r="M77">
            <v>0</v>
          </cell>
          <cell r="N77">
            <v>0</v>
          </cell>
          <cell r="O77">
            <v>0</v>
          </cell>
          <cell r="P77">
            <v>0</v>
          </cell>
          <cell r="Q77">
            <v>3500000</v>
          </cell>
          <cell r="R77">
            <v>0</v>
          </cell>
          <cell r="S77">
            <v>1</v>
          </cell>
          <cell r="T77">
            <v>115</v>
          </cell>
        </row>
        <row r="78">
          <cell r="A78" t="str">
            <v>자재 256</v>
          </cell>
          <cell r="B78" t="str">
            <v>고장력후렉시블</v>
          </cell>
          <cell r="C78" t="str">
            <v>∅28, 방수형</v>
          </cell>
          <cell r="D78">
            <v>0</v>
          </cell>
          <cell r="E78">
            <v>892</v>
          </cell>
          <cell r="F78">
            <v>3400</v>
          </cell>
          <cell r="G78">
            <v>1109</v>
          </cell>
          <cell r="H78">
            <v>3400</v>
          </cell>
          <cell r="I78">
            <v>738</v>
          </cell>
          <cell r="J78">
            <v>3400</v>
          </cell>
          <cell r="K78">
            <v>0</v>
          </cell>
          <cell r="L78">
            <v>0</v>
          </cell>
          <cell r="M78">
            <v>0</v>
          </cell>
          <cell r="N78">
            <v>0</v>
          </cell>
          <cell r="O78">
            <v>0</v>
          </cell>
          <cell r="P78">
            <v>0</v>
          </cell>
          <cell r="Q78">
            <v>3400</v>
          </cell>
          <cell r="R78">
            <v>0</v>
          </cell>
          <cell r="S78">
            <v>1</v>
          </cell>
          <cell r="T78">
            <v>153</v>
          </cell>
        </row>
        <row r="79">
          <cell r="A79" t="str">
            <v>자재 257</v>
          </cell>
          <cell r="B79" t="str">
            <v>광분배함(FDF)</v>
          </cell>
          <cell r="C79" t="str">
            <v>72C</v>
          </cell>
          <cell r="D79" t="str">
            <v>개</v>
          </cell>
          <cell r="E79">
            <v>879</v>
          </cell>
          <cell r="F79">
            <v>377159</v>
          </cell>
          <cell r="G79">
            <v>0</v>
          </cell>
          <cell r="H79">
            <v>0</v>
          </cell>
          <cell r="I79">
            <v>0</v>
          </cell>
          <cell r="J79">
            <v>0</v>
          </cell>
          <cell r="K79">
            <v>0</v>
          </cell>
          <cell r="L79">
            <v>0</v>
          </cell>
          <cell r="M79">
            <v>0</v>
          </cell>
          <cell r="N79">
            <v>0</v>
          </cell>
          <cell r="O79">
            <v>0</v>
          </cell>
          <cell r="P79">
            <v>0</v>
          </cell>
          <cell r="Q79">
            <v>377159</v>
          </cell>
          <cell r="R79">
            <v>0</v>
          </cell>
          <cell r="S79">
            <v>1</v>
          </cell>
          <cell r="T79">
            <v>48</v>
          </cell>
        </row>
        <row r="80">
          <cell r="A80" t="str">
            <v>자재 301</v>
          </cell>
          <cell r="B80" t="str">
            <v>롱슬리브</v>
          </cell>
          <cell r="C80" t="str">
            <v>C형,70㎟</v>
          </cell>
          <cell r="D80" t="str">
            <v xml:space="preserve"> 개 </v>
          </cell>
          <cell r="E80">
            <v>0</v>
          </cell>
          <cell r="F80">
            <v>0</v>
          </cell>
          <cell r="G80">
            <v>0</v>
          </cell>
          <cell r="H80">
            <v>0</v>
          </cell>
          <cell r="I80">
            <v>0</v>
          </cell>
          <cell r="J80">
            <v>0</v>
          </cell>
          <cell r="K80" t="str">
            <v>원테크</v>
          </cell>
          <cell r="L80">
            <v>1550</v>
          </cell>
          <cell r="M80" t="str">
            <v>태진통신</v>
          </cell>
          <cell r="N80">
            <v>1705</v>
          </cell>
          <cell r="O80" t="str">
            <v>미래로IT</v>
          </cell>
          <cell r="P80">
            <v>1783</v>
          </cell>
          <cell r="Q80">
            <v>1550</v>
          </cell>
          <cell r="R80">
            <v>0</v>
          </cell>
          <cell r="S80">
            <v>1</v>
          </cell>
          <cell r="T80">
            <v>164</v>
          </cell>
        </row>
        <row r="81">
          <cell r="A81" t="str">
            <v>자재 302</v>
          </cell>
          <cell r="B81" t="str">
            <v>GV 접지용전선</v>
          </cell>
          <cell r="C81" t="str">
            <v>25㎟</v>
          </cell>
          <cell r="D81" t="str">
            <v xml:space="preserve"> m </v>
          </cell>
          <cell r="E81">
            <v>863</v>
          </cell>
          <cell r="F81">
            <v>2539</v>
          </cell>
          <cell r="G81">
            <v>1084</v>
          </cell>
          <cell r="H81">
            <v>4260</v>
          </cell>
          <cell r="I81">
            <v>695</v>
          </cell>
          <cell r="J81">
            <v>2420</v>
          </cell>
          <cell r="K81">
            <v>0</v>
          </cell>
          <cell r="L81">
            <v>0</v>
          </cell>
          <cell r="M81">
            <v>0</v>
          </cell>
          <cell r="N81">
            <v>0</v>
          </cell>
          <cell r="O81">
            <v>0</v>
          </cell>
          <cell r="P81">
            <v>0</v>
          </cell>
          <cell r="Q81">
            <v>2420</v>
          </cell>
          <cell r="R81">
            <v>0</v>
          </cell>
          <cell r="S81">
            <v>1</v>
          </cell>
          <cell r="T81">
            <v>169</v>
          </cell>
        </row>
        <row r="82">
          <cell r="A82">
            <v>0</v>
          </cell>
          <cell r="B82" t="str">
            <v>공통</v>
          </cell>
          <cell r="C82">
            <v>0</v>
          </cell>
          <cell r="D82">
            <v>0</v>
          </cell>
          <cell r="E82">
            <v>0</v>
          </cell>
          <cell r="F82">
            <v>0</v>
          </cell>
          <cell r="G82">
            <v>0</v>
          </cell>
          <cell r="H82">
            <v>0</v>
          </cell>
          <cell r="I82">
            <v>0</v>
          </cell>
          <cell r="J82">
            <v>0</v>
          </cell>
          <cell r="K82">
            <v>0</v>
          </cell>
          <cell r="L82">
            <v>0</v>
          </cell>
          <cell r="M82">
            <v>0</v>
          </cell>
          <cell r="N82">
            <v>0</v>
          </cell>
          <cell r="O82">
            <v>0</v>
          </cell>
          <cell r="P82">
            <v>0</v>
          </cell>
          <cell r="Q82">
            <v>0</v>
          </cell>
          <cell r="R82">
            <v>0</v>
          </cell>
          <cell r="S82">
            <v>1</v>
          </cell>
          <cell r="T82">
            <v>172</v>
          </cell>
        </row>
        <row r="83">
          <cell r="A83" t="str">
            <v>자재 401</v>
          </cell>
          <cell r="B83" t="str">
            <v>UTP 케이블</v>
          </cell>
          <cell r="C83" t="str">
            <v>UTP Cat.5-4P</v>
          </cell>
          <cell r="D83" t="str">
            <v>m</v>
          </cell>
          <cell r="E83">
            <v>877</v>
          </cell>
          <cell r="F83">
            <v>1100</v>
          </cell>
          <cell r="G83">
            <v>1091</v>
          </cell>
          <cell r="H83">
            <v>1500</v>
          </cell>
          <cell r="I83">
            <v>709</v>
          </cell>
          <cell r="J83">
            <v>1100</v>
          </cell>
          <cell r="K83">
            <v>0</v>
          </cell>
          <cell r="L83">
            <v>0</v>
          </cell>
          <cell r="M83">
            <v>0</v>
          </cell>
          <cell r="N83">
            <v>0</v>
          </cell>
          <cell r="O83">
            <v>0</v>
          </cell>
          <cell r="P83">
            <v>0</v>
          </cell>
          <cell r="Q83">
            <v>1100</v>
          </cell>
          <cell r="R83">
            <v>0</v>
          </cell>
          <cell r="S83">
            <v>1</v>
          </cell>
          <cell r="T83">
            <v>174</v>
          </cell>
        </row>
        <row r="84">
          <cell r="A84" t="str">
            <v>자재 402</v>
          </cell>
          <cell r="B84" t="str">
            <v>UTP 케이블</v>
          </cell>
          <cell r="C84" t="str">
            <v>UTP Cat.6-4P</v>
          </cell>
          <cell r="D84" t="str">
            <v>m</v>
          </cell>
          <cell r="E84">
            <v>877</v>
          </cell>
          <cell r="F84">
            <v>1860</v>
          </cell>
          <cell r="G84">
            <v>1091</v>
          </cell>
          <cell r="H84">
            <v>1530</v>
          </cell>
          <cell r="I84">
            <v>709</v>
          </cell>
          <cell r="J84">
            <v>1860</v>
          </cell>
          <cell r="K84">
            <v>0</v>
          </cell>
          <cell r="L84">
            <v>0</v>
          </cell>
          <cell r="M84">
            <v>0</v>
          </cell>
          <cell r="N84">
            <v>0</v>
          </cell>
          <cell r="O84">
            <v>0</v>
          </cell>
          <cell r="P84">
            <v>0</v>
          </cell>
          <cell r="Q84">
            <v>1530</v>
          </cell>
          <cell r="R84">
            <v>0</v>
          </cell>
          <cell r="S84">
            <v>1</v>
          </cell>
          <cell r="T84">
            <v>175</v>
          </cell>
        </row>
        <row r="85">
          <cell r="A85" t="str">
            <v>자재 403</v>
          </cell>
          <cell r="B85" t="str">
            <v>경유</v>
          </cell>
          <cell r="C85">
            <v>0</v>
          </cell>
          <cell r="D85" t="str">
            <v>ℓ</v>
          </cell>
          <cell r="E85">
            <v>1237</v>
          </cell>
          <cell r="F85">
            <v>1286</v>
          </cell>
          <cell r="G85" t="str">
            <v>2-32</v>
          </cell>
          <cell r="H85">
            <v>1325</v>
          </cell>
          <cell r="I85" t="str">
            <v>2-894</v>
          </cell>
          <cell r="J85">
            <v>1327</v>
          </cell>
          <cell r="K85">
            <v>0</v>
          </cell>
          <cell r="L85">
            <v>0</v>
          </cell>
          <cell r="M85">
            <v>0</v>
          </cell>
          <cell r="N85">
            <v>0</v>
          </cell>
          <cell r="O85">
            <v>0</v>
          </cell>
          <cell r="P85">
            <v>0</v>
          </cell>
          <cell r="Q85">
            <v>1286</v>
          </cell>
          <cell r="R85">
            <v>0</v>
          </cell>
          <cell r="S85">
            <v>1</v>
          </cell>
          <cell r="T85">
            <v>186</v>
          </cell>
          <cell r="U85">
            <v>0</v>
          </cell>
        </row>
        <row r="86">
          <cell r="A86" t="str">
            <v>자재 404</v>
          </cell>
          <cell r="B86" t="str">
            <v>휘발유</v>
          </cell>
          <cell r="C86">
            <v>0</v>
          </cell>
          <cell r="D86" t="str">
            <v>ℓ</v>
          </cell>
          <cell r="E86">
            <v>1237</v>
          </cell>
          <cell r="F86">
            <v>1492</v>
          </cell>
          <cell r="G86" t="str">
            <v>2-32</v>
          </cell>
          <cell r="H86">
            <v>1514</v>
          </cell>
          <cell r="I86" t="str">
            <v>2-894</v>
          </cell>
          <cell r="J86">
            <v>1522</v>
          </cell>
          <cell r="K86">
            <v>0</v>
          </cell>
          <cell r="L86">
            <v>0</v>
          </cell>
          <cell r="M86">
            <v>0</v>
          </cell>
          <cell r="N86">
            <v>0</v>
          </cell>
          <cell r="O86">
            <v>0</v>
          </cell>
          <cell r="P86">
            <v>0</v>
          </cell>
          <cell r="Q86">
            <v>1492</v>
          </cell>
          <cell r="R86">
            <v>0</v>
          </cell>
          <cell r="S86">
            <v>1</v>
          </cell>
          <cell r="T86">
            <v>192</v>
          </cell>
          <cell r="U86">
            <v>0</v>
          </cell>
        </row>
        <row r="87">
          <cell r="A87" t="str">
            <v>자재 405</v>
          </cell>
          <cell r="B87" t="str">
            <v>라바콘</v>
          </cell>
          <cell r="C87" t="str">
            <v>360*360*H700(일반용)</v>
          </cell>
          <cell r="D87" t="str">
            <v>개</v>
          </cell>
          <cell r="E87">
            <v>0</v>
          </cell>
          <cell r="F87">
            <v>0</v>
          </cell>
          <cell r="G87">
            <v>0</v>
          </cell>
          <cell r="H87">
            <v>0</v>
          </cell>
          <cell r="I87">
            <v>328</v>
          </cell>
          <cell r="J87">
            <v>18000</v>
          </cell>
          <cell r="K87">
            <v>0</v>
          </cell>
          <cell r="L87">
            <v>0</v>
          </cell>
          <cell r="M87">
            <v>0</v>
          </cell>
          <cell r="N87">
            <v>0</v>
          </cell>
          <cell r="O87">
            <v>0</v>
          </cell>
          <cell r="P87">
            <v>0</v>
          </cell>
          <cell r="Q87">
            <v>18000</v>
          </cell>
          <cell r="R87">
            <v>0</v>
          </cell>
          <cell r="S87">
            <v>1</v>
          </cell>
          <cell r="T87">
            <v>194</v>
          </cell>
          <cell r="U87">
            <v>0</v>
          </cell>
        </row>
        <row r="88">
          <cell r="A88" t="str">
            <v>자재 406</v>
          </cell>
          <cell r="B88" t="str">
            <v>안내표지판</v>
          </cell>
          <cell r="C88" t="str">
            <v>입간판, 점멸식</v>
          </cell>
          <cell r="D88" t="str">
            <v>개</v>
          </cell>
          <cell r="E88">
            <v>0</v>
          </cell>
          <cell r="F88">
            <v>0</v>
          </cell>
          <cell r="G88">
            <v>0</v>
          </cell>
          <cell r="H88">
            <v>0</v>
          </cell>
          <cell r="I88">
            <v>0</v>
          </cell>
          <cell r="J88">
            <v>0</v>
          </cell>
          <cell r="K88" t="str">
            <v>건아정보</v>
          </cell>
          <cell r="L88">
            <v>300000</v>
          </cell>
          <cell r="M88" t="str">
            <v>엔토스</v>
          </cell>
          <cell r="N88">
            <v>320000</v>
          </cell>
          <cell r="O88" t="str">
            <v>세영정보통신</v>
          </cell>
          <cell r="P88">
            <v>350000</v>
          </cell>
          <cell r="Q88">
            <v>300000</v>
          </cell>
          <cell r="R88">
            <v>0</v>
          </cell>
          <cell r="S88">
            <v>1</v>
          </cell>
          <cell r="T88">
            <v>195</v>
          </cell>
          <cell r="U88">
            <v>0</v>
          </cell>
        </row>
        <row r="89">
          <cell r="A89" t="str">
            <v>자재 407</v>
          </cell>
          <cell r="B89" t="str">
            <v>교통안전표지판</v>
          </cell>
          <cell r="C89" t="str">
            <v>3각, 900㎜ x 2T</v>
          </cell>
          <cell r="D89" t="str">
            <v>개</v>
          </cell>
          <cell r="E89">
            <v>228</v>
          </cell>
          <cell r="F89">
            <v>90000</v>
          </cell>
          <cell r="G89">
            <v>0</v>
          </cell>
          <cell r="H89">
            <v>0</v>
          </cell>
          <cell r="I89">
            <v>0</v>
          </cell>
          <cell r="J89">
            <v>0</v>
          </cell>
          <cell r="K89">
            <v>0</v>
          </cell>
          <cell r="L89">
            <v>0</v>
          </cell>
          <cell r="M89">
            <v>0</v>
          </cell>
          <cell r="N89">
            <v>0</v>
          </cell>
          <cell r="O89">
            <v>0</v>
          </cell>
          <cell r="P89">
            <v>0</v>
          </cell>
          <cell r="Q89">
            <v>90000</v>
          </cell>
          <cell r="R89">
            <v>0</v>
          </cell>
          <cell r="S89">
            <v>1</v>
          </cell>
          <cell r="T89">
            <v>196</v>
          </cell>
          <cell r="U89">
            <v>0</v>
          </cell>
        </row>
        <row r="90">
          <cell r="A90" t="str">
            <v>자재 408</v>
          </cell>
          <cell r="B90" t="str">
            <v>교통안전표지판</v>
          </cell>
          <cell r="C90" t="str">
            <v>원형, 900㎜ x 2T</v>
          </cell>
          <cell r="D90" t="str">
            <v>개</v>
          </cell>
          <cell r="E90">
            <v>228</v>
          </cell>
          <cell r="F90">
            <v>150000</v>
          </cell>
          <cell r="G90">
            <v>0</v>
          </cell>
          <cell r="H90">
            <v>0</v>
          </cell>
          <cell r="I90">
            <v>0</v>
          </cell>
          <cell r="J90">
            <v>0</v>
          </cell>
          <cell r="K90">
            <v>0</v>
          </cell>
          <cell r="L90">
            <v>0</v>
          </cell>
          <cell r="M90">
            <v>0</v>
          </cell>
          <cell r="N90">
            <v>0</v>
          </cell>
          <cell r="O90">
            <v>0</v>
          </cell>
          <cell r="P90">
            <v>0</v>
          </cell>
          <cell r="Q90">
            <v>150000</v>
          </cell>
          <cell r="R90">
            <v>0</v>
          </cell>
          <cell r="S90">
            <v>1</v>
          </cell>
          <cell r="T90">
            <v>197</v>
          </cell>
        </row>
        <row r="91">
          <cell r="A91" t="str">
            <v>자재 409</v>
          </cell>
          <cell r="B91" t="str">
            <v>시멘트</v>
          </cell>
          <cell r="C91" t="str">
            <v>KS 40㎏/포</v>
          </cell>
          <cell r="D91" t="str">
            <v>㎏</v>
          </cell>
          <cell r="E91">
            <v>62</v>
          </cell>
          <cell r="F91">
            <v>4180</v>
          </cell>
          <cell r="G91">
            <v>106</v>
          </cell>
          <cell r="H91">
            <v>4180</v>
          </cell>
          <cell r="I91">
            <v>133</v>
          </cell>
          <cell r="J91">
            <v>3960</v>
          </cell>
          <cell r="K91">
            <v>0</v>
          </cell>
          <cell r="L91">
            <v>0</v>
          </cell>
          <cell r="M91">
            <v>0</v>
          </cell>
          <cell r="N91">
            <v>0</v>
          </cell>
          <cell r="O91">
            <v>0</v>
          </cell>
          <cell r="P91">
            <v>0</v>
          </cell>
          <cell r="Q91">
            <v>3960</v>
          </cell>
          <cell r="R91">
            <v>0</v>
          </cell>
          <cell r="S91">
            <v>1</v>
          </cell>
          <cell r="T91">
            <v>199</v>
          </cell>
        </row>
        <row r="92">
          <cell r="A92" t="str">
            <v>자재 410</v>
          </cell>
          <cell r="B92" t="str">
            <v>모래</v>
          </cell>
          <cell r="C92" t="str">
            <v>강모래(시내도착도)</v>
          </cell>
          <cell r="D92" t="str">
            <v>㎥</v>
          </cell>
          <cell r="E92">
            <v>61</v>
          </cell>
          <cell r="F92">
            <v>16000</v>
          </cell>
          <cell r="G92">
            <v>103</v>
          </cell>
          <cell r="H92">
            <v>23000</v>
          </cell>
          <cell r="I92">
            <v>132</v>
          </cell>
          <cell r="J92">
            <v>25000</v>
          </cell>
          <cell r="K92">
            <v>0</v>
          </cell>
          <cell r="L92">
            <v>0</v>
          </cell>
          <cell r="M92">
            <v>0</v>
          </cell>
          <cell r="N92">
            <v>0</v>
          </cell>
          <cell r="O92">
            <v>0</v>
          </cell>
          <cell r="P92">
            <v>0</v>
          </cell>
          <cell r="Q92">
            <v>16000</v>
          </cell>
          <cell r="R92">
            <v>0</v>
          </cell>
          <cell r="S92">
            <v>1</v>
          </cell>
          <cell r="T92">
            <v>200</v>
          </cell>
          <cell r="U92">
            <v>0</v>
          </cell>
        </row>
        <row r="93">
          <cell r="A93" t="str">
            <v>자재 411</v>
          </cell>
          <cell r="B93" t="str">
            <v>자갈</v>
          </cell>
          <cell r="C93" t="str">
            <v>40㎜급(시내도착도)</v>
          </cell>
          <cell r="D93" t="str">
            <v>㎥</v>
          </cell>
          <cell r="E93">
            <v>61</v>
          </cell>
          <cell r="F93">
            <v>27000</v>
          </cell>
          <cell r="G93">
            <v>103</v>
          </cell>
          <cell r="H93">
            <v>24000</v>
          </cell>
          <cell r="I93">
            <v>132</v>
          </cell>
          <cell r="J93">
            <v>27000</v>
          </cell>
          <cell r="K93">
            <v>0</v>
          </cell>
          <cell r="L93">
            <v>0</v>
          </cell>
          <cell r="M93">
            <v>0</v>
          </cell>
          <cell r="N93">
            <v>0</v>
          </cell>
          <cell r="O93">
            <v>0</v>
          </cell>
          <cell r="P93">
            <v>0</v>
          </cell>
          <cell r="Q93">
            <v>24000</v>
          </cell>
          <cell r="R93">
            <v>0</v>
          </cell>
          <cell r="S93">
            <v>1</v>
          </cell>
          <cell r="T93">
            <v>201</v>
          </cell>
          <cell r="U93">
            <v>0</v>
          </cell>
        </row>
        <row r="94">
          <cell r="A94" t="str">
            <v>자재 412</v>
          </cell>
          <cell r="B94" t="str">
            <v>합판_내수합판</v>
          </cell>
          <cell r="C94" t="str">
            <v>12T 0.91*1.82</v>
          </cell>
          <cell r="D94" t="str">
            <v>㎡</v>
          </cell>
          <cell r="E94">
            <v>408</v>
          </cell>
          <cell r="F94">
            <v>17500</v>
          </cell>
          <cell r="G94">
            <v>677</v>
          </cell>
          <cell r="H94">
            <v>17700</v>
          </cell>
          <cell r="I94" t="str">
            <v>2-354</v>
          </cell>
          <cell r="J94">
            <v>20200</v>
          </cell>
          <cell r="K94">
            <v>0</v>
          </cell>
          <cell r="L94">
            <v>0</v>
          </cell>
          <cell r="M94">
            <v>0</v>
          </cell>
          <cell r="N94">
            <v>0</v>
          </cell>
          <cell r="O94">
            <v>0</v>
          </cell>
          <cell r="P94">
            <v>0</v>
          </cell>
          <cell r="Q94">
            <v>17500</v>
          </cell>
          <cell r="R94">
            <v>0</v>
          </cell>
          <cell r="S94">
            <v>1</v>
          </cell>
          <cell r="T94">
            <v>202</v>
          </cell>
          <cell r="U94">
            <v>0</v>
          </cell>
        </row>
        <row r="95">
          <cell r="A95" t="str">
            <v>자재 413</v>
          </cell>
          <cell r="B95" t="str">
            <v>각재(외송)</v>
          </cell>
          <cell r="C95" t="str">
            <v>4.5x4.5</v>
          </cell>
          <cell r="D95" t="str">
            <v>㎥</v>
          </cell>
          <cell r="E95">
            <v>73</v>
          </cell>
          <cell r="F95">
            <v>1700</v>
          </cell>
          <cell r="G95">
            <v>139</v>
          </cell>
          <cell r="H95">
            <v>1300</v>
          </cell>
          <cell r="I95">
            <v>0</v>
          </cell>
          <cell r="J95">
            <v>0</v>
          </cell>
          <cell r="K95">
            <v>0</v>
          </cell>
          <cell r="L95">
            <v>0</v>
          </cell>
          <cell r="M95">
            <v>0</v>
          </cell>
          <cell r="N95">
            <v>0</v>
          </cell>
          <cell r="O95">
            <v>0</v>
          </cell>
          <cell r="P95">
            <v>0</v>
          </cell>
          <cell r="Q95">
            <v>1300</v>
          </cell>
          <cell r="R95">
            <v>0</v>
          </cell>
          <cell r="S95">
            <v>1</v>
          </cell>
          <cell r="T95">
            <v>204</v>
          </cell>
        </row>
        <row r="96">
          <cell r="A96" t="str">
            <v>자재 414</v>
          </cell>
          <cell r="B96" t="str">
            <v>철선</v>
          </cell>
          <cell r="C96" t="str">
            <v>보통 #12</v>
          </cell>
          <cell r="D96" t="str">
            <v>㎏</v>
          </cell>
          <cell r="E96">
            <v>42</v>
          </cell>
          <cell r="F96">
            <v>1190</v>
          </cell>
          <cell r="G96">
            <v>66</v>
          </cell>
          <cell r="H96">
            <v>1190</v>
          </cell>
          <cell r="I96">
            <v>104</v>
          </cell>
          <cell r="J96">
            <v>1180</v>
          </cell>
          <cell r="K96">
            <v>0</v>
          </cell>
          <cell r="L96">
            <v>0</v>
          </cell>
          <cell r="M96">
            <v>0</v>
          </cell>
          <cell r="N96">
            <v>0</v>
          </cell>
          <cell r="O96">
            <v>0</v>
          </cell>
          <cell r="P96">
            <v>0</v>
          </cell>
          <cell r="Q96">
            <v>1180</v>
          </cell>
          <cell r="R96">
            <v>0</v>
          </cell>
          <cell r="S96">
            <v>1</v>
          </cell>
          <cell r="T96">
            <v>205</v>
          </cell>
        </row>
        <row r="97">
          <cell r="A97" t="str">
            <v>자재 415</v>
          </cell>
          <cell r="B97" t="str">
            <v>철못</v>
          </cell>
          <cell r="C97" t="str">
            <v>N50</v>
          </cell>
          <cell r="D97" t="str">
            <v>㎏</v>
          </cell>
          <cell r="E97">
            <v>43</v>
          </cell>
          <cell r="F97">
            <v>20250</v>
          </cell>
          <cell r="G97">
            <v>67</v>
          </cell>
          <cell r="H97">
            <v>33990</v>
          </cell>
          <cell r="I97">
            <v>104</v>
          </cell>
          <cell r="J97">
            <v>23200</v>
          </cell>
          <cell r="K97">
            <v>0</v>
          </cell>
          <cell r="L97">
            <v>0</v>
          </cell>
          <cell r="M97">
            <v>0</v>
          </cell>
          <cell r="N97">
            <v>0</v>
          </cell>
          <cell r="O97">
            <v>0</v>
          </cell>
          <cell r="P97">
            <v>0</v>
          </cell>
          <cell r="Q97">
            <v>20250</v>
          </cell>
          <cell r="R97">
            <v>0</v>
          </cell>
          <cell r="S97">
            <v>1</v>
          </cell>
          <cell r="T97">
            <v>206</v>
          </cell>
          <cell r="U97">
            <v>0</v>
          </cell>
        </row>
        <row r="98">
          <cell r="A98" t="str">
            <v>자재 416</v>
          </cell>
          <cell r="B98" t="str">
            <v>박리제</v>
          </cell>
          <cell r="C98" t="str">
            <v>세라콘 501</v>
          </cell>
          <cell r="D98" t="str">
            <v>L</v>
          </cell>
          <cell r="E98">
            <v>85</v>
          </cell>
          <cell r="F98">
            <v>250000</v>
          </cell>
          <cell r="G98">
            <v>151</v>
          </cell>
          <cell r="H98">
            <v>250000</v>
          </cell>
          <cell r="I98">
            <v>164</v>
          </cell>
          <cell r="J98">
            <v>1250</v>
          </cell>
          <cell r="K98">
            <v>0</v>
          </cell>
          <cell r="L98">
            <v>0</v>
          </cell>
          <cell r="M98">
            <v>0</v>
          </cell>
          <cell r="N98">
            <v>0</v>
          </cell>
          <cell r="O98">
            <v>0</v>
          </cell>
          <cell r="P98">
            <v>0</v>
          </cell>
          <cell r="Q98">
            <v>1250</v>
          </cell>
          <cell r="R98">
            <v>0</v>
          </cell>
          <cell r="S98">
            <v>1</v>
          </cell>
          <cell r="T98">
            <v>207</v>
          </cell>
          <cell r="U98">
            <v>0</v>
          </cell>
        </row>
        <row r="99">
          <cell r="A99" t="str">
            <v>자재 417</v>
          </cell>
          <cell r="B99" t="str">
            <v>연동선</v>
          </cell>
          <cell r="C99" t="str">
            <v>∅2㎜</v>
          </cell>
          <cell r="D99" t="str">
            <v>Kg</v>
          </cell>
          <cell r="E99">
            <v>0</v>
          </cell>
          <cell r="F99">
            <v>0</v>
          </cell>
          <cell r="G99">
            <v>0</v>
          </cell>
          <cell r="H99">
            <v>0</v>
          </cell>
          <cell r="I99">
            <v>0</v>
          </cell>
          <cell r="J99">
            <v>0</v>
          </cell>
          <cell r="K99" t="str">
            <v>원테크</v>
          </cell>
          <cell r="L99">
            <v>700</v>
          </cell>
          <cell r="M99" t="str">
            <v>태진통신</v>
          </cell>
          <cell r="N99">
            <v>770</v>
          </cell>
          <cell r="O99" t="str">
            <v>미래로IT</v>
          </cell>
          <cell r="P99">
            <v>805</v>
          </cell>
          <cell r="Q99">
            <v>700</v>
          </cell>
          <cell r="R99">
            <v>0</v>
          </cell>
          <cell r="S99">
            <v>2</v>
          </cell>
          <cell r="T99">
            <v>44</v>
          </cell>
        </row>
        <row r="100">
          <cell r="A100" t="str">
            <v>자재 418</v>
          </cell>
          <cell r="B100" t="str">
            <v>후강전선관</v>
          </cell>
          <cell r="C100" t="str">
            <v>∅28mm,아연도</v>
          </cell>
          <cell r="D100" t="str">
            <v>m</v>
          </cell>
          <cell r="E100">
            <v>894</v>
          </cell>
          <cell r="F100">
            <v>3147</v>
          </cell>
          <cell r="G100">
            <v>1107</v>
          </cell>
          <cell r="H100">
            <v>2490</v>
          </cell>
          <cell r="I100">
            <v>734</v>
          </cell>
          <cell r="J100">
            <v>3018</v>
          </cell>
          <cell r="K100">
            <v>0</v>
          </cell>
          <cell r="L100">
            <v>0</v>
          </cell>
          <cell r="M100">
            <v>0</v>
          </cell>
          <cell r="N100">
            <v>0</v>
          </cell>
          <cell r="O100">
            <v>0</v>
          </cell>
          <cell r="P100">
            <v>0</v>
          </cell>
          <cell r="Q100">
            <v>2490</v>
          </cell>
          <cell r="R100">
            <v>0</v>
          </cell>
          <cell r="S100">
            <v>2</v>
          </cell>
          <cell r="T100">
            <v>62</v>
          </cell>
        </row>
        <row r="101">
          <cell r="A101" t="str">
            <v>자재 419</v>
          </cell>
          <cell r="B101" t="str">
            <v>견인선</v>
          </cell>
          <cell r="C101" t="str">
            <v>PP lope(∅5㎜)</v>
          </cell>
          <cell r="D101" t="str">
            <v>m</v>
          </cell>
          <cell r="E101">
            <v>0</v>
          </cell>
          <cell r="F101">
            <v>0</v>
          </cell>
          <cell r="G101">
            <v>0</v>
          </cell>
          <cell r="H101">
            <v>0</v>
          </cell>
          <cell r="I101">
            <v>0</v>
          </cell>
          <cell r="J101">
            <v>0</v>
          </cell>
          <cell r="K101">
            <v>0</v>
          </cell>
          <cell r="L101">
            <v>150</v>
          </cell>
          <cell r="M101">
            <v>0</v>
          </cell>
          <cell r="N101">
            <v>0</v>
          </cell>
          <cell r="O101">
            <v>0</v>
          </cell>
          <cell r="P101">
            <v>0</v>
          </cell>
          <cell r="Q101">
            <v>150</v>
          </cell>
          <cell r="R101">
            <v>0</v>
          </cell>
          <cell r="S101">
            <v>2</v>
          </cell>
          <cell r="T101">
            <v>66</v>
          </cell>
        </row>
        <row r="102">
          <cell r="A102" t="str">
            <v>자재 420</v>
          </cell>
          <cell r="B102" t="str">
            <v>COD관</v>
          </cell>
          <cell r="C102" t="str">
            <v>∅100㎜(∅28x4공  난연)</v>
          </cell>
          <cell r="D102" t="str">
            <v>m</v>
          </cell>
          <cell r="E102">
            <v>888</v>
          </cell>
          <cell r="F102">
            <v>23000</v>
          </cell>
          <cell r="G102">
            <v>1111</v>
          </cell>
          <cell r="H102">
            <v>26000</v>
          </cell>
          <cell r="I102">
            <v>733</v>
          </cell>
          <cell r="J102">
            <v>23000</v>
          </cell>
          <cell r="K102">
            <v>0</v>
          </cell>
          <cell r="L102">
            <v>0</v>
          </cell>
          <cell r="M102">
            <v>0</v>
          </cell>
          <cell r="N102">
            <v>0</v>
          </cell>
          <cell r="O102">
            <v>0</v>
          </cell>
          <cell r="P102">
            <v>0</v>
          </cell>
          <cell r="Q102">
            <v>23000</v>
          </cell>
          <cell r="R102">
            <v>0</v>
          </cell>
          <cell r="S102">
            <v>2</v>
          </cell>
          <cell r="T102">
            <v>70</v>
          </cell>
        </row>
        <row r="103">
          <cell r="A103" t="str">
            <v>자재 421</v>
          </cell>
          <cell r="B103" t="str">
            <v>사각맨홀</v>
          </cell>
          <cell r="C103" t="str">
            <v>600x600x1000x100(내경)</v>
          </cell>
          <cell r="D103" t="str">
            <v>개</v>
          </cell>
          <cell r="E103">
            <v>0</v>
          </cell>
          <cell r="F103">
            <v>0</v>
          </cell>
          <cell r="G103">
            <v>0</v>
          </cell>
          <cell r="H103">
            <v>0</v>
          </cell>
          <cell r="I103">
            <v>305</v>
          </cell>
          <cell r="J103">
            <v>120000</v>
          </cell>
          <cell r="K103">
            <v>0</v>
          </cell>
          <cell r="L103">
            <v>0</v>
          </cell>
          <cell r="M103">
            <v>0</v>
          </cell>
          <cell r="N103">
            <v>0</v>
          </cell>
          <cell r="O103">
            <v>0</v>
          </cell>
          <cell r="P103">
            <v>0</v>
          </cell>
          <cell r="Q103">
            <v>120000</v>
          </cell>
          <cell r="R103">
            <v>0</v>
          </cell>
          <cell r="S103">
            <v>2</v>
          </cell>
          <cell r="T103">
            <v>74</v>
          </cell>
        </row>
        <row r="104">
          <cell r="A104" t="str">
            <v>자재 422</v>
          </cell>
          <cell r="B104" t="str">
            <v>사각맨홀뚜껑</v>
          </cell>
          <cell r="C104" t="str">
            <v>700x700x50</v>
          </cell>
          <cell r="D104" t="str">
            <v>개</v>
          </cell>
          <cell r="E104">
            <v>200</v>
          </cell>
          <cell r="F104">
            <v>254000</v>
          </cell>
          <cell r="G104">
            <v>0</v>
          </cell>
          <cell r="H104">
            <v>0</v>
          </cell>
          <cell r="I104">
            <v>308</v>
          </cell>
          <cell r="J104">
            <v>180000</v>
          </cell>
          <cell r="K104">
            <v>0</v>
          </cell>
          <cell r="L104">
            <v>0</v>
          </cell>
          <cell r="M104">
            <v>0</v>
          </cell>
          <cell r="N104">
            <v>0</v>
          </cell>
          <cell r="O104">
            <v>0</v>
          </cell>
          <cell r="P104">
            <v>0</v>
          </cell>
          <cell r="Q104">
            <v>180000</v>
          </cell>
          <cell r="R104">
            <v>0</v>
          </cell>
          <cell r="S104">
            <v>2</v>
          </cell>
          <cell r="T104">
            <v>75</v>
          </cell>
        </row>
        <row r="105">
          <cell r="A105" t="str">
            <v>자재 423-1</v>
          </cell>
          <cell r="B105" t="str">
            <v>광섬유케이블</v>
          </cell>
          <cell r="C105" t="str">
            <v>SM-72C-JF</v>
          </cell>
          <cell r="D105" t="str">
            <v>m</v>
          </cell>
          <cell r="E105">
            <v>0</v>
          </cell>
          <cell r="F105">
            <v>0</v>
          </cell>
          <cell r="G105">
            <v>0</v>
          </cell>
          <cell r="H105">
            <v>0</v>
          </cell>
          <cell r="I105">
            <v>0</v>
          </cell>
          <cell r="J105">
            <v>0</v>
          </cell>
          <cell r="K105">
            <v>0</v>
          </cell>
          <cell r="L105">
            <v>0</v>
          </cell>
          <cell r="M105">
            <v>0</v>
          </cell>
          <cell r="N105">
            <v>0</v>
          </cell>
          <cell r="O105">
            <v>0</v>
          </cell>
          <cell r="P105">
            <v>3600</v>
          </cell>
          <cell r="Q105">
            <v>3600</v>
          </cell>
          <cell r="R105">
            <v>0</v>
          </cell>
          <cell r="S105">
            <v>0</v>
          </cell>
        </row>
        <row r="106">
          <cell r="A106" t="str">
            <v>자재 423</v>
          </cell>
          <cell r="B106" t="str">
            <v>광섬유케이블</v>
          </cell>
          <cell r="C106" t="str">
            <v>SM-48C-JF</v>
          </cell>
          <cell r="D106" t="str">
            <v>m</v>
          </cell>
          <cell r="E106">
            <v>0</v>
          </cell>
          <cell r="F106">
            <v>0</v>
          </cell>
          <cell r="G106">
            <v>0</v>
          </cell>
          <cell r="H106">
            <v>0</v>
          </cell>
          <cell r="I106">
            <v>0</v>
          </cell>
          <cell r="J106">
            <v>0</v>
          </cell>
          <cell r="K106" t="str">
            <v>일진전기</v>
          </cell>
          <cell r="L106">
            <v>0</v>
          </cell>
          <cell r="M106" t="str">
            <v>미래개발</v>
          </cell>
          <cell r="N106">
            <v>2800</v>
          </cell>
          <cell r="O106" t="str">
            <v>대한광통신</v>
          </cell>
          <cell r="P106">
            <v>0</v>
          </cell>
          <cell r="Q106">
            <v>2800</v>
          </cell>
          <cell r="R106">
            <v>0</v>
          </cell>
          <cell r="S106">
            <v>2</v>
          </cell>
          <cell r="T106">
            <v>80</v>
          </cell>
        </row>
        <row r="107">
          <cell r="A107" t="str">
            <v>자재 423-2</v>
          </cell>
          <cell r="B107" t="str">
            <v>광섬유케이블</v>
          </cell>
          <cell r="C107" t="str">
            <v>SM-36C-JF</v>
          </cell>
          <cell r="D107" t="str">
            <v>m</v>
          </cell>
          <cell r="E107">
            <v>0</v>
          </cell>
          <cell r="F107">
            <v>0</v>
          </cell>
          <cell r="G107">
            <v>0</v>
          </cell>
          <cell r="H107">
            <v>0</v>
          </cell>
          <cell r="I107">
            <v>0</v>
          </cell>
          <cell r="J107">
            <v>0</v>
          </cell>
          <cell r="K107">
            <v>0</v>
          </cell>
          <cell r="L107">
            <v>0</v>
          </cell>
          <cell r="M107">
            <v>0</v>
          </cell>
          <cell r="N107">
            <v>0</v>
          </cell>
          <cell r="O107">
            <v>0</v>
          </cell>
          <cell r="P107">
            <v>2200</v>
          </cell>
          <cell r="Q107">
            <v>2200</v>
          </cell>
          <cell r="R107">
            <v>0</v>
          </cell>
          <cell r="S107">
            <v>0</v>
          </cell>
        </row>
        <row r="108">
          <cell r="A108" t="str">
            <v>자재 423-3</v>
          </cell>
          <cell r="B108" t="str">
            <v>광섬유케이블</v>
          </cell>
          <cell r="C108" t="str">
            <v>SM-12C-JF</v>
          </cell>
          <cell r="D108" t="str">
            <v>m</v>
          </cell>
          <cell r="E108">
            <v>0</v>
          </cell>
          <cell r="F108">
            <v>0</v>
          </cell>
          <cell r="G108">
            <v>0</v>
          </cell>
          <cell r="H108">
            <v>0</v>
          </cell>
          <cell r="I108">
            <v>0</v>
          </cell>
          <cell r="J108">
            <v>0</v>
          </cell>
          <cell r="K108">
            <v>0</v>
          </cell>
          <cell r="L108">
            <v>0</v>
          </cell>
          <cell r="M108">
            <v>0</v>
          </cell>
          <cell r="N108">
            <v>0</v>
          </cell>
          <cell r="O108">
            <v>0</v>
          </cell>
          <cell r="P108">
            <v>1700</v>
          </cell>
          <cell r="Q108">
            <v>1700</v>
          </cell>
          <cell r="R108">
            <v>0</v>
          </cell>
          <cell r="S108">
            <v>0</v>
          </cell>
        </row>
        <row r="109">
          <cell r="A109" t="str">
            <v>자재 423-4</v>
          </cell>
          <cell r="B109" t="str">
            <v>광섬유케이블(난연)</v>
          </cell>
          <cell r="C109" t="str">
            <v>SM-48C-JF</v>
          </cell>
          <cell r="D109" t="str">
            <v>m</v>
          </cell>
          <cell r="E109">
            <v>0</v>
          </cell>
          <cell r="F109">
            <v>0</v>
          </cell>
          <cell r="G109">
            <v>0</v>
          </cell>
          <cell r="H109">
            <v>0</v>
          </cell>
          <cell r="I109">
            <v>0</v>
          </cell>
          <cell r="J109">
            <v>0</v>
          </cell>
          <cell r="K109">
            <v>0</v>
          </cell>
          <cell r="L109">
            <v>0</v>
          </cell>
          <cell r="M109">
            <v>0</v>
          </cell>
          <cell r="N109">
            <v>0</v>
          </cell>
          <cell r="O109" t="str">
            <v>머큐리</v>
          </cell>
          <cell r="P109">
            <v>3000</v>
          </cell>
          <cell r="Q109">
            <v>3000</v>
          </cell>
          <cell r="R109">
            <v>0</v>
          </cell>
          <cell r="S109">
            <v>0</v>
          </cell>
        </row>
        <row r="110">
          <cell r="A110" t="str">
            <v>자재 424</v>
          </cell>
          <cell r="B110" t="str">
            <v>블레이드</v>
          </cell>
          <cell r="C110" t="str">
            <v>16"x32㎜</v>
          </cell>
          <cell r="D110" t="str">
            <v>개</v>
          </cell>
          <cell r="E110">
            <v>0</v>
          </cell>
          <cell r="F110">
            <v>0</v>
          </cell>
          <cell r="G110">
            <v>0</v>
          </cell>
          <cell r="H110">
            <v>0</v>
          </cell>
          <cell r="I110">
            <v>0</v>
          </cell>
          <cell r="J110">
            <v>0</v>
          </cell>
          <cell r="K110" t="str">
            <v>원테크</v>
          </cell>
          <cell r="L110">
            <v>245000</v>
          </cell>
          <cell r="M110" t="str">
            <v>태진통신</v>
          </cell>
          <cell r="N110">
            <v>269500</v>
          </cell>
          <cell r="O110" t="str">
            <v>미래로IT</v>
          </cell>
          <cell r="P110">
            <v>281750</v>
          </cell>
          <cell r="Q110">
            <v>245000</v>
          </cell>
          <cell r="R110">
            <v>0</v>
          </cell>
          <cell r="S110">
            <v>2</v>
          </cell>
          <cell r="T110">
            <v>83</v>
          </cell>
        </row>
        <row r="111">
          <cell r="A111" t="str">
            <v>자재 425</v>
          </cell>
          <cell r="B111" t="str">
            <v>아스팔트</v>
          </cell>
          <cell r="C111" t="str">
            <v>표층용,#78</v>
          </cell>
          <cell r="D111" t="str">
            <v>ton</v>
          </cell>
          <cell r="E111">
            <v>183</v>
          </cell>
          <cell r="F111">
            <v>83000</v>
          </cell>
          <cell r="G111">
            <v>154</v>
          </cell>
          <cell r="H111">
            <v>69000</v>
          </cell>
          <cell r="I111">
            <v>267</v>
          </cell>
          <cell r="J111">
            <v>78000</v>
          </cell>
          <cell r="K111">
            <v>0</v>
          </cell>
          <cell r="L111">
            <v>0</v>
          </cell>
          <cell r="M111">
            <v>0</v>
          </cell>
          <cell r="N111">
            <v>0</v>
          </cell>
          <cell r="O111">
            <v>0</v>
          </cell>
          <cell r="P111">
            <v>0</v>
          </cell>
          <cell r="Q111">
            <v>69000</v>
          </cell>
          <cell r="R111">
            <v>0</v>
          </cell>
          <cell r="S111">
            <v>2</v>
          </cell>
          <cell r="T111">
            <v>86</v>
          </cell>
        </row>
        <row r="112">
          <cell r="A112" t="str">
            <v>자재 426</v>
          </cell>
          <cell r="B112" t="str">
            <v>아스팔트</v>
          </cell>
          <cell r="C112" t="str">
            <v>기층용,#467</v>
          </cell>
          <cell r="D112" t="str">
            <v>ton</v>
          </cell>
          <cell r="E112">
            <v>183</v>
          </cell>
          <cell r="F112">
            <v>70000</v>
          </cell>
          <cell r="G112">
            <v>154</v>
          </cell>
          <cell r="H112">
            <v>61000</v>
          </cell>
          <cell r="I112">
            <v>267</v>
          </cell>
          <cell r="J112">
            <v>63000</v>
          </cell>
          <cell r="K112">
            <v>0</v>
          </cell>
          <cell r="L112">
            <v>0</v>
          </cell>
          <cell r="M112">
            <v>0</v>
          </cell>
          <cell r="N112">
            <v>0</v>
          </cell>
          <cell r="O112">
            <v>0</v>
          </cell>
          <cell r="P112">
            <v>0</v>
          </cell>
          <cell r="Q112">
            <v>61000</v>
          </cell>
          <cell r="R112">
            <v>0</v>
          </cell>
          <cell r="S112">
            <v>2</v>
          </cell>
          <cell r="T112">
            <v>87</v>
          </cell>
        </row>
        <row r="113">
          <cell r="A113" t="str">
            <v>자재 427</v>
          </cell>
          <cell r="B113" t="str">
            <v>아스팔트</v>
          </cell>
          <cell r="C113" t="str">
            <v>프라임코팅용,MC-1,185kg</v>
          </cell>
          <cell r="D113" t="str">
            <v>D/M</v>
          </cell>
          <cell r="E113">
            <v>381</v>
          </cell>
          <cell r="F113">
            <v>352000</v>
          </cell>
          <cell r="G113">
            <v>486</v>
          </cell>
          <cell r="H113">
            <v>352000</v>
          </cell>
          <cell r="I113" t="str">
            <v>2-238</v>
          </cell>
          <cell r="J113">
            <v>450000</v>
          </cell>
          <cell r="K113">
            <v>0</v>
          </cell>
          <cell r="L113">
            <v>0</v>
          </cell>
          <cell r="M113">
            <v>0</v>
          </cell>
          <cell r="N113">
            <v>0</v>
          </cell>
          <cell r="O113">
            <v>0</v>
          </cell>
          <cell r="P113">
            <v>0</v>
          </cell>
          <cell r="Q113">
            <v>352000</v>
          </cell>
          <cell r="R113">
            <v>0</v>
          </cell>
          <cell r="S113">
            <v>2</v>
          </cell>
          <cell r="T113">
            <v>88</v>
          </cell>
        </row>
        <row r="114">
          <cell r="A114" t="str">
            <v>자재 428</v>
          </cell>
          <cell r="B114" t="str">
            <v>아스팔트</v>
          </cell>
          <cell r="C114" t="str">
            <v>택코팅용, RSC-4,200kg</v>
          </cell>
          <cell r="D114" t="str">
            <v>D/M</v>
          </cell>
          <cell r="E114">
            <v>0</v>
          </cell>
          <cell r="F114">
            <v>0</v>
          </cell>
          <cell r="G114">
            <v>0</v>
          </cell>
          <cell r="H114">
            <v>0</v>
          </cell>
          <cell r="I114">
            <v>0</v>
          </cell>
          <cell r="J114">
            <v>0</v>
          </cell>
          <cell r="K114">
            <v>0</v>
          </cell>
          <cell r="L114">
            <v>0</v>
          </cell>
          <cell r="M114">
            <v>0</v>
          </cell>
          <cell r="N114">
            <v>0</v>
          </cell>
          <cell r="O114">
            <v>0</v>
          </cell>
          <cell r="P114">
            <v>0</v>
          </cell>
          <cell r="Q114">
            <v>0</v>
          </cell>
          <cell r="R114">
            <v>0</v>
          </cell>
          <cell r="S114">
            <v>2</v>
          </cell>
          <cell r="T114">
            <v>89</v>
          </cell>
        </row>
        <row r="115">
          <cell r="A115" t="str">
            <v>자재 429</v>
          </cell>
          <cell r="B115" t="str">
            <v>혼합골재</v>
          </cell>
          <cell r="C115" t="str">
            <v>40㎜급(보조기층용)</v>
          </cell>
          <cell r="D115" t="str">
            <v>㎥</v>
          </cell>
          <cell r="E115">
            <v>61</v>
          </cell>
          <cell r="F115">
            <v>16000</v>
          </cell>
          <cell r="G115">
            <v>103</v>
          </cell>
          <cell r="H115">
            <v>17000</v>
          </cell>
          <cell r="I115">
            <v>131</v>
          </cell>
          <cell r="J115">
            <v>12000</v>
          </cell>
          <cell r="K115">
            <v>0</v>
          </cell>
          <cell r="L115">
            <v>0</v>
          </cell>
          <cell r="M115">
            <v>0</v>
          </cell>
          <cell r="N115">
            <v>0</v>
          </cell>
          <cell r="O115">
            <v>0</v>
          </cell>
          <cell r="P115">
            <v>0</v>
          </cell>
          <cell r="Q115">
            <v>12000</v>
          </cell>
          <cell r="R115">
            <v>0</v>
          </cell>
          <cell r="S115">
            <v>2</v>
          </cell>
          <cell r="T115">
            <v>90</v>
          </cell>
        </row>
        <row r="116">
          <cell r="A116" t="str">
            <v>자재 430</v>
          </cell>
          <cell r="B116" t="str">
            <v>레디믹스트 콘크리트</v>
          </cell>
          <cell r="C116" t="str">
            <v>180-8-40</v>
          </cell>
          <cell r="D116" t="str">
            <v>㎥</v>
          </cell>
          <cell r="E116">
            <v>67</v>
          </cell>
          <cell r="F116">
            <v>68590</v>
          </cell>
          <cell r="G116">
            <v>114</v>
          </cell>
          <cell r="H116">
            <v>68400</v>
          </cell>
          <cell r="I116">
            <v>134</v>
          </cell>
          <cell r="J116">
            <v>68590</v>
          </cell>
          <cell r="K116">
            <v>0</v>
          </cell>
          <cell r="L116">
            <v>0</v>
          </cell>
          <cell r="M116">
            <v>0</v>
          </cell>
          <cell r="N116">
            <v>0</v>
          </cell>
          <cell r="O116">
            <v>0</v>
          </cell>
          <cell r="P116">
            <v>0</v>
          </cell>
          <cell r="Q116">
            <v>68400</v>
          </cell>
          <cell r="R116">
            <v>0</v>
          </cell>
          <cell r="S116">
            <v>2</v>
          </cell>
          <cell r="T116">
            <v>91</v>
          </cell>
          <cell r="U116">
            <v>0</v>
          </cell>
        </row>
        <row r="117">
          <cell r="A117" t="str">
            <v>자재 431</v>
          </cell>
          <cell r="B117" t="str">
            <v>엔드캡</v>
          </cell>
          <cell r="C117">
            <v>0</v>
          </cell>
          <cell r="D117" t="str">
            <v>개</v>
          </cell>
          <cell r="E117">
            <v>0</v>
          </cell>
          <cell r="F117">
            <v>0</v>
          </cell>
          <cell r="G117">
            <v>0</v>
          </cell>
          <cell r="H117">
            <v>0</v>
          </cell>
          <cell r="I117">
            <v>0</v>
          </cell>
          <cell r="J117">
            <v>0</v>
          </cell>
          <cell r="K117" t="str">
            <v>원테크</v>
          </cell>
          <cell r="L117">
            <v>500</v>
          </cell>
          <cell r="M117" t="str">
            <v>태진통신</v>
          </cell>
          <cell r="N117">
            <v>550</v>
          </cell>
          <cell r="O117" t="str">
            <v>미래로IT</v>
          </cell>
          <cell r="P117">
            <v>580</v>
          </cell>
          <cell r="Q117">
            <v>500</v>
          </cell>
          <cell r="R117">
            <v>0</v>
          </cell>
          <cell r="S117">
            <v>2</v>
          </cell>
          <cell r="T117">
            <v>104</v>
          </cell>
          <cell r="U117">
            <v>0</v>
          </cell>
        </row>
        <row r="118">
          <cell r="A118" t="str">
            <v>자재 432</v>
          </cell>
          <cell r="B118" t="str">
            <v>주의표시판(지주포함)</v>
          </cell>
          <cell r="C118" t="str">
            <v>양면표기,300X200</v>
          </cell>
          <cell r="D118" t="str">
            <v>개</v>
          </cell>
          <cell r="E118">
            <v>0</v>
          </cell>
          <cell r="F118">
            <v>0</v>
          </cell>
          <cell r="G118">
            <v>0</v>
          </cell>
          <cell r="H118">
            <v>0</v>
          </cell>
          <cell r="I118">
            <v>0</v>
          </cell>
          <cell r="J118">
            <v>0</v>
          </cell>
          <cell r="K118" t="str">
            <v>원테크</v>
          </cell>
          <cell r="L118">
            <v>25000</v>
          </cell>
          <cell r="M118" t="str">
            <v>태진통신</v>
          </cell>
          <cell r="N118">
            <v>27500</v>
          </cell>
          <cell r="O118" t="str">
            <v>미래로IT</v>
          </cell>
          <cell r="P118">
            <v>29900</v>
          </cell>
          <cell r="Q118">
            <v>25000</v>
          </cell>
          <cell r="R118">
            <v>0</v>
          </cell>
          <cell r="S118">
            <v>2</v>
          </cell>
          <cell r="T118">
            <v>105</v>
          </cell>
        </row>
        <row r="119">
          <cell r="A119" t="str">
            <v>자재 433</v>
          </cell>
          <cell r="B119" t="str">
            <v>폐기물처리비</v>
          </cell>
          <cell r="C119" t="str">
            <v>ASP,CON'C</v>
          </cell>
          <cell r="D119" t="str">
            <v>톤</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cell r="S119">
            <v>2</v>
          </cell>
          <cell r="T119">
            <v>107</v>
          </cell>
          <cell r="U119">
            <v>0</v>
          </cell>
        </row>
        <row r="120">
          <cell r="A120" t="str">
            <v>자재 434</v>
          </cell>
          <cell r="B120" t="str">
            <v>모듈라잭(Modular)</v>
          </cell>
          <cell r="C120" t="str">
            <v>RJ-45</v>
          </cell>
          <cell r="D120" t="str">
            <v>개</v>
          </cell>
          <cell r="E120">
            <v>0</v>
          </cell>
          <cell r="F120">
            <v>0</v>
          </cell>
          <cell r="G120">
            <v>0</v>
          </cell>
          <cell r="H120">
            <v>0</v>
          </cell>
          <cell r="I120">
            <v>0</v>
          </cell>
          <cell r="J120">
            <v>0</v>
          </cell>
          <cell r="K120" t="str">
            <v>원테크</v>
          </cell>
          <cell r="L120">
            <v>300</v>
          </cell>
          <cell r="M120" t="str">
            <v>태진통신</v>
          </cell>
          <cell r="N120">
            <v>330</v>
          </cell>
          <cell r="O120" t="str">
            <v>미래로IT</v>
          </cell>
          <cell r="P120">
            <v>345</v>
          </cell>
          <cell r="Q120">
            <v>300</v>
          </cell>
          <cell r="R120">
            <v>0</v>
          </cell>
          <cell r="S120">
            <v>2</v>
          </cell>
          <cell r="T120">
            <v>176</v>
          </cell>
          <cell r="U120">
            <v>0</v>
          </cell>
        </row>
        <row r="121">
          <cell r="A121" t="str">
            <v>자재 435</v>
          </cell>
          <cell r="B121" t="str">
            <v>레디믹스트 콘크리트</v>
          </cell>
          <cell r="C121" t="str">
            <v>210-12-25</v>
          </cell>
          <cell r="D121" t="str">
            <v>㎥</v>
          </cell>
          <cell r="E121">
            <v>0</v>
          </cell>
          <cell r="F121">
            <v>0</v>
          </cell>
          <cell r="G121">
            <v>111</v>
          </cell>
          <cell r="H121">
            <v>70260</v>
          </cell>
          <cell r="I121">
            <v>134</v>
          </cell>
          <cell r="J121">
            <v>71450</v>
          </cell>
          <cell r="K121">
            <v>0</v>
          </cell>
          <cell r="L121">
            <v>0</v>
          </cell>
          <cell r="M121">
            <v>0</v>
          </cell>
          <cell r="N121">
            <v>0</v>
          </cell>
          <cell r="O121">
            <v>0</v>
          </cell>
          <cell r="P121">
            <v>0</v>
          </cell>
          <cell r="Q121">
            <v>70260</v>
          </cell>
          <cell r="R121">
            <v>0</v>
          </cell>
          <cell r="S121">
            <v>2</v>
          </cell>
          <cell r="T121">
            <v>198</v>
          </cell>
        </row>
        <row r="122">
          <cell r="A122" t="str">
            <v>경유</v>
          </cell>
          <cell r="B122" t="str">
            <v>경유</v>
          </cell>
          <cell r="C122">
            <v>0</v>
          </cell>
          <cell r="D122" t="str">
            <v>ℓ</v>
          </cell>
          <cell r="E122">
            <v>1237</v>
          </cell>
          <cell r="F122">
            <v>1564</v>
          </cell>
          <cell r="G122" t="str">
            <v>(하)32</v>
          </cell>
          <cell r="H122">
            <v>1542</v>
          </cell>
          <cell r="I122" t="str">
            <v>2-950</v>
          </cell>
          <cell r="J122">
            <v>1556</v>
          </cell>
          <cell r="K122">
            <v>0</v>
          </cell>
          <cell r="L122">
            <v>0</v>
          </cell>
          <cell r="M122">
            <v>0</v>
          </cell>
          <cell r="N122">
            <v>0</v>
          </cell>
          <cell r="O122">
            <v>0</v>
          </cell>
          <cell r="P122">
            <v>0</v>
          </cell>
          <cell r="Q122">
            <v>1542</v>
          </cell>
          <cell r="R122">
            <v>0</v>
          </cell>
          <cell r="S122">
            <v>2</v>
          </cell>
          <cell r="T122">
            <v>187</v>
          </cell>
        </row>
        <row r="123">
          <cell r="A123" t="str">
            <v>휘발유</v>
          </cell>
          <cell r="B123" t="str">
            <v>휘발유</v>
          </cell>
          <cell r="C123">
            <v>0</v>
          </cell>
          <cell r="D123" t="str">
            <v>ℓ</v>
          </cell>
          <cell r="E123">
            <v>1237</v>
          </cell>
          <cell r="F123">
            <v>1730</v>
          </cell>
          <cell r="G123" t="str">
            <v>(하)32</v>
          </cell>
          <cell r="H123">
            <v>1712</v>
          </cell>
          <cell r="I123" t="str">
            <v>2-950</v>
          </cell>
          <cell r="J123">
            <v>1716</v>
          </cell>
          <cell r="K123">
            <v>0</v>
          </cell>
          <cell r="L123">
            <v>0</v>
          </cell>
          <cell r="M123">
            <v>0</v>
          </cell>
          <cell r="N123">
            <v>0</v>
          </cell>
          <cell r="O123">
            <v>0</v>
          </cell>
          <cell r="P123">
            <v>0</v>
          </cell>
          <cell r="Q123">
            <v>1712</v>
          </cell>
          <cell r="R123">
            <v>0</v>
          </cell>
          <cell r="S123">
            <v>2</v>
          </cell>
          <cell r="T123">
            <v>193</v>
          </cell>
        </row>
        <row r="124">
          <cell r="A124">
            <v>0</v>
          </cell>
          <cell r="B124">
            <v>0</v>
          </cell>
          <cell r="C124">
            <v>0</v>
          </cell>
          <cell r="D124">
            <v>0</v>
          </cell>
          <cell r="E124">
            <v>0</v>
          </cell>
          <cell r="F124">
            <v>0</v>
          </cell>
          <cell r="G124">
            <v>0</v>
          </cell>
          <cell r="H124">
            <v>0</v>
          </cell>
          <cell r="I124">
            <v>0</v>
          </cell>
          <cell r="J124">
            <v>0</v>
          </cell>
          <cell r="K124">
            <v>0</v>
          </cell>
          <cell r="L124">
            <v>0</v>
          </cell>
          <cell r="M124">
            <v>0</v>
          </cell>
          <cell r="N124">
            <v>0</v>
          </cell>
          <cell r="O124">
            <v>0</v>
          </cell>
          <cell r="P124">
            <v>0</v>
          </cell>
          <cell r="Q124">
            <v>0</v>
          </cell>
          <cell r="R124">
            <v>0</v>
          </cell>
          <cell r="S124">
            <v>0</v>
          </cell>
        </row>
        <row r="125">
          <cell r="A125">
            <v>0</v>
          </cell>
          <cell r="B125">
            <v>0</v>
          </cell>
          <cell r="C125">
            <v>0</v>
          </cell>
          <cell r="D125">
            <v>0</v>
          </cell>
          <cell r="E125">
            <v>0</v>
          </cell>
          <cell r="F125">
            <v>0</v>
          </cell>
          <cell r="G125">
            <v>0</v>
          </cell>
          <cell r="H125">
            <v>0</v>
          </cell>
          <cell r="I125">
            <v>0</v>
          </cell>
          <cell r="J125">
            <v>0</v>
          </cell>
          <cell r="K125">
            <v>0</v>
          </cell>
          <cell r="L125">
            <v>0</v>
          </cell>
          <cell r="M125">
            <v>0</v>
          </cell>
          <cell r="N125">
            <v>0</v>
          </cell>
          <cell r="O125">
            <v>0</v>
          </cell>
          <cell r="P125">
            <v>0</v>
          </cell>
          <cell r="Q125">
            <v>0</v>
          </cell>
          <cell r="R125">
            <v>0</v>
          </cell>
          <cell r="S125">
            <v>0</v>
          </cell>
        </row>
        <row r="126">
          <cell r="A126">
            <v>0</v>
          </cell>
          <cell r="B126">
            <v>0</v>
          </cell>
          <cell r="C126">
            <v>0</v>
          </cell>
          <cell r="D126">
            <v>0</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cell r="S126">
            <v>0</v>
          </cell>
        </row>
        <row r="127">
          <cell r="A127">
            <v>0</v>
          </cell>
          <cell r="B127">
            <v>0</v>
          </cell>
          <cell r="C127">
            <v>0</v>
          </cell>
          <cell r="D127">
            <v>0</v>
          </cell>
          <cell r="E127">
            <v>0</v>
          </cell>
          <cell r="F127">
            <v>0</v>
          </cell>
          <cell r="G127">
            <v>0</v>
          </cell>
          <cell r="H127">
            <v>0</v>
          </cell>
          <cell r="I127">
            <v>0</v>
          </cell>
          <cell r="J127">
            <v>0</v>
          </cell>
          <cell r="K127">
            <v>0</v>
          </cell>
          <cell r="L127">
            <v>0</v>
          </cell>
          <cell r="M127">
            <v>0</v>
          </cell>
          <cell r="N127">
            <v>0</v>
          </cell>
          <cell r="O127">
            <v>0</v>
          </cell>
          <cell r="P127">
            <v>0</v>
          </cell>
          <cell r="Q127">
            <v>0</v>
          </cell>
          <cell r="R127">
            <v>0</v>
          </cell>
          <cell r="S127">
            <v>0</v>
          </cell>
        </row>
        <row r="128">
          <cell r="A128">
            <v>0</v>
          </cell>
          <cell r="B128">
            <v>0</v>
          </cell>
          <cell r="C128">
            <v>0</v>
          </cell>
          <cell r="D128">
            <v>0</v>
          </cell>
          <cell r="E128">
            <v>0</v>
          </cell>
          <cell r="F128">
            <v>0</v>
          </cell>
          <cell r="G128">
            <v>0</v>
          </cell>
          <cell r="H128">
            <v>0</v>
          </cell>
          <cell r="I128">
            <v>0</v>
          </cell>
          <cell r="J128">
            <v>0</v>
          </cell>
          <cell r="K128">
            <v>0</v>
          </cell>
          <cell r="L128">
            <v>0</v>
          </cell>
          <cell r="M128">
            <v>0</v>
          </cell>
          <cell r="N128">
            <v>0</v>
          </cell>
          <cell r="O128">
            <v>0</v>
          </cell>
          <cell r="P128">
            <v>0</v>
          </cell>
          <cell r="Q128">
            <v>0</v>
          </cell>
          <cell r="R128">
            <v>0</v>
          </cell>
          <cell r="S128">
            <v>0</v>
          </cell>
        </row>
        <row r="129">
          <cell r="A129">
            <v>0</v>
          </cell>
          <cell r="B129">
            <v>0</v>
          </cell>
          <cell r="C129">
            <v>0</v>
          </cell>
          <cell r="D129">
            <v>0</v>
          </cell>
          <cell r="E129">
            <v>0</v>
          </cell>
          <cell r="F129">
            <v>0</v>
          </cell>
          <cell r="G129">
            <v>0</v>
          </cell>
          <cell r="H129">
            <v>0</v>
          </cell>
          <cell r="I129">
            <v>0</v>
          </cell>
          <cell r="J129">
            <v>0</v>
          </cell>
          <cell r="K129">
            <v>0</v>
          </cell>
          <cell r="L129">
            <v>0</v>
          </cell>
          <cell r="M129">
            <v>0</v>
          </cell>
          <cell r="N129">
            <v>0</v>
          </cell>
          <cell r="O129">
            <v>0</v>
          </cell>
          <cell r="P129">
            <v>0</v>
          </cell>
          <cell r="Q129">
            <v>0</v>
          </cell>
          <cell r="R129">
            <v>0</v>
          </cell>
          <cell r="S129">
            <v>0</v>
          </cell>
        </row>
        <row r="130">
          <cell r="A130">
            <v>0</v>
          </cell>
          <cell r="B130">
            <v>0</v>
          </cell>
          <cell r="C130">
            <v>0</v>
          </cell>
          <cell r="D130">
            <v>0</v>
          </cell>
          <cell r="E130">
            <v>0</v>
          </cell>
          <cell r="F130">
            <v>0</v>
          </cell>
          <cell r="G130">
            <v>0</v>
          </cell>
          <cell r="H130">
            <v>0</v>
          </cell>
          <cell r="I130">
            <v>0</v>
          </cell>
          <cell r="J130">
            <v>0</v>
          </cell>
          <cell r="K130">
            <v>0</v>
          </cell>
          <cell r="L130">
            <v>0</v>
          </cell>
          <cell r="M130">
            <v>0</v>
          </cell>
          <cell r="N130">
            <v>0</v>
          </cell>
          <cell r="O130">
            <v>0</v>
          </cell>
          <cell r="P130">
            <v>0</v>
          </cell>
          <cell r="Q130">
            <v>0</v>
          </cell>
          <cell r="R130">
            <v>0</v>
          </cell>
          <cell r="S130">
            <v>0</v>
          </cell>
        </row>
        <row r="131">
          <cell r="A131">
            <v>0</v>
          </cell>
          <cell r="B131">
            <v>0</v>
          </cell>
          <cell r="C131">
            <v>0</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row>
        <row r="132">
          <cell r="A132">
            <v>0</v>
          </cell>
          <cell r="B132">
            <v>0</v>
          </cell>
          <cell r="C132">
            <v>0</v>
          </cell>
          <cell r="D132">
            <v>0</v>
          </cell>
          <cell r="E132">
            <v>0</v>
          </cell>
          <cell r="F132">
            <v>0</v>
          </cell>
          <cell r="G132">
            <v>0</v>
          </cell>
          <cell r="H132">
            <v>0</v>
          </cell>
          <cell r="I132">
            <v>0</v>
          </cell>
          <cell r="J132">
            <v>0</v>
          </cell>
          <cell r="K132">
            <v>0</v>
          </cell>
          <cell r="L132">
            <v>0</v>
          </cell>
          <cell r="M132">
            <v>0</v>
          </cell>
          <cell r="N132">
            <v>0</v>
          </cell>
          <cell r="O132">
            <v>0</v>
          </cell>
          <cell r="P132">
            <v>0</v>
          </cell>
          <cell r="Q132">
            <v>0</v>
          </cell>
          <cell r="R132">
            <v>0</v>
          </cell>
          <cell r="S132">
            <v>0</v>
          </cell>
        </row>
        <row r="133">
          <cell r="A133">
            <v>0</v>
          </cell>
          <cell r="B133">
            <v>0</v>
          </cell>
          <cell r="C133">
            <v>0</v>
          </cell>
          <cell r="D133">
            <v>0</v>
          </cell>
          <cell r="E133">
            <v>0</v>
          </cell>
          <cell r="F133">
            <v>0</v>
          </cell>
          <cell r="G133">
            <v>0</v>
          </cell>
          <cell r="H133">
            <v>0</v>
          </cell>
          <cell r="I133">
            <v>0</v>
          </cell>
          <cell r="J133">
            <v>0</v>
          </cell>
          <cell r="K133">
            <v>0</v>
          </cell>
          <cell r="L133">
            <v>0</v>
          </cell>
          <cell r="M133">
            <v>0</v>
          </cell>
          <cell r="N133">
            <v>0</v>
          </cell>
          <cell r="O133">
            <v>0</v>
          </cell>
          <cell r="P133">
            <v>0</v>
          </cell>
          <cell r="Q133">
            <v>0</v>
          </cell>
          <cell r="R133">
            <v>0</v>
          </cell>
          <cell r="S133">
            <v>0</v>
          </cell>
        </row>
        <row r="134">
          <cell r="A134">
            <v>0</v>
          </cell>
          <cell r="B134">
            <v>0</v>
          </cell>
          <cell r="C134">
            <v>0</v>
          </cell>
          <cell r="D134">
            <v>0</v>
          </cell>
          <cell r="E134">
            <v>0</v>
          </cell>
          <cell r="F134">
            <v>0</v>
          </cell>
          <cell r="G134">
            <v>0</v>
          </cell>
          <cell r="H134">
            <v>0</v>
          </cell>
          <cell r="I134">
            <v>0</v>
          </cell>
          <cell r="J134">
            <v>0</v>
          </cell>
          <cell r="K134">
            <v>0</v>
          </cell>
          <cell r="L134">
            <v>0</v>
          </cell>
          <cell r="M134">
            <v>0</v>
          </cell>
          <cell r="N134">
            <v>0</v>
          </cell>
          <cell r="O134">
            <v>0</v>
          </cell>
          <cell r="P134">
            <v>0</v>
          </cell>
          <cell r="Q134">
            <v>0</v>
          </cell>
          <cell r="R134">
            <v>0</v>
          </cell>
          <cell r="S134">
            <v>0</v>
          </cell>
        </row>
        <row r="135">
          <cell r="A135">
            <v>0</v>
          </cell>
          <cell r="B135">
            <v>0</v>
          </cell>
          <cell r="C135">
            <v>0</v>
          </cell>
          <cell r="D135">
            <v>0</v>
          </cell>
          <cell r="E135">
            <v>0</v>
          </cell>
          <cell r="F135">
            <v>0</v>
          </cell>
          <cell r="G135">
            <v>0</v>
          </cell>
          <cell r="H135">
            <v>0</v>
          </cell>
          <cell r="I135">
            <v>0</v>
          </cell>
          <cell r="J135">
            <v>0</v>
          </cell>
          <cell r="K135">
            <v>0</v>
          </cell>
          <cell r="L135">
            <v>0</v>
          </cell>
          <cell r="M135">
            <v>0</v>
          </cell>
          <cell r="N135">
            <v>0</v>
          </cell>
          <cell r="O135">
            <v>0</v>
          </cell>
          <cell r="P135">
            <v>0</v>
          </cell>
          <cell r="Q135">
            <v>0</v>
          </cell>
          <cell r="R135">
            <v>0</v>
          </cell>
          <cell r="S135">
            <v>0</v>
          </cell>
        </row>
        <row r="136">
          <cell r="A136">
            <v>0</v>
          </cell>
          <cell r="B136">
            <v>0</v>
          </cell>
          <cell r="C136">
            <v>0</v>
          </cell>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cell r="S136">
            <v>0</v>
          </cell>
        </row>
        <row r="137">
          <cell r="A137">
            <v>0</v>
          </cell>
          <cell r="B137">
            <v>0</v>
          </cell>
          <cell r="C137">
            <v>0</v>
          </cell>
          <cell r="D137">
            <v>0</v>
          </cell>
          <cell r="E137">
            <v>0</v>
          </cell>
          <cell r="F137">
            <v>0</v>
          </cell>
          <cell r="G137">
            <v>0</v>
          </cell>
          <cell r="H137">
            <v>0</v>
          </cell>
          <cell r="I137">
            <v>0</v>
          </cell>
          <cell r="J137">
            <v>0</v>
          </cell>
          <cell r="K137">
            <v>0</v>
          </cell>
          <cell r="L137">
            <v>0</v>
          </cell>
          <cell r="M137">
            <v>0</v>
          </cell>
          <cell r="N137">
            <v>0</v>
          </cell>
          <cell r="O137">
            <v>0</v>
          </cell>
          <cell r="P137">
            <v>0</v>
          </cell>
          <cell r="Q137">
            <v>0</v>
          </cell>
          <cell r="R137">
            <v>0</v>
          </cell>
          <cell r="S137">
            <v>0</v>
          </cell>
        </row>
        <row r="138">
          <cell r="A138">
            <v>0</v>
          </cell>
          <cell r="B138">
            <v>0</v>
          </cell>
          <cell r="C138">
            <v>0</v>
          </cell>
          <cell r="D138">
            <v>0</v>
          </cell>
          <cell r="E138">
            <v>0</v>
          </cell>
          <cell r="F138">
            <v>0</v>
          </cell>
          <cell r="G138">
            <v>0</v>
          </cell>
          <cell r="H138">
            <v>0</v>
          </cell>
          <cell r="I138">
            <v>0</v>
          </cell>
          <cell r="J138">
            <v>0</v>
          </cell>
          <cell r="K138">
            <v>0</v>
          </cell>
          <cell r="L138">
            <v>0</v>
          </cell>
          <cell r="M138">
            <v>0</v>
          </cell>
          <cell r="N138">
            <v>0</v>
          </cell>
          <cell r="O138">
            <v>0</v>
          </cell>
          <cell r="P138">
            <v>0</v>
          </cell>
          <cell r="Q138">
            <v>0</v>
          </cell>
          <cell r="R138">
            <v>0</v>
          </cell>
          <cell r="S138">
            <v>0</v>
          </cell>
        </row>
        <row r="139">
          <cell r="A139">
            <v>0</v>
          </cell>
          <cell r="B139">
            <v>0</v>
          </cell>
          <cell r="C139">
            <v>0</v>
          </cell>
          <cell r="D139">
            <v>0</v>
          </cell>
          <cell r="E139">
            <v>0</v>
          </cell>
          <cell r="F139">
            <v>0</v>
          </cell>
          <cell r="G139">
            <v>0</v>
          </cell>
          <cell r="H139">
            <v>0</v>
          </cell>
          <cell r="I139">
            <v>0</v>
          </cell>
          <cell r="J139">
            <v>0</v>
          </cell>
          <cell r="K139">
            <v>0</v>
          </cell>
          <cell r="L139">
            <v>0</v>
          </cell>
          <cell r="M139">
            <v>0</v>
          </cell>
          <cell r="N139">
            <v>0</v>
          </cell>
          <cell r="O139">
            <v>0</v>
          </cell>
          <cell r="P139">
            <v>0</v>
          </cell>
          <cell r="Q139">
            <v>0</v>
          </cell>
          <cell r="R139">
            <v>0</v>
          </cell>
          <cell r="S139">
            <v>0</v>
          </cell>
        </row>
        <row r="140">
          <cell r="D140">
            <v>0</v>
          </cell>
          <cell r="E140">
            <v>0</v>
          </cell>
          <cell r="F140">
            <v>0</v>
          </cell>
          <cell r="G140">
            <v>0</v>
          </cell>
          <cell r="H140">
            <v>0</v>
          </cell>
          <cell r="I140">
            <v>0</v>
          </cell>
          <cell r="J140">
            <v>0</v>
          </cell>
          <cell r="K140">
            <v>0</v>
          </cell>
          <cell r="L140">
            <v>0</v>
          </cell>
          <cell r="M140">
            <v>0</v>
          </cell>
          <cell r="N140">
            <v>0</v>
          </cell>
          <cell r="O140">
            <v>0</v>
          </cell>
          <cell r="P140">
            <v>0</v>
          </cell>
          <cell r="Q140">
            <v>0</v>
          </cell>
          <cell r="S140">
            <v>0</v>
          </cell>
        </row>
        <row r="141">
          <cell r="D141">
            <v>0</v>
          </cell>
          <cell r="E141">
            <v>0</v>
          </cell>
          <cell r="F141">
            <v>0</v>
          </cell>
          <cell r="G141">
            <v>0</v>
          </cell>
          <cell r="H141">
            <v>0</v>
          </cell>
          <cell r="I141">
            <v>0</v>
          </cell>
          <cell r="J141">
            <v>0</v>
          </cell>
          <cell r="K141">
            <v>0</v>
          </cell>
          <cell r="L141">
            <v>0</v>
          </cell>
          <cell r="M141">
            <v>0</v>
          </cell>
          <cell r="N141">
            <v>0</v>
          </cell>
          <cell r="O141">
            <v>0</v>
          </cell>
          <cell r="P141">
            <v>0</v>
          </cell>
          <cell r="Q141">
            <v>0</v>
          </cell>
          <cell r="S141">
            <v>0</v>
          </cell>
        </row>
        <row r="142">
          <cell r="D142">
            <v>0</v>
          </cell>
          <cell r="E142">
            <v>0</v>
          </cell>
          <cell r="F142">
            <v>0</v>
          </cell>
          <cell r="G142">
            <v>0</v>
          </cell>
          <cell r="H142">
            <v>0</v>
          </cell>
          <cell r="I142">
            <v>0</v>
          </cell>
          <cell r="J142">
            <v>0</v>
          </cell>
          <cell r="K142">
            <v>0</v>
          </cell>
          <cell r="L142">
            <v>0</v>
          </cell>
          <cell r="M142">
            <v>0</v>
          </cell>
          <cell r="N142">
            <v>0</v>
          </cell>
          <cell r="O142">
            <v>0</v>
          </cell>
          <cell r="P142">
            <v>0</v>
          </cell>
          <cell r="Q142">
            <v>0</v>
          </cell>
          <cell r="S142">
            <v>0</v>
          </cell>
        </row>
        <row r="143">
          <cell r="D143">
            <v>0</v>
          </cell>
          <cell r="E143">
            <v>0</v>
          </cell>
          <cell r="F143">
            <v>0</v>
          </cell>
          <cell r="G143">
            <v>0</v>
          </cell>
          <cell r="H143">
            <v>0</v>
          </cell>
          <cell r="I143">
            <v>0</v>
          </cell>
          <cell r="J143">
            <v>0</v>
          </cell>
          <cell r="K143">
            <v>0</v>
          </cell>
          <cell r="L143">
            <v>0</v>
          </cell>
          <cell r="M143">
            <v>0</v>
          </cell>
          <cell r="N143">
            <v>0</v>
          </cell>
          <cell r="O143">
            <v>0</v>
          </cell>
          <cell r="P143">
            <v>0</v>
          </cell>
          <cell r="Q143">
            <v>0</v>
          </cell>
          <cell r="S143">
            <v>0</v>
          </cell>
        </row>
        <row r="144">
          <cell r="D144">
            <v>0</v>
          </cell>
          <cell r="E144">
            <v>0</v>
          </cell>
          <cell r="F144">
            <v>0</v>
          </cell>
          <cell r="G144">
            <v>0</v>
          </cell>
          <cell r="H144">
            <v>0</v>
          </cell>
          <cell r="I144">
            <v>0</v>
          </cell>
          <cell r="J144">
            <v>0</v>
          </cell>
          <cell r="K144">
            <v>0</v>
          </cell>
          <cell r="L144">
            <v>0</v>
          </cell>
          <cell r="M144">
            <v>0</v>
          </cell>
          <cell r="N144">
            <v>0</v>
          </cell>
          <cell r="O144">
            <v>0</v>
          </cell>
          <cell r="P144">
            <v>0</v>
          </cell>
          <cell r="Q144">
            <v>0</v>
          </cell>
          <cell r="S144">
            <v>0</v>
          </cell>
        </row>
        <row r="145">
          <cell r="D145">
            <v>0</v>
          </cell>
          <cell r="E145">
            <v>0</v>
          </cell>
          <cell r="F145">
            <v>0</v>
          </cell>
          <cell r="G145">
            <v>0</v>
          </cell>
          <cell r="H145">
            <v>0</v>
          </cell>
          <cell r="I145">
            <v>0</v>
          </cell>
          <cell r="J145">
            <v>0</v>
          </cell>
          <cell r="K145">
            <v>0</v>
          </cell>
          <cell r="L145">
            <v>0</v>
          </cell>
          <cell r="M145">
            <v>0</v>
          </cell>
          <cell r="N145">
            <v>0</v>
          </cell>
          <cell r="O145">
            <v>0</v>
          </cell>
          <cell r="P145">
            <v>0</v>
          </cell>
          <cell r="Q145">
            <v>0</v>
          </cell>
          <cell r="S145">
            <v>0</v>
          </cell>
        </row>
        <row r="146">
          <cell r="D146">
            <v>0</v>
          </cell>
          <cell r="E146">
            <v>0</v>
          </cell>
          <cell r="F146">
            <v>0</v>
          </cell>
          <cell r="G146">
            <v>0</v>
          </cell>
          <cell r="H146">
            <v>0</v>
          </cell>
          <cell r="I146">
            <v>0</v>
          </cell>
          <cell r="J146">
            <v>0</v>
          </cell>
          <cell r="K146">
            <v>0</v>
          </cell>
          <cell r="L146">
            <v>0</v>
          </cell>
          <cell r="M146">
            <v>0</v>
          </cell>
          <cell r="N146">
            <v>0</v>
          </cell>
          <cell r="O146">
            <v>0</v>
          </cell>
          <cell r="P146">
            <v>0</v>
          </cell>
          <cell r="Q146">
            <v>0</v>
          </cell>
          <cell r="S146">
            <v>0</v>
          </cell>
        </row>
        <row r="147">
          <cell r="D147">
            <v>0</v>
          </cell>
          <cell r="E147">
            <v>0</v>
          </cell>
          <cell r="F147">
            <v>0</v>
          </cell>
          <cell r="G147">
            <v>0</v>
          </cell>
          <cell r="H147">
            <v>0</v>
          </cell>
          <cell r="I147">
            <v>0</v>
          </cell>
          <cell r="J147">
            <v>0</v>
          </cell>
          <cell r="K147">
            <v>0</v>
          </cell>
          <cell r="L147">
            <v>0</v>
          </cell>
          <cell r="M147">
            <v>0</v>
          </cell>
          <cell r="N147">
            <v>0</v>
          </cell>
          <cell r="O147">
            <v>0</v>
          </cell>
          <cell r="P147">
            <v>0</v>
          </cell>
          <cell r="Q147">
            <v>0</v>
          </cell>
          <cell r="S147">
            <v>0</v>
          </cell>
        </row>
        <row r="148">
          <cell r="D148">
            <v>0</v>
          </cell>
          <cell r="E148">
            <v>0</v>
          </cell>
          <cell r="F148">
            <v>0</v>
          </cell>
          <cell r="G148">
            <v>0</v>
          </cell>
          <cell r="H148">
            <v>0</v>
          </cell>
          <cell r="I148">
            <v>0</v>
          </cell>
          <cell r="J148">
            <v>0</v>
          </cell>
          <cell r="K148">
            <v>0</v>
          </cell>
          <cell r="L148">
            <v>0</v>
          </cell>
          <cell r="M148">
            <v>0</v>
          </cell>
          <cell r="N148">
            <v>0</v>
          </cell>
          <cell r="O148">
            <v>0</v>
          </cell>
          <cell r="P148">
            <v>0</v>
          </cell>
          <cell r="Q148">
            <v>0</v>
          </cell>
          <cell r="S148">
            <v>0</v>
          </cell>
        </row>
        <row r="149">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S149">
            <v>0</v>
          </cell>
        </row>
        <row r="150">
          <cell r="D150">
            <v>0</v>
          </cell>
          <cell r="E150">
            <v>0</v>
          </cell>
          <cell r="F150">
            <v>0</v>
          </cell>
          <cell r="G150">
            <v>0</v>
          </cell>
          <cell r="H150">
            <v>0</v>
          </cell>
          <cell r="I150">
            <v>0</v>
          </cell>
          <cell r="J150">
            <v>0</v>
          </cell>
          <cell r="K150">
            <v>0</v>
          </cell>
          <cell r="L150">
            <v>0</v>
          </cell>
          <cell r="M150">
            <v>0</v>
          </cell>
          <cell r="N150">
            <v>0</v>
          </cell>
          <cell r="O150">
            <v>0</v>
          </cell>
          <cell r="P150">
            <v>0</v>
          </cell>
          <cell r="Q150">
            <v>0</v>
          </cell>
          <cell r="S150">
            <v>0</v>
          </cell>
        </row>
        <row r="151">
          <cell r="D151">
            <v>0</v>
          </cell>
          <cell r="E151">
            <v>0</v>
          </cell>
          <cell r="F151">
            <v>0</v>
          </cell>
          <cell r="G151">
            <v>0</v>
          </cell>
          <cell r="H151">
            <v>0</v>
          </cell>
          <cell r="I151">
            <v>0</v>
          </cell>
          <cell r="J151">
            <v>0</v>
          </cell>
          <cell r="K151">
            <v>0</v>
          </cell>
          <cell r="L151">
            <v>0</v>
          </cell>
          <cell r="M151">
            <v>0</v>
          </cell>
          <cell r="N151">
            <v>0</v>
          </cell>
          <cell r="O151">
            <v>0</v>
          </cell>
          <cell r="P151">
            <v>0</v>
          </cell>
          <cell r="Q151">
            <v>0</v>
          </cell>
          <cell r="S151">
            <v>0</v>
          </cell>
        </row>
        <row r="152">
          <cell r="D152">
            <v>0</v>
          </cell>
          <cell r="E152">
            <v>0</v>
          </cell>
          <cell r="F152">
            <v>0</v>
          </cell>
          <cell r="G152">
            <v>0</v>
          </cell>
          <cell r="H152">
            <v>0</v>
          </cell>
          <cell r="I152">
            <v>0</v>
          </cell>
          <cell r="J152">
            <v>0</v>
          </cell>
          <cell r="K152">
            <v>0</v>
          </cell>
          <cell r="L152">
            <v>0</v>
          </cell>
          <cell r="M152">
            <v>0</v>
          </cell>
          <cell r="N152">
            <v>0</v>
          </cell>
          <cell r="O152">
            <v>0</v>
          </cell>
          <cell r="P152">
            <v>0</v>
          </cell>
          <cell r="Q152">
            <v>0</v>
          </cell>
          <cell r="S152">
            <v>0</v>
          </cell>
        </row>
        <row r="153">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S153">
            <v>0</v>
          </cell>
        </row>
        <row r="154">
          <cell r="D154">
            <v>0</v>
          </cell>
          <cell r="E154">
            <v>0</v>
          </cell>
          <cell r="F154">
            <v>0</v>
          </cell>
          <cell r="G154">
            <v>0</v>
          </cell>
          <cell r="H154">
            <v>0</v>
          </cell>
          <cell r="I154">
            <v>0</v>
          </cell>
          <cell r="J154">
            <v>0</v>
          </cell>
          <cell r="K154">
            <v>0</v>
          </cell>
          <cell r="L154">
            <v>0</v>
          </cell>
          <cell r="M154">
            <v>0</v>
          </cell>
          <cell r="N154">
            <v>0</v>
          </cell>
          <cell r="O154">
            <v>0</v>
          </cell>
          <cell r="P154">
            <v>0</v>
          </cell>
          <cell r="Q154">
            <v>0</v>
          </cell>
          <cell r="S154">
            <v>0</v>
          </cell>
        </row>
        <row r="155">
          <cell r="D155">
            <v>0</v>
          </cell>
          <cell r="E155">
            <v>0</v>
          </cell>
          <cell r="F155">
            <v>0</v>
          </cell>
          <cell r="G155">
            <v>0</v>
          </cell>
          <cell r="H155">
            <v>0</v>
          </cell>
          <cell r="I155">
            <v>0</v>
          </cell>
          <cell r="J155">
            <v>0</v>
          </cell>
          <cell r="K155">
            <v>0</v>
          </cell>
          <cell r="L155">
            <v>0</v>
          </cell>
          <cell r="M155">
            <v>0</v>
          </cell>
          <cell r="N155">
            <v>0</v>
          </cell>
          <cell r="O155">
            <v>0</v>
          </cell>
          <cell r="P155">
            <v>0</v>
          </cell>
          <cell r="Q155">
            <v>0</v>
          </cell>
          <cell r="S155">
            <v>0</v>
          </cell>
        </row>
        <row r="156">
          <cell r="D156">
            <v>0</v>
          </cell>
          <cell r="E156">
            <v>0</v>
          </cell>
          <cell r="F156">
            <v>0</v>
          </cell>
          <cell r="G156">
            <v>0</v>
          </cell>
          <cell r="H156">
            <v>0</v>
          </cell>
          <cell r="I156">
            <v>0</v>
          </cell>
          <cell r="J156">
            <v>0</v>
          </cell>
          <cell r="K156">
            <v>0</v>
          </cell>
          <cell r="L156">
            <v>0</v>
          </cell>
          <cell r="M156">
            <v>0</v>
          </cell>
          <cell r="N156">
            <v>0</v>
          </cell>
          <cell r="O156">
            <v>0</v>
          </cell>
          <cell r="P156">
            <v>0</v>
          </cell>
          <cell r="Q156">
            <v>0</v>
          </cell>
          <cell r="S156">
            <v>0</v>
          </cell>
        </row>
        <row r="157">
          <cell r="D157">
            <v>0</v>
          </cell>
          <cell r="E157">
            <v>0</v>
          </cell>
          <cell r="F157">
            <v>0</v>
          </cell>
          <cell r="G157">
            <v>0</v>
          </cell>
          <cell r="H157">
            <v>0</v>
          </cell>
          <cell r="I157">
            <v>0</v>
          </cell>
          <cell r="J157">
            <v>0</v>
          </cell>
          <cell r="K157">
            <v>0</v>
          </cell>
          <cell r="L157">
            <v>0</v>
          </cell>
          <cell r="M157">
            <v>0</v>
          </cell>
          <cell r="N157">
            <v>0</v>
          </cell>
          <cell r="O157">
            <v>0</v>
          </cell>
          <cell r="P157">
            <v>0</v>
          </cell>
          <cell r="Q157">
            <v>0</v>
          </cell>
          <cell r="S157">
            <v>0</v>
          </cell>
        </row>
        <row r="158">
          <cell r="D158">
            <v>0</v>
          </cell>
          <cell r="E158">
            <v>0</v>
          </cell>
          <cell r="F158">
            <v>0</v>
          </cell>
          <cell r="G158">
            <v>0</v>
          </cell>
          <cell r="H158">
            <v>0</v>
          </cell>
          <cell r="I158">
            <v>0</v>
          </cell>
          <cell r="J158">
            <v>0</v>
          </cell>
          <cell r="K158">
            <v>0</v>
          </cell>
          <cell r="L158">
            <v>0</v>
          </cell>
          <cell r="M158">
            <v>0</v>
          </cell>
          <cell r="N158">
            <v>0</v>
          </cell>
          <cell r="O158">
            <v>0</v>
          </cell>
          <cell r="P158">
            <v>0</v>
          </cell>
          <cell r="Q158">
            <v>0</v>
          </cell>
          <cell r="S158">
            <v>0</v>
          </cell>
        </row>
        <row r="159">
          <cell r="D159">
            <v>0</v>
          </cell>
          <cell r="E159">
            <v>0</v>
          </cell>
          <cell r="F159">
            <v>0</v>
          </cell>
          <cell r="G159">
            <v>0</v>
          </cell>
          <cell r="H159">
            <v>0</v>
          </cell>
          <cell r="I159">
            <v>0</v>
          </cell>
          <cell r="J159">
            <v>0</v>
          </cell>
          <cell r="K159">
            <v>0</v>
          </cell>
          <cell r="L159">
            <v>0</v>
          </cell>
          <cell r="M159">
            <v>0</v>
          </cell>
          <cell r="N159">
            <v>0</v>
          </cell>
          <cell r="O159">
            <v>0</v>
          </cell>
          <cell r="P159">
            <v>0</v>
          </cell>
          <cell r="Q159">
            <v>0</v>
          </cell>
          <cell r="S159">
            <v>0</v>
          </cell>
        </row>
        <row r="160">
          <cell r="D160">
            <v>0</v>
          </cell>
          <cell r="E160">
            <v>0</v>
          </cell>
          <cell r="F160">
            <v>0</v>
          </cell>
          <cell r="G160">
            <v>0</v>
          </cell>
          <cell r="H160">
            <v>0</v>
          </cell>
          <cell r="I160">
            <v>0</v>
          </cell>
          <cell r="J160">
            <v>0</v>
          </cell>
          <cell r="K160">
            <v>0</v>
          </cell>
          <cell r="L160">
            <v>0</v>
          </cell>
          <cell r="M160">
            <v>0</v>
          </cell>
          <cell r="N160">
            <v>0</v>
          </cell>
          <cell r="O160">
            <v>0</v>
          </cell>
          <cell r="P160">
            <v>0</v>
          </cell>
          <cell r="Q160">
            <v>0</v>
          </cell>
          <cell r="S160">
            <v>0</v>
          </cell>
        </row>
        <row r="161">
          <cell r="D161">
            <v>0</v>
          </cell>
          <cell r="E161">
            <v>0</v>
          </cell>
          <cell r="F161">
            <v>0</v>
          </cell>
          <cell r="G161">
            <v>0</v>
          </cell>
          <cell r="H161">
            <v>0</v>
          </cell>
          <cell r="I161">
            <v>0</v>
          </cell>
          <cell r="J161">
            <v>0</v>
          </cell>
          <cell r="K161">
            <v>0</v>
          </cell>
          <cell r="L161">
            <v>0</v>
          </cell>
          <cell r="M161">
            <v>0</v>
          </cell>
          <cell r="N161">
            <v>0</v>
          </cell>
          <cell r="O161">
            <v>0</v>
          </cell>
          <cell r="P161">
            <v>0</v>
          </cell>
          <cell r="Q161">
            <v>0</v>
          </cell>
          <cell r="S161">
            <v>0</v>
          </cell>
        </row>
        <row r="162">
          <cell r="D162">
            <v>0</v>
          </cell>
          <cell r="E162">
            <v>0</v>
          </cell>
          <cell r="F162">
            <v>0</v>
          </cell>
          <cell r="G162">
            <v>0</v>
          </cell>
          <cell r="H162">
            <v>0</v>
          </cell>
          <cell r="I162">
            <v>0</v>
          </cell>
          <cell r="J162">
            <v>0</v>
          </cell>
          <cell r="K162">
            <v>0</v>
          </cell>
          <cell r="L162">
            <v>0</v>
          </cell>
          <cell r="M162">
            <v>0</v>
          </cell>
          <cell r="N162">
            <v>0</v>
          </cell>
          <cell r="O162">
            <v>0</v>
          </cell>
          <cell r="P162">
            <v>0</v>
          </cell>
          <cell r="Q162">
            <v>0</v>
          </cell>
          <cell r="S162">
            <v>0</v>
          </cell>
        </row>
        <row r="163">
          <cell r="D163">
            <v>0</v>
          </cell>
          <cell r="E163">
            <v>0</v>
          </cell>
          <cell r="F163">
            <v>0</v>
          </cell>
          <cell r="G163">
            <v>0</v>
          </cell>
          <cell r="H163">
            <v>0</v>
          </cell>
          <cell r="I163">
            <v>0</v>
          </cell>
          <cell r="J163">
            <v>0</v>
          </cell>
          <cell r="K163">
            <v>0</v>
          </cell>
          <cell r="L163">
            <v>0</v>
          </cell>
          <cell r="M163">
            <v>0</v>
          </cell>
          <cell r="N163">
            <v>0</v>
          </cell>
          <cell r="O163">
            <v>0</v>
          </cell>
          <cell r="P163">
            <v>0</v>
          </cell>
          <cell r="Q163">
            <v>0</v>
          </cell>
          <cell r="S163">
            <v>0</v>
          </cell>
        </row>
        <row r="164">
          <cell r="D164">
            <v>0</v>
          </cell>
          <cell r="E164">
            <v>0</v>
          </cell>
          <cell r="F164">
            <v>0</v>
          </cell>
          <cell r="G164">
            <v>0</v>
          </cell>
          <cell r="H164">
            <v>0</v>
          </cell>
          <cell r="I164">
            <v>0</v>
          </cell>
          <cell r="J164">
            <v>0</v>
          </cell>
          <cell r="K164">
            <v>0</v>
          </cell>
          <cell r="L164">
            <v>0</v>
          </cell>
          <cell r="M164">
            <v>0</v>
          </cell>
          <cell r="N164">
            <v>0</v>
          </cell>
          <cell r="O164">
            <v>0</v>
          </cell>
          <cell r="P164">
            <v>0</v>
          </cell>
          <cell r="Q164">
            <v>0</v>
          </cell>
          <cell r="S164">
            <v>0</v>
          </cell>
        </row>
        <row r="165">
          <cell r="D165">
            <v>0</v>
          </cell>
          <cell r="E165">
            <v>0</v>
          </cell>
          <cell r="F165">
            <v>0</v>
          </cell>
          <cell r="G165">
            <v>0</v>
          </cell>
          <cell r="H165">
            <v>0</v>
          </cell>
          <cell r="I165">
            <v>0</v>
          </cell>
          <cell r="J165">
            <v>0</v>
          </cell>
          <cell r="K165">
            <v>0</v>
          </cell>
          <cell r="L165">
            <v>0</v>
          </cell>
          <cell r="M165">
            <v>0</v>
          </cell>
          <cell r="N165">
            <v>0</v>
          </cell>
          <cell r="O165">
            <v>0</v>
          </cell>
          <cell r="P165">
            <v>0</v>
          </cell>
          <cell r="Q165">
            <v>0</v>
          </cell>
          <cell r="S165">
            <v>0</v>
          </cell>
        </row>
        <row r="166">
          <cell r="D166">
            <v>0</v>
          </cell>
          <cell r="E166">
            <v>0</v>
          </cell>
          <cell r="F166">
            <v>0</v>
          </cell>
          <cell r="G166">
            <v>0</v>
          </cell>
          <cell r="H166">
            <v>0</v>
          </cell>
          <cell r="I166">
            <v>0</v>
          </cell>
          <cell r="J166">
            <v>0</v>
          </cell>
          <cell r="K166">
            <v>0</v>
          </cell>
          <cell r="L166">
            <v>0</v>
          </cell>
          <cell r="M166">
            <v>0</v>
          </cell>
          <cell r="N166">
            <v>0</v>
          </cell>
          <cell r="O166">
            <v>0</v>
          </cell>
          <cell r="P166">
            <v>0</v>
          </cell>
          <cell r="Q166">
            <v>0</v>
          </cell>
          <cell r="S166">
            <v>0</v>
          </cell>
        </row>
        <row r="167">
          <cell r="D167">
            <v>0</v>
          </cell>
          <cell r="E167">
            <v>0</v>
          </cell>
          <cell r="F167">
            <v>0</v>
          </cell>
          <cell r="G167">
            <v>0</v>
          </cell>
          <cell r="H167">
            <v>0</v>
          </cell>
          <cell r="I167">
            <v>0</v>
          </cell>
          <cell r="J167">
            <v>0</v>
          </cell>
          <cell r="K167">
            <v>0</v>
          </cell>
          <cell r="L167">
            <v>0</v>
          </cell>
          <cell r="M167">
            <v>0</v>
          </cell>
          <cell r="N167">
            <v>0</v>
          </cell>
          <cell r="O167">
            <v>0</v>
          </cell>
          <cell r="P167">
            <v>0</v>
          </cell>
          <cell r="Q167">
            <v>0</v>
          </cell>
          <cell r="S167">
            <v>0</v>
          </cell>
        </row>
        <row r="168">
          <cell r="D168">
            <v>0</v>
          </cell>
          <cell r="E168">
            <v>0</v>
          </cell>
          <cell r="F168">
            <v>0</v>
          </cell>
          <cell r="G168">
            <v>0</v>
          </cell>
          <cell r="H168">
            <v>0</v>
          </cell>
          <cell r="I168">
            <v>0</v>
          </cell>
          <cell r="J168">
            <v>0</v>
          </cell>
          <cell r="K168">
            <v>0</v>
          </cell>
          <cell r="L168">
            <v>0</v>
          </cell>
          <cell r="M168">
            <v>0</v>
          </cell>
          <cell r="N168">
            <v>0</v>
          </cell>
          <cell r="O168">
            <v>0</v>
          </cell>
          <cell r="P168">
            <v>0</v>
          </cell>
          <cell r="Q168">
            <v>0</v>
          </cell>
          <cell r="S168">
            <v>0</v>
          </cell>
        </row>
        <row r="169">
          <cell r="D169">
            <v>0</v>
          </cell>
          <cell r="E169">
            <v>0</v>
          </cell>
          <cell r="F169">
            <v>0</v>
          </cell>
          <cell r="G169">
            <v>0</v>
          </cell>
          <cell r="H169">
            <v>0</v>
          </cell>
          <cell r="I169">
            <v>0</v>
          </cell>
          <cell r="J169">
            <v>0</v>
          </cell>
          <cell r="K169">
            <v>0</v>
          </cell>
          <cell r="L169">
            <v>0</v>
          </cell>
          <cell r="M169">
            <v>0</v>
          </cell>
          <cell r="N169">
            <v>0</v>
          </cell>
          <cell r="O169">
            <v>0</v>
          </cell>
          <cell r="P169">
            <v>0</v>
          </cell>
          <cell r="Q169">
            <v>0</v>
          </cell>
          <cell r="S169">
            <v>0</v>
          </cell>
        </row>
        <row r="170">
          <cell r="D170">
            <v>0</v>
          </cell>
          <cell r="E170">
            <v>0</v>
          </cell>
          <cell r="F170">
            <v>0</v>
          </cell>
          <cell r="G170">
            <v>0</v>
          </cell>
          <cell r="H170">
            <v>0</v>
          </cell>
          <cell r="I170">
            <v>0</v>
          </cell>
          <cell r="J170">
            <v>0</v>
          </cell>
          <cell r="K170">
            <v>0</v>
          </cell>
          <cell r="L170">
            <v>0</v>
          </cell>
          <cell r="M170">
            <v>0</v>
          </cell>
          <cell r="N170">
            <v>0</v>
          </cell>
          <cell r="O170">
            <v>0</v>
          </cell>
          <cell r="P170">
            <v>0</v>
          </cell>
          <cell r="Q170">
            <v>0</v>
          </cell>
          <cell r="S170">
            <v>0</v>
          </cell>
        </row>
        <row r="171">
          <cell r="D171">
            <v>0</v>
          </cell>
          <cell r="E171">
            <v>0</v>
          </cell>
          <cell r="F171">
            <v>0</v>
          </cell>
          <cell r="G171">
            <v>0</v>
          </cell>
          <cell r="H171">
            <v>0</v>
          </cell>
          <cell r="I171">
            <v>0</v>
          </cell>
          <cell r="J171">
            <v>0</v>
          </cell>
          <cell r="K171">
            <v>0</v>
          </cell>
          <cell r="L171">
            <v>0</v>
          </cell>
          <cell r="M171">
            <v>0</v>
          </cell>
          <cell r="N171">
            <v>0</v>
          </cell>
          <cell r="O171">
            <v>0</v>
          </cell>
          <cell r="P171">
            <v>0</v>
          </cell>
          <cell r="Q171">
            <v>0</v>
          </cell>
          <cell r="S171">
            <v>0</v>
          </cell>
        </row>
        <row r="172">
          <cell r="D172">
            <v>0</v>
          </cell>
          <cell r="E172">
            <v>0</v>
          </cell>
          <cell r="F172">
            <v>0</v>
          </cell>
          <cell r="G172">
            <v>0</v>
          </cell>
          <cell r="H172">
            <v>0</v>
          </cell>
          <cell r="I172">
            <v>0</v>
          </cell>
          <cell r="J172">
            <v>0</v>
          </cell>
          <cell r="K172">
            <v>0</v>
          </cell>
          <cell r="L172">
            <v>0</v>
          </cell>
          <cell r="M172">
            <v>0</v>
          </cell>
          <cell r="N172">
            <v>0</v>
          </cell>
          <cell r="O172">
            <v>0</v>
          </cell>
          <cell r="P172">
            <v>0</v>
          </cell>
          <cell r="Q172">
            <v>0</v>
          </cell>
          <cell r="S172">
            <v>0</v>
          </cell>
        </row>
        <row r="173">
          <cell r="D173">
            <v>0</v>
          </cell>
          <cell r="E173">
            <v>0</v>
          </cell>
          <cell r="F173">
            <v>0</v>
          </cell>
          <cell r="G173">
            <v>0</v>
          </cell>
          <cell r="H173">
            <v>0</v>
          </cell>
          <cell r="I173">
            <v>0</v>
          </cell>
          <cell r="J173">
            <v>0</v>
          </cell>
          <cell r="K173">
            <v>0</v>
          </cell>
          <cell r="L173">
            <v>0</v>
          </cell>
          <cell r="M173">
            <v>0</v>
          </cell>
          <cell r="N173">
            <v>0</v>
          </cell>
          <cell r="O173">
            <v>0</v>
          </cell>
          <cell r="P173">
            <v>0</v>
          </cell>
          <cell r="Q173">
            <v>0</v>
          </cell>
          <cell r="S173">
            <v>0</v>
          </cell>
        </row>
        <row r="174">
          <cell r="D174">
            <v>0</v>
          </cell>
          <cell r="E174">
            <v>0</v>
          </cell>
          <cell r="F174">
            <v>0</v>
          </cell>
          <cell r="G174">
            <v>0</v>
          </cell>
          <cell r="H174">
            <v>0</v>
          </cell>
          <cell r="I174">
            <v>0</v>
          </cell>
          <cell r="J174">
            <v>0</v>
          </cell>
          <cell r="K174">
            <v>0</v>
          </cell>
          <cell r="L174">
            <v>0</v>
          </cell>
          <cell r="M174">
            <v>0</v>
          </cell>
          <cell r="N174">
            <v>0</v>
          </cell>
          <cell r="O174">
            <v>0</v>
          </cell>
          <cell r="P174">
            <v>0</v>
          </cell>
          <cell r="Q174">
            <v>0</v>
          </cell>
          <cell r="S174">
            <v>0</v>
          </cell>
        </row>
        <row r="175">
          <cell r="D175">
            <v>0</v>
          </cell>
          <cell r="E175">
            <v>0</v>
          </cell>
          <cell r="F175">
            <v>0</v>
          </cell>
          <cell r="G175">
            <v>0</v>
          </cell>
          <cell r="H175">
            <v>0</v>
          </cell>
          <cell r="I175">
            <v>0</v>
          </cell>
          <cell r="J175">
            <v>0</v>
          </cell>
          <cell r="K175">
            <v>0</v>
          </cell>
          <cell r="L175">
            <v>0</v>
          </cell>
          <cell r="M175">
            <v>0</v>
          </cell>
          <cell r="N175">
            <v>0</v>
          </cell>
          <cell r="O175">
            <v>0</v>
          </cell>
          <cell r="P175">
            <v>0</v>
          </cell>
          <cell r="Q175">
            <v>0</v>
          </cell>
          <cell r="S175">
            <v>0</v>
          </cell>
        </row>
        <row r="176">
          <cell r="D176">
            <v>0</v>
          </cell>
          <cell r="E176">
            <v>0</v>
          </cell>
          <cell r="F176">
            <v>0</v>
          </cell>
          <cell r="G176">
            <v>0</v>
          </cell>
          <cell r="H176">
            <v>0</v>
          </cell>
          <cell r="I176">
            <v>0</v>
          </cell>
          <cell r="J176">
            <v>0</v>
          </cell>
          <cell r="K176">
            <v>0</v>
          </cell>
          <cell r="L176">
            <v>0</v>
          </cell>
          <cell r="M176">
            <v>0</v>
          </cell>
          <cell r="N176">
            <v>0</v>
          </cell>
          <cell r="O176">
            <v>0</v>
          </cell>
          <cell r="P176">
            <v>0</v>
          </cell>
          <cell r="Q176">
            <v>0</v>
          </cell>
          <cell r="S176">
            <v>0</v>
          </cell>
        </row>
        <row r="177">
          <cell r="D177">
            <v>0</v>
          </cell>
          <cell r="E177">
            <v>0</v>
          </cell>
          <cell r="F177">
            <v>0</v>
          </cell>
          <cell r="G177">
            <v>0</v>
          </cell>
          <cell r="H177">
            <v>0</v>
          </cell>
          <cell r="I177">
            <v>0</v>
          </cell>
          <cell r="J177">
            <v>0</v>
          </cell>
          <cell r="K177">
            <v>0</v>
          </cell>
          <cell r="L177">
            <v>0</v>
          </cell>
          <cell r="M177">
            <v>0</v>
          </cell>
          <cell r="N177">
            <v>0</v>
          </cell>
          <cell r="O177">
            <v>0</v>
          </cell>
          <cell r="P177">
            <v>0</v>
          </cell>
          <cell r="Q177">
            <v>0</v>
          </cell>
          <cell r="S177">
            <v>0</v>
          </cell>
        </row>
        <row r="178">
          <cell r="D178">
            <v>0</v>
          </cell>
          <cell r="E178">
            <v>0</v>
          </cell>
          <cell r="F178">
            <v>0</v>
          </cell>
          <cell r="G178">
            <v>0</v>
          </cell>
          <cell r="H178">
            <v>0</v>
          </cell>
          <cell r="I178">
            <v>0</v>
          </cell>
          <cell r="J178">
            <v>0</v>
          </cell>
          <cell r="K178">
            <v>0</v>
          </cell>
          <cell r="L178">
            <v>0</v>
          </cell>
          <cell r="M178">
            <v>0</v>
          </cell>
          <cell r="N178">
            <v>0</v>
          </cell>
          <cell r="O178">
            <v>0</v>
          </cell>
          <cell r="P178">
            <v>0</v>
          </cell>
          <cell r="Q178">
            <v>0</v>
          </cell>
          <cell r="S178">
            <v>0</v>
          </cell>
        </row>
        <row r="179">
          <cell r="D179">
            <v>0</v>
          </cell>
          <cell r="E179">
            <v>0</v>
          </cell>
          <cell r="F179">
            <v>0</v>
          </cell>
          <cell r="G179">
            <v>0</v>
          </cell>
          <cell r="H179">
            <v>0</v>
          </cell>
          <cell r="I179">
            <v>0</v>
          </cell>
          <cell r="J179">
            <v>0</v>
          </cell>
          <cell r="K179">
            <v>0</v>
          </cell>
          <cell r="L179">
            <v>0</v>
          </cell>
          <cell r="M179">
            <v>0</v>
          </cell>
          <cell r="N179">
            <v>0</v>
          </cell>
          <cell r="O179">
            <v>0</v>
          </cell>
          <cell r="P179">
            <v>0</v>
          </cell>
          <cell r="Q179">
            <v>0</v>
          </cell>
          <cell r="S179">
            <v>0</v>
          </cell>
        </row>
        <row r="180">
          <cell r="D180">
            <v>0</v>
          </cell>
          <cell r="E180">
            <v>0</v>
          </cell>
          <cell r="F180">
            <v>0</v>
          </cell>
          <cell r="G180">
            <v>0</v>
          </cell>
          <cell r="H180">
            <v>0</v>
          </cell>
          <cell r="I180">
            <v>0</v>
          </cell>
          <cell r="J180">
            <v>0</v>
          </cell>
          <cell r="K180">
            <v>0</v>
          </cell>
          <cell r="L180">
            <v>0</v>
          </cell>
          <cell r="M180">
            <v>0</v>
          </cell>
          <cell r="N180">
            <v>0</v>
          </cell>
          <cell r="O180">
            <v>0</v>
          </cell>
          <cell r="P180">
            <v>0</v>
          </cell>
          <cell r="Q180">
            <v>0</v>
          </cell>
          <cell r="S180">
            <v>0</v>
          </cell>
        </row>
        <row r="181">
          <cell r="D181">
            <v>0</v>
          </cell>
          <cell r="E181">
            <v>0</v>
          </cell>
          <cell r="F181">
            <v>0</v>
          </cell>
          <cell r="G181">
            <v>0</v>
          </cell>
          <cell r="H181">
            <v>0</v>
          </cell>
          <cell r="I181">
            <v>0</v>
          </cell>
          <cell r="J181">
            <v>0</v>
          </cell>
          <cell r="K181">
            <v>0</v>
          </cell>
          <cell r="L181">
            <v>0</v>
          </cell>
          <cell r="M181">
            <v>0</v>
          </cell>
          <cell r="N181">
            <v>0</v>
          </cell>
          <cell r="O181">
            <v>0</v>
          </cell>
          <cell r="P181">
            <v>0</v>
          </cell>
          <cell r="Q181">
            <v>0</v>
          </cell>
          <cell r="S181">
            <v>0</v>
          </cell>
        </row>
        <row r="182">
          <cell r="D182">
            <v>0</v>
          </cell>
          <cell r="E182">
            <v>0</v>
          </cell>
          <cell r="F182">
            <v>0</v>
          </cell>
          <cell r="G182">
            <v>0</v>
          </cell>
          <cell r="H182">
            <v>0</v>
          </cell>
          <cell r="I182">
            <v>0</v>
          </cell>
          <cell r="J182">
            <v>0</v>
          </cell>
          <cell r="K182">
            <v>0</v>
          </cell>
          <cell r="L182">
            <v>0</v>
          </cell>
          <cell r="M182">
            <v>0</v>
          </cell>
          <cell r="N182">
            <v>0</v>
          </cell>
          <cell r="O182">
            <v>0</v>
          </cell>
          <cell r="P182">
            <v>0</v>
          </cell>
          <cell r="Q182">
            <v>0</v>
          </cell>
          <cell r="S182">
            <v>0</v>
          </cell>
        </row>
        <row r="183">
          <cell r="D183">
            <v>0</v>
          </cell>
          <cell r="E183">
            <v>0</v>
          </cell>
          <cell r="F183">
            <v>0</v>
          </cell>
          <cell r="G183">
            <v>0</v>
          </cell>
          <cell r="H183">
            <v>0</v>
          </cell>
          <cell r="I183">
            <v>0</v>
          </cell>
          <cell r="J183">
            <v>0</v>
          </cell>
          <cell r="K183">
            <v>0</v>
          </cell>
          <cell r="L183">
            <v>0</v>
          </cell>
          <cell r="M183">
            <v>0</v>
          </cell>
          <cell r="N183">
            <v>0</v>
          </cell>
          <cell r="O183">
            <v>0</v>
          </cell>
          <cell r="P183">
            <v>0</v>
          </cell>
          <cell r="Q183">
            <v>0</v>
          </cell>
          <cell r="S183">
            <v>0</v>
          </cell>
        </row>
        <row r="184">
          <cell r="D184">
            <v>0</v>
          </cell>
          <cell r="E184">
            <v>0</v>
          </cell>
          <cell r="F184">
            <v>0</v>
          </cell>
          <cell r="G184">
            <v>0</v>
          </cell>
          <cell r="H184">
            <v>0</v>
          </cell>
          <cell r="I184">
            <v>0</v>
          </cell>
          <cell r="J184">
            <v>0</v>
          </cell>
          <cell r="K184">
            <v>0</v>
          </cell>
          <cell r="L184">
            <v>0</v>
          </cell>
          <cell r="M184">
            <v>0</v>
          </cell>
          <cell r="N184">
            <v>0</v>
          </cell>
          <cell r="O184">
            <v>0</v>
          </cell>
          <cell r="P184">
            <v>0</v>
          </cell>
          <cell r="Q184">
            <v>0</v>
          </cell>
          <cell r="S184">
            <v>0</v>
          </cell>
        </row>
        <row r="185">
          <cell r="D185">
            <v>0</v>
          </cell>
          <cell r="E185">
            <v>0</v>
          </cell>
          <cell r="F185">
            <v>0</v>
          </cell>
          <cell r="G185">
            <v>0</v>
          </cell>
          <cell r="H185">
            <v>0</v>
          </cell>
          <cell r="I185">
            <v>0</v>
          </cell>
          <cell r="J185">
            <v>0</v>
          </cell>
          <cell r="K185">
            <v>0</v>
          </cell>
          <cell r="L185">
            <v>0</v>
          </cell>
          <cell r="M185">
            <v>0</v>
          </cell>
          <cell r="N185">
            <v>0</v>
          </cell>
          <cell r="O185">
            <v>0</v>
          </cell>
          <cell r="P185">
            <v>0</v>
          </cell>
          <cell r="Q185">
            <v>0</v>
          </cell>
          <cell r="S185">
            <v>0</v>
          </cell>
        </row>
        <row r="186">
          <cell r="D186">
            <v>0</v>
          </cell>
          <cell r="E186">
            <v>0</v>
          </cell>
          <cell r="F186">
            <v>0</v>
          </cell>
          <cell r="G186">
            <v>0</v>
          </cell>
          <cell r="H186">
            <v>0</v>
          </cell>
          <cell r="I186">
            <v>0</v>
          </cell>
          <cell r="J186">
            <v>0</v>
          </cell>
          <cell r="K186">
            <v>0</v>
          </cell>
          <cell r="L186">
            <v>0</v>
          </cell>
          <cell r="M186">
            <v>0</v>
          </cell>
          <cell r="N186">
            <v>0</v>
          </cell>
          <cell r="O186">
            <v>0</v>
          </cell>
          <cell r="P186">
            <v>0</v>
          </cell>
          <cell r="Q186">
            <v>0</v>
          </cell>
          <cell r="S186">
            <v>0</v>
          </cell>
        </row>
        <row r="187">
          <cell r="D187">
            <v>0</v>
          </cell>
          <cell r="E187">
            <v>0</v>
          </cell>
          <cell r="F187">
            <v>0</v>
          </cell>
          <cell r="G187">
            <v>0</v>
          </cell>
          <cell r="H187">
            <v>0</v>
          </cell>
          <cell r="I187">
            <v>0</v>
          </cell>
          <cell r="J187">
            <v>0</v>
          </cell>
          <cell r="K187">
            <v>0</v>
          </cell>
          <cell r="L187">
            <v>0</v>
          </cell>
          <cell r="M187">
            <v>0</v>
          </cell>
          <cell r="N187">
            <v>0</v>
          </cell>
          <cell r="O187">
            <v>0</v>
          </cell>
          <cell r="P187">
            <v>0</v>
          </cell>
          <cell r="Q187">
            <v>0</v>
          </cell>
          <cell r="S187">
            <v>0</v>
          </cell>
        </row>
        <row r="188">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S188">
            <v>0</v>
          </cell>
        </row>
        <row r="189">
          <cell r="D189">
            <v>0</v>
          </cell>
          <cell r="E189">
            <v>0</v>
          </cell>
          <cell r="F189">
            <v>0</v>
          </cell>
          <cell r="G189">
            <v>0</v>
          </cell>
          <cell r="H189">
            <v>0</v>
          </cell>
          <cell r="I189">
            <v>0</v>
          </cell>
          <cell r="J189">
            <v>0</v>
          </cell>
          <cell r="K189">
            <v>0</v>
          </cell>
          <cell r="L189">
            <v>0</v>
          </cell>
          <cell r="M189">
            <v>0</v>
          </cell>
          <cell r="N189">
            <v>0</v>
          </cell>
          <cell r="O189">
            <v>0</v>
          </cell>
          <cell r="P189">
            <v>0</v>
          </cell>
          <cell r="Q189">
            <v>0</v>
          </cell>
          <cell r="S189">
            <v>0</v>
          </cell>
        </row>
        <row r="190">
          <cell r="D190">
            <v>0</v>
          </cell>
          <cell r="E190">
            <v>0</v>
          </cell>
          <cell r="F190">
            <v>0</v>
          </cell>
          <cell r="G190">
            <v>0</v>
          </cell>
          <cell r="H190">
            <v>0</v>
          </cell>
          <cell r="I190">
            <v>0</v>
          </cell>
          <cell r="J190">
            <v>0</v>
          </cell>
          <cell r="K190">
            <v>0</v>
          </cell>
          <cell r="L190">
            <v>0</v>
          </cell>
          <cell r="M190">
            <v>0</v>
          </cell>
          <cell r="N190">
            <v>0</v>
          </cell>
          <cell r="O190">
            <v>0</v>
          </cell>
          <cell r="P190">
            <v>0</v>
          </cell>
          <cell r="Q190">
            <v>0</v>
          </cell>
          <cell r="S190">
            <v>0</v>
          </cell>
        </row>
        <row r="191">
          <cell r="D191">
            <v>0</v>
          </cell>
          <cell r="E191">
            <v>0</v>
          </cell>
          <cell r="F191">
            <v>0</v>
          </cell>
          <cell r="G191">
            <v>0</v>
          </cell>
          <cell r="H191">
            <v>0</v>
          </cell>
          <cell r="I191">
            <v>0</v>
          </cell>
          <cell r="J191">
            <v>0</v>
          </cell>
          <cell r="K191">
            <v>0</v>
          </cell>
          <cell r="L191">
            <v>0</v>
          </cell>
          <cell r="M191">
            <v>0</v>
          </cell>
          <cell r="N191">
            <v>0</v>
          </cell>
          <cell r="O191">
            <v>0</v>
          </cell>
          <cell r="P191">
            <v>0</v>
          </cell>
          <cell r="Q191">
            <v>0</v>
          </cell>
          <cell r="S191">
            <v>0</v>
          </cell>
        </row>
        <row r="192">
          <cell r="D192">
            <v>0</v>
          </cell>
          <cell r="E192">
            <v>0</v>
          </cell>
          <cell r="F192">
            <v>0</v>
          </cell>
          <cell r="G192">
            <v>0</v>
          </cell>
          <cell r="H192">
            <v>0</v>
          </cell>
          <cell r="I192">
            <v>0</v>
          </cell>
          <cell r="J192">
            <v>0</v>
          </cell>
          <cell r="K192">
            <v>0</v>
          </cell>
          <cell r="L192">
            <v>0</v>
          </cell>
          <cell r="M192">
            <v>0</v>
          </cell>
          <cell r="N192">
            <v>0</v>
          </cell>
          <cell r="O192">
            <v>0</v>
          </cell>
          <cell r="P192">
            <v>0</v>
          </cell>
          <cell r="Q192">
            <v>0</v>
          </cell>
          <cell r="S192">
            <v>0</v>
          </cell>
        </row>
        <row r="193">
          <cell r="D193">
            <v>0</v>
          </cell>
          <cell r="E193">
            <v>0</v>
          </cell>
          <cell r="F193">
            <v>0</v>
          </cell>
          <cell r="G193">
            <v>0</v>
          </cell>
          <cell r="H193">
            <v>0</v>
          </cell>
          <cell r="I193">
            <v>0</v>
          </cell>
          <cell r="J193">
            <v>0</v>
          </cell>
          <cell r="K193">
            <v>0</v>
          </cell>
          <cell r="L193">
            <v>0</v>
          </cell>
          <cell r="M193">
            <v>0</v>
          </cell>
          <cell r="N193">
            <v>0</v>
          </cell>
          <cell r="O193">
            <v>0</v>
          </cell>
          <cell r="P193">
            <v>0</v>
          </cell>
          <cell r="Q193">
            <v>0</v>
          </cell>
          <cell r="S193">
            <v>0</v>
          </cell>
        </row>
        <row r="194">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S194">
            <v>0</v>
          </cell>
        </row>
        <row r="195">
          <cell r="D195">
            <v>0</v>
          </cell>
          <cell r="E195">
            <v>0</v>
          </cell>
          <cell r="F195">
            <v>0</v>
          </cell>
          <cell r="G195">
            <v>0</v>
          </cell>
          <cell r="H195">
            <v>0</v>
          </cell>
          <cell r="I195">
            <v>0</v>
          </cell>
          <cell r="J195">
            <v>0</v>
          </cell>
          <cell r="K195">
            <v>0</v>
          </cell>
          <cell r="L195">
            <v>0</v>
          </cell>
          <cell r="M195">
            <v>0</v>
          </cell>
          <cell r="N195">
            <v>0</v>
          </cell>
          <cell r="O195">
            <v>0</v>
          </cell>
          <cell r="P195">
            <v>0</v>
          </cell>
          <cell r="Q195">
            <v>0</v>
          </cell>
          <cell r="S195">
            <v>0</v>
          </cell>
        </row>
        <row r="196">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S196">
            <v>0</v>
          </cell>
        </row>
        <row r="197">
          <cell r="D197">
            <v>0</v>
          </cell>
          <cell r="E197">
            <v>0</v>
          </cell>
          <cell r="F197">
            <v>0</v>
          </cell>
          <cell r="G197">
            <v>0</v>
          </cell>
          <cell r="H197">
            <v>0</v>
          </cell>
          <cell r="I197">
            <v>0</v>
          </cell>
          <cell r="J197">
            <v>0</v>
          </cell>
          <cell r="K197">
            <v>0</v>
          </cell>
          <cell r="L197">
            <v>0</v>
          </cell>
          <cell r="M197">
            <v>0</v>
          </cell>
          <cell r="N197">
            <v>0</v>
          </cell>
          <cell r="O197">
            <v>0</v>
          </cell>
          <cell r="P197">
            <v>0</v>
          </cell>
          <cell r="Q197">
            <v>0</v>
          </cell>
          <cell r="S197">
            <v>0</v>
          </cell>
        </row>
        <row r="198">
          <cell r="D198">
            <v>0</v>
          </cell>
          <cell r="E198">
            <v>0</v>
          </cell>
          <cell r="F198">
            <v>0</v>
          </cell>
          <cell r="G198">
            <v>0</v>
          </cell>
          <cell r="H198">
            <v>0</v>
          </cell>
          <cell r="I198">
            <v>0</v>
          </cell>
          <cell r="J198">
            <v>0</v>
          </cell>
          <cell r="K198">
            <v>0</v>
          </cell>
          <cell r="L198">
            <v>0</v>
          </cell>
          <cell r="M198">
            <v>0</v>
          </cell>
          <cell r="N198">
            <v>0</v>
          </cell>
          <cell r="O198">
            <v>0</v>
          </cell>
          <cell r="P198">
            <v>0</v>
          </cell>
          <cell r="Q198">
            <v>0</v>
          </cell>
          <cell r="S198">
            <v>0</v>
          </cell>
        </row>
        <row r="199">
          <cell r="D199">
            <v>0</v>
          </cell>
          <cell r="E199">
            <v>0</v>
          </cell>
          <cell r="F199">
            <v>0</v>
          </cell>
          <cell r="G199">
            <v>0</v>
          </cell>
          <cell r="H199">
            <v>0</v>
          </cell>
          <cell r="I199">
            <v>0</v>
          </cell>
          <cell r="J199">
            <v>0</v>
          </cell>
          <cell r="K199">
            <v>0</v>
          </cell>
          <cell r="L199">
            <v>0</v>
          </cell>
          <cell r="M199">
            <v>0</v>
          </cell>
          <cell r="N199">
            <v>0</v>
          </cell>
          <cell r="O199">
            <v>0</v>
          </cell>
          <cell r="P199">
            <v>0</v>
          </cell>
          <cell r="Q199">
            <v>0</v>
          </cell>
          <cell r="S199">
            <v>0</v>
          </cell>
        </row>
        <row r="200">
          <cell r="D200">
            <v>0</v>
          </cell>
          <cell r="E200">
            <v>0</v>
          </cell>
          <cell r="F200">
            <v>0</v>
          </cell>
          <cell r="G200">
            <v>0</v>
          </cell>
          <cell r="H200">
            <v>0</v>
          </cell>
          <cell r="I200">
            <v>0</v>
          </cell>
          <cell r="J200">
            <v>0</v>
          </cell>
          <cell r="K200">
            <v>0</v>
          </cell>
          <cell r="L200">
            <v>0</v>
          </cell>
          <cell r="M200">
            <v>0</v>
          </cell>
          <cell r="N200">
            <v>0</v>
          </cell>
          <cell r="O200">
            <v>0</v>
          </cell>
          <cell r="P200">
            <v>0</v>
          </cell>
          <cell r="Q200">
            <v>0</v>
          </cell>
          <cell r="S200">
            <v>0</v>
          </cell>
        </row>
        <row r="201">
          <cell r="D201">
            <v>0</v>
          </cell>
          <cell r="E201">
            <v>0</v>
          </cell>
          <cell r="F201">
            <v>0</v>
          </cell>
          <cell r="G201">
            <v>0</v>
          </cell>
          <cell r="H201">
            <v>0</v>
          </cell>
          <cell r="I201">
            <v>0</v>
          </cell>
          <cell r="J201">
            <v>0</v>
          </cell>
          <cell r="K201">
            <v>0</v>
          </cell>
          <cell r="L201">
            <v>0</v>
          </cell>
          <cell r="M201">
            <v>0</v>
          </cell>
          <cell r="N201">
            <v>0</v>
          </cell>
          <cell r="O201">
            <v>0</v>
          </cell>
          <cell r="P201">
            <v>0</v>
          </cell>
          <cell r="Q201">
            <v>0</v>
          </cell>
          <cell r="S201">
            <v>0</v>
          </cell>
        </row>
        <row r="202">
          <cell r="D202">
            <v>0</v>
          </cell>
          <cell r="E202">
            <v>0</v>
          </cell>
          <cell r="F202">
            <v>0</v>
          </cell>
          <cell r="G202">
            <v>0</v>
          </cell>
          <cell r="H202">
            <v>0</v>
          </cell>
          <cell r="I202">
            <v>0</v>
          </cell>
          <cell r="J202">
            <v>0</v>
          </cell>
          <cell r="K202">
            <v>0</v>
          </cell>
          <cell r="L202">
            <v>0</v>
          </cell>
          <cell r="M202">
            <v>0</v>
          </cell>
          <cell r="N202">
            <v>0</v>
          </cell>
          <cell r="O202">
            <v>0</v>
          </cell>
          <cell r="P202">
            <v>0</v>
          </cell>
          <cell r="Q202">
            <v>0</v>
          </cell>
          <cell r="S202">
            <v>0</v>
          </cell>
        </row>
        <row r="203">
          <cell r="D203">
            <v>0</v>
          </cell>
          <cell r="E203">
            <v>0</v>
          </cell>
          <cell r="F203">
            <v>0</v>
          </cell>
          <cell r="G203">
            <v>0</v>
          </cell>
          <cell r="H203">
            <v>0</v>
          </cell>
          <cell r="I203">
            <v>0</v>
          </cell>
          <cell r="J203">
            <v>0</v>
          </cell>
          <cell r="K203">
            <v>0</v>
          </cell>
          <cell r="L203">
            <v>0</v>
          </cell>
          <cell r="M203">
            <v>0</v>
          </cell>
          <cell r="N203">
            <v>0</v>
          </cell>
          <cell r="O203">
            <v>0</v>
          </cell>
          <cell r="P203">
            <v>0</v>
          </cell>
          <cell r="Q203">
            <v>0</v>
          </cell>
          <cell r="S203">
            <v>0</v>
          </cell>
        </row>
        <row r="204">
          <cell r="D204">
            <v>0</v>
          </cell>
          <cell r="E204">
            <v>0</v>
          </cell>
          <cell r="F204">
            <v>0</v>
          </cell>
          <cell r="G204">
            <v>0</v>
          </cell>
          <cell r="H204">
            <v>0</v>
          </cell>
          <cell r="I204">
            <v>0</v>
          </cell>
          <cell r="J204">
            <v>0</v>
          </cell>
          <cell r="K204">
            <v>0</v>
          </cell>
          <cell r="L204">
            <v>0</v>
          </cell>
          <cell r="M204">
            <v>0</v>
          </cell>
          <cell r="N204">
            <v>0</v>
          </cell>
          <cell r="O204">
            <v>0</v>
          </cell>
          <cell r="P204">
            <v>0</v>
          </cell>
          <cell r="Q204">
            <v>0</v>
          </cell>
          <cell r="S204">
            <v>0</v>
          </cell>
        </row>
        <row r="205">
          <cell r="D205">
            <v>0</v>
          </cell>
          <cell r="E205">
            <v>0</v>
          </cell>
          <cell r="F205">
            <v>0</v>
          </cell>
          <cell r="G205">
            <v>0</v>
          </cell>
          <cell r="H205">
            <v>0</v>
          </cell>
          <cell r="I205">
            <v>0</v>
          </cell>
          <cell r="J205">
            <v>0</v>
          </cell>
          <cell r="K205">
            <v>0</v>
          </cell>
          <cell r="L205">
            <v>0</v>
          </cell>
          <cell r="M205">
            <v>0</v>
          </cell>
          <cell r="N205">
            <v>0</v>
          </cell>
          <cell r="O205">
            <v>0</v>
          </cell>
          <cell r="P205">
            <v>0</v>
          </cell>
          <cell r="Q205">
            <v>0</v>
          </cell>
          <cell r="S205">
            <v>0</v>
          </cell>
        </row>
        <row r="206">
          <cell r="D206">
            <v>0</v>
          </cell>
          <cell r="E206">
            <v>0</v>
          </cell>
          <cell r="F206">
            <v>0</v>
          </cell>
          <cell r="G206">
            <v>0</v>
          </cell>
          <cell r="H206">
            <v>0</v>
          </cell>
          <cell r="I206">
            <v>0</v>
          </cell>
          <cell r="J206">
            <v>0</v>
          </cell>
          <cell r="K206">
            <v>0</v>
          </cell>
          <cell r="L206">
            <v>0</v>
          </cell>
          <cell r="M206">
            <v>0</v>
          </cell>
          <cell r="N206">
            <v>0</v>
          </cell>
          <cell r="O206">
            <v>0</v>
          </cell>
          <cell r="P206">
            <v>0</v>
          </cell>
          <cell r="Q206">
            <v>0</v>
          </cell>
          <cell r="S206">
            <v>0</v>
          </cell>
        </row>
        <row r="207">
          <cell r="D207">
            <v>0</v>
          </cell>
          <cell r="E207">
            <v>0</v>
          </cell>
          <cell r="F207">
            <v>0</v>
          </cell>
          <cell r="G207">
            <v>0</v>
          </cell>
          <cell r="H207">
            <v>0</v>
          </cell>
          <cell r="I207">
            <v>0</v>
          </cell>
          <cell r="J207">
            <v>0</v>
          </cell>
          <cell r="K207">
            <v>0</v>
          </cell>
          <cell r="L207">
            <v>0</v>
          </cell>
          <cell r="M207">
            <v>0</v>
          </cell>
          <cell r="N207">
            <v>0</v>
          </cell>
          <cell r="O207">
            <v>0</v>
          </cell>
          <cell r="P207">
            <v>0</v>
          </cell>
          <cell r="Q207">
            <v>0</v>
          </cell>
          <cell r="S207">
            <v>0</v>
          </cell>
        </row>
        <row r="208">
          <cell r="D208">
            <v>0</v>
          </cell>
          <cell r="E208">
            <v>0</v>
          </cell>
          <cell r="F208">
            <v>0</v>
          </cell>
          <cell r="G208">
            <v>0</v>
          </cell>
          <cell r="H208">
            <v>0</v>
          </cell>
          <cell r="I208">
            <v>0</v>
          </cell>
          <cell r="J208">
            <v>0</v>
          </cell>
          <cell r="K208">
            <v>0</v>
          </cell>
          <cell r="L208">
            <v>0</v>
          </cell>
          <cell r="M208">
            <v>0</v>
          </cell>
          <cell r="N208">
            <v>0</v>
          </cell>
          <cell r="O208">
            <v>0</v>
          </cell>
          <cell r="P208">
            <v>0</v>
          </cell>
          <cell r="Q208">
            <v>0</v>
          </cell>
          <cell r="S208">
            <v>0</v>
          </cell>
        </row>
        <row r="209">
          <cell r="D209">
            <v>0</v>
          </cell>
          <cell r="E209">
            <v>0</v>
          </cell>
          <cell r="F209">
            <v>0</v>
          </cell>
          <cell r="G209">
            <v>0</v>
          </cell>
          <cell r="H209">
            <v>0</v>
          </cell>
          <cell r="I209">
            <v>0</v>
          </cell>
          <cell r="J209">
            <v>0</v>
          </cell>
          <cell r="K209">
            <v>0</v>
          </cell>
          <cell r="L209">
            <v>0</v>
          </cell>
          <cell r="M209">
            <v>0</v>
          </cell>
          <cell r="N209">
            <v>0</v>
          </cell>
          <cell r="O209">
            <v>0</v>
          </cell>
          <cell r="P209">
            <v>0</v>
          </cell>
          <cell r="Q209">
            <v>0</v>
          </cell>
          <cell r="S209">
            <v>0</v>
          </cell>
        </row>
        <row r="210">
          <cell r="D210">
            <v>0</v>
          </cell>
          <cell r="E210">
            <v>0</v>
          </cell>
          <cell r="F210">
            <v>0</v>
          </cell>
          <cell r="G210">
            <v>0</v>
          </cell>
          <cell r="H210">
            <v>0</v>
          </cell>
          <cell r="I210">
            <v>0</v>
          </cell>
          <cell r="J210">
            <v>0</v>
          </cell>
          <cell r="K210">
            <v>0</v>
          </cell>
          <cell r="L210">
            <v>0</v>
          </cell>
          <cell r="M210">
            <v>0</v>
          </cell>
          <cell r="N210">
            <v>0</v>
          </cell>
          <cell r="O210">
            <v>0</v>
          </cell>
          <cell r="P210">
            <v>0</v>
          </cell>
          <cell r="Q210">
            <v>0</v>
          </cell>
          <cell r="S210">
            <v>0</v>
          </cell>
        </row>
        <row r="211">
          <cell r="D211">
            <v>0</v>
          </cell>
          <cell r="E211">
            <v>0</v>
          </cell>
          <cell r="F211">
            <v>0</v>
          </cell>
          <cell r="G211">
            <v>0</v>
          </cell>
          <cell r="H211">
            <v>0</v>
          </cell>
          <cell r="I211">
            <v>0</v>
          </cell>
          <cell r="J211">
            <v>0</v>
          </cell>
          <cell r="K211">
            <v>0</v>
          </cell>
          <cell r="L211">
            <v>0</v>
          </cell>
          <cell r="M211">
            <v>0</v>
          </cell>
          <cell r="N211">
            <v>0</v>
          </cell>
          <cell r="O211">
            <v>0</v>
          </cell>
          <cell r="P211">
            <v>0</v>
          </cell>
          <cell r="Q211">
            <v>0</v>
          </cell>
          <cell r="S211">
            <v>0</v>
          </cell>
        </row>
        <row r="212">
          <cell r="D212">
            <v>0</v>
          </cell>
          <cell r="E212">
            <v>0</v>
          </cell>
          <cell r="F212">
            <v>0</v>
          </cell>
          <cell r="G212">
            <v>0</v>
          </cell>
          <cell r="H212">
            <v>0</v>
          </cell>
          <cell r="I212">
            <v>0</v>
          </cell>
          <cell r="J212">
            <v>0</v>
          </cell>
          <cell r="K212">
            <v>0</v>
          </cell>
          <cell r="L212">
            <v>0</v>
          </cell>
          <cell r="M212">
            <v>0</v>
          </cell>
          <cell r="N212">
            <v>0</v>
          </cell>
          <cell r="O212">
            <v>0</v>
          </cell>
          <cell r="P212">
            <v>0</v>
          </cell>
          <cell r="Q212">
            <v>0</v>
          </cell>
          <cell r="S212">
            <v>0</v>
          </cell>
        </row>
        <row r="213">
          <cell r="D213">
            <v>0</v>
          </cell>
          <cell r="E213">
            <v>0</v>
          </cell>
          <cell r="F213">
            <v>0</v>
          </cell>
          <cell r="G213">
            <v>0</v>
          </cell>
          <cell r="H213">
            <v>0</v>
          </cell>
          <cell r="I213">
            <v>0</v>
          </cell>
          <cell r="J213">
            <v>0</v>
          </cell>
          <cell r="K213">
            <v>0</v>
          </cell>
          <cell r="L213">
            <v>0</v>
          </cell>
          <cell r="M213">
            <v>0</v>
          </cell>
          <cell r="N213">
            <v>0</v>
          </cell>
          <cell r="O213">
            <v>0</v>
          </cell>
          <cell r="P213">
            <v>0</v>
          </cell>
          <cell r="Q213">
            <v>0</v>
          </cell>
          <cell r="S213">
            <v>0</v>
          </cell>
        </row>
        <row r="214">
          <cell r="D214">
            <v>0</v>
          </cell>
          <cell r="E214">
            <v>0</v>
          </cell>
          <cell r="F214">
            <v>0</v>
          </cell>
          <cell r="G214">
            <v>0</v>
          </cell>
          <cell r="H214">
            <v>0</v>
          </cell>
          <cell r="I214">
            <v>0</v>
          </cell>
          <cell r="J214">
            <v>0</v>
          </cell>
          <cell r="K214">
            <v>0</v>
          </cell>
          <cell r="L214">
            <v>0</v>
          </cell>
          <cell r="M214">
            <v>0</v>
          </cell>
          <cell r="N214">
            <v>0</v>
          </cell>
          <cell r="O214">
            <v>0</v>
          </cell>
          <cell r="P214">
            <v>0</v>
          </cell>
          <cell r="Q214">
            <v>0</v>
          </cell>
          <cell r="S214">
            <v>0</v>
          </cell>
        </row>
        <row r="215">
          <cell r="D215">
            <v>0</v>
          </cell>
          <cell r="E215">
            <v>0</v>
          </cell>
          <cell r="F215">
            <v>0</v>
          </cell>
          <cell r="G215">
            <v>0</v>
          </cell>
          <cell r="H215">
            <v>0</v>
          </cell>
          <cell r="I215">
            <v>0</v>
          </cell>
          <cell r="J215">
            <v>0</v>
          </cell>
          <cell r="K215">
            <v>0</v>
          </cell>
          <cell r="L215">
            <v>0</v>
          </cell>
          <cell r="M215">
            <v>0</v>
          </cell>
          <cell r="N215">
            <v>0</v>
          </cell>
          <cell r="O215">
            <v>0</v>
          </cell>
          <cell r="P215">
            <v>0</v>
          </cell>
          <cell r="Q215">
            <v>0</v>
          </cell>
          <cell r="S215">
            <v>0</v>
          </cell>
        </row>
        <row r="216">
          <cell r="D216">
            <v>0</v>
          </cell>
          <cell r="E216">
            <v>0</v>
          </cell>
          <cell r="F216">
            <v>0</v>
          </cell>
          <cell r="G216">
            <v>0</v>
          </cell>
          <cell r="H216">
            <v>0</v>
          </cell>
          <cell r="I216">
            <v>0</v>
          </cell>
          <cell r="J216">
            <v>0</v>
          </cell>
          <cell r="K216">
            <v>0</v>
          </cell>
          <cell r="L216">
            <v>0</v>
          </cell>
          <cell r="M216">
            <v>0</v>
          </cell>
          <cell r="N216">
            <v>0</v>
          </cell>
          <cell r="O216">
            <v>0</v>
          </cell>
          <cell r="P216">
            <v>0</v>
          </cell>
          <cell r="Q216">
            <v>0</v>
          </cell>
          <cell r="S216">
            <v>0</v>
          </cell>
        </row>
        <row r="217">
          <cell r="D217">
            <v>0</v>
          </cell>
          <cell r="E217">
            <v>0</v>
          </cell>
          <cell r="F217">
            <v>0</v>
          </cell>
          <cell r="G217">
            <v>0</v>
          </cell>
          <cell r="H217">
            <v>0</v>
          </cell>
          <cell r="I217">
            <v>0</v>
          </cell>
          <cell r="J217">
            <v>0</v>
          </cell>
          <cell r="K217">
            <v>0</v>
          </cell>
          <cell r="L217">
            <v>0</v>
          </cell>
          <cell r="M217">
            <v>0</v>
          </cell>
          <cell r="N217">
            <v>0</v>
          </cell>
          <cell r="O217">
            <v>0</v>
          </cell>
          <cell r="P217">
            <v>0</v>
          </cell>
          <cell r="Q217">
            <v>0</v>
          </cell>
          <cell r="S217">
            <v>0</v>
          </cell>
        </row>
        <row r="218">
          <cell r="D218">
            <v>0</v>
          </cell>
          <cell r="E218">
            <v>0</v>
          </cell>
          <cell r="F218">
            <v>0</v>
          </cell>
          <cell r="G218">
            <v>0</v>
          </cell>
          <cell r="H218">
            <v>0</v>
          </cell>
          <cell r="I218">
            <v>0</v>
          </cell>
          <cell r="J218">
            <v>0</v>
          </cell>
          <cell r="K218">
            <v>0</v>
          </cell>
          <cell r="L218">
            <v>0</v>
          </cell>
          <cell r="M218">
            <v>0</v>
          </cell>
          <cell r="N218">
            <v>0</v>
          </cell>
          <cell r="O218">
            <v>0</v>
          </cell>
          <cell r="P218">
            <v>0</v>
          </cell>
          <cell r="Q218">
            <v>0</v>
          </cell>
          <cell r="S218">
            <v>0</v>
          </cell>
        </row>
        <row r="219">
          <cell r="D219">
            <v>0</v>
          </cell>
          <cell r="E219">
            <v>0</v>
          </cell>
          <cell r="F219">
            <v>0</v>
          </cell>
          <cell r="G219">
            <v>0</v>
          </cell>
          <cell r="H219">
            <v>0</v>
          </cell>
          <cell r="I219">
            <v>0</v>
          </cell>
          <cell r="J219">
            <v>0</v>
          </cell>
          <cell r="K219">
            <v>0</v>
          </cell>
          <cell r="L219">
            <v>0</v>
          </cell>
          <cell r="M219">
            <v>0</v>
          </cell>
          <cell r="N219">
            <v>0</v>
          </cell>
          <cell r="O219">
            <v>0</v>
          </cell>
          <cell r="P219">
            <v>0</v>
          </cell>
          <cell r="Q219">
            <v>0</v>
          </cell>
          <cell r="S219">
            <v>0</v>
          </cell>
        </row>
        <row r="220">
          <cell r="D220">
            <v>0</v>
          </cell>
          <cell r="E220">
            <v>0</v>
          </cell>
          <cell r="F220">
            <v>0</v>
          </cell>
          <cell r="G220">
            <v>0</v>
          </cell>
          <cell r="H220">
            <v>0</v>
          </cell>
          <cell r="I220">
            <v>0</v>
          </cell>
          <cell r="J220">
            <v>0</v>
          </cell>
          <cell r="K220">
            <v>0</v>
          </cell>
          <cell r="L220">
            <v>0</v>
          </cell>
          <cell r="M220">
            <v>0</v>
          </cell>
          <cell r="N220">
            <v>0</v>
          </cell>
          <cell r="O220">
            <v>0</v>
          </cell>
          <cell r="P220">
            <v>0</v>
          </cell>
          <cell r="Q220">
            <v>0</v>
          </cell>
          <cell r="S220">
            <v>0</v>
          </cell>
        </row>
        <row r="221">
          <cell r="D221">
            <v>0</v>
          </cell>
          <cell r="E221">
            <v>0</v>
          </cell>
          <cell r="F221">
            <v>0</v>
          </cell>
          <cell r="G221">
            <v>0</v>
          </cell>
          <cell r="H221">
            <v>0</v>
          </cell>
          <cell r="I221">
            <v>0</v>
          </cell>
          <cell r="J221">
            <v>0</v>
          </cell>
          <cell r="K221">
            <v>0</v>
          </cell>
          <cell r="L221">
            <v>0</v>
          </cell>
          <cell r="M221">
            <v>0</v>
          </cell>
          <cell r="N221">
            <v>0</v>
          </cell>
          <cell r="O221">
            <v>0</v>
          </cell>
          <cell r="P221">
            <v>0</v>
          </cell>
          <cell r="Q221">
            <v>0</v>
          </cell>
          <cell r="S221">
            <v>0</v>
          </cell>
        </row>
        <row r="222">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S222">
            <v>0</v>
          </cell>
        </row>
        <row r="223">
          <cell r="D223">
            <v>0</v>
          </cell>
          <cell r="E223">
            <v>0</v>
          </cell>
          <cell r="F223">
            <v>0</v>
          </cell>
          <cell r="G223">
            <v>0</v>
          </cell>
          <cell r="H223">
            <v>0</v>
          </cell>
          <cell r="I223">
            <v>0</v>
          </cell>
          <cell r="J223">
            <v>0</v>
          </cell>
          <cell r="K223">
            <v>0</v>
          </cell>
          <cell r="L223">
            <v>0</v>
          </cell>
          <cell r="M223">
            <v>0</v>
          </cell>
          <cell r="N223">
            <v>0</v>
          </cell>
          <cell r="O223">
            <v>0</v>
          </cell>
          <cell r="P223">
            <v>0</v>
          </cell>
          <cell r="Q223">
            <v>0</v>
          </cell>
          <cell r="S223">
            <v>0</v>
          </cell>
        </row>
        <row r="224">
          <cell r="D224">
            <v>0</v>
          </cell>
          <cell r="E224">
            <v>0</v>
          </cell>
          <cell r="F224">
            <v>0</v>
          </cell>
          <cell r="G224">
            <v>0</v>
          </cell>
          <cell r="H224">
            <v>0</v>
          </cell>
          <cell r="I224">
            <v>0</v>
          </cell>
          <cell r="J224">
            <v>0</v>
          </cell>
          <cell r="K224">
            <v>0</v>
          </cell>
          <cell r="L224">
            <v>0</v>
          </cell>
          <cell r="M224">
            <v>0</v>
          </cell>
          <cell r="N224">
            <v>0</v>
          </cell>
          <cell r="O224">
            <v>0</v>
          </cell>
          <cell r="P224">
            <v>0</v>
          </cell>
          <cell r="Q224">
            <v>0</v>
          </cell>
          <cell r="S224">
            <v>0</v>
          </cell>
        </row>
        <row r="225">
          <cell r="D225">
            <v>0</v>
          </cell>
          <cell r="E225">
            <v>0</v>
          </cell>
          <cell r="F225">
            <v>0</v>
          </cell>
          <cell r="G225">
            <v>0</v>
          </cell>
          <cell r="H225">
            <v>0</v>
          </cell>
          <cell r="I225">
            <v>0</v>
          </cell>
          <cell r="J225">
            <v>0</v>
          </cell>
          <cell r="K225">
            <v>0</v>
          </cell>
          <cell r="L225">
            <v>0</v>
          </cell>
          <cell r="M225">
            <v>0</v>
          </cell>
          <cell r="N225">
            <v>0</v>
          </cell>
          <cell r="O225">
            <v>0</v>
          </cell>
          <cell r="P225">
            <v>0</v>
          </cell>
          <cell r="Q225">
            <v>0</v>
          </cell>
          <cell r="S225">
            <v>0</v>
          </cell>
        </row>
        <row r="226">
          <cell r="D226">
            <v>0</v>
          </cell>
          <cell r="E226">
            <v>0</v>
          </cell>
          <cell r="F226">
            <v>0</v>
          </cell>
          <cell r="G226">
            <v>0</v>
          </cell>
          <cell r="H226">
            <v>0</v>
          </cell>
          <cell r="I226">
            <v>0</v>
          </cell>
          <cell r="J226">
            <v>0</v>
          </cell>
          <cell r="K226">
            <v>0</v>
          </cell>
          <cell r="L226">
            <v>0</v>
          </cell>
          <cell r="M226">
            <v>0</v>
          </cell>
          <cell r="N226">
            <v>0</v>
          </cell>
          <cell r="O226">
            <v>0</v>
          </cell>
          <cell r="P226">
            <v>0</v>
          </cell>
          <cell r="Q226">
            <v>0</v>
          </cell>
          <cell r="S226">
            <v>0</v>
          </cell>
        </row>
        <row r="227">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S227">
            <v>0</v>
          </cell>
        </row>
        <row r="228">
          <cell r="D228">
            <v>0</v>
          </cell>
          <cell r="E228">
            <v>0</v>
          </cell>
          <cell r="F228">
            <v>0</v>
          </cell>
          <cell r="G228">
            <v>0</v>
          </cell>
          <cell r="H228">
            <v>0</v>
          </cell>
          <cell r="I228">
            <v>0</v>
          </cell>
          <cell r="J228">
            <v>0</v>
          </cell>
          <cell r="K228">
            <v>0</v>
          </cell>
          <cell r="L228">
            <v>0</v>
          </cell>
          <cell r="M228">
            <v>0</v>
          </cell>
          <cell r="N228">
            <v>0</v>
          </cell>
          <cell r="O228">
            <v>0</v>
          </cell>
          <cell r="P228">
            <v>0</v>
          </cell>
          <cell r="Q228">
            <v>0</v>
          </cell>
          <cell r="S228">
            <v>0</v>
          </cell>
        </row>
        <row r="229">
          <cell r="D229">
            <v>0</v>
          </cell>
          <cell r="E229">
            <v>0</v>
          </cell>
          <cell r="F229">
            <v>0</v>
          </cell>
          <cell r="G229">
            <v>0</v>
          </cell>
          <cell r="H229">
            <v>0</v>
          </cell>
          <cell r="I229">
            <v>0</v>
          </cell>
          <cell r="J229">
            <v>0</v>
          </cell>
          <cell r="K229">
            <v>0</v>
          </cell>
          <cell r="L229">
            <v>0</v>
          </cell>
          <cell r="M229">
            <v>0</v>
          </cell>
          <cell r="N229">
            <v>0</v>
          </cell>
          <cell r="O229">
            <v>0</v>
          </cell>
          <cell r="P229">
            <v>0</v>
          </cell>
          <cell r="Q229">
            <v>0</v>
          </cell>
          <cell r="S229">
            <v>0</v>
          </cell>
        </row>
        <row r="230">
          <cell r="D230">
            <v>0</v>
          </cell>
          <cell r="E230">
            <v>0</v>
          </cell>
          <cell r="F230">
            <v>0</v>
          </cell>
          <cell r="G230">
            <v>0</v>
          </cell>
          <cell r="H230">
            <v>0</v>
          </cell>
          <cell r="I230">
            <v>0</v>
          </cell>
          <cell r="J230">
            <v>0</v>
          </cell>
          <cell r="K230">
            <v>0</v>
          </cell>
          <cell r="L230">
            <v>0</v>
          </cell>
          <cell r="M230">
            <v>0</v>
          </cell>
          <cell r="N230">
            <v>0</v>
          </cell>
          <cell r="O230">
            <v>0</v>
          </cell>
          <cell r="P230">
            <v>0</v>
          </cell>
          <cell r="Q230">
            <v>0</v>
          </cell>
          <cell r="S230">
            <v>0</v>
          </cell>
        </row>
        <row r="231">
          <cell r="D231">
            <v>0</v>
          </cell>
          <cell r="E231">
            <v>0</v>
          </cell>
          <cell r="F231">
            <v>0</v>
          </cell>
          <cell r="G231">
            <v>0</v>
          </cell>
          <cell r="H231">
            <v>0</v>
          </cell>
          <cell r="I231">
            <v>0</v>
          </cell>
          <cell r="J231">
            <v>0</v>
          </cell>
          <cell r="K231">
            <v>0</v>
          </cell>
          <cell r="L231">
            <v>0</v>
          </cell>
          <cell r="M231">
            <v>0</v>
          </cell>
          <cell r="N231">
            <v>0</v>
          </cell>
          <cell r="O231">
            <v>0</v>
          </cell>
          <cell r="P231">
            <v>0</v>
          </cell>
          <cell r="Q231">
            <v>0</v>
          </cell>
          <cell r="S231">
            <v>0</v>
          </cell>
        </row>
        <row r="232">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S232">
            <v>0</v>
          </cell>
        </row>
        <row r="233">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S233">
            <v>0</v>
          </cell>
        </row>
        <row r="234">
          <cell r="D234">
            <v>0</v>
          </cell>
          <cell r="E234">
            <v>0</v>
          </cell>
          <cell r="F234">
            <v>0</v>
          </cell>
          <cell r="G234">
            <v>0</v>
          </cell>
          <cell r="H234">
            <v>0</v>
          </cell>
          <cell r="I234">
            <v>0</v>
          </cell>
          <cell r="J234">
            <v>0</v>
          </cell>
          <cell r="K234">
            <v>0</v>
          </cell>
          <cell r="L234">
            <v>0</v>
          </cell>
          <cell r="M234">
            <v>0</v>
          </cell>
          <cell r="N234">
            <v>0</v>
          </cell>
          <cell r="O234">
            <v>0</v>
          </cell>
          <cell r="P234">
            <v>0</v>
          </cell>
          <cell r="Q234">
            <v>0</v>
          </cell>
          <cell r="S234">
            <v>0</v>
          </cell>
        </row>
        <row r="235">
          <cell r="D235">
            <v>0</v>
          </cell>
          <cell r="E235">
            <v>0</v>
          </cell>
          <cell r="F235">
            <v>0</v>
          </cell>
          <cell r="G235">
            <v>0</v>
          </cell>
          <cell r="H235">
            <v>0</v>
          </cell>
          <cell r="I235">
            <v>0</v>
          </cell>
          <cell r="J235">
            <v>0</v>
          </cell>
          <cell r="K235">
            <v>0</v>
          </cell>
          <cell r="L235">
            <v>0</v>
          </cell>
          <cell r="M235">
            <v>0</v>
          </cell>
          <cell r="N235">
            <v>0</v>
          </cell>
          <cell r="O235">
            <v>0</v>
          </cell>
          <cell r="P235">
            <v>0</v>
          </cell>
          <cell r="Q235">
            <v>0</v>
          </cell>
          <cell r="S235">
            <v>0</v>
          </cell>
        </row>
        <row r="236">
          <cell r="D236">
            <v>0</v>
          </cell>
          <cell r="E236">
            <v>0</v>
          </cell>
          <cell r="F236">
            <v>0</v>
          </cell>
          <cell r="G236">
            <v>0</v>
          </cell>
          <cell r="H236">
            <v>0</v>
          </cell>
          <cell r="I236">
            <v>0</v>
          </cell>
          <cell r="J236">
            <v>0</v>
          </cell>
          <cell r="K236">
            <v>0</v>
          </cell>
          <cell r="L236">
            <v>0</v>
          </cell>
          <cell r="M236">
            <v>0</v>
          </cell>
          <cell r="N236">
            <v>0</v>
          </cell>
          <cell r="O236">
            <v>0</v>
          </cell>
          <cell r="P236">
            <v>0</v>
          </cell>
          <cell r="Q236">
            <v>0</v>
          </cell>
          <cell r="S236">
            <v>0</v>
          </cell>
        </row>
        <row r="237">
          <cell r="D237">
            <v>0</v>
          </cell>
          <cell r="E237">
            <v>0</v>
          </cell>
          <cell r="F237">
            <v>0</v>
          </cell>
          <cell r="G237">
            <v>0</v>
          </cell>
          <cell r="H237">
            <v>0</v>
          </cell>
          <cell r="I237">
            <v>0</v>
          </cell>
          <cell r="J237">
            <v>0</v>
          </cell>
          <cell r="K237">
            <v>0</v>
          </cell>
          <cell r="L237">
            <v>0</v>
          </cell>
          <cell r="M237">
            <v>0</v>
          </cell>
          <cell r="N237">
            <v>0</v>
          </cell>
          <cell r="O237">
            <v>0</v>
          </cell>
          <cell r="P237">
            <v>0</v>
          </cell>
          <cell r="Q237">
            <v>0</v>
          </cell>
          <cell r="S237">
            <v>0</v>
          </cell>
        </row>
        <row r="238">
          <cell r="D238">
            <v>0</v>
          </cell>
          <cell r="E238">
            <v>0</v>
          </cell>
          <cell r="F238">
            <v>0</v>
          </cell>
          <cell r="G238">
            <v>0</v>
          </cell>
          <cell r="H238">
            <v>0</v>
          </cell>
          <cell r="I238">
            <v>0</v>
          </cell>
          <cell r="J238">
            <v>0</v>
          </cell>
          <cell r="K238">
            <v>0</v>
          </cell>
          <cell r="L238">
            <v>0</v>
          </cell>
          <cell r="M238">
            <v>0</v>
          </cell>
          <cell r="N238">
            <v>0</v>
          </cell>
          <cell r="O238">
            <v>0</v>
          </cell>
          <cell r="P238">
            <v>0</v>
          </cell>
          <cell r="Q238">
            <v>0</v>
          </cell>
          <cell r="S238">
            <v>0</v>
          </cell>
        </row>
        <row r="239">
          <cell r="D239">
            <v>0</v>
          </cell>
          <cell r="E239">
            <v>0</v>
          </cell>
          <cell r="F239">
            <v>0</v>
          </cell>
          <cell r="G239">
            <v>0</v>
          </cell>
          <cell r="H239">
            <v>0</v>
          </cell>
          <cell r="I239">
            <v>0</v>
          </cell>
          <cell r="J239">
            <v>0</v>
          </cell>
          <cell r="K239">
            <v>0</v>
          </cell>
          <cell r="L239">
            <v>0</v>
          </cell>
          <cell r="M239">
            <v>0</v>
          </cell>
          <cell r="N239">
            <v>0</v>
          </cell>
          <cell r="O239">
            <v>0</v>
          </cell>
          <cell r="P239">
            <v>0</v>
          </cell>
          <cell r="Q239">
            <v>0</v>
          </cell>
          <cell r="S239">
            <v>0</v>
          </cell>
        </row>
        <row r="240">
          <cell r="D240">
            <v>0</v>
          </cell>
          <cell r="E240">
            <v>0</v>
          </cell>
          <cell r="F240">
            <v>0</v>
          </cell>
          <cell r="G240">
            <v>0</v>
          </cell>
          <cell r="H240">
            <v>0</v>
          </cell>
          <cell r="I240">
            <v>0</v>
          </cell>
          <cell r="J240">
            <v>0</v>
          </cell>
          <cell r="K240">
            <v>0</v>
          </cell>
          <cell r="L240">
            <v>0</v>
          </cell>
          <cell r="M240">
            <v>0</v>
          </cell>
          <cell r="N240">
            <v>0</v>
          </cell>
          <cell r="O240">
            <v>0</v>
          </cell>
          <cell r="P240">
            <v>0</v>
          </cell>
          <cell r="Q240">
            <v>0</v>
          </cell>
          <cell r="S240">
            <v>0</v>
          </cell>
        </row>
        <row r="241">
          <cell r="D241">
            <v>0</v>
          </cell>
          <cell r="E241">
            <v>0</v>
          </cell>
          <cell r="F241">
            <v>0</v>
          </cell>
          <cell r="G241">
            <v>0</v>
          </cell>
          <cell r="H241">
            <v>0</v>
          </cell>
          <cell r="I241">
            <v>0</v>
          </cell>
          <cell r="J241">
            <v>0</v>
          </cell>
          <cell r="K241">
            <v>0</v>
          </cell>
          <cell r="L241">
            <v>0</v>
          </cell>
          <cell r="M241">
            <v>0</v>
          </cell>
          <cell r="N241">
            <v>0</v>
          </cell>
          <cell r="O241">
            <v>0</v>
          </cell>
          <cell r="P241">
            <v>0</v>
          </cell>
          <cell r="Q241">
            <v>0</v>
          </cell>
          <cell r="S241">
            <v>0</v>
          </cell>
        </row>
        <row r="242">
          <cell r="D242">
            <v>0</v>
          </cell>
          <cell r="E242">
            <v>0</v>
          </cell>
          <cell r="F242">
            <v>0</v>
          </cell>
          <cell r="G242">
            <v>0</v>
          </cell>
          <cell r="H242">
            <v>0</v>
          </cell>
          <cell r="I242">
            <v>0</v>
          </cell>
          <cell r="J242">
            <v>0</v>
          </cell>
          <cell r="K242">
            <v>0</v>
          </cell>
          <cell r="L242">
            <v>0</v>
          </cell>
          <cell r="M242">
            <v>0</v>
          </cell>
          <cell r="N242">
            <v>0</v>
          </cell>
          <cell r="O242">
            <v>0</v>
          </cell>
          <cell r="P242">
            <v>0</v>
          </cell>
          <cell r="Q242">
            <v>0</v>
          </cell>
          <cell r="S242">
            <v>0</v>
          </cell>
        </row>
        <row r="243">
          <cell r="D243">
            <v>0</v>
          </cell>
          <cell r="E243">
            <v>0</v>
          </cell>
          <cell r="F243">
            <v>0</v>
          </cell>
          <cell r="G243">
            <v>0</v>
          </cell>
          <cell r="H243">
            <v>0</v>
          </cell>
          <cell r="I243">
            <v>0</v>
          </cell>
          <cell r="J243">
            <v>0</v>
          </cell>
          <cell r="K243">
            <v>0</v>
          </cell>
          <cell r="L243">
            <v>0</v>
          </cell>
          <cell r="M243">
            <v>0</v>
          </cell>
          <cell r="N243">
            <v>0</v>
          </cell>
          <cell r="O243">
            <v>0</v>
          </cell>
          <cell r="P243">
            <v>0</v>
          </cell>
          <cell r="Q243">
            <v>0</v>
          </cell>
          <cell r="S243">
            <v>0</v>
          </cell>
        </row>
        <row r="244">
          <cell r="D244">
            <v>0</v>
          </cell>
          <cell r="E244">
            <v>0</v>
          </cell>
          <cell r="F244">
            <v>0</v>
          </cell>
          <cell r="G244">
            <v>0</v>
          </cell>
          <cell r="H244">
            <v>0</v>
          </cell>
          <cell r="I244">
            <v>0</v>
          </cell>
          <cell r="J244">
            <v>0</v>
          </cell>
          <cell r="K244">
            <v>0</v>
          </cell>
          <cell r="L244">
            <v>0</v>
          </cell>
          <cell r="M244">
            <v>0</v>
          </cell>
          <cell r="N244">
            <v>0</v>
          </cell>
          <cell r="O244">
            <v>0</v>
          </cell>
          <cell r="P244">
            <v>0</v>
          </cell>
          <cell r="Q244">
            <v>0</v>
          </cell>
          <cell r="S244">
            <v>0</v>
          </cell>
        </row>
        <row r="245">
          <cell r="D245">
            <v>0</v>
          </cell>
          <cell r="E245">
            <v>0</v>
          </cell>
          <cell r="F245">
            <v>0</v>
          </cell>
          <cell r="G245">
            <v>0</v>
          </cell>
          <cell r="H245">
            <v>0</v>
          </cell>
          <cell r="I245">
            <v>0</v>
          </cell>
          <cell r="J245">
            <v>0</v>
          </cell>
          <cell r="K245">
            <v>0</v>
          </cell>
          <cell r="L245">
            <v>0</v>
          </cell>
          <cell r="M245">
            <v>0</v>
          </cell>
          <cell r="N245">
            <v>0</v>
          </cell>
          <cell r="O245">
            <v>0</v>
          </cell>
          <cell r="P245">
            <v>0</v>
          </cell>
          <cell r="Q245">
            <v>0</v>
          </cell>
          <cell r="S245">
            <v>0</v>
          </cell>
        </row>
        <row r="246">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S246">
            <v>0</v>
          </cell>
        </row>
        <row r="247">
          <cell r="D247">
            <v>0</v>
          </cell>
          <cell r="E247">
            <v>0</v>
          </cell>
          <cell r="F247">
            <v>0</v>
          </cell>
          <cell r="G247">
            <v>0</v>
          </cell>
          <cell r="H247">
            <v>0</v>
          </cell>
          <cell r="I247">
            <v>0</v>
          </cell>
          <cell r="J247">
            <v>0</v>
          </cell>
          <cell r="K247">
            <v>0</v>
          </cell>
          <cell r="L247">
            <v>0</v>
          </cell>
          <cell r="M247">
            <v>0</v>
          </cell>
          <cell r="N247">
            <v>0</v>
          </cell>
          <cell r="O247">
            <v>0</v>
          </cell>
          <cell r="P247">
            <v>0</v>
          </cell>
          <cell r="Q247">
            <v>0</v>
          </cell>
          <cell r="S247">
            <v>0</v>
          </cell>
        </row>
        <row r="248">
          <cell r="D248">
            <v>0</v>
          </cell>
          <cell r="E248">
            <v>0</v>
          </cell>
          <cell r="F248">
            <v>0</v>
          </cell>
          <cell r="G248">
            <v>0</v>
          </cell>
          <cell r="H248">
            <v>0</v>
          </cell>
          <cell r="I248">
            <v>0</v>
          </cell>
          <cell r="J248">
            <v>0</v>
          </cell>
          <cell r="K248">
            <v>0</v>
          </cell>
          <cell r="L248">
            <v>0</v>
          </cell>
          <cell r="M248">
            <v>0</v>
          </cell>
          <cell r="N248">
            <v>0</v>
          </cell>
          <cell r="O248">
            <v>0</v>
          </cell>
          <cell r="P248">
            <v>0</v>
          </cell>
          <cell r="Q248">
            <v>0</v>
          </cell>
          <cell r="S248">
            <v>0</v>
          </cell>
        </row>
        <row r="249">
          <cell r="D249">
            <v>0</v>
          </cell>
          <cell r="E249">
            <v>0</v>
          </cell>
          <cell r="F249">
            <v>0</v>
          </cell>
          <cell r="G249">
            <v>0</v>
          </cell>
          <cell r="H249">
            <v>0</v>
          </cell>
          <cell r="I249">
            <v>0</v>
          </cell>
          <cell r="J249">
            <v>0</v>
          </cell>
          <cell r="K249">
            <v>0</v>
          </cell>
          <cell r="L249">
            <v>0</v>
          </cell>
          <cell r="M249">
            <v>0</v>
          </cell>
          <cell r="N249">
            <v>0</v>
          </cell>
          <cell r="O249">
            <v>0</v>
          </cell>
          <cell r="P249">
            <v>0</v>
          </cell>
          <cell r="Q249">
            <v>0</v>
          </cell>
          <cell r="S249">
            <v>0</v>
          </cell>
        </row>
        <row r="250">
          <cell r="D250">
            <v>0</v>
          </cell>
          <cell r="E250">
            <v>0</v>
          </cell>
          <cell r="F250">
            <v>0</v>
          </cell>
          <cell r="G250">
            <v>0</v>
          </cell>
          <cell r="H250">
            <v>0</v>
          </cell>
          <cell r="I250">
            <v>0</v>
          </cell>
          <cell r="J250">
            <v>0</v>
          </cell>
          <cell r="K250">
            <v>0</v>
          </cell>
          <cell r="L250">
            <v>0</v>
          </cell>
          <cell r="M250">
            <v>0</v>
          </cell>
          <cell r="N250">
            <v>0</v>
          </cell>
          <cell r="O250">
            <v>0</v>
          </cell>
          <cell r="P250">
            <v>0</v>
          </cell>
          <cell r="Q250">
            <v>0</v>
          </cell>
          <cell r="S250">
            <v>0</v>
          </cell>
        </row>
        <row r="251">
          <cell r="D251">
            <v>0</v>
          </cell>
          <cell r="E251">
            <v>0</v>
          </cell>
          <cell r="F251">
            <v>0</v>
          </cell>
          <cell r="G251">
            <v>0</v>
          </cell>
          <cell r="H251">
            <v>0</v>
          </cell>
          <cell r="I251">
            <v>0</v>
          </cell>
          <cell r="J251">
            <v>0</v>
          </cell>
          <cell r="K251">
            <v>0</v>
          </cell>
          <cell r="L251">
            <v>0</v>
          </cell>
          <cell r="M251">
            <v>0</v>
          </cell>
          <cell r="N251">
            <v>0</v>
          </cell>
          <cell r="O251">
            <v>0</v>
          </cell>
          <cell r="P251">
            <v>0</v>
          </cell>
          <cell r="Q251">
            <v>0</v>
          </cell>
          <cell r="S251">
            <v>0</v>
          </cell>
        </row>
        <row r="252">
          <cell r="D252">
            <v>0</v>
          </cell>
          <cell r="E252">
            <v>0</v>
          </cell>
          <cell r="F252">
            <v>0</v>
          </cell>
          <cell r="G252">
            <v>0</v>
          </cell>
          <cell r="H252">
            <v>0</v>
          </cell>
          <cell r="I252">
            <v>0</v>
          </cell>
          <cell r="J252">
            <v>0</v>
          </cell>
          <cell r="K252">
            <v>0</v>
          </cell>
          <cell r="L252">
            <v>0</v>
          </cell>
          <cell r="M252">
            <v>0</v>
          </cell>
          <cell r="N252">
            <v>0</v>
          </cell>
          <cell r="O252">
            <v>0</v>
          </cell>
          <cell r="P252">
            <v>0</v>
          </cell>
          <cell r="Q252">
            <v>0</v>
          </cell>
          <cell r="S252">
            <v>0</v>
          </cell>
        </row>
        <row r="253">
          <cell r="D253">
            <v>0</v>
          </cell>
          <cell r="E253">
            <v>0</v>
          </cell>
          <cell r="F253">
            <v>0</v>
          </cell>
          <cell r="G253">
            <v>0</v>
          </cell>
          <cell r="H253">
            <v>0</v>
          </cell>
          <cell r="I253">
            <v>0</v>
          </cell>
          <cell r="J253">
            <v>0</v>
          </cell>
          <cell r="K253">
            <v>0</v>
          </cell>
          <cell r="L253">
            <v>0</v>
          </cell>
          <cell r="M253">
            <v>0</v>
          </cell>
          <cell r="N253">
            <v>0</v>
          </cell>
          <cell r="O253">
            <v>0</v>
          </cell>
          <cell r="P253">
            <v>0</v>
          </cell>
          <cell r="Q253">
            <v>0</v>
          </cell>
          <cell r="S253">
            <v>0</v>
          </cell>
        </row>
        <row r="254">
          <cell r="D254">
            <v>0</v>
          </cell>
          <cell r="E254">
            <v>0</v>
          </cell>
          <cell r="F254">
            <v>0</v>
          </cell>
          <cell r="G254">
            <v>0</v>
          </cell>
          <cell r="H254">
            <v>0</v>
          </cell>
          <cell r="I254">
            <v>0</v>
          </cell>
          <cell r="J254">
            <v>0</v>
          </cell>
          <cell r="K254">
            <v>0</v>
          </cell>
          <cell r="L254">
            <v>0</v>
          </cell>
          <cell r="M254">
            <v>0</v>
          </cell>
          <cell r="N254">
            <v>0</v>
          </cell>
          <cell r="O254">
            <v>0</v>
          </cell>
          <cell r="P254">
            <v>0</v>
          </cell>
          <cell r="Q254">
            <v>0</v>
          </cell>
          <cell r="S254">
            <v>0</v>
          </cell>
        </row>
        <row r="255">
          <cell r="D255">
            <v>0</v>
          </cell>
          <cell r="E255">
            <v>0</v>
          </cell>
          <cell r="F255">
            <v>0</v>
          </cell>
          <cell r="G255">
            <v>0</v>
          </cell>
          <cell r="H255">
            <v>0</v>
          </cell>
          <cell r="I255">
            <v>0</v>
          </cell>
          <cell r="J255">
            <v>0</v>
          </cell>
          <cell r="K255">
            <v>0</v>
          </cell>
          <cell r="L255">
            <v>0</v>
          </cell>
          <cell r="M255">
            <v>0</v>
          </cell>
          <cell r="N255">
            <v>0</v>
          </cell>
          <cell r="O255">
            <v>0</v>
          </cell>
          <cell r="P255">
            <v>0</v>
          </cell>
          <cell r="Q255">
            <v>0</v>
          </cell>
          <cell r="S255">
            <v>0</v>
          </cell>
        </row>
        <row r="256">
          <cell r="D256">
            <v>0</v>
          </cell>
          <cell r="E256">
            <v>0</v>
          </cell>
          <cell r="F256">
            <v>0</v>
          </cell>
          <cell r="G256">
            <v>0</v>
          </cell>
          <cell r="H256">
            <v>0</v>
          </cell>
          <cell r="I256">
            <v>0</v>
          </cell>
          <cell r="J256">
            <v>0</v>
          </cell>
          <cell r="K256">
            <v>0</v>
          </cell>
          <cell r="L256">
            <v>0</v>
          </cell>
          <cell r="M256">
            <v>0</v>
          </cell>
          <cell r="N256">
            <v>0</v>
          </cell>
          <cell r="O256">
            <v>0</v>
          </cell>
          <cell r="P256">
            <v>0</v>
          </cell>
          <cell r="Q256">
            <v>0</v>
          </cell>
          <cell r="S256">
            <v>0</v>
          </cell>
        </row>
        <row r="257">
          <cell r="D257">
            <v>0</v>
          </cell>
          <cell r="E257">
            <v>0</v>
          </cell>
          <cell r="F257">
            <v>0</v>
          </cell>
          <cell r="G257">
            <v>0</v>
          </cell>
          <cell r="H257">
            <v>0</v>
          </cell>
          <cell r="I257">
            <v>0</v>
          </cell>
          <cell r="J257">
            <v>0</v>
          </cell>
          <cell r="K257">
            <v>0</v>
          </cell>
          <cell r="L257">
            <v>0</v>
          </cell>
          <cell r="M257">
            <v>0</v>
          </cell>
          <cell r="N257">
            <v>0</v>
          </cell>
          <cell r="O257">
            <v>0</v>
          </cell>
          <cell r="P257">
            <v>0</v>
          </cell>
          <cell r="Q257">
            <v>0</v>
          </cell>
          <cell r="S257">
            <v>0</v>
          </cell>
        </row>
        <row r="258">
          <cell r="D258">
            <v>0</v>
          </cell>
          <cell r="E258">
            <v>0</v>
          </cell>
          <cell r="F258">
            <v>0</v>
          </cell>
          <cell r="G258">
            <v>0</v>
          </cell>
          <cell r="H258">
            <v>0</v>
          </cell>
          <cell r="I258">
            <v>0</v>
          </cell>
          <cell r="J258">
            <v>0</v>
          </cell>
          <cell r="K258">
            <v>0</v>
          </cell>
          <cell r="L258">
            <v>0</v>
          </cell>
          <cell r="M258">
            <v>0</v>
          </cell>
          <cell r="N258">
            <v>0</v>
          </cell>
          <cell r="O258">
            <v>0</v>
          </cell>
          <cell r="P258">
            <v>0</v>
          </cell>
          <cell r="Q258">
            <v>0</v>
          </cell>
          <cell r="S258">
            <v>0</v>
          </cell>
        </row>
        <row r="259">
          <cell r="D259">
            <v>0</v>
          </cell>
          <cell r="E259">
            <v>0</v>
          </cell>
          <cell r="F259">
            <v>0</v>
          </cell>
          <cell r="G259">
            <v>0</v>
          </cell>
          <cell r="H259">
            <v>0</v>
          </cell>
          <cell r="I259">
            <v>0</v>
          </cell>
          <cell r="J259">
            <v>0</v>
          </cell>
          <cell r="K259">
            <v>0</v>
          </cell>
          <cell r="L259">
            <v>0</v>
          </cell>
          <cell r="M259">
            <v>0</v>
          </cell>
          <cell r="N259">
            <v>0</v>
          </cell>
          <cell r="O259">
            <v>0</v>
          </cell>
          <cell r="P259">
            <v>0</v>
          </cell>
          <cell r="Q259">
            <v>0</v>
          </cell>
          <cell r="S259">
            <v>0</v>
          </cell>
        </row>
        <row r="260">
          <cell r="D260">
            <v>0</v>
          </cell>
          <cell r="E260">
            <v>0</v>
          </cell>
          <cell r="F260">
            <v>0</v>
          </cell>
          <cell r="G260">
            <v>0</v>
          </cell>
          <cell r="H260">
            <v>0</v>
          </cell>
          <cell r="I260">
            <v>0</v>
          </cell>
          <cell r="J260">
            <v>0</v>
          </cell>
          <cell r="K260">
            <v>0</v>
          </cell>
          <cell r="L260">
            <v>0</v>
          </cell>
          <cell r="M260">
            <v>0</v>
          </cell>
          <cell r="N260">
            <v>0</v>
          </cell>
          <cell r="O260">
            <v>0</v>
          </cell>
          <cell r="P260">
            <v>0</v>
          </cell>
          <cell r="Q260">
            <v>0</v>
          </cell>
          <cell r="S260">
            <v>0</v>
          </cell>
        </row>
        <row r="261">
          <cell r="D261">
            <v>0</v>
          </cell>
          <cell r="E261">
            <v>0</v>
          </cell>
          <cell r="F261">
            <v>0</v>
          </cell>
          <cell r="G261">
            <v>0</v>
          </cell>
          <cell r="H261">
            <v>0</v>
          </cell>
          <cell r="I261">
            <v>0</v>
          </cell>
          <cell r="J261">
            <v>0</v>
          </cell>
          <cell r="K261">
            <v>0</v>
          </cell>
          <cell r="L261">
            <v>0</v>
          </cell>
          <cell r="M261">
            <v>0</v>
          </cell>
          <cell r="N261">
            <v>0</v>
          </cell>
          <cell r="O261">
            <v>0</v>
          </cell>
          <cell r="P261">
            <v>0</v>
          </cell>
          <cell r="Q261">
            <v>0</v>
          </cell>
          <cell r="S261">
            <v>0</v>
          </cell>
        </row>
        <row r="262">
          <cell r="D262">
            <v>0</v>
          </cell>
          <cell r="E262">
            <v>0</v>
          </cell>
          <cell r="F262">
            <v>0</v>
          </cell>
          <cell r="G262">
            <v>0</v>
          </cell>
          <cell r="H262">
            <v>0</v>
          </cell>
          <cell r="I262">
            <v>0</v>
          </cell>
          <cell r="J262">
            <v>0</v>
          </cell>
          <cell r="K262">
            <v>0</v>
          </cell>
          <cell r="L262">
            <v>0</v>
          </cell>
          <cell r="M262">
            <v>0</v>
          </cell>
          <cell r="N262">
            <v>0</v>
          </cell>
          <cell r="O262">
            <v>0</v>
          </cell>
          <cell r="P262">
            <v>0</v>
          </cell>
          <cell r="Q262">
            <v>0</v>
          </cell>
          <cell r="S262">
            <v>0</v>
          </cell>
        </row>
        <row r="263">
          <cell r="D263">
            <v>0</v>
          </cell>
          <cell r="E263">
            <v>0</v>
          </cell>
          <cell r="F263">
            <v>0</v>
          </cell>
          <cell r="G263">
            <v>0</v>
          </cell>
          <cell r="H263">
            <v>0</v>
          </cell>
          <cell r="I263">
            <v>0</v>
          </cell>
          <cell r="J263">
            <v>0</v>
          </cell>
          <cell r="K263">
            <v>0</v>
          </cell>
          <cell r="L263">
            <v>0</v>
          </cell>
          <cell r="M263">
            <v>0</v>
          </cell>
          <cell r="N263">
            <v>0</v>
          </cell>
          <cell r="O263">
            <v>0</v>
          </cell>
          <cell r="P263">
            <v>0</v>
          </cell>
          <cell r="Q263">
            <v>0</v>
          </cell>
          <cell r="S263">
            <v>0</v>
          </cell>
        </row>
        <row r="264">
          <cell r="D264">
            <v>0</v>
          </cell>
          <cell r="E264">
            <v>0</v>
          </cell>
          <cell r="F264">
            <v>0</v>
          </cell>
          <cell r="G264">
            <v>0</v>
          </cell>
          <cell r="H264">
            <v>0</v>
          </cell>
          <cell r="I264">
            <v>0</v>
          </cell>
          <cell r="J264">
            <v>0</v>
          </cell>
          <cell r="K264">
            <v>0</v>
          </cell>
          <cell r="L264">
            <v>0</v>
          </cell>
          <cell r="M264">
            <v>0</v>
          </cell>
          <cell r="N264">
            <v>0</v>
          </cell>
          <cell r="O264">
            <v>0</v>
          </cell>
          <cell r="P264">
            <v>0</v>
          </cell>
          <cell r="Q264">
            <v>0</v>
          </cell>
          <cell r="S264">
            <v>0</v>
          </cell>
        </row>
        <row r="265">
          <cell r="D265">
            <v>0</v>
          </cell>
          <cell r="E265">
            <v>0</v>
          </cell>
          <cell r="F265">
            <v>0</v>
          </cell>
          <cell r="G265">
            <v>0</v>
          </cell>
          <cell r="H265">
            <v>0</v>
          </cell>
          <cell r="I265">
            <v>0</v>
          </cell>
          <cell r="J265">
            <v>0</v>
          </cell>
          <cell r="K265">
            <v>0</v>
          </cell>
          <cell r="L265">
            <v>0</v>
          </cell>
          <cell r="M265">
            <v>0</v>
          </cell>
          <cell r="N265">
            <v>0</v>
          </cell>
          <cell r="O265">
            <v>0</v>
          </cell>
          <cell r="P265">
            <v>0</v>
          </cell>
          <cell r="Q265">
            <v>0</v>
          </cell>
          <cell r="S265">
            <v>0</v>
          </cell>
        </row>
        <row r="266">
          <cell r="D266">
            <v>0</v>
          </cell>
          <cell r="E266">
            <v>0</v>
          </cell>
          <cell r="F266">
            <v>0</v>
          </cell>
          <cell r="G266">
            <v>0</v>
          </cell>
          <cell r="H266">
            <v>0</v>
          </cell>
          <cell r="I266">
            <v>0</v>
          </cell>
          <cell r="J266">
            <v>0</v>
          </cell>
          <cell r="K266">
            <v>0</v>
          </cell>
          <cell r="L266">
            <v>0</v>
          </cell>
          <cell r="M266">
            <v>0</v>
          </cell>
          <cell r="N266">
            <v>0</v>
          </cell>
          <cell r="O266">
            <v>0</v>
          </cell>
          <cell r="P266">
            <v>0</v>
          </cell>
          <cell r="Q266">
            <v>0</v>
          </cell>
          <cell r="S266">
            <v>0</v>
          </cell>
        </row>
        <row r="267">
          <cell r="D267">
            <v>0</v>
          </cell>
          <cell r="E267">
            <v>0</v>
          </cell>
          <cell r="F267">
            <v>0</v>
          </cell>
          <cell r="G267">
            <v>0</v>
          </cell>
          <cell r="H267">
            <v>0</v>
          </cell>
          <cell r="I267">
            <v>0</v>
          </cell>
          <cell r="J267">
            <v>0</v>
          </cell>
          <cell r="K267">
            <v>0</v>
          </cell>
          <cell r="L267">
            <v>0</v>
          </cell>
          <cell r="M267">
            <v>0</v>
          </cell>
          <cell r="N267">
            <v>0</v>
          </cell>
          <cell r="O267">
            <v>0</v>
          </cell>
          <cell r="P267">
            <v>0</v>
          </cell>
          <cell r="Q267">
            <v>0</v>
          </cell>
          <cell r="S267">
            <v>0</v>
          </cell>
        </row>
        <row r="268">
          <cell r="D268">
            <v>0</v>
          </cell>
          <cell r="E268">
            <v>0</v>
          </cell>
          <cell r="F268">
            <v>0</v>
          </cell>
          <cell r="G268">
            <v>0</v>
          </cell>
          <cell r="H268">
            <v>0</v>
          </cell>
          <cell r="I268">
            <v>0</v>
          </cell>
          <cell r="J268">
            <v>0</v>
          </cell>
          <cell r="K268">
            <v>0</v>
          </cell>
          <cell r="L268">
            <v>0</v>
          </cell>
          <cell r="M268">
            <v>0</v>
          </cell>
          <cell r="N268">
            <v>0</v>
          </cell>
          <cell r="O268">
            <v>0</v>
          </cell>
          <cell r="P268">
            <v>0</v>
          </cell>
          <cell r="Q268">
            <v>0</v>
          </cell>
          <cell r="S268">
            <v>0</v>
          </cell>
        </row>
        <row r="269">
          <cell r="D269">
            <v>0</v>
          </cell>
          <cell r="E269">
            <v>0</v>
          </cell>
          <cell r="F269">
            <v>0</v>
          </cell>
          <cell r="G269">
            <v>0</v>
          </cell>
          <cell r="H269">
            <v>0</v>
          </cell>
          <cell r="I269">
            <v>0</v>
          </cell>
          <cell r="J269">
            <v>0</v>
          </cell>
          <cell r="K269">
            <v>0</v>
          </cell>
          <cell r="L269">
            <v>0</v>
          </cell>
          <cell r="M269">
            <v>0</v>
          </cell>
          <cell r="N269">
            <v>0</v>
          </cell>
          <cell r="O269">
            <v>0</v>
          </cell>
          <cell r="P269">
            <v>0</v>
          </cell>
          <cell r="Q269">
            <v>0</v>
          </cell>
          <cell r="S269">
            <v>0</v>
          </cell>
        </row>
        <row r="270">
          <cell r="D270">
            <v>0</v>
          </cell>
          <cell r="E270">
            <v>0</v>
          </cell>
          <cell r="F270">
            <v>0</v>
          </cell>
          <cell r="G270">
            <v>0</v>
          </cell>
          <cell r="H270">
            <v>0</v>
          </cell>
          <cell r="I270">
            <v>0</v>
          </cell>
          <cell r="J270">
            <v>0</v>
          </cell>
          <cell r="K270">
            <v>0</v>
          </cell>
          <cell r="L270">
            <v>0</v>
          </cell>
          <cell r="M270">
            <v>0</v>
          </cell>
          <cell r="N270">
            <v>0</v>
          </cell>
          <cell r="O270">
            <v>0</v>
          </cell>
          <cell r="P270">
            <v>0</v>
          </cell>
          <cell r="Q270">
            <v>0</v>
          </cell>
          <cell r="S270">
            <v>0</v>
          </cell>
        </row>
        <row r="271">
          <cell r="D271">
            <v>0</v>
          </cell>
          <cell r="E271">
            <v>0</v>
          </cell>
          <cell r="F271">
            <v>0</v>
          </cell>
          <cell r="G271">
            <v>0</v>
          </cell>
          <cell r="H271">
            <v>0</v>
          </cell>
          <cell r="I271">
            <v>0</v>
          </cell>
          <cell r="J271">
            <v>0</v>
          </cell>
          <cell r="K271">
            <v>0</v>
          </cell>
          <cell r="L271">
            <v>0</v>
          </cell>
          <cell r="M271">
            <v>0</v>
          </cell>
          <cell r="N271">
            <v>0</v>
          </cell>
          <cell r="O271">
            <v>0</v>
          </cell>
          <cell r="P271">
            <v>0</v>
          </cell>
          <cell r="Q271">
            <v>0</v>
          </cell>
          <cell r="S271">
            <v>0</v>
          </cell>
        </row>
        <row r="272">
          <cell r="D272">
            <v>0</v>
          </cell>
          <cell r="E272">
            <v>0</v>
          </cell>
          <cell r="F272">
            <v>0</v>
          </cell>
          <cell r="G272">
            <v>0</v>
          </cell>
          <cell r="H272">
            <v>0</v>
          </cell>
          <cell r="I272">
            <v>0</v>
          </cell>
          <cell r="J272">
            <v>0</v>
          </cell>
          <cell r="K272">
            <v>0</v>
          </cell>
          <cell r="L272">
            <v>0</v>
          </cell>
          <cell r="M272">
            <v>0</v>
          </cell>
          <cell r="N272">
            <v>0</v>
          </cell>
          <cell r="O272">
            <v>0</v>
          </cell>
          <cell r="P272">
            <v>0</v>
          </cell>
          <cell r="Q272">
            <v>0</v>
          </cell>
          <cell r="S272">
            <v>0</v>
          </cell>
        </row>
        <row r="273">
          <cell r="D273">
            <v>0</v>
          </cell>
          <cell r="E273">
            <v>0</v>
          </cell>
          <cell r="F273">
            <v>0</v>
          </cell>
          <cell r="G273">
            <v>0</v>
          </cell>
          <cell r="H273">
            <v>0</v>
          </cell>
          <cell r="I273">
            <v>0</v>
          </cell>
          <cell r="J273">
            <v>0</v>
          </cell>
          <cell r="K273">
            <v>0</v>
          </cell>
          <cell r="L273">
            <v>0</v>
          </cell>
          <cell r="M273">
            <v>0</v>
          </cell>
          <cell r="N273">
            <v>0</v>
          </cell>
          <cell r="O273">
            <v>0</v>
          </cell>
          <cell r="P273">
            <v>0</v>
          </cell>
          <cell r="Q273">
            <v>0</v>
          </cell>
          <cell r="S273">
            <v>0</v>
          </cell>
        </row>
        <row r="274">
          <cell r="D274">
            <v>0</v>
          </cell>
          <cell r="E274">
            <v>0</v>
          </cell>
          <cell r="F274">
            <v>0</v>
          </cell>
          <cell r="G274">
            <v>0</v>
          </cell>
          <cell r="H274">
            <v>0</v>
          </cell>
          <cell r="I274">
            <v>0</v>
          </cell>
          <cell r="J274">
            <v>0</v>
          </cell>
          <cell r="K274">
            <v>0</v>
          </cell>
          <cell r="L274">
            <v>0</v>
          </cell>
          <cell r="M274">
            <v>0</v>
          </cell>
          <cell r="N274">
            <v>0</v>
          </cell>
          <cell r="O274">
            <v>0</v>
          </cell>
          <cell r="P274">
            <v>0</v>
          </cell>
          <cell r="Q274">
            <v>0</v>
          </cell>
          <cell r="S274">
            <v>0</v>
          </cell>
        </row>
        <row r="275">
          <cell r="D275">
            <v>0</v>
          </cell>
          <cell r="E275">
            <v>0</v>
          </cell>
          <cell r="F275">
            <v>0</v>
          </cell>
          <cell r="G275">
            <v>0</v>
          </cell>
          <cell r="H275">
            <v>0</v>
          </cell>
          <cell r="I275">
            <v>0</v>
          </cell>
          <cell r="J275">
            <v>0</v>
          </cell>
          <cell r="K275">
            <v>0</v>
          </cell>
          <cell r="L275">
            <v>0</v>
          </cell>
          <cell r="M275">
            <v>0</v>
          </cell>
          <cell r="N275">
            <v>0</v>
          </cell>
          <cell r="O275">
            <v>0</v>
          </cell>
          <cell r="P275">
            <v>0</v>
          </cell>
          <cell r="Q275">
            <v>0</v>
          </cell>
          <cell r="S275">
            <v>0</v>
          </cell>
        </row>
        <row r="276">
          <cell r="D276">
            <v>0</v>
          </cell>
          <cell r="E276">
            <v>0</v>
          </cell>
          <cell r="F276">
            <v>0</v>
          </cell>
          <cell r="G276">
            <v>0</v>
          </cell>
          <cell r="H276">
            <v>0</v>
          </cell>
          <cell r="I276">
            <v>0</v>
          </cell>
          <cell r="J276">
            <v>0</v>
          </cell>
          <cell r="K276">
            <v>0</v>
          </cell>
          <cell r="L276">
            <v>0</v>
          </cell>
          <cell r="M276">
            <v>0</v>
          </cell>
          <cell r="N276">
            <v>0</v>
          </cell>
          <cell r="O276">
            <v>0</v>
          </cell>
          <cell r="P276">
            <v>0</v>
          </cell>
          <cell r="Q276">
            <v>0</v>
          </cell>
          <cell r="S276">
            <v>0</v>
          </cell>
        </row>
        <row r="277">
          <cell r="D277">
            <v>0</v>
          </cell>
          <cell r="E277">
            <v>0</v>
          </cell>
          <cell r="F277">
            <v>0</v>
          </cell>
          <cell r="G277">
            <v>0</v>
          </cell>
          <cell r="H277">
            <v>0</v>
          </cell>
          <cell r="I277">
            <v>0</v>
          </cell>
          <cell r="J277">
            <v>0</v>
          </cell>
          <cell r="K277">
            <v>0</v>
          </cell>
          <cell r="L277">
            <v>0</v>
          </cell>
          <cell r="M277">
            <v>0</v>
          </cell>
          <cell r="N277">
            <v>0</v>
          </cell>
          <cell r="O277">
            <v>0</v>
          </cell>
          <cell r="P277">
            <v>0</v>
          </cell>
          <cell r="Q277">
            <v>0</v>
          </cell>
          <cell r="S277">
            <v>0</v>
          </cell>
        </row>
        <row r="278">
          <cell r="D278">
            <v>0</v>
          </cell>
          <cell r="E278">
            <v>0</v>
          </cell>
          <cell r="F278">
            <v>0</v>
          </cell>
          <cell r="G278">
            <v>0</v>
          </cell>
          <cell r="H278">
            <v>0</v>
          </cell>
          <cell r="I278">
            <v>0</v>
          </cell>
          <cell r="J278">
            <v>0</v>
          </cell>
          <cell r="K278">
            <v>0</v>
          </cell>
          <cell r="L278">
            <v>0</v>
          </cell>
          <cell r="M278">
            <v>0</v>
          </cell>
          <cell r="N278">
            <v>0</v>
          </cell>
          <cell r="O278">
            <v>0</v>
          </cell>
          <cell r="P278">
            <v>0</v>
          </cell>
          <cell r="Q278">
            <v>0</v>
          </cell>
          <cell r="S278">
            <v>0</v>
          </cell>
        </row>
        <row r="279">
          <cell r="D279">
            <v>0</v>
          </cell>
          <cell r="E279">
            <v>0</v>
          </cell>
          <cell r="F279">
            <v>0</v>
          </cell>
          <cell r="G279">
            <v>0</v>
          </cell>
          <cell r="H279">
            <v>0</v>
          </cell>
          <cell r="I279">
            <v>0</v>
          </cell>
          <cell r="J279">
            <v>0</v>
          </cell>
          <cell r="K279">
            <v>0</v>
          </cell>
          <cell r="L279">
            <v>0</v>
          </cell>
          <cell r="M279">
            <v>0</v>
          </cell>
          <cell r="N279">
            <v>0</v>
          </cell>
          <cell r="O279">
            <v>0</v>
          </cell>
          <cell r="P279">
            <v>0</v>
          </cell>
          <cell r="Q279">
            <v>0</v>
          </cell>
          <cell r="S279">
            <v>0</v>
          </cell>
        </row>
        <row r="280">
          <cell r="D280">
            <v>0</v>
          </cell>
          <cell r="E280">
            <v>0</v>
          </cell>
          <cell r="F280">
            <v>0</v>
          </cell>
          <cell r="G280">
            <v>0</v>
          </cell>
          <cell r="H280">
            <v>0</v>
          </cell>
          <cell r="I280">
            <v>0</v>
          </cell>
          <cell r="J280">
            <v>0</v>
          </cell>
          <cell r="K280">
            <v>0</v>
          </cell>
          <cell r="L280">
            <v>0</v>
          </cell>
          <cell r="M280">
            <v>0</v>
          </cell>
          <cell r="N280">
            <v>0</v>
          </cell>
          <cell r="O280">
            <v>0</v>
          </cell>
          <cell r="P280">
            <v>0</v>
          </cell>
          <cell r="Q280">
            <v>0</v>
          </cell>
          <cell r="S280">
            <v>0</v>
          </cell>
        </row>
        <row r="281">
          <cell r="D281">
            <v>0</v>
          </cell>
          <cell r="E281">
            <v>0</v>
          </cell>
          <cell r="F281">
            <v>0</v>
          </cell>
          <cell r="G281">
            <v>0</v>
          </cell>
          <cell r="H281">
            <v>0</v>
          </cell>
          <cell r="I281">
            <v>0</v>
          </cell>
          <cell r="J281">
            <v>0</v>
          </cell>
          <cell r="K281">
            <v>0</v>
          </cell>
          <cell r="L281">
            <v>0</v>
          </cell>
          <cell r="M281">
            <v>0</v>
          </cell>
          <cell r="N281">
            <v>0</v>
          </cell>
          <cell r="O281">
            <v>0</v>
          </cell>
          <cell r="P281">
            <v>0</v>
          </cell>
          <cell r="Q281">
            <v>0</v>
          </cell>
          <cell r="S281">
            <v>0</v>
          </cell>
        </row>
        <row r="282">
          <cell r="D282">
            <v>0</v>
          </cell>
          <cell r="E282">
            <v>0</v>
          </cell>
          <cell r="F282">
            <v>0</v>
          </cell>
          <cell r="G282">
            <v>0</v>
          </cell>
          <cell r="H282">
            <v>0</v>
          </cell>
          <cell r="I282">
            <v>0</v>
          </cell>
          <cell r="J282">
            <v>0</v>
          </cell>
          <cell r="K282">
            <v>0</v>
          </cell>
          <cell r="L282">
            <v>0</v>
          </cell>
          <cell r="M282">
            <v>0</v>
          </cell>
          <cell r="N282">
            <v>0</v>
          </cell>
          <cell r="O282">
            <v>0</v>
          </cell>
          <cell r="P282">
            <v>0</v>
          </cell>
          <cell r="Q282">
            <v>0</v>
          </cell>
          <cell r="S282">
            <v>0</v>
          </cell>
        </row>
        <row r="283">
          <cell r="D283">
            <v>0</v>
          </cell>
          <cell r="E283">
            <v>0</v>
          </cell>
          <cell r="F283">
            <v>0</v>
          </cell>
          <cell r="G283">
            <v>0</v>
          </cell>
          <cell r="H283">
            <v>0</v>
          </cell>
          <cell r="I283">
            <v>0</v>
          </cell>
          <cell r="J283">
            <v>0</v>
          </cell>
          <cell r="K283">
            <v>0</v>
          </cell>
          <cell r="L283">
            <v>0</v>
          </cell>
          <cell r="M283">
            <v>0</v>
          </cell>
          <cell r="N283">
            <v>0</v>
          </cell>
          <cell r="O283">
            <v>0</v>
          </cell>
          <cell r="P283">
            <v>0</v>
          </cell>
          <cell r="Q283">
            <v>0</v>
          </cell>
          <cell r="S283">
            <v>0</v>
          </cell>
        </row>
        <row r="284">
          <cell r="D284">
            <v>0</v>
          </cell>
          <cell r="E284">
            <v>0</v>
          </cell>
          <cell r="F284">
            <v>0</v>
          </cell>
          <cell r="G284">
            <v>0</v>
          </cell>
          <cell r="H284">
            <v>0</v>
          </cell>
          <cell r="I284">
            <v>0</v>
          </cell>
          <cell r="J284">
            <v>0</v>
          </cell>
          <cell r="K284">
            <v>0</v>
          </cell>
          <cell r="L284">
            <v>0</v>
          </cell>
          <cell r="M284">
            <v>0</v>
          </cell>
          <cell r="N284">
            <v>0</v>
          </cell>
          <cell r="O284">
            <v>0</v>
          </cell>
          <cell r="P284">
            <v>0</v>
          </cell>
          <cell r="Q284">
            <v>0</v>
          </cell>
          <cell r="S284">
            <v>0</v>
          </cell>
        </row>
        <row r="285">
          <cell r="D285">
            <v>0</v>
          </cell>
          <cell r="E285">
            <v>0</v>
          </cell>
          <cell r="F285">
            <v>0</v>
          </cell>
          <cell r="G285">
            <v>0</v>
          </cell>
          <cell r="H285">
            <v>0</v>
          </cell>
          <cell r="I285">
            <v>0</v>
          </cell>
          <cell r="J285">
            <v>0</v>
          </cell>
          <cell r="K285">
            <v>0</v>
          </cell>
          <cell r="L285">
            <v>0</v>
          </cell>
          <cell r="M285">
            <v>0</v>
          </cell>
          <cell r="N285">
            <v>0</v>
          </cell>
          <cell r="O285">
            <v>0</v>
          </cell>
          <cell r="P285">
            <v>0</v>
          </cell>
          <cell r="Q285">
            <v>0</v>
          </cell>
          <cell r="S285">
            <v>0</v>
          </cell>
        </row>
        <row r="286">
          <cell r="D286">
            <v>0</v>
          </cell>
          <cell r="E286">
            <v>0</v>
          </cell>
          <cell r="F286">
            <v>0</v>
          </cell>
          <cell r="G286">
            <v>0</v>
          </cell>
          <cell r="H286">
            <v>0</v>
          </cell>
          <cell r="I286">
            <v>0</v>
          </cell>
          <cell r="J286">
            <v>0</v>
          </cell>
          <cell r="K286">
            <v>0</v>
          </cell>
          <cell r="L286">
            <v>0</v>
          </cell>
          <cell r="M286">
            <v>0</v>
          </cell>
          <cell r="N286">
            <v>0</v>
          </cell>
          <cell r="O286">
            <v>0</v>
          </cell>
          <cell r="P286">
            <v>0</v>
          </cell>
          <cell r="Q286">
            <v>0</v>
          </cell>
          <cell r="S286">
            <v>0</v>
          </cell>
        </row>
        <row r="287">
          <cell r="D287">
            <v>0</v>
          </cell>
          <cell r="E287">
            <v>0</v>
          </cell>
          <cell r="F287">
            <v>0</v>
          </cell>
          <cell r="G287">
            <v>0</v>
          </cell>
          <cell r="H287">
            <v>0</v>
          </cell>
          <cell r="I287">
            <v>0</v>
          </cell>
          <cell r="J287">
            <v>0</v>
          </cell>
          <cell r="K287">
            <v>0</v>
          </cell>
          <cell r="L287">
            <v>0</v>
          </cell>
          <cell r="M287">
            <v>0</v>
          </cell>
          <cell r="N287">
            <v>0</v>
          </cell>
          <cell r="O287">
            <v>0</v>
          </cell>
          <cell r="P287">
            <v>0</v>
          </cell>
          <cell r="Q287">
            <v>0</v>
          </cell>
          <cell r="S287">
            <v>0</v>
          </cell>
        </row>
        <row r="288">
          <cell r="D288">
            <v>0</v>
          </cell>
          <cell r="E288">
            <v>0</v>
          </cell>
          <cell r="F288">
            <v>0</v>
          </cell>
          <cell r="G288">
            <v>0</v>
          </cell>
          <cell r="H288">
            <v>0</v>
          </cell>
          <cell r="I288">
            <v>0</v>
          </cell>
          <cell r="J288">
            <v>0</v>
          </cell>
          <cell r="K288">
            <v>0</v>
          </cell>
          <cell r="L288">
            <v>0</v>
          </cell>
          <cell r="M288">
            <v>0</v>
          </cell>
          <cell r="N288">
            <v>0</v>
          </cell>
          <cell r="O288">
            <v>0</v>
          </cell>
          <cell r="P288">
            <v>0</v>
          </cell>
          <cell r="Q288">
            <v>0</v>
          </cell>
          <cell r="S288">
            <v>0</v>
          </cell>
        </row>
        <row r="289">
          <cell r="D289">
            <v>0</v>
          </cell>
          <cell r="E289">
            <v>0</v>
          </cell>
          <cell r="F289">
            <v>0</v>
          </cell>
          <cell r="G289">
            <v>0</v>
          </cell>
          <cell r="H289">
            <v>0</v>
          </cell>
          <cell r="I289">
            <v>0</v>
          </cell>
          <cell r="J289">
            <v>0</v>
          </cell>
          <cell r="K289">
            <v>0</v>
          </cell>
          <cell r="L289">
            <v>0</v>
          </cell>
          <cell r="M289">
            <v>0</v>
          </cell>
          <cell r="N289">
            <v>0</v>
          </cell>
          <cell r="O289">
            <v>0</v>
          </cell>
          <cell r="P289">
            <v>0</v>
          </cell>
          <cell r="Q289">
            <v>0</v>
          </cell>
          <cell r="S289">
            <v>0</v>
          </cell>
        </row>
        <row r="290">
          <cell r="D290">
            <v>0</v>
          </cell>
          <cell r="E290">
            <v>0</v>
          </cell>
          <cell r="F290">
            <v>0</v>
          </cell>
          <cell r="G290">
            <v>0</v>
          </cell>
          <cell r="H290">
            <v>0</v>
          </cell>
          <cell r="I290">
            <v>0</v>
          </cell>
          <cell r="J290">
            <v>0</v>
          </cell>
          <cell r="K290">
            <v>0</v>
          </cell>
          <cell r="L290">
            <v>0</v>
          </cell>
          <cell r="M290">
            <v>0</v>
          </cell>
          <cell r="N290">
            <v>0</v>
          </cell>
          <cell r="O290">
            <v>0</v>
          </cell>
          <cell r="P290">
            <v>0</v>
          </cell>
          <cell r="Q290">
            <v>0</v>
          </cell>
          <cell r="S290">
            <v>0</v>
          </cell>
        </row>
        <row r="291">
          <cell r="D291">
            <v>0</v>
          </cell>
          <cell r="E291">
            <v>0</v>
          </cell>
          <cell r="F291">
            <v>0</v>
          </cell>
          <cell r="G291">
            <v>0</v>
          </cell>
          <cell r="H291">
            <v>0</v>
          </cell>
          <cell r="I291">
            <v>0</v>
          </cell>
          <cell r="J291">
            <v>0</v>
          </cell>
          <cell r="K291">
            <v>0</v>
          </cell>
          <cell r="L291">
            <v>0</v>
          </cell>
          <cell r="M291">
            <v>0</v>
          </cell>
          <cell r="N291">
            <v>0</v>
          </cell>
          <cell r="O291">
            <v>0</v>
          </cell>
          <cell r="P291">
            <v>0</v>
          </cell>
          <cell r="Q291">
            <v>0</v>
          </cell>
          <cell r="S291">
            <v>0</v>
          </cell>
        </row>
        <row r="292">
          <cell r="D292">
            <v>0</v>
          </cell>
          <cell r="E292">
            <v>0</v>
          </cell>
          <cell r="F292">
            <v>0</v>
          </cell>
          <cell r="G292">
            <v>0</v>
          </cell>
          <cell r="H292">
            <v>0</v>
          </cell>
          <cell r="I292">
            <v>0</v>
          </cell>
          <cell r="J292">
            <v>0</v>
          </cell>
          <cell r="K292">
            <v>0</v>
          </cell>
          <cell r="L292">
            <v>0</v>
          </cell>
          <cell r="M292">
            <v>0</v>
          </cell>
          <cell r="N292">
            <v>0</v>
          </cell>
          <cell r="O292">
            <v>0</v>
          </cell>
          <cell r="P292">
            <v>0</v>
          </cell>
          <cell r="Q292">
            <v>0</v>
          </cell>
          <cell r="S292">
            <v>0</v>
          </cell>
        </row>
        <row r="293">
          <cell r="D293">
            <v>0</v>
          </cell>
          <cell r="E293">
            <v>0</v>
          </cell>
          <cell r="F293">
            <v>0</v>
          </cell>
          <cell r="G293">
            <v>0</v>
          </cell>
          <cell r="H293">
            <v>0</v>
          </cell>
          <cell r="I293">
            <v>0</v>
          </cell>
          <cell r="J293">
            <v>0</v>
          </cell>
          <cell r="K293">
            <v>0</v>
          </cell>
          <cell r="L293">
            <v>0</v>
          </cell>
          <cell r="M293">
            <v>0</v>
          </cell>
          <cell r="N293">
            <v>0</v>
          </cell>
          <cell r="O293">
            <v>0</v>
          </cell>
          <cell r="P293">
            <v>0</v>
          </cell>
          <cell r="Q293">
            <v>0</v>
          </cell>
          <cell r="S293">
            <v>0</v>
          </cell>
        </row>
      </sheetData>
      <sheetData sheetId="27">
        <row r="3">
          <cell r="A3" t="str">
            <v>작업반장</v>
          </cell>
          <cell r="B3">
            <v>124304</v>
          </cell>
          <cell r="O3" t="str">
            <v>작업반장</v>
          </cell>
          <cell r="P3">
            <v>124304</v>
          </cell>
        </row>
        <row r="4">
          <cell r="A4" t="str">
            <v>보통인부</v>
          </cell>
          <cell r="B4">
            <v>99882</v>
          </cell>
          <cell r="O4" t="str">
            <v>보통인부</v>
          </cell>
          <cell r="P4">
            <v>99882</v>
          </cell>
        </row>
        <row r="5">
          <cell r="A5" t="str">
            <v>특별인부</v>
          </cell>
          <cell r="B5">
            <v>120716</v>
          </cell>
          <cell r="O5" t="str">
            <v>특별인부</v>
          </cell>
          <cell r="P5">
            <v>120716</v>
          </cell>
        </row>
        <row r="6">
          <cell r="A6" t="str">
            <v>조력공</v>
          </cell>
          <cell r="B6">
            <v>110194</v>
          </cell>
          <cell r="O6" t="str">
            <v>조력공</v>
          </cell>
          <cell r="P6">
            <v>110194</v>
          </cell>
        </row>
        <row r="7">
          <cell r="A7" t="str">
            <v>제도사</v>
          </cell>
          <cell r="B7">
            <v>128795</v>
          </cell>
          <cell r="O7" t="str">
            <v>제도사</v>
          </cell>
          <cell r="P7">
            <v>128795</v>
          </cell>
        </row>
        <row r="8">
          <cell r="A8" t="str">
            <v>비계공</v>
          </cell>
          <cell r="B8">
            <v>175367</v>
          </cell>
          <cell r="O8" t="str">
            <v>비계공</v>
          </cell>
          <cell r="P8">
            <v>175367</v>
          </cell>
        </row>
        <row r="9">
          <cell r="A9" t="str">
            <v>형틀목공</v>
          </cell>
          <cell r="B9">
            <v>168448</v>
          </cell>
          <cell r="O9" t="str">
            <v>형틀목공</v>
          </cell>
          <cell r="P9">
            <v>168448</v>
          </cell>
        </row>
        <row r="10">
          <cell r="A10" t="str">
            <v>철근공</v>
          </cell>
          <cell r="B10">
            <v>164864</v>
          </cell>
          <cell r="O10" t="str">
            <v>철근공</v>
          </cell>
          <cell r="P10">
            <v>164864</v>
          </cell>
        </row>
        <row r="11">
          <cell r="A11" t="str">
            <v>철공</v>
          </cell>
          <cell r="B11">
            <v>151564</v>
          </cell>
          <cell r="O11" t="str">
            <v>철공</v>
          </cell>
          <cell r="P11">
            <v>151564</v>
          </cell>
        </row>
        <row r="12">
          <cell r="A12" t="str">
            <v>철판공</v>
          </cell>
          <cell r="B12">
            <v>140589</v>
          </cell>
          <cell r="O12" t="str">
            <v>철판공</v>
          </cell>
          <cell r="P12">
            <v>140589</v>
          </cell>
        </row>
        <row r="13">
          <cell r="A13" t="str">
            <v>철골공</v>
          </cell>
          <cell r="B13">
            <v>152524</v>
          </cell>
          <cell r="O13" t="str">
            <v>철골공</v>
          </cell>
          <cell r="P13">
            <v>152524</v>
          </cell>
        </row>
        <row r="14">
          <cell r="A14" t="str">
            <v>용접공</v>
          </cell>
          <cell r="B14">
            <v>153849</v>
          </cell>
          <cell r="O14" t="str">
            <v>용접공</v>
          </cell>
          <cell r="P14">
            <v>153849</v>
          </cell>
        </row>
        <row r="15">
          <cell r="A15" t="str">
            <v>콘크리트공</v>
          </cell>
          <cell r="B15">
            <v>157427</v>
          </cell>
          <cell r="O15" t="str">
            <v>콘크리트공</v>
          </cell>
          <cell r="P15">
            <v>157427</v>
          </cell>
        </row>
        <row r="16">
          <cell r="A16" t="str">
            <v>보링공</v>
          </cell>
          <cell r="B16">
            <v>127977</v>
          </cell>
          <cell r="O16" t="str">
            <v>보링공</v>
          </cell>
          <cell r="P16">
            <v>127977</v>
          </cell>
        </row>
        <row r="17">
          <cell r="A17" t="str">
            <v>착암공</v>
          </cell>
          <cell r="B17">
            <v>119308</v>
          </cell>
          <cell r="O17" t="str">
            <v>착암공</v>
          </cell>
          <cell r="P17">
            <v>119308</v>
          </cell>
        </row>
        <row r="18">
          <cell r="A18" t="str">
            <v>화약취급공</v>
          </cell>
          <cell r="B18">
            <v>152163</v>
          </cell>
          <cell r="O18" t="str">
            <v>화약취급공</v>
          </cell>
          <cell r="P18">
            <v>152163</v>
          </cell>
        </row>
        <row r="19">
          <cell r="A19" t="str">
            <v>할석공</v>
          </cell>
          <cell r="B19">
            <v>135760</v>
          </cell>
          <cell r="O19" t="str">
            <v>할석공</v>
          </cell>
          <cell r="P19">
            <v>135760</v>
          </cell>
        </row>
        <row r="20">
          <cell r="A20" t="str">
            <v>포설공</v>
          </cell>
          <cell r="B20">
            <v>115556</v>
          </cell>
          <cell r="O20" t="str">
            <v>포설공</v>
          </cell>
          <cell r="P20">
            <v>115556</v>
          </cell>
        </row>
        <row r="21">
          <cell r="A21" t="str">
            <v>포장공</v>
          </cell>
          <cell r="B21">
            <v>137978</v>
          </cell>
          <cell r="O21" t="str">
            <v>포장공</v>
          </cell>
          <cell r="P21">
            <v>137978</v>
          </cell>
        </row>
        <row r="22">
          <cell r="A22" t="str">
            <v>잠수부</v>
          </cell>
          <cell r="B22">
            <v>220486</v>
          </cell>
          <cell r="O22" t="str">
            <v>잠수부</v>
          </cell>
          <cell r="P22">
            <v>220486</v>
          </cell>
        </row>
        <row r="23">
          <cell r="A23" t="str">
            <v>조적공</v>
          </cell>
          <cell r="B23">
            <v>143356</v>
          </cell>
          <cell r="O23" t="str">
            <v>조적공</v>
          </cell>
          <cell r="P23">
            <v>143356</v>
          </cell>
        </row>
        <row r="24">
          <cell r="A24" t="str">
            <v>견출공</v>
          </cell>
          <cell r="B24">
            <v>141250</v>
          </cell>
          <cell r="O24" t="str">
            <v>견출공</v>
          </cell>
          <cell r="P24">
            <v>141250</v>
          </cell>
        </row>
        <row r="25">
          <cell r="A25" t="str">
            <v>건축목공</v>
          </cell>
          <cell r="B25">
            <v>158297</v>
          </cell>
          <cell r="O25" t="str">
            <v>건축목공</v>
          </cell>
          <cell r="P25">
            <v>158297</v>
          </cell>
        </row>
        <row r="26">
          <cell r="A26" t="str">
            <v>창호공</v>
          </cell>
          <cell r="B26">
            <v>147229</v>
          </cell>
          <cell r="O26" t="str">
            <v>창호공</v>
          </cell>
          <cell r="P26">
            <v>147229</v>
          </cell>
        </row>
        <row r="27">
          <cell r="A27" t="str">
            <v>유리공</v>
          </cell>
          <cell r="B27">
            <v>139664</v>
          </cell>
          <cell r="O27" t="str">
            <v>유리공</v>
          </cell>
          <cell r="P27">
            <v>139664</v>
          </cell>
        </row>
        <row r="28">
          <cell r="A28" t="str">
            <v>방수공</v>
          </cell>
          <cell r="B28">
            <v>116958</v>
          </cell>
          <cell r="O28" t="str">
            <v>방수공</v>
          </cell>
          <cell r="P28">
            <v>116958</v>
          </cell>
        </row>
        <row r="29">
          <cell r="A29" t="str">
            <v>미장공</v>
          </cell>
          <cell r="B29">
            <v>157810</v>
          </cell>
          <cell r="O29" t="str">
            <v>미장공</v>
          </cell>
          <cell r="P29">
            <v>157810</v>
          </cell>
        </row>
        <row r="30">
          <cell r="A30" t="str">
            <v>타일공</v>
          </cell>
          <cell r="B30">
            <v>153735</v>
          </cell>
          <cell r="O30" t="str">
            <v>타일공</v>
          </cell>
          <cell r="P30">
            <v>153735</v>
          </cell>
        </row>
        <row r="31">
          <cell r="A31" t="str">
            <v>도장공</v>
          </cell>
          <cell r="B31">
            <v>138445</v>
          </cell>
          <cell r="O31" t="str">
            <v>도장공</v>
          </cell>
          <cell r="P31">
            <v>138445</v>
          </cell>
        </row>
        <row r="32">
          <cell r="A32" t="str">
            <v>내장공</v>
          </cell>
          <cell r="B32">
            <v>150050</v>
          </cell>
          <cell r="O32" t="str">
            <v>내장공</v>
          </cell>
          <cell r="P32">
            <v>150050</v>
          </cell>
        </row>
        <row r="33">
          <cell r="A33" t="str">
            <v>도배공</v>
          </cell>
          <cell r="B33">
            <v>129887</v>
          </cell>
          <cell r="O33" t="str">
            <v>도배공</v>
          </cell>
          <cell r="P33">
            <v>129887</v>
          </cell>
        </row>
        <row r="34">
          <cell r="A34" t="str">
            <v>연마공</v>
          </cell>
          <cell r="B34">
            <v>126629</v>
          </cell>
          <cell r="O34" t="str">
            <v>연마공</v>
          </cell>
          <cell r="P34">
            <v>126629</v>
          </cell>
        </row>
        <row r="35">
          <cell r="A35" t="str">
            <v>석공</v>
          </cell>
          <cell r="B35">
            <v>157965</v>
          </cell>
          <cell r="O35" t="str">
            <v>석공</v>
          </cell>
          <cell r="P35">
            <v>157965</v>
          </cell>
        </row>
        <row r="36">
          <cell r="A36" t="str">
            <v>줄눈공</v>
          </cell>
          <cell r="B36">
            <v>117880</v>
          </cell>
          <cell r="O36" t="str">
            <v>줄눈공</v>
          </cell>
          <cell r="P36">
            <v>117880</v>
          </cell>
        </row>
        <row r="37">
          <cell r="A37" t="str">
            <v>판넬조립공</v>
          </cell>
          <cell r="B37">
            <v>137435</v>
          </cell>
          <cell r="O37" t="str">
            <v>판넬조립공</v>
          </cell>
          <cell r="P37">
            <v>137435</v>
          </cell>
        </row>
        <row r="38">
          <cell r="A38" t="str">
            <v>지붕잇기공</v>
          </cell>
          <cell r="B38">
            <v>141063</v>
          </cell>
          <cell r="O38" t="str">
            <v>지붕잇기공</v>
          </cell>
          <cell r="P38">
            <v>141063</v>
          </cell>
        </row>
        <row r="39">
          <cell r="A39" t="str">
            <v>벌목부</v>
          </cell>
          <cell r="B39">
            <v>139681</v>
          </cell>
          <cell r="O39" t="str">
            <v>벌목부</v>
          </cell>
          <cell r="P39">
            <v>139681</v>
          </cell>
        </row>
        <row r="40">
          <cell r="A40" t="str">
            <v>조경공</v>
          </cell>
          <cell r="B40">
            <v>137988</v>
          </cell>
          <cell r="O40" t="str">
            <v>조경공</v>
          </cell>
          <cell r="P40">
            <v>137988</v>
          </cell>
        </row>
        <row r="41">
          <cell r="A41" t="str">
            <v>배관공</v>
          </cell>
          <cell r="B41">
            <v>134427</v>
          </cell>
          <cell r="O41" t="str">
            <v>배관공</v>
          </cell>
          <cell r="P41">
            <v>134427</v>
          </cell>
        </row>
        <row r="42">
          <cell r="A42" t="str">
            <v>배관공(수도)</v>
          </cell>
          <cell r="B42">
            <v>143391</v>
          </cell>
          <cell r="O42" t="str">
            <v>배관공(수도)</v>
          </cell>
          <cell r="P42">
            <v>143391</v>
          </cell>
        </row>
        <row r="43">
          <cell r="A43" t="str">
            <v>보일러공</v>
          </cell>
          <cell r="B43">
            <v>130838</v>
          </cell>
          <cell r="O43" t="str">
            <v>보일러공</v>
          </cell>
          <cell r="P43">
            <v>130838</v>
          </cell>
        </row>
        <row r="44">
          <cell r="A44" t="str">
            <v>위생공</v>
          </cell>
          <cell r="B44">
            <v>126225</v>
          </cell>
          <cell r="O44" t="str">
            <v>위생공</v>
          </cell>
          <cell r="P44">
            <v>126225</v>
          </cell>
        </row>
        <row r="45">
          <cell r="A45" t="str">
            <v>덕트공</v>
          </cell>
          <cell r="B45">
            <v>122054</v>
          </cell>
          <cell r="O45" t="str">
            <v>덕트공</v>
          </cell>
          <cell r="P45">
            <v>122054</v>
          </cell>
        </row>
        <row r="46">
          <cell r="A46" t="str">
            <v>보온공</v>
          </cell>
          <cell r="B46">
            <v>118712</v>
          </cell>
          <cell r="O46" t="str">
            <v>보온공</v>
          </cell>
          <cell r="P46">
            <v>118712</v>
          </cell>
        </row>
        <row r="47">
          <cell r="A47" t="str">
            <v>인력운반공</v>
          </cell>
          <cell r="B47">
            <v>110197</v>
          </cell>
          <cell r="O47" t="str">
            <v>인력운반공</v>
          </cell>
          <cell r="P47">
            <v>110197</v>
          </cell>
        </row>
        <row r="48">
          <cell r="A48" t="str">
            <v>궤도공</v>
          </cell>
          <cell r="B48">
            <v>118155</v>
          </cell>
          <cell r="O48" t="str">
            <v>궤도공</v>
          </cell>
          <cell r="P48">
            <v>118155</v>
          </cell>
        </row>
        <row r="49">
          <cell r="A49" t="str">
            <v>건설기계조장</v>
          </cell>
          <cell r="B49">
            <v>122763</v>
          </cell>
          <cell r="O49" t="str">
            <v>건설기계조장</v>
          </cell>
          <cell r="P49">
            <v>122763</v>
          </cell>
        </row>
        <row r="50">
          <cell r="A50" t="str">
            <v>건설기계운전사</v>
          </cell>
          <cell r="B50">
            <v>143601</v>
          </cell>
          <cell r="O50" t="str">
            <v>건설기계운전사</v>
          </cell>
          <cell r="P50">
            <v>143601</v>
          </cell>
        </row>
        <row r="51">
          <cell r="A51" t="str">
            <v>화물차운전사</v>
          </cell>
          <cell r="B51">
            <v>125031</v>
          </cell>
          <cell r="O51" t="str">
            <v>화물차운전사</v>
          </cell>
          <cell r="P51">
            <v>125031</v>
          </cell>
        </row>
        <row r="52">
          <cell r="A52" t="str">
            <v>일반기계운전사</v>
          </cell>
          <cell r="B52">
            <v>101844</v>
          </cell>
          <cell r="O52" t="str">
            <v>일반기계운전사</v>
          </cell>
          <cell r="P52">
            <v>101844</v>
          </cell>
        </row>
        <row r="53">
          <cell r="A53" t="str">
            <v>기계설비공</v>
          </cell>
          <cell r="B53">
            <v>131319</v>
          </cell>
          <cell r="O53" t="str">
            <v>기계설비공</v>
          </cell>
          <cell r="P53">
            <v>131319</v>
          </cell>
        </row>
        <row r="54">
          <cell r="A54" t="str">
            <v>준설선선장</v>
          </cell>
          <cell r="B54" t="str">
            <v>-</v>
          </cell>
          <cell r="O54" t="str">
            <v>준설선선장</v>
          </cell>
          <cell r="P54" t="str">
            <v>-</v>
          </cell>
        </row>
        <row r="55">
          <cell r="A55" t="str">
            <v>준설선기관사</v>
          </cell>
          <cell r="B55" t="str">
            <v>-</v>
          </cell>
          <cell r="O55" t="str">
            <v>준설선기관사</v>
          </cell>
          <cell r="P55" t="str">
            <v>-</v>
          </cell>
        </row>
        <row r="56">
          <cell r="A56" t="str">
            <v>준설선운전사</v>
          </cell>
          <cell r="B56" t="str">
            <v>-</v>
          </cell>
          <cell r="O56" t="str">
            <v>준설선운전사</v>
          </cell>
          <cell r="P56" t="str">
            <v>-</v>
          </cell>
        </row>
        <row r="57">
          <cell r="A57" t="str">
            <v>선원</v>
          </cell>
          <cell r="B57" t="str">
            <v>-</v>
          </cell>
          <cell r="O57" t="str">
            <v>선원</v>
          </cell>
          <cell r="P57" t="str">
            <v>-</v>
          </cell>
        </row>
        <row r="58">
          <cell r="A58" t="str">
            <v>플랜트배관공</v>
          </cell>
          <cell r="B58">
            <v>228165</v>
          </cell>
          <cell r="O58" t="str">
            <v>플랜트배관공</v>
          </cell>
          <cell r="P58">
            <v>228165</v>
          </cell>
        </row>
        <row r="59">
          <cell r="A59" t="str">
            <v>플랜트제관공</v>
          </cell>
          <cell r="B59">
            <v>186570</v>
          </cell>
          <cell r="O59" t="str">
            <v>플랜트제관공</v>
          </cell>
          <cell r="P59">
            <v>186570</v>
          </cell>
        </row>
        <row r="60">
          <cell r="A60" t="str">
            <v>플랜트용접공</v>
          </cell>
          <cell r="B60">
            <v>214492</v>
          </cell>
          <cell r="O60" t="str">
            <v>플랜트용접공</v>
          </cell>
          <cell r="P60">
            <v>214492</v>
          </cell>
        </row>
        <row r="61">
          <cell r="A61" t="str">
            <v>플랜트특수용접공</v>
          </cell>
          <cell r="B61" t="str">
            <v xml:space="preserve">- </v>
          </cell>
          <cell r="O61" t="str">
            <v>플랜트특수용접공</v>
          </cell>
          <cell r="P61" t="str">
            <v xml:space="preserve">- </v>
          </cell>
        </row>
        <row r="62">
          <cell r="A62" t="str">
            <v>플랜트기계설치공</v>
          </cell>
          <cell r="B62">
            <v>208455</v>
          </cell>
          <cell r="O62" t="str">
            <v>플랜트기계설치공</v>
          </cell>
          <cell r="P62">
            <v>208455</v>
          </cell>
        </row>
        <row r="63">
          <cell r="A63" t="str">
            <v>플랜트특별인부</v>
          </cell>
          <cell r="B63">
            <v>144628</v>
          </cell>
          <cell r="O63" t="str">
            <v>플랜트특별인부</v>
          </cell>
          <cell r="P63">
            <v>144628</v>
          </cell>
        </row>
        <row r="64">
          <cell r="A64" t="str">
            <v>플랜트케이블전공</v>
          </cell>
          <cell r="B64">
            <v>232364</v>
          </cell>
          <cell r="O64" t="str">
            <v>플랜트케이블전공</v>
          </cell>
          <cell r="P64">
            <v>232364</v>
          </cell>
        </row>
        <row r="65">
          <cell r="A65" t="str">
            <v>플랜트계장공</v>
          </cell>
          <cell r="B65">
            <v>167232</v>
          </cell>
          <cell r="O65" t="str">
            <v>플랜트계장공</v>
          </cell>
          <cell r="P65">
            <v>167232</v>
          </cell>
        </row>
        <row r="66">
          <cell r="A66" t="str">
            <v>플랜트덕트공</v>
          </cell>
          <cell r="B66" t="str">
            <v>-</v>
          </cell>
          <cell r="O66" t="str">
            <v>플랜트덕트공</v>
          </cell>
          <cell r="P66" t="str">
            <v>-</v>
          </cell>
        </row>
        <row r="67">
          <cell r="A67" t="str">
            <v>플랜트보온공</v>
          </cell>
          <cell r="B67">
            <v>218315</v>
          </cell>
          <cell r="O67" t="str">
            <v>플랜트보온공</v>
          </cell>
          <cell r="P67">
            <v>218315</v>
          </cell>
        </row>
        <row r="68">
          <cell r="A68" t="str">
            <v>제철축로공</v>
          </cell>
          <cell r="B68">
            <v>233932</v>
          </cell>
          <cell r="O68" t="str">
            <v>제철축로공</v>
          </cell>
          <cell r="P68">
            <v>233932</v>
          </cell>
        </row>
        <row r="69">
          <cell r="A69" t="str">
            <v>비파괴시험공</v>
          </cell>
          <cell r="B69">
            <v>228210</v>
          </cell>
          <cell r="O69" t="str">
            <v>비파괴시험공</v>
          </cell>
          <cell r="P69">
            <v>228210</v>
          </cell>
        </row>
        <row r="70">
          <cell r="A70" t="str">
            <v>특급품질관리원</v>
          </cell>
          <cell r="B70">
            <v>145116</v>
          </cell>
          <cell r="O70" t="str">
            <v>특급품질관리원</v>
          </cell>
          <cell r="P70">
            <v>145116</v>
          </cell>
        </row>
        <row r="71">
          <cell r="A71" t="str">
            <v>고급품질관리원</v>
          </cell>
          <cell r="B71">
            <v>128297</v>
          </cell>
          <cell r="O71" t="str">
            <v>고급품질관리원</v>
          </cell>
          <cell r="P71">
            <v>128297</v>
          </cell>
        </row>
        <row r="72">
          <cell r="A72" t="str">
            <v>중급품질관리원</v>
          </cell>
          <cell r="B72">
            <v>117817</v>
          </cell>
          <cell r="O72" t="str">
            <v>중급품질관리원</v>
          </cell>
          <cell r="P72">
            <v>117817</v>
          </cell>
        </row>
        <row r="73">
          <cell r="A73" t="str">
            <v>초급품질관리원</v>
          </cell>
          <cell r="B73">
            <v>105716</v>
          </cell>
          <cell r="O73" t="str">
            <v>초급품질관리원</v>
          </cell>
          <cell r="P73">
            <v>105716</v>
          </cell>
        </row>
        <row r="74">
          <cell r="A74" t="str">
            <v>지적기사</v>
          </cell>
          <cell r="B74">
            <v>223006</v>
          </cell>
          <cell r="O74" t="str">
            <v>지적기사</v>
          </cell>
          <cell r="P74">
            <v>223006</v>
          </cell>
        </row>
        <row r="75">
          <cell r="A75" t="str">
            <v>지적산업기사</v>
          </cell>
          <cell r="B75">
            <v>190980</v>
          </cell>
          <cell r="O75" t="str">
            <v>지적산업기사</v>
          </cell>
          <cell r="P75">
            <v>190980</v>
          </cell>
        </row>
        <row r="76">
          <cell r="A76" t="str">
            <v>지적기능사</v>
          </cell>
          <cell r="B76">
            <v>163334</v>
          </cell>
          <cell r="O76" t="str">
            <v>지적기능사</v>
          </cell>
          <cell r="P76">
            <v>163334</v>
          </cell>
        </row>
        <row r="77">
          <cell r="A77" t="str">
            <v>내선전공</v>
          </cell>
          <cell r="B77">
            <v>179883</v>
          </cell>
          <cell r="O77" t="str">
            <v>내선전공</v>
          </cell>
          <cell r="P77">
            <v>179883</v>
          </cell>
        </row>
        <row r="78">
          <cell r="A78" t="str">
            <v>특고압케이블전공</v>
          </cell>
          <cell r="B78">
            <v>258175</v>
          </cell>
          <cell r="O78" t="str">
            <v>특고압케이블전공</v>
          </cell>
          <cell r="P78">
            <v>258175</v>
          </cell>
        </row>
        <row r="79">
          <cell r="A79" t="str">
            <v>고압케이블전공</v>
          </cell>
          <cell r="B79">
            <v>239949</v>
          </cell>
          <cell r="O79" t="str">
            <v>고압케이블전공</v>
          </cell>
          <cell r="P79">
            <v>239949</v>
          </cell>
        </row>
        <row r="80">
          <cell r="A80" t="str">
            <v>저압케이블전공</v>
          </cell>
          <cell r="B80">
            <v>192705</v>
          </cell>
          <cell r="O80" t="str">
            <v>저압케이블전공</v>
          </cell>
          <cell r="P80">
            <v>192705</v>
          </cell>
        </row>
        <row r="81">
          <cell r="A81" t="str">
            <v>송전전공</v>
          </cell>
          <cell r="B81">
            <v>356456</v>
          </cell>
          <cell r="O81" t="str">
            <v>송전전공</v>
          </cell>
          <cell r="P81">
            <v>356456</v>
          </cell>
        </row>
        <row r="82">
          <cell r="A82" t="str">
            <v>송전활선전공</v>
          </cell>
          <cell r="B82">
            <v>377712</v>
          </cell>
          <cell r="O82" t="str">
            <v>송전활선전공</v>
          </cell>
          <cell r="P82">
            <v>377712</v>
          </cell>
        </row>
        <row r="83">
          <cell r="A83" t="str">
            <v>배전전공</v>
          </cell>
          <cell r="B83">
            <v>300525</v>
          </cell>
          <cell r="O83" t="str">
            <v>배전전공</v>
          </cell>
          <cell r="P83">
            <v>300525</v>
          </cell>
        </row>
        <row r="84">
          <cell r="A84" t="str">
            <v>배전활선전공</v>
          </cell>
          <cell r="B84">
            <v>385385</v>
          </cell>
          <cell r="O84" t="str">
            <v>배전활선전공</v>
          </cell>
          <cell r="P84">
            <v>385385</v>
          </cell>
        </row>
        <row r="85">
          <cell r="A85" t="str">
            <v>플랜트전공</v>
          </cell>
          <cell r="B85">
            <v>185583</v>
          </cell>
          <cell r="O85" t="str">
            <v>플랜트전공</v>
          </cell>
          <cell r="P85">
            <v>185583</v>
          </cell>
        </row>
        <row r="86">
          <cell r="A86" t="str">
            <v>계장공</v>
          </cell>
          <cell r="B86">
            <v>179627</v>
          </cell>
          <cell r="O86" t="str">
            <v>계장공</v>
          </cell>
          <cell r="P86">
            <v>179627</v>
          </cell>
        </row>
        <row r="87">
          <cell r="A87" t="str">
            <v>철도신호공</v>
          </cell>
          <cell r="B87">
            <v>208591</v>
          </cell>
          <cell r="O87" t="str">
            <v>철도신호공</v>
          </cell>
          <cell r="P87">
            <v>208591</v>
          </cell>
        </row>
        <row r="88">
          <cell r="A88" t="str">
            <v>통신내선공</v>
          </cell>
          <cell r="B88">
            <v>168154</v>
          </cell>
          <cell r="O88" t="str">
            <v>통신내선공</v>
          </cell>
          <cell r="P88">
            <v>168154</v>
          </cell>
        </row>
        <row r="89">
          <cell r="A89" t="str">
            <v>통신설비공</v>
          </cell>
          <cell r="B89">
            <v>186932</v>
          </cell>
          <cell r="O89" t="str">
            <v>통신설비공</v>
          </cell>
          <cell r="P89">
            <v>186932</v>
          </cell>
        </row>
        <row r="90">
          <cell r="A90" t="str">
            <v>통신외선공</v>
          </cell>
          <cell r="B90">
            <v>228133</v>
          </cell>
          <cell r="O90" t="str">
            <v>통신외선공</v>
          </cell>
          <cell r="P90">
            <v>228133</v>
          </cell>
        </row>
        <row r="91">
          <cell r="A91" t="str">
            <v>통신케이블공</v>
          </cell>
          <cell r="B91">
            <v>261699</v>
          </cell>
          <cell r="O91" t="str">
            <v>통신케이블공</v>
          </cell>
          <cell r="P91">
            <v>261699</v>
          </cell>
        </row>
        <row r="92">
          <cell r="A92" t="str">
            <v>무선안테나공</v>
          </cell>
          <cell r="B92">
            <v>203950</v>
          </cell>
          <cell r="O92" t="str">
            <v>무선안테나공</v>
          </cell>
          <cell r="P92">
            <v>203950</v>
          </cell>
        </row>
        <row r="93">
          <cell r="A93" t="str">
            <v>석면해체공</v>
          </cell>
          <cell r="B93">
            <v>129920</v>
          </cell>
          <cell r="O93" t="str">
            <v>석면해체공</v>
          </cell>
          <cell r="P93">
            <v>129920</v>
          </cell>
        </row>
        <row r="94">
          <cell r="A94" t="str">
            <v>광케이블설치사</v>
          </cell>
          <cell r="B94">
            <v>278477</v>
          </cell>
          <cell r="O94" t="str">
            <v>광케이블설치사</v>
          </cell>
          <cell r="P94">
            <v>278477</v>
          </cell>
        </row>
        <row r="95">
          <cell r="A95" t="str">
            <v>H/W시험사</v>
          </cell>
          <cell r="B95">
            <v>232334</v>
          </cell>
          <cell r="O95" t="str">
            <v>H/W시험사</v>
          </cell>
          <cell r="P95">
            <v>232334</v>
          </cell>
        </row>
        <row r="96">
          <cell r="A96" t="str">
            <v>S/W시험사</v>
          </cell>
          <cell r="B96">
            <v>253927</v>
          </cell>
          <cell r="O96" t="str">
            <v>S/W시험사</v>
          </cell>
          <cell r="P96">
            <v>253927</v>
          </cell>
        </row>
        <row r="97">
          <cell r="A97" t="str">
            <v>도편수</v>
          </cell>
          <cell r="B97">
            <v>293638</v>
          </cell>
          <cell r="O97" t="str">
            <v>도편수</v>
          </cell>
          <cell r="P97">
            <v>293638</v>
          </cell>
        </row>
        <row r="98">
          <cell r="A98" t="str">
            <v>드잡이공</v>
          </cell>
          <cell r="B98">
            <v>244077</v>
          </cell>
          <cell r="O98" t="str">
            <v>드잡이공</v>
          </cell>
          <cell r="P98">
            <v>244077</v>
          </cell>
        </row>
        <row r="99">
          <cell r="A99" t="str">
            <v>한식목공</v>
          </cell>
          <cell r="B99">
            <v>195547</v>
          </cell>
          <cell r="O99" t="str">
            <v>한식목공</v>
          </cell>
          <cell r="P99">
            <v>195547</v>
          </cell>
        </row>
        <row r="100">
          <cell r="A100" t="str">
            <v>한식목공조공</v>
          </cell>
          <cell r="B100">
            <v>156441</v>
          </cell>
          <cell r="O100" t="str">
            <v>한식목공조공</v>
          </cell>
          <cell r="P100">
            <v>156441</v>
          </cell>
        </row>
        <row r="101">
          <cell r="A101" t="str">
            <v>한식석공</v>
          </cell>
          <cell r="B101">
            <v>240644</v>
          </cell>
          <cell r="O101" t="str">
            <v>한식석공</v>
          </cell>
          <cell r="P101">
            <v>240644</v>
          </cell>
        </row>
        <row r="102">
          <cell r="A102" t="str">
            <v>한식미장공</v>
          </cell>
          <cell r="B102">
            <v>172651</v>
          </cell>
          <cell r="O102" t="str">
            <v>한식미장공</v>
          </cell>
          <cell r="P102">
            <v>172651</v>
          </cell>
        </row>
        <row r="103">
          <cell r="A103" t="str">
            <v>한식와공</v>
          </cell>
          <cell r="B103">
            <v>239973</v>
          </cell>
          <cell r="O103" t="str">
            <v>한식와공</v>
          </cell>
          <cell r="P103">
            <v>239973</v>
          </cell>
        </row>
        <row r="104">
          <cell r="A104" t="str">
            <v>한식와공조공</v>
          </cell>
          <cell r="B104">
            <v>169974</v>
          </cell>
          <cell r="O104" t="str">
            <v>한식와공조공</v>
          </cell>
          <cell r="P104">
            <v>169974</v>
          </cell>
        </row>
        <row r="105">
          <cell r="A105" t="str">
            <v>목조각공</v>
          </cell>
          <cell r="B105">
            <v>167273</v>
          </cell>
          <cell r="O105" t="str">
            <v>목조각공</v>
          </cell>
          <cell r="P105">
            <v>167273</v>
          </cell>
        </row>
        <row r="106">
          <cell r="A106" t="str">
            <v>석조각공</v>
          </cell>
          <cell r="B106">
            <v>193297</v>
          </cell>
          <cell r="O106" t="str">
            <v>석조각공</v>
          </cell>
          <cell r="P106">
            <v>193297</v>
          </cell>
        </row>
        <row r="107">
          <cell r="A107" t="str">
            <v>특수화공</v>
          </cell>
          <cell r="B107">
            <v>235175</v>
          </cell>
          <cell r="O107" t="str">
            <v>특수화공</v>
          </cell>
          <cell r="P107">
            <v>235175</v>
          </cell>
        </row>
        <row r="108">
          <cell r="A108" t="str">
            <v>화공</v>
          </cell>
          <cell r="B108">
            <v>198632</v>
          </cell>
          <cell r="O108" t="str">
            <v>화공</v>
          </cell>
          <cell r="P108">
            <v>198632</v>
          </cell>
        </row>
        <row r="109">
          <cell r="A109" t="str">
            <v>원자력플랜트전공</v>
          </cell>
          <cell r="B109">
            <v>205068</v>
          </cell>
          <cell r="O109" t="str">
            <v>원자력플랜트전공</v>
          </cell>
          <cell r="P109">
            <v>205068</v>
          </cell>
        </row>
        <row r="110">
          <cell r="A110" t="str">
            <v>원자력용접공</v>
          </cell>
          <cell r="B110">
            <v>201816</v>
          </cell>
          <cell r="O110" t="str">
            <v>원자력용접공</v>
          </cell>
          <cell r="P110">
            <v>201816</v>
          </cell>
        </row>
        <row r="111">
          <cell r="A111" t="str">
            <v>원자력기계설치공</v>
          </cell>
          <cell r="B111">
            <v>202174</v>
          </cell>
          <cell r="O111" t="str">
            <v>원자력기계설치공</v>
          </cell>
          <cell r="P111">
            <v>202174</v>
          </cell>
        </row>
        <row r="112">
          <cell r="A112" t="str">
            <v>원자력품질관리사</v>
          </cell>
          <cell r="B112">
            <v>256484</v>
          </cell>
          <cell r="O112" t="str">
            <v>원자력품질관리사</v>
          </cell>
          <cell r="P112">
            <v>256484</v>
          </cell>
        </row>
        <row r="113">
          <cell r="A113" t="str">
            <v>통신관련기사</v>
          </cell>
          <cell r="B113">
            <v>208604</v>
          </cell>
          <cell r="O113" t="str">
            <v>통신관련기사</v>
          </cell>
          <cell r="P113">
            <v>208604</v>
          </cell>
        </row>
        <row r="114">
          <cell r="A114" t="str">
            <v>통신관련산업기사</v>
          </cell>
          <cell r="B114">
            <v>190556</v>
          </cell>
          <cell r="O114" t="str">
            <v>통신관련산업기사</v>
          </cell>
          <cell r="P114">
            <v>190556</v>
          </cell>
        </row>
        <row r="115">
          <cell r="A115" t="str">
            <v>통신관련기능사</v>
          </cell>
          <cell r="B115">
            <v>168459</v>
          </cell>
          <cell r="O115" t="str">
            <v>통신관련기능사</v>
          </cell>
          <cell r="P115">
            <v>168459</v>
          </cell>
        </row>
        <row r="116">
          <cell r="A116" t="str">
            <v>전기공사기사</v>
          </cell>
          <cell r="B116">
            <v>189482</v>
          </cell>
          <cell r="O116" t="str">
            <v>전기공사기사</v>
          </cell>
          <cell r="P116">
            <v>189482</v>
          </cell>
        </row>
        <row r="117">
          <cell r="A117" t="str">
            <v>전기공사산업기사</v>
          </cell>
          <cell r="B117">
            <v>164000</v>
          </cell>
          <cell r="O117" t="str">
            <v>전기공사산업기사</v>
          </cell>
          <cell r="P117">
            <v>164000</v>
          </cell>
        </row>
        <row r="118">
          <cell r="A118" t="str">
            <v>변전전공</v>
          </cell>
          <cell r="B118">
            <v>244383</v>
          </cell>
          <cell r="O118" t="str">
            <v>변전전공</v>
          </cell>
          <cell r="P118">
            <v>244383</v>
          </cell>
        </row>
        <row r="119">
          <cell r="A119" t="str">
            <v>코킹공</v>
          </cell>
          <cell r="B119">
            <v>129804</v>
          </cell>
          <cell r="O119" t="str">
            <v>코킹공</v>
          </cell>
          <cell r="P119">
            <v>129804</v>
          </cell>
        </row>
        <row r="120">
          <cell r="A120" t="str">
            <v>기술사</v>
          </cell>
          <cell r="B120">
            <v>343430</v>
          </cell>
          <cell r="O120" t="str">
            <v>기술사</v>
          </cell>
          <cell r="P120">
            <v>343430</v>
          </cell>
        </row>
        <row r="121">
          <cell r="A121" t="str">
            <v>특급기술자</v>
          </cell>
          <cell r="B121">
            <v>241254</v>
          </cell>
          <cell r="O121" t="str">
            <v>특급기술자</v>
          </cell>
          <cell r="P121">
            <v>241254</v>
          </cell>
        </row>
        <row r="122">
          <cell r="A122" t="str">
            <v>고급기술자</v>
          </cell>
          <cell r="B122">
            <v>219797</v>
          </cell>
          <cell r="O122" t="str">
            <v>고급기술자</v>
          </cell>
          <cell r="P122">
            <v>219797</v>
          </cell>
        </row>
        <row r="123">
          <cell r="A123" t="str">
            <v>중급기술자</v>
          </cell>
          <cell r="B123">
            <v>176287</v>
          </cell>
          <cell r="O123" t="str">
            <v>중급기술자</v>
          </cell>
          <cell r="P123">
            <v>176287</v>
          </cell>
        </row>
        <row r="124">
          <cell r="A124" t="str">
            <v>초급기술자</v>
          </cell>
          <cell r="B124">
            <v>153175</v>
          </cell>
          <cell r="O124" t="str">
            <v>초급기술자</v>
          </cell>
          <cell r="P124">
            <v>153175</v>
          </cell>
        </row>
        <row r="125">
          <cell r="A125" t="str">
            <v>고급숙련기술자</v>
          </cell>
          <cell r="B125">
            <v>169625</v>
          </cell>
          <cell r="O125" t="str">
            <v>고급숙련기술자</v>
          </cell>
          <cell r="P125">
            <v>169625</v>
          </cell>
        </row>
        <row r="126">
          <cell r="A126" t="str">
            <v>중급숙련기술자</v>
          </cell>
          <cell r="B126">
            <v>153762</v>
          </cell>
          <cell r="O126" t="str">
            <v>중급숙련기술자</v>
          </cell>
          <cell r="P126">
            <v>153762</v>
          </cell>
        </row>
        <row r="127">
          <cell r="A127" t="str">
            <v>초급숙련기술자</v>
          </cell>
          <cell r="B127">
            <v>125508</v>
          </cell>
          <cell r="O127" t="str">
            <v>초급숙련기술자</v>
          </cell>
          <cell r="P127">
            <v>125508</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개정이력"/>
      <sheetName val="기본정보"/>
      <sheetName val="Data"/>
      <sheetName val="Transaction"/>
      <sheetName val="FPA_검증"/>
      <sheetName val="VAF"/>
      <sheetName val="공수견적"/>
      <sheetName val="비용산정"/>
      <sheetName val="품질항목"/>
      <sheetName val="Macro상수"/>
    </sheetNames>
    <sheetDataSet>
      <sheetData sheetId="0"/>
      <sheetData sheetId="1"/>
      <sheetData sheetId="2"/>
      <sheetData sheetId="3"/>
      <sheetData sheetId="4"/>
      <sheetData sheetId="5"/>
      <sheetData sheetId="6"/>
      <sheetData sheetId="7"/>
      <sheetData sheetId="8"/>
      <sheetData sheetId="9">
        <row r="143">
          <cell r="B143" t="str">
            <v>ILF</v>
          </cell>
        </row>
        <row r="144">
          <cell r="B144" t="str">
            <v>EIF</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내역서1999.8최종"/>
      <sheetName val="수량"/>
      <sheetName val="중량"/>
      <sheetName val="인건비"/>
      <sheetName val="단가대비표"/>
      <sheetName val="공내역서"/>
      <sheetName val="견적대비표"/>
      <sheetName val="타동명"/>
      <sheetName val="타진명-갑지"/>
      <sheetName val="타진명-2"/>
      <sheetName val="타영시스템"/>
      <sheetName val="수량산출"/>
      <sheetName val="N賃率-職"/>
      <sheetName val="전기"/>
      <sheetName val="철거산출근거"/>
      <sheetName val="TEL"/>
      <sheetName val="강교(Sub)"/>
      <sheetName val="건축일위"/>
      <sheetName val="그라우팅일위"/>
      <sheetName val="노임단가"/>
      <sheetName val="수목단가"/>
      <sheetName val="시설수량표"/>
      <sheetName val="식재수량표"/>
      <sheetName val="일위목록"/>
      <sheetName val="갑지"/>
      <sheetName val="수량산출(음암)"/>
      <sheetName val="1안"/>
      <sheetName val="Sheet14"/>
      <sheetName val="Sheet13"/>
      <sheetName val="공사개요"/>
      <sheetName val="현장관리비"/>
      <sheetName val="단가 및 재료비"/>
      <sheetName val="단가산출2"/>
      <sheetName val="일위대가"/>
      <sheetName val="00노임기준"/>
      <sheetName val="I一般比"/>
      <sheetName val="기본일위"/>
      <sheetName val="자재단가"/>
      <sheetName val="94"/>
      <sheetName val="Sheet1"/>
      <sheetName val="#REF"/>
      <sheetName val="신우"/>
      <sheetName val="소비자가"/>
      <sheetName val="건축"/>
      <sheetName val="제잡비"/>
      <sheetName val="데이타"/>
      <sheetName val="토사(PE)"/>
      <sheetName val="기계경비산출기준"/>
      <sheetName val="원가계산서"/>
      <sheetName val="총 원가계산"/>
      <sheetName val="내역서"/>
      <sheetName val="건축내역"/>
      <sheetName val="개산공사비"/>
      <sheetName val="집계표"/>
      <sheetName val="부대내역"/>
      <sheetName val="안전장치"/>
      <sheetName val="간이(갑)"/>
      <sheetName val="정공공사"/>
      <sheetName val="자료"/>
      <sheetName val="간선"/>
      <sheetName val="전압"/>
      <sheetName val="조도"/>
      <sheetName val="동력"/>
      <sheetName val="단가표"/>
      <sheetName val="건축명"/>
      <sheetName val="기계명"/>
      <sheetName val="전기명"/>
      <sheetName val="토목명"/>
      <sheetName val="기초자료입력"/>
      <sheetName val="단가"/>
      <sheetName val="예총"/>
      <sheetName val="6호기"/>
      <sheetName val="GEN"/>
      <sheetName val="실행철강하도"/>
      <sheetName val="순공사원가"/>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sheetData sheetId="72" refreshError="1"/>
      <sheetData sheetId="73" refreshError="1"/>
      <sheetData sheetId="74"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개정이력"/>
      <sheetName val="기본정보"/>
      <sheetName val="Data"/>
      <sheetName val="Transaction"/>
      <sheetName val="FPA_검증"/>
      <sheetName val="VAF"/>
      <sheetName val="공수견적"/>
      <sheetName val="비용산정"/>
      <sheetName val="품질항목"/>
      <sheetName val="Macro상수"/>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147">
          <cell r="B147" t="str">
            <v>EI</v>
          </cell>
        </row>
        <row r="148">
          <cell r="B148" t="str">
            <v>EO</v>
          </cell>
        </row>
        <row r="149">
          <cell r="B149" t="str">
            <v>EQ</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대-산출"/>
      <sheetName val="대-전기인건"/>
      <sheetName val="중-기계산출"/>
      <sheetName val="중-전기인건"/>
      <sheetName val="표준일위"/>
      <sheetName val="물가조사"/>
      <sheetName val="임률"/>
      <sheetName val="대가정리"/>
      <sheetName val="#REF"/>
      <sheetName val="표지"/>
      <sheetName val="원가계산서 "/>
      <sheetName val="집계표 (1)"/>
      <sheetName val="집계표(2)"/>
      <sheetName val="내역서(1차공사분)"/>
      <sheetName val="수량산출"/>
      <sheetName val="DATA"/>
      <sheetName val="데이타"/>
      <sheetName val="자재단가비교표"/>
      <sheetName val="내역서"/>
      <sheetName val="Sheet1"/>
      <sheetName val="견적율"/>
      <sheetName val="포장복구집계"/>
      <sheetName val="현장일보"/>
      <sheetName val="총괄표"/>
      <sheetName val="노임단가"/>
      <sheetName val="POL6차-PIPING"/>
      <sheetName val="ABUT수량-A1"/>
      <sheetName val="일위대가-1"/>
      <sheetName val="Front"/>
      <sheetName val="wall"/>
      <sheetName val="간접"/>
      <sheetName val="ETC"/>
      <sheetName val="I一般比"/>
      <sheetName val="N賃率-職"/>
      <sheetName val="상수도토공집계표"/>
      <sheetName val="인건-측정"/>
      <sheetName val="성남일위"/>
      <sheetName val="을"/>
      <sheetName val="환율"/>
      <sheetName val="예비품"/>
      <sheetName val="Curves"/>
      <sheetName val="Tables"/>
      <sheetName val="내역서1999.8최종"/>
      <sheetName val="인건비"/>
      <sheetName val="일위대가"/>
      <sheetName val="도배공사언고"/>
      <sheetName val="INPUT"/>
      <sheetName val="청천내"/>
      <sheetName val="집수정"/>
      <sheetName val="공사수행방안"/>
      <sheetName val="NEGO"/>
      <sheetName val="CTEMCOST"/>
      <sheetName val="1.설계조건"/>
      <sheetName val="산출금액내역"/>
      <sheetName val="안정검토(온1)"/>
      <sheetName val="별표 "/>
      <sheetName val="과천MAIN"/>
      <sheetName val="IMPEADENCE MAP 취수장"/>
      <sheetName val="입찰안"/>
      <sheetName val="지우지마세요"/>
      <sheetName val="수목표준대가"/>
      <sheetName val="제수"/>
      <sheetName val="공기"/>
      <sheetName val="단가산출"/>
      <sheetName val="전기일위목록"/>
      <sheetName val="전차선로 물량표"/>
      <sheetName val="영1"/>
      <sheetName val="반중력식옹벽3.5"/>
      <sheetName val="설직재-1"/>
      <sheetName val="Option"/>
      <sheetName val="SP-B1"/>
      <sheetName val="공사"/>
      <sheetName val="손익분석"/>
      <sheetName val="중갑지"/>
      <sheetName val="사급자재"/>
      <sheetName val="노임"/>
      <sheetName val="단가 "/>
      <sheetName val="내역"/>
      <sheetName val="일위대가 (100%)"/>
      <sheetName val="플랜트 설치"/>
      <sheetName val="단가"/>
      <sheetName val="일위목록"/>
      <sheetName val="건축-물가변동"/>
      <sheetName val="일위_파일"/>
      <sheetName val="암거단위-1련"/>
      <sheetName val="화산경계"/>
      <sheetName val="귀래 설계 공내역서"/>
      <sheetName val="소비자가"/>
      <sheetName val="식재가격"/>
      <sheetName val="식재총괄"/>
      <sheetName val="const."/>
      <sheetName val="일위대가(계측기설치)"/>
      <sheetName val="부안일위"/>
      <sheetName val="내역서-전체낙찰율"/>
      <sheetName val="날개벽"/>
      <sheetName val="암거단위"/>
      <sheetName val="전기일위대가"/>
      <sheetName val="수량산출서"/>
      <sheetName val="단가조사"/>
      <sheetName val="기준"/>
      <sheetName val="9811"/>
      <sheetName val="목표세부명세"/>
      <sheetName val="원하대비"/>
      <sheetName val="원도급"/>
      <sheetName val="하도급"/>
      <sheetName val="현장관리비"/>
      <sheetName val="연동내역"/>
      <sheetName val="GAEYO"/>
      <sheetName val="예가표"/>
      <sheetName val="Sheet2"/>
      <sheetName val="신우"/>
      <sheetName val="공사원가계산서"/>
      <sheetName val="직노"/>
      <sheetName val="빙장비사양"/>
      <sheetName val="장비사양"/>
      <sheetName val="건축내역"/>
      <sheetName val="Sheet6"/>
      <sheetName val="조명시설"/>
      <sheetName val="노무비"/>
      <sheetName val="집계"/>
      <sheetName val="횡배수관집현황(2공구)"/>
      <sheetName val="작성기준"/>
      <sheetName val="관급단가"/>
      <sheetName val="FD"/>
      <sheetName val="LD"/>
      <sheetName val="자재단가표"/>
      <sheetName val="평균높이산출근거"/>
      <sheetName val="횡배수관위치조서"/>
      <sheetName val="인건비 "/>
      <sheetName val="기계설비-물가변동"/>
      <sheetName val="요율"/>
      <sheetName val="7단가"/>
      <sheetName val="터파기및재료"/>
      <sheetName val="토목"/>
      <sheetName val="직접인건비"/>
      <sheetName val="단가대비표"/>
      <sheetName val="일위대가(가설)"/>
      <sheetName val="횡배수관토공수량"/>
      <sheetName val="입력"/>
      <sheetName val="변압기 및 발전기 용량"/>
      <sheetName val="약품설비"/>
      <sheetName val="약품공급2"/>
      <sheetName val="갑지"/>
      <sheetName val="직재"/>
      <sheetName val="기본DATA"/>
      <sheetName val="집계표"/>
      <sheetName val="설비내역서"/>
      <sheetName val="건축내역서"/>
      <sheetName val="전기내역서"/>
      <sheetName val="Y-WORK"/>
      <sheetName val="YES-T"/>
      <sheetName val="J형측구단위수량"/>
      <sheetName val="NEYOK"/>
      <sheetName val="Sheet13"/>
      <sheetName val="발전기"/>
      <sheetName val="전기"/>
      <sheetName val="현장관리비집계표"/>
      <sheetName val="실행철강하도"/>
      <sheetName val="COST"/>
      <sheetName val="갑지1"/>
      <sheetName val="조건입력"/>
      <sheetName val="조건입력(2)"/>
      <sheetName val="장비선정"/>
      <sheetName val="냉천부속동"/>
      <sheetName val="금액"/>
      <sheetName val="원가계산서"/>
      <sheetName val="설계명세서"/>
      <sheetName val="노원열병합  건축공사기성내역서"/>
      <sheetName val="AV시스템"/>
      <sheetName val="노무비 "/>
      <sheetName val="Sheet14"/>
      <sheetName val="일위(PN)"/>
      <sheetName val="표지 (2)"/>
      <sheetName val="FRP내역서"/>
      <sheetName val="시행후면적"/>
      <sheetName val="매립"/>
      <sheetName val="현대물량"/>
      <sheetName val="일위"/>
      <sheetName val="J直材4"/>
      <sheetName val="Total"/>
      <sheetName val="5.모델링"/>
      <sheetName val="2.단면가정"/>
      <sheetName val="Sheet4"/>
      <sheetName val="갑지(추정)"/>
      <sheetName val="자재단가"/>
      <sheetName val="전신환매도율"/>
      <sheetName val="H-PILE수량집계"/>
      <sheetName val="A-4"/>
      <sheetName val="Sheet3"/>
      <sheetName val="차선도색현황"/>
      <sheetName val="실행대비"/>
      <sheetName val="경비"/>
      <sheetName val="공사개요"/>
      <sheetName val="시중노임단가"/>
      <sheetName val="코드표"/>
      <sheetName val="COVER"/>
      <sheetName val="횡배수관"/>
      <sheetName val="대비"/>
      <sheetName val="집수정(600-700)"/>
      <sheetName val="전계가"/>
      <sheetName val="설계내역서"/>
      <sheetName val="APT"/>
      <sheetName val="평가내역"/>
      <sheetName val="노임이"/>
      <sheetName val="견"/>
      <sheetName val="한강운반비"/>
      <sheetName val="건축공사 집계표"/>
      <sheetName val="골조"/>
      <sheetName val="정공공사"/>
      <sheetName val="BID"/>
      <sheetName val="견적대비 견적서"/>
      <sheetName val="P.M 별"/>
      <sheetName val="견적대비표"/>
      <sheetName val="케이블및전선관규격표"/>
      <sheetName val="노 무 비"/>
      <sheetName val="98수문일위"/>
      <sheetName val="제-노임"/>
      <sheetName val="도"/>
      <sheetName val="산출기준자료"/>
      <sheetName val="내역서-CCTV"/>
      <sheetName val="교통대책내역"/>
      <sheetName val="R&amp;D"/>
      <sheetName val="자재"/>
      <sheetName val="외주"/>
      <sheetName val="소방"/>
      <sheetName val="Working(wo WTs)"/>
      <sheetName val="WEIGHT LIST"/>
      <sheetName val="계산근거"/>
      <sheetName val="DATE"/>
      <sheetName val="982월원안"/>
      <sheetName val="SCHEDULE"/>
      <sheetName val="2원료가나다."/>
      <sheetName val="SYS별 부하목록"/>
      <sheetName val="cable data"/>
      <sheetName val="내역서1"/>
      <sheetName val="부하LOAD"/>
      <sheetName val="6호기"/>
      <sheetName val="SAM"/>
      <sheetName val="프랜트면허"/>
      <sheetName val="대치판정"/>
      <sheetName val="시화점실행"/>
      <sheetName val="반중력식옹벽"/>
      <sheetName val="예산내역서"/>
      <sheetName val="설계예산서"/>
      <sheetName val="copy"/>
      <sheetName val="서식"/>
      <sheetName val="견적990322"/>
      <sheetName val="b_balju_cho"/>
      <sheetName val="연결임시"/>
      <sheetName val="SUN 2000. 10 가격"/>
      <sheetName val="단위중량표"/>
      <sheetName val="가설공사내역"/>
      <sheetName val="401"/>
      <sheetName val="공조기"/>
      <sheetName val="MCC제원"/>
      <sheetName val="여수토공사비"/>
      <sheetName val="본공사"/>
      <sheetName val="노임변동률"/>
      <sheetName val="품셈TABLE"/>
      <sheetName val="FB25JN"/>
      <sheetName val="송전기본"/>
      <sheetName val="인제내역"/>
      <sheetName val="일위목차"/>
      <sheetName val="예산서표지"/>
      <sheetName val="단"/>
      <sheetName val="돈암사업"/>
      <sheetName val="P-J"/>
      <sheetName val="홍보비디오"/>
      <sheetName val="내역서2안"/>
      <sheetName val="경산"/>
      <sheetName val="È£Ç¥"/>
      <sheetName val="구천"/>
      <sheetName val="공내역"/>
      <sheetName val="하부철근수량"/>
      <sheetName val="산출"/>
      <sheetName val="건축공사"/>
      <sheetName val="1단계"/>
      <sheetName val="내역서(기성청구)"/>
      <sheetName val="기존단가 (2)"/>
      <sheetName val="건축집계표"/>
      <sheetName val="토목집계표"/>
      <sheetName val="집계표(설비)"/>
      <sheetName val="토목내역서"/>
      <sheetName val="SUMMARY"/>
      <sheetName val="PAINT"/>
      <sheetName val="도급"/>
      <sheetName val="NAI"/>
      <sheetName val="6동"/>
      <sheetName val="철거산출근거"/>
      <sheetName val="계약내력"/>
      <sheetName val="ES조서출력하기"/>
      <sheetName val="XXXXXX"/>
      <sheetName val="원가계산"/>
      <sheetName val="견적"/>
      <sheetName val="guard(mac)"/>
      <sheetName val="일위대가표"/>
      <sheetName val="총괄"/>
      <sheetName val="인수공"/>
      <sheetName val="배수내역 (2)"/>
      <sheetName val="용지매수"/>
      <sheetName val="BQ"/>
      <sheetName val="__"/>
      <sheetName val="중기사용료"/>
      <sheetName val="조도계산"/>
      <sheetName val="노단"/>
      <sheetName val="공사비"/>
      <sheetName val="일위대가목록"/>
      <sheetName val="샘플표지"/>
      <sheetName val="교각계산"/>
      <sheetName val="단중표"/>
      <sheetName val="CAT_5"/>
      <sheetName val="장비부하"/>
      <sheetName val="단위단가"/>
      <sheetName val="부하"/>
      <sheetName val="별표집계"/>
      <sheetName val="정렬"/>
      <sheetName val="일반부표"/>
      <sheetName val="MixBed"/>
      <sheetName val="CondPol"/>
      <sheetName val=" 냉각수펌프"/>
      <sheetName val="원가"/>
      <sheetName val="원효펌프교체020812"/>
      <sheetName val="수리결과"/>
      <sheetName val="전기 원가계산서"/>
      <sheetName val="단가비교표"/>
      <sheetName val="제경비율"/>
      <sheetName val="단가표"/>
      <sheetName val="2002상반기노임기준"/>
      <sheetName val="자료"/>
      <sheetName val="토사(PE)"/>
      <sheetName val="수량산출1"/>
      <sheetName val="입출재고현황 (2)"/>
      <sheetName val="변수"/>
      <sheetName val="dV&amp;Cl"/>
      <sheetName val="CAP"/>
      <sheetName val="R"/>
      <sheetName val="합천내역"/>
      <sheetName val="TRE TABLE"/>
      <sheetName val="목창호"/>
      <sheetName val="설 계"/>
      <sheetName val="실행내역"/>
      <sheetName val="1안"/>
      <sheetName val="배수통관토공수량"/>
      <sheetName val="9."/>
      <sheetName val="부대공"/>
      <sheetName val="포장공"/>
      <sheetName val="토공"/>
      <sheetName val="소일위대가코드표"/>
      <sheetName val="설계조건"/>
      <sheetName val="2.대외공문"/>
      <sheetName val="신표지1"/>
      <sheetName val="중기(목록)"/>
      <sheetName val="일위대가(목록)"/>
      <sheetName val="산근(목록)"/>
      <sheetName val="재료비"/>
      <sheetName val="대,유,램"/>
      <sheetName val="기계상세"/>
      <sheetName val="미드수량"/>
      <sheetName val="가로내역"/>
      <sheetName val="자 110% &amp; 노 70%"/>
      <sheetName val="제경집계"/>
      <sheetName val="재료"/>
      <sheetName val="설치자재"/>
      <sheetName val="목차"/>
      <sheetName val="제품"/>
      <sheetName val="견적계산"/>
      <sheetName val="재고현황"/>
      <sheetName val="Activity(new)"/>
      <sheetName val="Total(new)"/>
      <sheetName val="전통건설"/>
      <sheetName val="분석가정"/>
      <sheetName val="원가계산서_"/>
      <sheetName val="집계표_(1)"/>
      <sheetName val="별표_"/>
      <sheetName val="1_설계조건"/>
      <sheetName val="전차선로_물량표"/>
      <sheetName val="귀래_설계_공내역서"/>
      <sheetName val="20관리비율"/>
      <sheetName val="하남내역"/>
      <sheetName val="수토공단위당"/>
      <sheetName val="비탈면보호공수량산출"/>
      <sheetName val="산_3_2"/>
      <sheetName val="산_3_1"/>
      <sheetName val="_REF"/>
      <sheetName val="산_3_2_2"/>
      <sheetName val="역T형"/>
      <sheetName val="말뚝설계"/>
      <sheetName val="예산명세서"/>
      <sheetName val="자료입력"/>
      <sheetName val="FACTOR"/>
      <sheetName val="서울1"/>
      <sheetName val="(관급)수량산출서"/>
      <sheetName val="(도급)수량산출서"/>
      <sheetName val="일위대가목록표"/>
      <sheetName val="제품목록"/>
      <sheetName val="측량요율"/>
      <sheetName val="패널"/>
      <sheetName val="설비"/>
      <sheetName val="설계기준"/>
      <sheetName val="내역1"/>
      <sheetName val="예총"/>
      <sheetName val="9GNG운반"/>
      <sheetName val="철근총괄집계표"/>
      <sheetName val="빗물받이(910-510-410)"/>
      <sheetName val="우수"/>
      <sheetName val="Sheet1 (2)"/>
      <sheetName val="일위대가서식"/>
      <sheetName val="조경"/>
      <sheetName val="포장재료집계표"/>
      <sheetName val="-몰탈콘크리트"/>
      <sheetName val="-배수구조물공토공"/>
      <sheetName val="횡배수관재료-"/>
      <sheetName val="계산서(직선부)"/>
      <sheetName val="콘크리트측구연장"/>
      <sheetName val="SLAB"/>
      <sheetName val="부하계산서"/>
      <sheetName val="설계서(1)"/>
      <sheetName val="C1ㅇ"/>
      <sheetName val="단가결정"/>
      <sheetName val="내역서(교량)전체"/>
      <sheetName val="기자재대비표"/>
      <sheetName val="4-7.중앙전기실(노임단가)"/>
      <sheetName val="버스운행안내"/>
      <sheetName val="근태계획서"/>
      <sheetName val="예방접종계획"/>
      <sheetName val="대로근거"/>
      <sheetName val="사  업  비  수  지  예  산  서"/>
      <sheetName val="관급"/>
      <sheetName val="inputarea_ref"/>
      <sheetName val="J01"/>
      <sheetName val="전기혼잡제경비(45)"/>
      <sheetName val="BSD (2)"/>
      <sheetName val="안정검토"/>
      <sheetName val="지급자재조서"/>
      <sheetName val="9.단가조사서"/>
      <sheetName val="6.일위목록"/>
      <sheetName val="배수설비"/>
      <sheetName val="물가단가"/>
      <sheetName val="수량산출기초(케블등)"/>
      <sheetName val="기초도면제작"/>
      <sheetName val="주출입구조사"/>
      <sheetName val="하조서"/>
      <sheetName val="eq_data"/>
      <sheetName val="도급갑지"/>
      <sheetName val="제품정보"/>
      <sheetName val="수용가조서"/>
      <sheetName val="6PILE  (돌출)"/>
      <sheetName val="가로등기초"/>
      <sheetName val="제직재"/>
      <sheetName val="원가 (2)"/>
      <sheetName val="choose"/>
      <sheetName val="WORK"/>
      <sheetName val="견적서"/>
      <sheetName val="국공유지및사유지"/>
      <sheetName val="측량노임단가"/>
      <sheetName val="단가일람"/>
      <sheetName val="조경일람"/>
      <sheetName val="공종별예산조서"/>
      <sheetName val="깨기"/>
      <sheetName val="BOQ건축"/>
      <sheetName val="개소별수량산출"/>
      <sheetName val="전체"/>
      <sheetName val="변경비교-을"/>
      <sheetName val="EP0618"/>
      <sheetName val="단가보완"/>
      <sheetName val="단위가격"/>
      <sheetName val="공사내역"/>
      <sheetName val="내역(한신APT)"/>
      <sheetName val="COVER-P"/>
      <sheetName val="중로근거"/>
      <sheetName val="교각토공"/>
      <sheetName val="가압장(토목)"/>
      <sheetName val="2회내역"/>
      <sheetName val="일위대가(4층원격)"/>
      <sheetName val="품셈"/>
      <sheetName val="일위대가표 (기본)"/>
      <sheetName val="토공일위대가표"/>
      <sheetName val="식재인부"/>
      <sheetName val="JUCKEYK"/>
      <sheetName val="총갑지"/>
      <sheetName val="공통가설"/>
      <sheetName val="2. 공원조도(전통공원)"/>
      <sheetName val="조명율표"/>
      <sheetName val="입력값"/>
      <sheetName val="일위대가(당초)"/>
      <sheetName val="EQ_R1"/>
      <sheetName val="총괄내역단가"/>
      <sheetName val="배선DATA"/>
      <sheetName val="2-1. 경관조명 내역총괄표"/>
      <sheetName val="9509"/>
      <sheetName val="차액보증"/>
      <sheetName val="공사비명세서"/>
      <sheetName val="3CHBDC"/>
      <sheetName val="아래"/>
      <sheetName val="수량산출(1)"/>
      <sheetName val="A갑지"/>
      <sheetName val="음료실행"/>
      <sheetName val="도급정산"/>
      <sheetName val="수리보고서비"/>
      <sheetName val="기본일위"/>
      <sheetName val="정부노임단가"/>
      <sheetName val="입고장부 (4)"/>
      <sheetName val="MOTOR"/>
      <sheetName val="일위(통합 기존)"/>
      <sheetName val="사정단가표(시스템)"/>
      <sheetName val="일위대가집계표(시스템)"/>
      <sheetName val="자재대"/>
      <sheetName val="EQT-ESTN"/>
      <sheetName val="맨홀조서"/>
      <sheetName val="8.수량산출 (2)"/>
      <sheetName val="간접비계산"/>
      <sheetName val="원가계산서(기계)"/>
      <sheetName val="집계표(총괄표)"/>
      <sheetName val="갈현동"/>
      <sheetName val="제품 사양서LG"/>
      <sheetName val="공사집계"/>
      <sheetName val="D111"/>
      <sheetName val="3F"/>
      <sheetName val="조달청적격심사"/>
      <sheetName val="분전함신설"/>
      <sheetName val="접지1종"/>
      <sheetName val="공문"/>
      <sheetName val="시멘트"/>
      <sheetName val="물가시세"/>
      <sheetName val="Data Base"/>
      <sheetName val="Linkage Quote"/>
      <sheetName val="Racking"/>
      <sheetName val="노임단가표"/>
      <sheetName val="총괄 CCTV수량"/>
      <sheetName val="처리단락"/>
      <sheetName val="설산1.나"/>
      <sheetName val="본사S"/>
      <sheetName val="내역서(실)"/>
      <sheetName val="sw1"/>
      <sheetName val="NOMUBI"/>
      <sheetName val="간지"/>
      <sheetName val="합의경상"/>
      <sheetName val="토적계산"/>
      <sheetName val="98비정기소모"/>
      <sheetName val="4.Footing Design"/>
      <sheetName val="2.Load Calculation"/>
      <sheetName val="3.Check For Stability"/>
      <sheetName val="BLR-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N16"/>
  <sheetViews>
    <sheetView view="pageBreakPreview" zoomScale="85" zoomScaleNormal="100" zoomScaleSheetLayoutView="85" workbookViewId="0">
      <selection activeCell="E9" sqref="E9"/>
    </sheetView>
  </sheetViews>
  <sheetFormatPr defaultRowHeight="13.5"/>
  <cols>
    <col min="1" max="1" width="4.77734375" customWidth="1"/>
  </cols>
  <sheetData>
    <row r="2" spans="2:14" ht="26.25">
      <c r="B2" s="446"/>
      <c r="C2" s="447"/>
      <c r="D2" s="448"/>
      <c r="E2" s="447"/>
      <c r="F2" s="448"/>
      <c r="G2" s="448"/>
      <c r="H2" s="447"/>
      <c r="I2" s="447"/>
      <c r="J2" s="447"/>
      <c r="K2" s="447"/>
      <c r="L2" s="447"/>
      <c r="M2" s="447"/>
      <c r="N2" s="449"/>
    </row>
    <row r="3" spans="2:14" ht="26.25">
      <c r="B3" s="450"/>
      <c r="C3" s="472"/>
      <c r="D3" s="473"/>
      <c r="E3" s="472"/>
      <c r="F3" s="473"/>
      <c r="G3" s="473"/>
      <c r="H3" s="472"/>
      <c r="I3" s="472"/>
      <c r="J3" s="472"/>
      <c r="K3" s="472"/>
      <c r="L3" s="472"/>
      <c r="M3" s="472"/>
      <c r="N3" s="451"/>
    </row>
    <row r="4" spans="2:14" ht="38.25">
      <c r="B4" s="474"/>
      <c r="C4" s="470"/>
      <c r="D4" s="734" t="s">
        <v>2477</v>
      </c>
      <c r="E4" s="734"/>
      <c r="F4" s="734"/>
      <c r="G4" s="734"/>
      <c r="H4" s="734"/>
      <c r="I4" s="734"/>
      <c r="J4" s="734"/>
      <c r="K4" s="734"/>
      <c r="L4" s="734"/>
      <c r="M4" s="470"/>
      <c r="N4" s="468"/>
    </row>
    <row r="5" spans="2:14" ht="54">
      <c r="B5" s="474"/>
      <c r="C5" s="471"/>
      <c r="D5" s="735" t="s">
        <v>1739</v>
      </c>
      <c r="E5" s="735"/>
      <c r="F5" s="735"/>
      <c r="G5" s="735"/>
      <c r="H5" s="735"/>
      <c r="I5" s="735"/>
      <c r="J5" s="735"/>
      <c r="K5" s="735"/>
      <c r="L5" s="735"/>
      <c r="M5" s="471"/>
      <c r="N5" s="469"/>
    </row>
    <row r="6" spans="2:14" ht="45">
      <c r="B6" s="452"/>
      <c r="C6" s="475"/>
      <c r="D6" s="475"/>
      <c r="E6" s="475"/>
      <c r="F6" s="475"/>
      <c r="G6" s="475"/>
      <c r="H6" s="475"/>
      <c r="I6" s="475"/>
      <c r="J6" s="475"/>
      <c r="K6" s="475"/>
      <c r="L6" s="475"/>
      <c r="M6" s="475"/>
      <c r="N6" s="453"/>
    </row>
    <row r="7" spans="2:14" ht="20.25">
      <c r="B7" s="454"/>
      <c r="N7" s="455"/>
    </row>
    <row r="8" spans="2:14" ht="26.25">
      <c r="B8" s="467" t="s">
        <v>1742</v>
      </c>
      <c r="C8" s="476"/>
      <c r="D8" s="476"/>
      <c r="E8" s="476"/>
      <c r="F8" s="477"/>
      <c r="G8" s="477"/>
      <c r="H8" s="478"/>
      <c r="I8" s="478"/>
      <c r="J8" s="478"/>
      <c r="K8" s="478"/>
      <c r="L8" s="478"/>
      <c r="M8" s="478"/>
      <c r="N8" s="457"/>
    </row>
    <row r="9" spans="2:14" ht="26.25">
      <c r="B9" s="467" t="s">
        <v>2148</v>
      </c>
      <c r="C9" s="479"/>
      <c r="D9" s="479"/>
      <c r="E9" s="479"/>
      <c r="F9" s="476"/>
      <c r="G9" s="479" t="s">
        <v>1740</v>
      </c>
      <c r="I9" s="482" t="s">
        <v>1741</v>
      </c>
      <c r="J9" s="480" t="s">
        <v>2498</v>
      </c>
      <c r="K9" s="483"/>
      <c r="L9" s="483"/>
      <c r="M9" s="483"/>
      <c r="N9" s="458"/>
    </row>
    <row r="10" spans="2:14" ht="26.25">
      <c r="B10" s="467" t="s">
        <v>2493</v>
      </c>
      <c r="C10" s="479"/>
      <c r="D10" s="479"/>
      <c r="E10" s="479"/>
      <c r="F10" s="476"/>
      <c r="G10" s="479" t="s">
        <v>1740</v>
      </c>
      <c r="H10" s="481"/>
      <c r="I10" s="484"/>
      <c r="J10" s="730">
        <v>9980000000</v>
      </c>
      <c r="K10" s="730"/>
      <c r="L10" s="730"/>
      <c r="M10" s="730"/>
      <c r="N10" s="459"/>
    </row>
    <row r="11" spans="2:14" ht="26.25">
      <c r="B11" s="456"/>
      <c r="C11" s="481"/>
      <c r="D11" s="481"/>
      <c r="E11" s="481"/>
      <c r="F11" s="481"/>
      <c r="G11" s="483"/>
      <c r="H11" s="481"/>
      <c r="I11" s="484"/>
      <c r="J11" s="730"/>
      <c r="K11" s="730"/>
      <c r="L11" s="730"/>
      <c r="M11" s="730"/>
      <c r="N11" s="460"/>
    </row>
    <row r="12" spans="2:14" ht="26.25">
      <c r="B12" s="456"/>
      <c r="C12" s="481"/>
      <c r="D12" s="481"/>
      <c r="E12" s="481"/>
      <c r="F12" s="481"/>
      <c r="G12" s="481"/>
      <c r="H12" s="481"/>
      <c r="N12" s="461"/>
    </row>
    <row r="13" spans="2:14" ht="26.25">
      <c r="B13" s="456"/>
      <c r="C13" s="481"/>
      <c r="D13" s="481"/>
      <c r="E13" s="481"/>
      <c r="F13" s="481"/>
      <c r="G13" s="481"/>
      <c r="H13" s="481"/>
      <c r="I13" s="481"/>
      <c r="J13" s="481"/>
      <c r="K13" s="481"/>
      <c r="L13" s="481"/>
      <c r="M13" s="481"/>
      <c r="N13" s="462"/>
    </row>
    <row r="14" spans="2:14" ht="38.25">
      <c r="B14" s="463"/>
      <c r="N14" s="455"/>
    </row>
    <row r="15" spans="2:14" ht="38.25">
      <c r="B15" s="731"/>
      <c r="C15" s="732"/>
      <c r="D15" s="732"/>
      <c r="E15" s="732"/>
      <c r="F15" s="732"/>
      <c r="G15" s="732"/>
      <c r="H15" s="732"/>
      <c r="I15" s="732"/>
      <c r="J15" s="732"/>
      <c r="K15" s="732"/>
      <c r="L15" s="732"/>
      <c r="M15" s="732"/>
      <c r="N15" s="733"/>
    </row>
    <row r="16" spans="2:14" ht="32.25" customHeight="1">
      <c r="B16" s="464"/>
      <c r="C16" s="465"/>
      <c r="D16" s="465"/>
      <c r="E16" s="465"/>
      <c r="F16" s="465"/>
      <c r="G16" s="465"/>
      <c r="H16" s="465"/>
      <c r="I16" s="465"/>
      <c r="J16" s="465"/>
      <c r="K16" s="465"/>
      <c r="L16" s="465"/>
      <c r="M16" s="465"/>
      <c r="N16" s="466"/>
    </row>
  </sheetData>
  <mergeCells count="5">
    <mergeCell ref="J11:M11"/>
    <mergeCell ref="B15:N15"/>
    <mergeCell ref="D4:L4"/>
    <mergeCell ref="D5:L5"/>
    <mergeCell ref="J10:M10"/>
  </mergeCells>
  <phoneticPr fontId="11" type="noConversion"/>
  <pageMargins left="0.7" right="0.7" top="0.75" bottom="0.75" header="0.3" footer="0.3"/>
  <pageSetup paperSize="9" scale="98" fitToHeight="0"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6:A7"/>
  <sheetViews>
    <sheetView showZeros="0" view="pageBreakPreview" zoomScale="85" zoomScaleNormal="40" zoomScaleSheetLayoutView="85" workbookViewId="0">
      <selection activeCell="I15" sqref="I15"/>
    </sheetView>
  </sheetViews>
  <sheetFormatPr defaultColWidth="8.88671875" defaultRowHeight="39.75" customHeight="1"/>
  <cols>
    <col min="1" max="1" width="114.77734375" style="201" customWidth="1"/>
    <col min="2" max="16384" width="8.88671875" style="201"/>
  </cols>
  <sheetData>
    <row r="6" spans="1:1" ht="39.75" customHeight="1">
      <c r="A6" s="200"/>
    </row>
    <row r="7" spans="1:1" ht="39.75" customHeight="1">
      <c r="A7" s="200" t="s">
        <v>537</v>
      </c>
    </row>
  </sheetData>
  <phoneticPr fontId="11" type="noConversion"/>
  <printOptions horizontalCentered="1"/>
  <pageMargins left="0.39370078740157483" right="0.39370078740157483" top="0.78740157480314965" bottom="0.51181102362204722" header="0.39370078740157483" footer="0.31496062992125984"/>
  <pageSetup paperSize="9" scale="83" orientation="landscape" blackAndWhite="1"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C000"/>
  </sheetPr>
  <dimension ref="B3:E182"/>
  <sheetViews>
    <sheetView topLeftCell="A166" workbookViewId="0">
      <selection activeCell="C22" sqref="C22"/>
    </sheetView>
  </sheetViews>
  <sheetFormatPr defaultRowHeight="13.5"/>
  <cols>
    <col min="2" max="3" width="15.6640625" customWidth="1"/>
  </cols>
  <sheetData>
    <row r="3" spans="2:5">
      <c r="B3" s="251" t="s">
        <v>1194</v>
      </c>
      <c r="C3" s="271" t="str">
        <f>VLOOKUP(B3,Sheet2!$B:$D,3,0)</f>
        <v>우량</v>
      </c>
      <c r="D3" t="s">
        <v>344</v>
      </c>
      <c r="E3" t="str">
        <f>VLOOKUP(B3,Sheet2!$B:$C,2,0)</f>
        <v>경기도 연천군 연천읍 현문로 459 고문분교</v>
      </c>
    </row>
    <row r="4" spans="2:5">
      <c r="B4" s="251" t="s">
        <v>1195</v>
      </c>
      <c r="C4" s="271" t="str">
        <f>VLOOKUP(B4,Sheet2!$B:$D,3,0)</f>
        <v>수위</v>
      </c>
      <c r="D4" t="s">
        <v>344</v>
      </c>
      <c r="E4" t="str">
        <f>VLOOKUP(B4,Sheet2!$B:$C,2,0)</f>
        <v>경기도 연천군 전곡읍 고능리 사랑교</v>
      </c>
    </row>
    <row r="5" spans="2:5">
      <c r="B5" s="251" t="s">
        <v>1196</v>
      </c>
      <c r="C5" s="271" t="str">
        <f>VLOOKUP(B5,Sheet2!$B:$D,3,0)</f>
        <v>수위</v>
      </c>
      <c r="D5" t="s">
        <v>344</v>
      </c>
      <c r="E5" t="str">
        <f>VLOOKUP(B5,Sheet2!$B:$C,2,0)</f>
        <v>경기도 연천군 백학면 전동리 사미천교</v>
      </c>
    </row>
    <row r="6" spans="2:5">
      <c r="B6" s="251" t="s">
        <v>1197</v>
      </c>
      <c r="C6" s="271" t="str">
        <f>VLOOKUP(B6,Sheet2!$B:$D,3,0)</f>
        <v>수위</v>
      </c>
      <c r="D6" t="s">
        <v>344</v>
      </c>
      <c r="E6" t="str">
        <f>VLOOKUP(B6,Sheet2!$B:$C,2,0)</f>
        <v>경기도 연천군 미산면 마전리 삼화교</v>
      </c>
    </row>
    <row r="7" spans="2:5">
      <c r="B7" s="251" t="s">
        <v>1198</v>
      </c>
      <c r="C7" s="271" t="str">
        <f>VLOOKUP(B7,Sheet2!$B:$D,3,0)</f>
        <v>수위</v>
      </c>
      <c r="D7" t="s">
        <v>344</v>
      </c>
      <c r="E7" t="str">
        <f>VLOOKUP(B7,Sheet2!$B:$C,2,0)</f>
        <v>경기도 연천군 청산면 대전리 신천교</v>
      </c>
    </row>
    <row r="8" spans="2:5">
      <c r="B8" s="251" t="s">
        <v>1199</v>
      </c>
      <c r="C8" s="271" t="str">
        <f>VLOOKUP(B8,Sheet2!$B:$D,3,0)</f>
        <v>병설</v>
      </c>
      <c r="D8" t="s">
        <v>344</v>
      </c>
      <c r="E8" t="str">
        <f>VLOOKUP(B8,Sheet2!$B:$C,2,0)</f>
        <v>경기도 연천군 군남면 진상리 임진교</v>
      </c>
    </row>
    <row r="9" spans="2:5">
      <c r="B9" s="251" t="s">
        <v>1200</v>
      </c>
      <c r="C9" s="271" t="str">
        <f>VLOOKUP(B9,Sheet2!$B:$D,3,0)</f>
        <v>수위</v>
      </c>
      <c r="D9" t="s">
        <v>344</v>
      </c>
      <c r="E9" t="str">
        <f>VLOOKUP(B9,Sheet2!$B:$C,2,0)</f>
        <v>경기도 연천군 연천읍 차탄리 135-2 차탄교</v>
      </c>
    </row>
    <row r="10" spans="2:5">
      <c r="B10" s="251" t="s">
        <v>1201</v>
      </c>
      <c r="C10" s="271" t="str">
        <f>VLOOKUP(B10,Sheet2!$B:$D,3,0)</f>
        <v>수위</v>
      </c>
      <c r="D10" t="s">
        <v>344</v>
      </c>
      <c r="E10" t="str">
        <f>VLOOKUP(B10,Sheet2!$B:$C,2,0)</f>
        <v>경기도 연천군 군남면 필승교</v>
      </c>
    </row>
    <row r="11" spans="2:5">
      <c r="B11" s="251" t="s">
        <v>1202</v>
      </c>
      <c r="C11" s="271" t="str">
        <f>VLOOKUP(B11,Sheet2!$B:$D,3,0)</f>
        <v>우량</v>
      </c>
      <c r="D11" t="s">
        <v>344</v>
      </c>
      <c r="E11" t="str">
        <f>VLOOKUP(B11,Sheet2!$B:$C,2,0)</f>
        <v>강원도 인제군 한계리 산 1-2 한계령 (국도44호선 도로변)</v>
      </c>
    </row>
    <row r="12" spans="2:5">
      <c r="B12" s="251" t="s">
        <v>904</v>
      </c>
      <c r="C12" s="271" t="str">
        <f>VLOOKUP(B12,Sheet2!$B:$D,3,0)</f>
        <v>수위</v>
      </c>
      <c r="D12" t="s">
        <v>344</v>
      </c>
      <c r="E12" t="str">
        <f>VLOOKUP(B12,Sheet2!$B:$C,2,0)</f>
        <v>강원도 철원군 철원읍 산명리 1475-1 양수장 내(1300)</v>
      </c>
    </row>
    <row r="13" spans="2:5">
      <c r="B13" s="251" t="s">
        <v>1203</v>
      </c>
      <c r="C13" s="271" t="str">
        <f>VLOOKUP(B13,Sheet2!$B:$D,3,0)</f>
        <v>수위</v>
      </c>
      <c r="D13" t="s">
        <v>344</v>
      </c>
      <c r="E13" t="str">
        <f>VLOOKUP(B13,Sheet2!$B:$C,2,0)</f>
        <v>강원도 철원군 갈말읍 정연리 삼합교</v>
      </c>
    </row>
    <row r="14" spans="2:5">
      <c r="B14" s="251" t="s">
        <v>1204</v>
      </c>
      <c r="C14" s="271" t="str">
        <f>VLOOKUP(B14,Sheet2!$B:$D,3,0)</f>
        <v>우량</v>
      </c>
      <c r="D14" t="s">
        <v>344</v>
      </c>
      <c r="E14" t="str">
        <f>VLOOKUP(B14,Sheet2!$B:$C,2,0)</f>
        <v>강원도 철원군 서면 자등로 634 서면초등학교</v>
      </c>
    </row>
    <row r="15" spans="2:5">
      <c r="B15" s="251" t="s">
        <v>1205</v>
      </c>
      <c r="C15" s="271" t="str">
        <f>VLOOKUP(B15,Sheet2!$B:$D,3,0)</f>
        <v>우량</v>
      </c>
      <c r="D15" t="s">
        <v>344</v>
      </c>
      <c r="E15" t="str">
        <f>VLOOKUP(B15,Sheet2!$B:$C,2,0)</f>
        <v>강원도 철원군 동송읍 오덕로 159 오덕초등학교</v>
      </c>
    </row>
    <row r="16" spans="2:5">
      <c r="B16" s="251" t="s">
        <v>1206</v>
      </c>
      <c r="C16" s="271" t="str">
        <f>VLOOKUP(B16,Sheet2!$B:$D,3,0)</f>
        <v>수위</v>
      </c>
      <c r="D16" t="s">
        <v>344</v>
      </c>
      <c r="E16" t="str">
        <f>VLOOKUP(B16,Sheet2!$B:$C,2,0)</f>
        <v>강원도 철원군 김화읍 청양리 장수대교</v>
      </c>
    </row>
    <row r="17" spans="2:5">
      <c r="B17" s="251" t="s">
        <v>913</v>
      </c>
      <c r="C17" s="271" t="str">
        <f>VLOOKUP(B17,Sheet2!$B:$D,3,0)</f>
        <v>우량</v>
      </c>
      <c r="D17" t="s">
        <v>344</v>
      </c>
      <c r="E17" t="str">
        <f>VLOOKUP(B17,Sheet2!$B:$C,2,0)</f>
        <v>강원도 철원군 김화읍 청양리 1178-5 홍천국토관리사무소 철원 제설창고</v>
      </c>
    </row>
    <row r="18" spans="2:5">
      <c r="B18" s="251" t="s">
        <v>1207</v>
      </c>
      <c r="C18" s="271" t="str">
        <f>VLOOKUP(B18,Sheet2!$B:$D,3,0)</f>
        <v>수위</v>
      </c>
      <c r="D18" t="s">
        <v>344</v>
      </c>
      <c r="E18" t="str">
        <f>VLOOKUP(B18,Sheet2!$B:$C,2,0)</f>
        <v>강원도 철원군 갈말읍 내대리 한탄대교</v>
      </c>
    </row>
    <row r="19" spans="2:5">
      <c r="B19" s="251" t="s">
        <v>1208</v>
      </c>
      <c r="C19" s="271" t="str">
        <f>VLOOKUP(B19,Sheet2!$B:$D,3,0)</f>
        <v>병설</v>
      </c>
      <c r="D19" t="s">
        <v>344</v>
      </c>
      <c r="E19" t="str">
        <f>VLOOKUP(B19,Sheet2!$B:$C,2,0)</f>
        <v>강원도 춘천시 근화동 8-1 소양2교 하류 좌안</v>
      </c>
    </row>
    <row r="20" spans="2:5">
      <c r="B20" s="251" t="s">
        <v>1209</v>
      </c>
      <c r="C20" s="271" t="str">
        <f>VLOOKUP(B20,Sheet2!$B:$D,3,0)</f>
        <v>우량</v>
      </c>
      <c r="D20" t="s">
        <v>344</v>
      </c>
      <c r="E20" t="str">
        <f>VLOOKUP(B20,Sheet2!$B:$C,2,0)</f>
        <v>강원도 춘천시 사북면 지촌길 130 지촌초등학교</v>
      </c>
    </row>
    <row r="21" spans="2:5">
      <c r="B21" s="251" t="s">
        <v>1210</v>
      </c>
      <c r="C21" s="271" t="str">
        <f>VLOOKUP(B21,Sheet2!$B:$D,3,0)</f>
        <v>수위</v>
      </c>
      <c r="D21" t="s">
        <v>344</v>
      </c>
      <c r="E21" t="str">
        <f>VLOOKUP(B21,Sheet2!$B:$C,2,0)</f>
        <v>강원도 춘천시 신북읍 용산리 춘천댐</v>
      </c>
    </row>
    <row r="22" spans="2:5">
      <c r="B22" s="251" t="s">
        <v>1211</v>
      </c>
      <c r="C22" s="271" t="str">
        <f>VLOOKUP(B22,Sheet2!$B:$D,3,0)</f>
        <v>수위</v>
      </c>
      <c r="D22" t="s">
        <v>344</v>
      </c>
      <c r="E22" t="str">
        <f>VLOOKUP(B22,Sheet2!$B:$C,2,0)</f>
        <v>강원도 춘천시 서면 서상리 산 2-2 춘천댐 하류 우안</v>
      </c>
    </row>
    <row r="23" spans="2:5">
      <c r="B23" s="251" t="s">
        <v>1212</v>
      </c>
      <c r="C23" s="271" t="str">
        <f>VLOOKUP(B23,Sheet2!$B:$D,3,0)</f>
        <v>우량</v>
      </c>
      <c r="D23" t="s">
        <v>344</v>
      </c>
      <c r="E23" t="str">
        <f>VLOOKUP(B23,Sheet2!$B:$C,2,0)</f>
        <v>경기도 포천시 이동면 성장로 869번길 4 포천노곡초등학교</v>
      </c>
    </row>
    <row r="24" spans="2:5">
      <c r="B24" s="251" t="s">
        <v>1213</v>
      </c>
      <c r="C24" s="271" t="str">
        <f>VLOOKUP(B24,Sheet2!$B:$D,3,0)</f>
        <v>수위</v>
      </c>
      <c r="D24" t="s">
        <v>344</v>
      </c>
      <c r="E24" t="str">
        <f>VLOOKUP(B24,Sheet2!$B:$C,2,0)</f>
        <v>경기도 포천시 창수면 고소성리 신백의교</v>
      </c>
    </row>
    <row r="25" spans="2:5">
      <c r="B25" s="251" t="s">
        <v>1214</v>
      </c>
      <c r="C25" s="271" t="str">
        <f>VLOOKUP(B25,Sheet2!$B:$D,3,0)</f>
        <v>우량</v>
      </c>
      <c r="D25" t="s">
        <v>344</v>
      </c>
      <c r="E25" t="str">
        <f>VLOOKUP(B25,Sheet2!$B:$C,2,0)</f>
        <v>경기도 포천시 영중면 영송리 549-6</v>
      </c>
    </row>
    <row r="26" spans="2:5">
      <c r="B26" s="251" t="s">
        <v>1215</v>
      </c>
      <c r="C26" s="271" t="str">
        <f>VLOOKUP(B26,Sheet2!$B:$D,3,0)</f>
        <v>수위</v>
      </c>
      <c r="D26" t="s">
        <v>344</v>
      </c>
      <c r="E26" t="str">
        <f>VLOOKUP(B26,Sheet2!$B:$C,2,0)</f>
        <v>경기도 포천시 영중면 영송리 영평교</v>
      </c>
    </row>
    <row r="27" spans="2:5">
      <c r="B27" s="251" t="s">
        <v>1216</v>
      </c>
      <c r="C27" s="271" t="str">
        <f>VLOOKUP(B27,Sheet2!$B:$D,3,0)</f>
        <v>병설</v>
      </c>
      <c r="D27" t="s">
        <v>344</v>
      </c>
      <c r="E27" t="str">
        <f>VLOOKUP(B27,Sheet2!$B:$C,2,0)</f>
        <v>경기도 포천시 영북면 자일리 용담교(자일리 1024-70)</v>
      </c>
    </row>
    <row r="28" spans="2:5">
      <c r="B28" s="251" t="s">
        <v>1217</v>
      </c>
      <c r="C28" s="271" t="str">
        <f>VLOOKUP(B28,Sheet2!$B:$D,3,0)</f>
        <v>수위</v>
      </c>
      <c r="D28" t="s">
        <v>344</v>
      </c>
      <c r="E28" t="str">
        <f>VLOOKUP(B28,Sheet2!$B:$C,2,0)</f>
        <v>경기도 포천시 영중면 거사리 은현교</v>
      </c>
    </row>
    <row r="29" spans="2:5">
      <c r="B29" s="251" t="s">
        <v>1218</v>
      </c>
      <c r="C29" s="271" t="str">
        <f>VLOOKUP(B29,Sheet2!$B:$D,3,0)</f>
        <v>우량</v>
      </c>
      <c r="D29" t="s">
        <v>344</v>
      </c>
      <c r="E29" t="str">
        <f>VLOOKUP(B29,Sheet2!$B:$C,2,0)</f>
        <v>경기도 포천시 화현면 화현리 847-1 화현초등학교</v>
      </c>
    </row>
    <row r="30" spans="2:5">
      <c r="B30" s="251" t="s">
        <v>1219</v>
      </c>
      <c r="C30" s="271" t="str">
        <f>VLOOKUP(B30,Sheet2!$B:$D,3,0)</f>
        <v>우량</v>
      </c>
      <c r="D30" t="s">
        <v>344</v>
      </c>
      <c r="E30" t="str">
        <f>VLOOKUP(B30,Sheet2!$B:$C,2,0)</f>
        <v>강원도 화천군 상서면 다파로 9-4 다목초등학교</v>
      </c>
    </row>
    <row r="31" spans="2:5">
      <c r="B31" s="251" t="s">
        <v>1220</v>
      </c>
      <c r="C31" s="271" t="str">
        <f>VLOOKUP(B31,Sheet2!$B:$D,3,0)</f>
        <v>우량</v>
      </c>
      <c r="D31" t="s">
        <v>344</v>
      </c>
      <c r="E31" t="str">
        <f>VLOOKUP(B31,Sheet2!$B:$C,2,0)</f>
        <v>강원도 화천군 상서면 평촌길 126-44 상승초등학교</v>
      </c>
    </row>
    <row r="32" spans="2:5">
      <c r="B32" s="251" t="s">
        <v>1221</v>
      </c>
      <c r="C32" s="271" t="str">
        <f>VLOOKUP(B32,Sheet2!$B:$D,3,0)</f>
        <v>우량</v>
      </c>
      <c r="D32" t="s">
        <v>344</v>
      </c>
      <c r="E32" t="str">
        <f>VLOOKUP(B32,Sheet2!$B:$C,2,0)</f>
        <v>강원도 화천군 화천읍 화천새싹길 45 화천군청</v>
      </c>
    </row>
    <row r="33" spans="2:5">
      <c r="B33" s="251" t="s">
        <v>1222</v>
      </c>
      <c r="C33" s="271" t="str">
        <f>VLOOKUP(B33,Sheet2!$B:$D,3,0)</f>
        <v>병설</v>
      </c>
      <c r="D33" t="s">
        <v>344</v>
      </c>
      <c r="E33" t="str">
        <f>VLOOKUP(B33,Sheet2!$B:$C,2,0)</f>
        <v>강원도 화천군 간동면 구만리 화천댐</v>
      </c>
    </row>
    <row r="34" spans="2:5">
      <c r="B34" s="258" t="s">
        <v>1223</v>
      </c>
      <c r="C34" s="271" t="str">
        <f>VLOOKUP(B34,Sheet2!$B:$D,3,0)</f>
        <v>수위</v>
      </c>
      <c r="D34" t="s">
        <v>562</v>
      </c>
      <c r="E34" t="str">
        <f>VLOOKUP(B34,Sheet2!$B:$C,2,0)</f>
        <v>경기도 가평군 청평면 청평리 청평교</v>
      </c>
    </row>
    <row r="35" spans="2:5">
      <c r="B35" s="258" t="s">
        <v>1224</v>
      </c>
      <c r="C35" s="271" t="str">
        <f>VLOOKUP(B35,Sheet2!$B:$D,3,0)</f>
        <v>수위</v>
      </c>
      <c r="D35" t="s">
        <v>562</v>
      </c>
      <c r="E35" t="str">
        <f>VLOOKUP(B35,Sheet2!$B:$C,2,0)</f>
        <v>경기도 가평군 설악면 회곡리 산 108-2 청평댐</v>
      </c>
    </row>
    <row r="36" spans="2:5">
      <c r="B36" s="258" t="s">
        <v>1225</v>
      </c>
      <c r="C36" s="271" t="str">
        <f>VLOOKUP(B36,Sheet2!$B:$D,3,0)</f>
        <v>우량</v>
      </c>
      <c r="D36" t="s">
        <v>562</v>
      </c>
      <c r="E36" t="str">
        <f>VLOOKUP(B36,Sheet2!$B:$C,2,0)</f>
        <v>경기도 가평군 북면 화악리 1343-10</v>
      </c>
    </row>
    <row r="37" spans="2:5">
      <c r="B37" s="254" t="s">
        <v>1226</v>
      </c>
      <c r="C37" s="271" t="str">
        <f>VLOOKUP(B37,Sheet2!$B:$D,3,0)</f>
        <v>우량</v>
      </c>
      <c r="D37" t="s">
        <v>562</v>
      </c>
      <c r="E37" t="str">
        <f>VLOOKUP(B37,Sheet2!$B:$C,2,0)</f>
        <v>경기도 화성시 봉담읍 와우리 1-2 수원대학교(IT대학)</v>
      </c>
    </row>
    <row r="38" spans="2:5">
      <c r="B38" s="254" t="s">
        <v>1227</v>
      </c>
      <c r="C38" s="271" t="str">
        <f>VLOOKUP(B38,Sheet2!$B:$D,3,0)</f>
        <v>수위</v>
      </c>
      <c r="D38" t="s">
        <v>562</v>
      </c>
      <c r="E38" t="str">
        <f>VLOOKUP(B38,Sheet2!$B:$C,2,0)</f>
        <v>강원도 홍천군 서면 모곡리 모곡교</v>
      </c>
    </row>
    <row r="39" spans="2:5">
      <c r="B39" s="255" t="s">
        <v>1228</v>
      </c>
      <c r="C39" s="271" t="str">
        <f>VLOOKUP(B39,Sheet2!$B:$D,3,0)</f>
        <v>수위</v>
      </c>
      <c r="D39" t="s">
        <v>374</v>
      </c>
      <c r="E39" t="str">
        <f>VLOOKUP(B39,Sheet2!$B:$C,2,0)</f>
        <v>경기도 여주시 단현동 354-4</v>
      </c>
    </row>
    <row r="40" spans="2:5">
      <c r="B40" s="255" t="s">
        <v>1229</v>
      </c>
      <c r="C40" s="271" t="str">
        <f>VLOOKUP(B40,Sheet2!$B:$D,3,0)</f>
        <v>수위</v>
      </c>
      <c r="D40" t="s">
        <v>374</v>
      </c>
      <c r="E40" t="str">
        <f>VLOOKUP(B40,Sheet2!$B:$C,2,0)</f>
        <v>경기도 여주시 강천면 이호리 523-2</v>
      </c>
    </row>
    <row r="41" spans="2:5">
      <c r="B41" s="256" t="s">
        <v>1230</v>
      </c>
      <c r="C41" s="271" t="str">
        <f>VLOOKUP(B41,Sheet2!$B:$D,3,0)</f>
        <v>수위</v>
      </c>
      <c r="D41" t="s">
        <v>374</v>
      </c>
      <c r="E41" t="str">
        <f>VLOOKUP(B41,Sheet2!$B:$C,2,0)</f>
        <v>경기도 광주시 초월읍 도평리 섬뜰교</v>
      </c>
    </row>
    <row r="42" spans="2:5">
      <c r="B42" s="256" t="s">
        <v>1231</v>
      </c>
      <c r="C42" s="271" t="str">
        <f>VLOOKUP(B42,Sheet2!$B:$D,3,0)</f>
        <v>수위</v>
      </c>
      <c r="D42" t="s">
        <v>374</v>
      </c>
      <c r="E42" t="str">
        <f>VLOOKUP(B42,Sheet2!$B:$C,2,0)</f>
        <v>서울특별시 강남구 대치동 대치교</v>
      </c>
    </row>
    <row r="43" spans="2:5">
      <c r="B43" s="255" t="s">
        <v>1232</v>
      </c>
      <c r="C43" s="271" t="str">
        <f>VLOOKUP(B43,Sheet2!$B:$D,3,0)</f>
        <v>수위</v>
      </c>
      <c r="D43" t="s">
        <v>374</v>
      </c>
      <c r="E43" t="str">
        <f>VLOOKUP(B43,Sheet2!$B:$C,2,0)</f>
        <v>경기도 양평군 개군면 공세리 흑천교</v>
      </c>
    </row>
    <row r="44" spans="2:5">
      <c r="B44" s="255" t="s">
        <v>1233</v>
      </c>
      <c r="C44" s="271" t="str">
        <f>VLOOKUP(B44,Sheet2!$B:$D,3,0)</f>
        <v>수위</v>
      </c>
      <c r="D44" t="s">
        <v>374</v>
      </c>
      <c r="E44" t="str">
        <f>VLOOKUP(B44,Sheet2!$B:$C,2,0)</f>
        <v>경기도 여주시 강천면 적금리 남한강교</v>
      </c>
    </row>
    <row r="45" spans="2:5">
      <c r="B45" s="255" t="s">
        <v>1234</v>
      </c>
      <c r="C45" s="271" t="str">
        <f>VLOOKUP(B45,Sheet2!$B:$D,3,0)</f>
        <v>수위</v>
      </c>
      <c r="D45" t="s">
        <v>374</v>
      </c>
      <c r="E45" t="str">
        <f>VLOOKUP(B45,Sheet2!$B:$C,2,0)</f>
        <v>경기도 여주시 대신면 천남리 680</v>
      </c>
    </row>
    <row r="46" spans="2:5">
      <c r="B46" s="255" t="s">
        <v>1235</v>
      </c>
      <c r="C46" s="271" t="str">
        <f>VLOOKUP(B46,Sheet2!$B:$D,3,0)</f>
        <v>수위</v>
      </c>
      <c r="D46" t="s">
        <v>374</v>
      </c>
      <c r="E46" t="str">
        <f>VLOOKUP(B46,Sheet2!$B:$C,2,0)</f>
        <v>경기도 여주시 대신면 보통리 양촌교</v>
      </c>
    </row>
    <row r="47" spans="2:5">
      <c r="B47" s="255" t="s">
        <v>1236</v>
      </c>
      <c r="C47" s="271" t="str">
        <f>VLOOKUP(B47,Sheet2!$B:$D,3,0)</f>
        <v>수위</v>
      </c>
      <c r="D47" t="s">
        <v>374</v>
      </c>
      <c r="E47" t="str">
        <f>VLOOKUP(B47,Sheet2!$B:$C,2,0)</f>
        <v>경기도 여주시 능서면 백석리 율극교</v>
      </c>
    </row>
    <row r="48" spans="2:5">
      <c r="B48" s="255" t="s">
        <v>1237</v>
      </c>
      <c r="C48" s="271" t="str">
        <f>VLOOKUP(B48,Sheet2!$B:$D,3,0)</f>
        <v>우량</v>
      </c>
      <c r="D48" t="s">
        <v>374</v>
      </c>
      <c r="E48" t="str">
        <f>VLOOKUP(B48,Sheet2!$B:$C,2,0)</f>
        <v>경기도 여주시 북내면 주암길 14 (구)주암분교</v>
      </c>
    </row>
    <row r="49" spans="2:5">
      <c r="B49" s="255" t="s">
        <v>1238</v>
      </c>
      <c r="C49" s="271" t="str">
        <f>VLOOKUP(B49,Sheet2!$B:$D,3,0)</f>
        <v>수위</v>
      </c>
      <c r="D49" t="s">
        <v>374</v>
      </c>
      <c r="E49" t="str">
        <f>VLOOKUP(B49,Sheet2!$B:$C,2,0)</f>
        <v>경기도 여주시 능서면 왕대리 1008천</v>
      </c>
    </row>
    <row r="50" spans="2:5">
      <c r="B50" s="255" t="s">
        <v>1239</v>
      </c>
      <c r="C50" s="271" t="str">
        <f>VLOOKUP(B50,Sheet2!$B:$D,3,0)</f>
        <v>수위</v>
      </c>
      <c r="D50" t="s">
        <v>374</v>
      </c>
      <c r="E50" t="str">
        <f>VLOOKUP(B50,Sheet2!$B:$C,2,0)</f>
        <v>경기도 여주시 흥천면 다대리 흥천대교</v>
      </c>
    </row>
    <row r="51" spans="2:5">
      <c r="B51" s="255" t="s">
        <v>1240</v>
      </c>
      <c r="C51" s="271" t="str">
        <f>VLOOKUP(B51,Sheet2!$B:$D,3,0)</f>
        <v>수위</v>
      </c>
      <c r="D51" t="s">
        <v>374</v>
      </c>
      <c r="E51" t="str">
        <f>VLOOKUP(B51,Sheet2!$B:$C,2,0)</f>
        <v>경기도 이천시 장호원읍 장호원리 장호원교</v>
      </c>
    </row>
    <row r="52" spans="2:5">
      <c r="B52" s="255" t="s">
        <v>1241</v>
      </c>
      <c r="C52" s="271" t="str">
        <f>VLOOKUP(B52,Sheet2!$B:$D,3,0)</f>
        <v>수위</v>
      </c>
      <c r="D52" t="s">
        <v>374</v>
      </c>
      <c r="E52" t="str">
        <f>VLOOKUP(B52,Sheet2!$B:$C,2,0)</f>
        <v>경기도 여주시 대신면 천서리 755</v>
      </c>
    </row>
    <row r="53" spans="2:5">
      <c r="B53" s="257" t="s">
        <v>1242</v>
      </c>
      <c r="C53" s="271" t="str">
        <f>VLOOKUP(B53,Sheet2!$B:$D,3,0)</f>
        <v>우량</v>
      </c>
      <c r="D53" t="s">
        <v>372</v>
      </c>
      <c r="E53" t="str">
        <f>VLOOKUP(B53,Sheet2!$B:$C,2,0)</f>
        <v>경기도 과천시 중앙동 63-1 한국수자원공사 앞</v>
      </c>
    </row>
    <row r="54" spans="2:5">
      <c r="B54" s="257" t="s">
        <v>1243</v>
      </c>
      <c r="C54" s="271" t="str">
        <f>VLOOKUP(B54,Sheet2!$B:$D,3,0)</f>
        <v>수위</v>
      </c>
      <c r="D54" t="s">
        <v>372</v>
      </c>
      <c r="E54" t="str">
        <f>VLOOKUP(B54,Sheet2!$B:$C,2,0)</f>
        <v>경기도 광명시 소화동 시흥대교</v>
      </c>
    </row>
    <row r="55" spans="2:5">
      <c r="B55" s="257" t="s">
        <v>1244</v>
      </c>
      <c r="C55" s="271" t="str">
        <f>VLOOKUP(B55,Sheet2!$B:$D,3,0)</f>
        <v>우량</v>
      </c>
      <c r="D55" t="s">
        <v>372</v>
      </c>
      <c r="E55" t="str">
        <f>VLOOKUP(B55,Sheet2!$B:$C,2,0)</f>
        <v>경기도 군포시 군포로 531 군포1동 주민센터</v>
      </c>
    </row>
    <row r="56" spans="2:5">
      <c r="B56" s="257" t="s">
        <v>1245</v>
      </c>
      <c r="C56" s="271" t="str">
        <f>VLOOKUP(B56,Sheet2!$B:$D,3,0)</f>
        <v>우량</v>
      </c>
      <c r="D56" t="s">
        <v>372</v>
      </c>
      <c r="E56" t="str">
        <f>VLOOKUP(B56,Sheet2!$B:$C,2,0)</f>
        <v>경기도 남양주시 진접읍 금강로 1509-26 진접읍사무소</v>
      </c>
    </row>
    <row r="57" spans="2:5">
      <c r="B57" s="257" t="s">
        <v>1246</v>
      </c>
      <c r="C57" s="271" t="str">
        <f>VLOOKUP(B57,Sheet2!$B:$D,3,0)</f>
        <v>우량</v>
      </c>
      <c r="D57" t="s">
        <v>372</v>
      </c>
      <c r="E57" t="str">
        <f>VLOOKUP(B57,Sheet2!$B:$C,2,0)</f>
        <v>경기도 부천시 소사구 경인로 484번길 75 부안초등학교</v>
      </c>
    </row>
    <row r="58" spans="2:5">
      <c r="B58" s="257" t="s">
        <v>1247</v>
      </c>
      <c r="C58" s="271" t="str">
        <f>VLOOKUP(B58,Sheet2!$B:$D,3,0)</f>
        <v>우량</v>
      </c>
      <c r="D58" t="s">
        <v>372</v>
      </c>
      <c r="E58" t="str">
        <f>VLOOKUP(B58,Sheet2!$B:$C,2,0)</f>
        <v>서울특별시 구로구 가마산로 245 구로구청</v>
      </c>
    </row>
    <row r="59" spans="2:5">
      <c r="B59" s="257" t="s">
        <v>1248</v>
      </c>
      <c r="C59" s="271" t="str">
        <f>VLOOKUP(B59,Sheet2!$B:$D,3,0)</f>
        <v>수위</v>
      </c>
      <c r="D59" t="s">
        <v>372</v>
      </c>
      <c r="E59" t="str">
        <f>VLOOKUP(B59,Sheet2!$B:$C,2,0)</f>
        <v>서울특별시 구로구 천왕동 너부대교</v>
      </c>
    </row>
    <row r="60" spans="2:5">
      <c r="B60" s="257" t="s">
        <v>1249</v>
      </c>
      <c r="C60" s="271" t="str">
        <f>VLOOKUP(B60,Sheet2!$B:$D,3,0)</f>
        <v>우량</v>
      </c>
      <c r="D60" t="s">
        <v>372</v>
      </c>
      <c r="E60" t="str">
        <f>VLOOKUP(B60,Sheet2!$B:$C,2,0)</f>
        <v>서울특별시 노원구 상계동 33 동막골 주차장</v>
      </c>
    </row>
    <row r="61" spans="2:5">
      <c r="B61" s="257" t="s">
        <v>1250</v>
      </c>
      <c r="C61" s="271" t="str">
        <f>VLOOKUP(B61,Sheet2!$B:$D,3,0)</f>
        <v>수위</v>
      </c>
      <c r="D61" t="s">
        <v>372</v>
      </c>
      <c r="E61" t="str">
        <f>VLOOKUP(B61,Sheet2!$B:$C,2,0)</f>
        <v>서울특별시 양천구 신정동 오금교</v>
      </c>
    </row>
    <row r="62" spans="2:5">
      <c r="B62" s="257" t="s">
        <v>1251</v>
      </c>
      <c r="C62" s="271" t="str">
        <f>VLOOKUP(B62,Sheet2!$B:$D,3,0)</f>
        <v>병설</v>
      </c>
      <c r="D62" t="s">
        <v>372</v>
      </c>
      <c r="E62" t="str">
        <f>VLOOKUP(B62,Sheet2!$B:$C,2,0)</f>
        <v>서울특별시 노원구 월계동 월계2교</v>
      </c>
    </row>
    <row r="63" spans="2:5">
      <c r="B63" s="257" t="s">
        <v>1252</v>
      </c>
      <c r="C63" s="271" t="e">
        <f>VLOOKUP(B63,Sheet2!$B:$D,3,0)</f>
        <v>#N/A</v>
      </c>
      <c r="D63" t="s">
        <v>372</v>
      </c>
    </row>
    <row r="64" spans="2:5">
      <c r="B64" s="257" t="s">
        <v>1253</v>
      </c>
      <c r="C64" s="271" t="str">
        <f>VLOOKUP(B64,Sheet2!$B:$D,3,0)</f>
        <v>우량</v>
      </c>
      <c r="D64" t="s">
        <v>372</v>
      </c>
      <c r="E64" t="str">
        <f>VLOOKUP(B64,Sheet2!$B:$C,2,0)</f>
        <v>경기도 성남시 분당구 미금로 22번길 25 구미초등학교</v>
      </c>
    </row>
    <row r="65" spans="2:5">
      <c r="B65" s="257" t="s">
        <v>1254</v>
      </c>
      <c r="C65" s="271" t="str">
        <f>VLOOKUP(B65,Sheet2!$B:$D,3,0)</f>
        <v>우량</v>
      </c>
      <c r="D65" t="s">
        <v>372</v>
      </c>
      <c r="E65" t="str">
        <f>VLOOKUP(B65,Sheet2!$B:$C,2,0)</f>
        <v>경기도 성남시 분당구 대장동 310</v>
      </c>
    </row>
    <row r="66" spans="2:5" ht="24">
      <c r="B66" s="257" t="s">
        <v>1255</v>
      </c>
      <c r="C66" s="271" t="str">
        <f>VLOOKUP(B66,Sheet2!$B:$D,3,0)</f>
        <v>우량</v>
      </c>
      <c r="D66" t="s">
        <v>372</v>
      </c>
      <c r="E66" t="str">
        <f>VLOOKUP(B66,Sheet2!$B:$C,2,0)</f>
        <v>경기도 성남시 분당구 하오개로 323 한국학중앙연구원</v>
      </c>
    </row>
    <row r="67" spans="2:5">
      <c r="B67" s="257" t="s">
        <v>1256</v>
      </c>
      <c r="C67" s="271" t="str">
        <f>VLOOKUP(B67,Sheet2!$B:$D,3,0)</f>
        <v>우량</v>
      </c>
      <c r="D67" t="s">
        <v>372</v>
      </c>
      <c r="E67" t="str">
        <f>VLOOKUP(B67,Sheet2!$B:$C,2,0)</f>
        <v>경기도 안산시 상록구 장상동 523 (동막골)</v>
      </c>
    </row>
    <row r="68" spans="2:5">
      <c r="B68" s="257" t="s">
        <v>1257</v>
      </c>
      <c r="C68" s="271" t="str">
        <f>VLOOKUP(B68,Sheet2!$B:$D,3,0)</f>
        <v>우량</v>
      </c>
      <c r="D68" t="s">
        <v>372</v>
      </c>
      <c r="E68" t="str">
        <f>VLOOKUP(B68,Sheet2!$B:$C,2,0)</f>
        <v>경기도 안산시 상록구 성호로 70 안산호동초등학교</v>
      </c>
    </row>
    <row r="69" spans="2:5">
      <c r="B69" s="257" t="s">
        <v>1258</v>
      </c>
      <c r="C69" s="271" t="str">
        <f>VLOOKUP(B69,Sheet2!$B:$D,3,0)</f>
        <v>우량</v>
      </c>
      <c r="D69" t="s">
        <v>372</v>
      </c>
      <c r="E69" t="str">
        <f>VLOOKUP(B69,Sheet2!$B:$C,2,0)</f>
        <v>경기도 안성시 서운면 바우덕이로 2 안성서운중학교</v>
      </c>
    </row>
    <row r="70" spans="2:5">
      <c r="B70" s="257" t="s">
        <v>1259</v>
      </c>
      <c r="C70" s="271" t="str">
        <f>VLOOKUP(B70,Sheet2!$B:$D,3,0)</f>
        <v>수위</v>
      </c>
      <c r="D70" t="s">
        <v>372</v>
      </c>
      <c r="E70" t="str">
        <f>VLOOKUP(B70,Sheet2!$B:$C,2,0)</f>
        <v>경기도 안성시 일죽면 고은리 한평교</v>
      </c>
    </row>
    <row r="71" spans="2:5">
      <c r="B71" s="257" t="s">
        <v>1260</v>
      </c>
      <c r="C71" s="271" t="str">
        <f>VLOOKUP(B71,Sheet2!$B:$D,3,0)</f>
        <v>병설</v>
      </c>
      <c r="D71" t="s">
        <v>372</v>
      </c>
      <c r="E71" t="str">
        <f>VLOOKUP(B71,Sheet2!$B:$C,2,0)</f>
        <v>경기도 얀양시 만안구 석수동 충훈1교</v>
      </c>
    </row>
    <row r="72" spans="2:5">
      <c r="B72" s="257" t="s">
        <v>1261</v>
      </c>
      <c r="C72" s="271" t="str">
        <f>VLOOKUP(B72,Sheet2!$B:$D,3,0)</f>
        <v>수위</v>
      </c>
      <c r="D72" t="s">
        <v>372</v>
      </c>
      <c r="E72" t="str">
        <f>VLOOKUP(B72,Sheet2!$B:$C,2,0)</f>
        <v>경기도 오산시 누읍동 탑동대교</v>
      </c>
    </row>
    <row r="73" spans="2:5">
      <c r="B73" s="257" t="s">
        <v>1262</v>
      </c>
      <c r="C73" s="271" t="str">
        <f>VLOOKUP(B73,Sheet2!$B:$D,3,0)</f>
        <v>우량</v>
      </c>
      <c r="D73" t="s">
        <v>372</v>
      </c>
      <c r="E73" t="str">
        <f>VLOOKUP(B73,Sheet2!$B:$C,2,0)</f>
        <v>경기도 용인시 기흥구 농서로 46번길 36 신갈저수지 제방</v>
      </c>
    </row>
    <row r="74" spans="2:5">
      <c r="B74" s="257" t="s">
        <v>1263</v>
      </c>
      <c r="C74" s="271" t="str">
        <f>VLOOKUP(B74,Sheet2!$B:$D,3,0)</f>
        <v>우량</v>
      </c>
      <c r="D74" t="s">
        <v>372</v>
      </c>
      <c r="E74" t="str">
        <f>VLOOKUP(B74,Sheet2!$B:$C,2,0)</f>
        <v>경기도 용인시 처인구 동부로 465번길 7 운학초등학교</v>
      </c>
    </row>
    <row r="75" spans="2:5">
      <c r="B75" s="257" t="s">
        <v>1264</v>
      </c>
      <c r="C75" s="271" t="str">
        <f>VLOOKUP(B75,Sheet2!$B:$D,3,0)</f>
        <v>우량</v>
      </c>
      <c r="D75" t="s">
        <v>372</v>
      </c>
      <c r="E75" t="str">
        <f>VLOOKUP(B75,Sheet2!$B:$C,2,0)</f>
        <v>경기도 의왕시 포일동 603-16 (의왕축구장인근)</v>
      </c>
    </row>
    <row r="76" spans="2:5">
      <c r="B76" s="257" t="s">
        <v>1368</v>
      </c>
      <c r="C76" s="271" t="str">
        <f>VLOOKUP(B76,Sheet2!$B:$D,3,0)</f>
        <v>우량</v>
      </c>
      <c r="D76" t="s">
        <v>372</v>
      </c>
      <c r="E76" t="str">
        <f>VLOOKUP(B76,Sheet2!$B:$C,2,0)</f>
        <v>충청남도 천안시 서북구 성환읍 잠실길 4 대홍초등학교</v>
      </c>
    </row>
    <row r="77" spans="2:5">
      <c r="B77" s="257" t="s">
        <v>1265</v>
      </c>
      <c r="C77" s="271" t="str">
        <f>VLOOKUP(B77,Sheet2!$B:$D,3,0)</f>
        <v>우량</v>
      </c>
      <c r="D77" t="s">
        <v>372</v>
      </c>
      <c r="E77" t="str">
        <f>VLOOKUP(B77,Sheet2!$B:$C,2,0)</f>
        <v>경기도 평택시 진위면 봉남길 61 진위면사무소</v>
      </c>
    </row>
    <row r="78" spans="2:5">
      <c r="B78" s="257" t="s">
        <v>1266</v>
      </c>
      <c r="C78" s="271" t="str">
        <f>VLOOKUP(B78,Sheet2!$B:$D,3,0)</f>
        <v>수위</v>
      </c>
      <c r="D78" t="s">
        <v>372</v>
      </c>
      <c r="E78" t="str">
        <f>VLOOKUP(B78,Sheet2!$B:$C,2,0)</f>
        <v>경기도 평택시 팽성읍 원정리 팽성대교</v>
      </c>
    </row>
    <row r="79" spans="2:5">
      <c r="B79" s="257" t="s">
        <v>1267</v>
      </c>
      <c r="C79" s="271" t="str">
        <f>VLOOKUP(B79,Sheet2!$B:$D,3,0)</f>
        <v>우량</v>
      </c>
      <c r="D79" t="s">
        <v>372</v>
      </c>
      <c r="E79" t="str">
        <f>VLOOKUP(B79,Sheet2!$B:$C,2,0)</f>
        <v>경기도 포천시 내촌면 내리 368-5 내촌면사무소</v>
      </c>
    </row>
    <row r="80" spans="2:5">
      <c r="B80" s="257" t="s">
        <v>1268</v>
      </c>
      <c r="C80" s="271" t="str">
        <f>VLOOKUP(B80,Sheet2!$B:$D,3,0)</f>
        <v>수위</v>
      </c>
      <c r="D80" t="s">
        <v>372</v>
      </c>
      <c r="E80" t="str">
        <f>VLOOKUP(B80,Sheet2!$B:$C,2,0)</f>
        <v>경기도 평택시 서탄면 내천리 수직교</v>
      </c>
    </row>
    <row r="81" spans="2:5">
      <c r="B81" s="257" t="s">
        <v>1269</v>
      </c>
      <c r="C81" s="271" t="str">
        <f>VLOOKUP(B81,Sheet2!$B:$D,3,0)</f>
        <v>우량</v>
      </c>
      <c r="D81" t="s">
        <v>372</v>
      </c>
      <c r="E81" t="str">
        <f>VLOOKUP(B81,Sheet2!$B:$C,2,0)</f>
        <v>경기도 화성시 양감면 초록로 7 양감면사무소</v>
      </c>
    </row>
    <row r="82" spans="2:5">
      <c r="B82" s="257" t="s">
        <v>1270</v>
      </c>
      <c r="C82" s="271" t="str">
        <f>VLOOKUP(B82,Sheet2!$B:$D,3,0)</f>
        <v>수위</v>
      </c>
      <c r="D82" t="s">
        <v>372</v>
      </c>
      <c r="E82" t="str">
        <f>VLOOKUP(B82,Sheet2!$B:$C,2,0)</f>
        <v>경기도 화성시 송산동 화산교</v>
      </c>
    </row>
    <row r="83" spans="2:5">
      <c r="B83" s="251" t="s">
        <v>1271</v>
      </c>
      <c r="C83" s="271" t="str">
        <f>VLOOKUP(B83,Sheet2!$B:$D,3,0)</f>
        <v>수위</v>
      </c>
      <c r="D83" t="s">
        <v>542</v>
      </c>
      <c r="E83" t="str">
        <f>VLOOKUP(B83,Sheet2!$B:$C,2,0)</f>
        <v>강원도 원주시 호저면 주산리 옥산교</v>
      </c>
    </row>
    <row r="84" spans="2:5">
      <c r="B84" s="251" t="s">
        <v>1272</v>
      </c>
      <c r="C84" s="271" t="str">
        <f>VLOOKUP(B84,Sheet2!$B:$D,3,0)</f>
        <v>수위</v>
      </c>
      <c r="D84" t="s">
        <v>542</v>
      </c>
      <c r="E84" t="str">
        <f>VLOOKUP(B84,Sheet2!$B:$C,2,0)</f>
        <v>강원도 원주시 호저면 무장리 장현교</v>
      </c>
    </row>
    <row r="85" spans="2:5">
      <c r="B85" s="251" t="s">
        <v>1273</v>
      </c>
      <c r="C85" s="271" t="str">
        <f>VLOOKUP(B85,Sheet2!$B:$D,3,0)</f>
        <v>수위</v>
      </c>
      <c r="D85" t="s">
        <v>542</v>
      </c>
      <c r="E85" t="str">
        <f>VLOOKUP(B85,Sheet2!$B:$C,2,0)</f>
        <v>강원도 원주시 지정면 안창리 지정대교</v>
      </c>
    </row>
    <row r="86" spans="2:5">
      <c r="B86" s="251" t="s">
        <v>1274</v>
      </c>
      <c r="C86" s="271" t="str">
        <f>VLOOKUP(B86,Sheet2!$B:$D,3,0)</f>
        <v>우량</v>
      </c>
      <c r="D86" t="s">
        <v>542</v>
      </c>
      <c r="E86" t="str">
        <f>VLOOKUP(B86,Sheet2!$B:$C,2,0)</f>
        <v>강원도 원주시 지정면 간현로 126 지정면사무소</v>
      </c>
    </row>
    <row r="87" spans="2:5">
      <c r="B87" s="251" t="s">
        <v>848</v>
      </c>
      <c r="C87" s="271" t="str">
        <f>VLOOKUP(B87,Sheet2!$B:$D,3,0)</f>
        <v>수위</v>
      </c>
      <c r="D87" t="s">
        <v>542</v>
      </c>
      <c r="E87" t="str">
        <f>VLOOKUP(B87,Sheet2!$B:$C,2,0)</f>
        <v>경기도 이천시 호법면 주박리 522 동산교 제방</v>
      </c>
    </row>
    <row r="88" spans="2:5">
      <c r="B88" s="251" t="s">
        <v>1275</v>
      </c>
      <c r="C88" s="271" t="str">
        <f>VLOOKUP(B88,Sheet2!$B:$D,3,0)</f>
        <v>우량</v>
      </c>
      <c r="D88" t="s">
        <v>542</v>
      </c>
      <c r="E88" t="str">
        <f>VLOOKUP(B88,Sheet2!$B:$C,2,0)</f>
        <v>강원도 평창군 대화면 가평로 400 가평초등학교</v>
      </c>
    </row>
    <row r="89" spans="2:5">
      <c r="B89" s="251" t="s">
        <v>1276</v>
      </c>
      <c r="C89" s="271" t="str">
        <f>VLOOKUP(B89,Sheet2!$B:$D,3,0)</f>
        <v>우량</v>
      </c>
      <c r="D89" t="s">
        <v>542</v>
      </c>
      <c r="E89" t="str">
        <f>VLOOKUP(B89,Sheet2!$B:$C,2,0)</f>
        <v>강원도 평창군 방림면 계촌리 249-1 (구)헴프전시체험실</v>
      </c>
    </row>
    <row r="90" spans="2:5">
      <c r="B90" s="251" t="s">
        <v>1277</v>
      </c>
      <c r="C90" s="271" t="str">
        <f>VLOOKUP(B90,Sheet2!$B:$D,3,0)</f>
        <v>우량</v>
      </c>
      <c r="D90" t="s">
        <v>542</v>
      </c>
      <c r="E90" t="str">
        <f>VLOOKUP(B90,Sheet2!$B:$C,2,0)</f>
        <v>강원도 평창군 용평면 도사리 330-8</v>
      </c>
    </row>
    <row r="91" spans="2:5">
      <c r="B91" s="251" t="s">
        <v>1278</v>
      </c>
      <c r="C91" s="271" t="str">
        <f>VLOOKUP(B91,Sheet2!$B:$D,3,0)</f>
        <v>우량</v>
      </c>
      <c r="D91" t="s">
        <v>542</v>
      </c>
      <c r="E91" t="str">
        <f>VLOOKUP(B91,Sheet2!$B:$C,2,0)</f>
        <v>강원도 평창군 방림면 서동로 1337 방림면사무소</v>
      </c>
    </row>
    <row r="92" spans="2:5">
      <c r="B92" s="251" t="s">
        <v>1279</v>
      </c>
      <c r="C92" s="271" t="str">
        <f>VLOOKUP(B92,Sheet2!$B:$D,3,0)</f>
        <v>수위</v>
      </c>
      <c r="D92" t="s">
        <v>542</v>
      </c>
      <c r="E92" t="str">
        <f>VLOOKUP(B92,Sheet2!$B:$C,2,0)</f>
        <v>강원도 평창군 용평면 백옥포리 백옥포교</v>
      </c>
    </row>
    <row r="93" spans="2:5">
      <c r="B93" s="251" t="s">
        <v>1280</v>
      </c>
      <c r="C93" s="271" t="str">
        <f>VLOOKUP(B93,Sheet2!$B:$D,3,0)</f>
        <v>수위</v>
      </c>
      <c r="D93" t="s">
        <v>542</v>
      </c>
      <c r="E93" t="str">
        <f>VLOOKUP(B93,Sheet2!$B:$C,2,0)</f>
        <v>강원도 평창군 대화면 하안미리 사초교</v>
      </c>
    </row>
    <row r="94" spans="2:5">
      <c r="B94" s="251" t="s">
        <v>1281</v>
      </c>
      <c r="C94" s="271" t="str">
        <f>VLOOKUP(B94,Sheet2!$B:$D,3,0)</f>
        <v>수위</v>
      </c>
      <c r="D94" t="s">
        <v>542</v>
      </c>
      <c r="E94" t="str">
        <f>VLOOKUP(B94,Sheet2!$B:$C,2,0)</f>
        <v>강원도 평창군 방림면 방림리 상방림교</v>
      </c>
    </row>
    <row r="95" spans="2:5">
      <c r="B95" s="251" t="s">
        <v>1282</v>
      </c>
      <c r="C95" s="271" t="str">
        <f>VLOOKUP(B95,Sheet2!$B:$D,3,0)</f>
        <v>수위</v>
      </c>
      <c r="D95" t="s">
        <v>542</v>
      </c>
      <c r="E95" t="str">
        <f>VLOOKUP(B95,Sheet2!$B:$C,2,0)</f>
        <v>강원도 평창군 대화면 상안미리 선애교</v>
      </c>
    </row>
    <row r="96" spans="2:5">
      <c r="B96" s="251" t="s">
        <v>1283</v>
      </c>
      <c r="C96" s="271" t="str">
        <f>VLOOKUP(B96,Sheet2!$B:$D,3,0)</f>
        <v>우량</v>
      </c>
      <c r="D96" t="s">
        <v>542</v>
      </c>
      <c r="E96" t="str">
        <f>VLOOKUP(B96,Sheet2!$B:$C,2,0)</f>
        <v>강원도 평창군 대화면 신리 597-8 송빈공원</v>
      </c>
    </row>
    <row r="97" spans="2:5">
      <c r="B97" s="251" t="s">
        <v>1284</v>
      </c>
      <c r="C97" s="271" t="str">
        <f>VLOOKUP(B97,Sheet2!$B:$D,3,0)</f>
        <v>우량</v>
      </c>
      <c r="D97" t="s">
        <v>542</v>
      </c>
      <c r="E97" t="str">
        <f>VLOOKUP(B97,Sheet2!$B:$C,2,0)</f>
        <v>강원도 평창군 봉평면 유포리 598</v>
      </c>
    </row>
    <row r="98" spans="2:5">
      <c r="B98" s="251" t="s">
        <v>1285</v>
      </c>
      <c r="C98" s="271" t="str">
        <f>VLOOKUP(B98,Sheet2!$B:$D,3,0)</f>
        <v>우량</v>
      </c>
      <c r="D98" t="s">
        <v>542</v>
      </c>
      <c r="E98" t="str">
        <f>VLOOKUP(B98,Sheet2!$B:$C,2,0)</f>
        <v>강원도 평창군 봉평면 유포리 68-3 (구)등매비룡수련원(유포리65-6)</v>
      </c>
    </row>
    <row r="99" spans="2:5">
      <c r="B99" s="251" t="s">
        <v>1286</v>
      </c>
      <c r="C99" s="271" t="str">
        <f>VLOOKUP(B99,Sheet2!$B:$D,3,0)</f>
        <v>수위</v>
      </c>
      <c r="D99" t="s">
        <v>542</v>
      </c>
      <c r="E99" t="str">
        <f>VLOOKUP(B99,Sheet2!$B:$C,2,0)</f>
        <v>강원도 평창군 용평면 이목정리 이목정교</v>
      </c>
    </row>
    <row r="100" spans="2:5">
      <c r="B100" s="251" t="s">
        <v>1287</v>
      </c>
      <c r="C100" s="271" t="str">
        <f>VLOOKUP(B100,Sheet2!$B:$D,3,0)</f>
        <v>수위</v>
      </c>
      <c r="D100" t="s">
        <v>542</v>
      </c>
      <c r="E100" t="str">
        <f>VLOOKUP(B100,Sheet2!$B:$C,2,0)</f>
        <v>강원도 평창군 용평면 장평리 장평교</v>
      </c>
    </row>
    <row r="101" spans="2:5">
      <c r="B101" s="251" t="s">
        <v>1288</v>
      </c>
      <c r="C101" s="271" t="str">
        <f>VLOOKUP(B101,Sheet2!$B:$D,3,0)</f>
        <v>수위</v>
      </c>
      <c r="D101" t="s">
        <v>542</v>
      </c>
      <c r="E101" t="str">
        <f>VLOOKUP(B101,Sheet2!$B:$C,2,0)</f>
        <v>강원도 평창군 평창읍 상리 평창교</v>
      </c>
    </row>
    <row r="102" spans="2:5">
      <c r="B102" s="251" t="s">
        <v>1289</v>
      </c>
      <c r="C102" s="271" t="str">
        <f>VLOOKUP(B102,Sheet2!$B:$D,3,0)</f>
        <v>우량</v>
      </c>
      <c r="D102" t="s">
        <v>542</v>
      </c>
      <c r="E102" t="str">
        <f>VLOOKUP(B102,Sheet2!$B:$C,2,0)</f>
        <v>강원도 평창군 봉평면 흥정리계곡4길 61-4</v>
      </c>
    </row>
    <row r="103" spans="2:5">
      <c r="B103" s="251" t="s">
        <v>1290</v>
      </c>
      <c r="C103" s="271" t="str">
        <f>VLOOKUP(B103,Sheet2!$B:$D,3,0)</f>
        <v>우량</v>
      </c>
      <c r="D103" t="s">
        <v>542</v>
      </c>
      <c r="E103" t="str">
        <f>VLOOKUP(B103,Sheet2!$B:$C,2,0)</f>
        <v>강원도 홍천군 서석면 풍암리 204-4 서석면사무소</v>
      </c>
    </row>
    <row r="104" spans="2:5">
      <c r="B104" s="251" t="s">
        <v>1291</v>
      </c>
      <c r="C104" s="271" t="str">
        <f>VLOOKUP(B104,Sheet2!$B:$D,3,0)</f>
        <v>수위</v>
      </c>
      <c r="D104" t="s">
        <v>542</v>
      </c>
      <c r="E104" t="str">
        <f>VLOOKUP(B104,Sheet2!$B:$C,2,0)</f>
        <v>강원도 홍천군 내촌면 답풍리 용선교</v>
      </c>
    </row>
    <row r="105" spans="2:5">
      <c r="B105" s="251" t="s">
        <v>1292</v>
      </c>
      <c r="C105" s="271" t="str">
        <f>VLOOKUP(B105,Sheet2!$B:$D,3,0)</f>
        <v>수위</v>
      </c>
      <c r="D105" t="s">
        <v>542</v>
      </c>
      <c r="E105" t="str">
        <f>VLOOKUP(B105,Sheet2!$B:$C,2,0)</f>
        <v>강원도 횡성군 안흥면 안흥리 안흥교</v>
      </c>
    </row>
    <row r="106" spans="2:5">
      <c r="B106" s="251" t="s">
        <v>1293</v>
      </c>
      <c r="C106" s="271" t="str">
        <f>VLOOKUP(B106,Sheet2!$B:$D,3,0)</f>
        <v>수위</v>
      </c>
      <c r="D106" t="s">
        <v>542</v>
      </c>
      <c r="E106" t="str">
        <f>VLOOKUP(B106,Sheet2!$B:$C,2,0)</f>
        <v>강원도 횡성군 공근면 오산리 오산교</v>
      </c>
    </row>
    <row r="107" spans="2:5">
      <c r="B107" s="251" t="s">
        <v>1294</v>
      </c>
      <c r="C107" s="271" t="str">
        <f>VLOOKUP(B107,Sheet2!$B:$D,3,0)</f>
        <v>우량</v>
      </c>
      <c r="D107" t="s">
        <v>542</v>
      </c>
      <c r="E107" t="str">
        <f>VLOOKUP(B107,Sheet2!$B:$C,2,0)</f>
        <v>강원도 횡성군 우천면 우항리 658-3</v>
      </c>
    </row>
    <row r="108" spans="2:5">
      <c r="B108" s="251" t="s">
        <v>1295</v>
      </c>
      <c r="C108" s="271" t="str">
        <f>VLOOKUP(B108,Sheet2!$B:$D,3,0)</f>
        <v>수위</v>
      </c>
      <c r="D108" t="s">
        <v>542</v>
      </c>
      <c r="E108" t="str">
        <f>VLOOKUP(B108,Sheet2!$B:$C,2,0)</f>
        <v>강원도 횡성군 횡성읍 입석리 전천교</v>
      </c>
    </row>
    <row r="109" spans="2:5">
      <c r="B109" s="249" t="s">
        <v>1296</v>
      </c>
      <c r="C109" s="271" t="str">
        <f>VLOOKUP(B109,Sheet2!$B:$D,3,0)</f>
        <v>우량</v>
      </c>
      <c r="D109" t="s">
        <v>542</v>
      </c>
      <c r="E109" t="str">
        <f>VLOOKUP(B109,Sheet2!$B:$C,2,0)</f>
        <v>강원도 횡성군 청일면 유동리 850-2 청일면사무소</v>
      </c>
    </row>
    <row r="110" spans="2:5">
      <c r="B110" s="250" t="s">
        <v>1297</v>
      </c>
      <c r="C110" s="271" t="str">
        <f>VLOOKUP(B110,Sheet2!$B:$D,3,0)</f>
        <v>수위</v>
      </c>
      <c r="D110" t="s">
        <v>542</v>
      </c>
      <c r="E110" t="str">
        <f>VLOOKUP(B110,Sheet2!$B:$C,2,0)</f>
        <v>강원도 횡성군 횡성읍 읍하리 횡성교</v>
      </c>
    </row>
    <row r="111" spans="2:5">
      <c r="B111" s="250" t="s">
        <v>1298</v>
      </c>
      <c r="C111" s="271" t="str">
        <f>VLOOKUP(B111,Sheet2!$B:$D,3,0)</f>
        <v>우량</v>
      </c>
      <c r="D111" t="s">
        <v>542</v>
      </c>
      <c r="E111" t="str">
        <f>VLOOKUP(B111,Sheet2!$B:$C,2,0)</f>
        <v>강원도 횡성군 횡성읍 읍하리 58-13 횡성군청</v>
      </c>
    </row>
    <row r="112" spans="2:5">
      <c r="B112" s="256" t="s">
        <v>1299</v>
      </c>
      <c r="C112" s="271" t="str">
        <f>VLOOKUP(B112,Sheet2!$B:$D,3,0)</f>
        <v>수위</v>
      </c>
      <c r="D112" t="s">
        <v>540</v>
      </c>
      <c r="E112" t="str">
        <f>VLOOKUP(B112,Sheet2!$B:$C,2,0)</f>
        <v>강원도 동해시 북평동 북평교</v>
      </c>
    </row>
    <row r="113" spans="2:5">
      <c r="B113" s="256" t="s">
        <v>1300</v>
      </c>
      <c r="C113" s="271" t="str">
        <f>VLOOKUP(B113,Sheet2!$B:$D,3,0)</f>
        <v>수위</v>
      </c>
      <c r="D113" t="s">
        <v>540</v>
      </c>
      <c r="E113" t="str">
        <f>VLOOKUP(B113,Sheet2!$B:$C,2,0)</f>
        <v>강원도 삼척시 남양동 오십천교</v>
      </c>
    </row>
    <row r="114" spans="2:5">
      <c r="B114" s="256" t="s">
        <v>1301</v>
      </c>
      <c r="C114" s="271" t="str">
        <f>VLOOKUP(B114,Sheet2!$B:$D,3,0)</f>
        <v>수위</v>
      </c>
      <c r="D114" t="s">
        <v>540</v>
      </c>
      <c r="E114" t="str">
        <f>VLOOKUP(B114,Sheet2!$B:$C,2,0)</f>
        <v>강원도 정선군 북평면 북평리 나전교</v>
      </c>
    </row>
    <row r="115" spans="2:5">
      <c r="B115" s="256" t="s">
        <v>1302</v>
      </c>
      <c r="C115" s="271" t="str">
        <f>VLOOKUP(B115,Sheet2!$B:$D,3,0)</f>
        <v>수위</v>
      </c>
      <c r="D115" t="s">
        <v>540</v>
      </c>
      <c r="E115" t="str">
        <f>VLOOKUP(B115,Sheet2!$B:$C,2,0)</f>
        <v>강원도 정선군 남면 낙동리 낙동교</v>
      </c>
    </row>
    <row r="116" spans="2:5">
      <c r="B116" s="256" t="s">
        <v>1303</v>
      </c>
      <c r="C116" s="271" t="str">
        <f>VLOOKUP(B116,Sheet2!$B:$D,3,0)</f>
        <v>수위</v>
      </c>
      <c r="D116" t="s">
        <v>540</v>
      </c>
      <c r="E116" t="str">
        <f>VLOOKUP(B116,Sheet2!$B:$C,2,0)</f>
        <v>강원도 정선군 북평면 남평리 송계교</v>
      </c>
    </row>
    <row r="117" spans="2:5">
      <c r="B117" s="256" t="s">
        <v>1304</v>
      </c>
      <c r="C117" s="271" t="str">
        <f>VLOOKUP(B117,Sheet2!$B:$D,3,0)</f>
        <v>수위</v>
      </c>
      <c r="D117" t="s">
        <v>540</v>
      </c>
      <c r="E117" t="str">
        <f>VLOOKUP(B117,Sheet2!$B:$C,2,0)</f>
        <v>강원도 정선군 정선읍 애산리 애산교</v>
      </c>
    </row>
    <row r="118" spans="2:5">
      <c r="B118" s="256" t="s">
        <v>1305</v>
      </c>
      <c r="C118" s="271" t="str">
        <f>VLOOKUP(B118,Sheet2!$B:$D,3,0)</f>
        <v>수위</v>
      </c>
      <c r="D118" t="s">
        <v>540</v>
      </c>
      <c r="E118" t="str">
        <f>VLOOKUP(B118,Sheet2!$B:$C,2,0)</f>
        <v>강원도 정선군 여량면 여량리 제1여량교</v>
      </c>
    </row>
    <row r="119" spans="2:5">
      <c r="B119" s="251" t="s">
        <v>1306</v>
      </c>
      <c r="C119" s="271" t="str">
        <f>VLOOKUP(B119,Sheet2!$B:$D,3,0)</f>
        <v>우량</v>
      </c>
      <c r="D119" t="s">
        <v>541</v>
      </c>
      <c r="E119" t="str">
        <f>VLOOKUP(B119,Sheet2!$B:$C,2,0)</f>
        <v>경기도 가평군 설악면 가일리 산 65-37 중미산고개</v>
      </c>
    </row>
    <row r="120" spans="2:5">
      <c r="B120" s="251" t="s">
        <v>732</v>
      </c>
      <c r="C120" s="271" t="str">
        <f>VLOOKUP(B120,Sheet2!$B:$D,3,0)</f>
        <v>수위</v>
      </c>
      <c r="D120" t="s">
        <v>541</v>
      </c>
      <c r="E120" t="str">
        <f>VLOOKUP(B120,Sheet2!$B:$C,2,0)</f>
        <v>강원도 양구군 양구읍 송청리 166-10번지</v>
      </c>
    </row>
    <row r="121" spans="2:5">
      <c r="B121" s="251" t="s">
        <v>1307</v>
      </c>
      <c r="C121" s="271" t="str">
        <f>VLOOKUP(B121,Sheet2!$B:$D,3,0)</f>
        <v>병설</v>
      </c>
      <c r="D121" t="s">
        <v>541</v>
      </c>
      <c r="E121" t="str">
        <f>VLOOKUP(B121,Sheet2!$B:$C,2,0)</f>
        <v>강원도 원주시 문막읍 취병리 문막교</v>
      </c>
    </row>
    <row r="122" spans="2:5">
      <c r="B122" s="251" t="s">
        <v>1308</v>
      </c>
      <c r="C122" s="271" t="str">
        <f>VLOOKUP(B122,Sheet2!$B:$D,3,0)</f>
        <v>우량</v>
      </c>
      <c r="D122" t="s">
        <v>541</v>
      </c>
      <c r="E122" t="str">
        <f>VLOOKUP(B122,Sheet2!$B:$C,2,0)</f>
        <v>강원도 원주시 판부면 용수골길 159 서곡초등학교</v>
      </c>
    </row>
    <row r="123" spans="2:5">
      <c r="B123" s="251" t="s">
        <v>1309</v>
      </c>
      <c r="C123" s="271" t="str">
        <f>VLOOKUP(B123,Sheet2!$B:$D,3,0)</f>
        <v>수위</v>
      </c>
      <c r="D123" t="s">
        <v>541</v>
      </c>
      <c r="E123" t="str">
        <f>VLOOKUP(B123,Sheet2!$B:$C,2,0)</f>
        <v>강원도 원주시 봉산동 원주교</v>
      </c>
    </row>
    <row r="124" spans="2:5">
      <c r="B124" s="251" t="s">
        <v>1310</v>
      </c>
      <c r="C124" s="271" t="str">
        <f>VLOOKUP(B124,Sheet2!$B:$D,3,0)</f>
        <v>우량</v>
      </c>
      <c r="D124" t="s">
        <v>541</v>
      </c>
      <c r="E124" t="str">
        <f>VLOOKUP(B124,Sheet2!$B:$C,2,0)</f>
        <v>강원도 원주시 소초면 하초구길 6 흥양초등학교</v>
      </c>
    </row>
    <row r="125" spans="2:5">
      <c r="B125" s="251" t="s">
        <v>1311</v>
      </c>
      <c r="C125" s="271" t="str">
        <f>VLOOKUP(B125,Sheet2!$B:$D,3,0)</f>
        <v>수위</v>
      </c>
      <c r="D125" t="s">
        <v>541</v>
      </c>
      <c r="E125" t="str">
        <f>VLOOKUP(B125,Sheet2!$B:$C,2,0)</f>
        <v>강원도 인제군 인제읍 덕산리 리빙스턴교</v>
      </c>
    </row>
    <row r="126" spans="2:5">
      <c r="B126" s="251" t="s">
        <v>1312</v>
      </c>
      <c r="C126" s="271" t="str">
        <f>VLOOKUP(B126,Sheet2!$B:$D,3,0)</f>
        <v>우량</v>
      </c>
      <c r="D126" t="s">
        <v>541</v>
      </c>
      <c r="E126" t="str">
        <f>VLOOKUP(B126,Sheet2!$B:$C,2,0)</f>
        <v>강원도 인제군 남면 신남로 47-35 신남중학교</v>
      </c>
    </row>
    <row r="127" spans="2:5">
      <c r="B127" s="251" t="s">
        <v>1313</v>
      </c>
      <c r="C127" s="271" t="str">
        <f>VLOOKUP(B127,Sheet2!$B:$D,3,0)</f>
        <v>수위</v>
      </c>
      <c r="D127" t="s">
        <v>541</v>
      </c>
      <c r="E127" t="str">
        <f>VLOOKUP(B127,Sheet2!$B:$C,2,0)</f>
        <v>강원도 춘천시 서면 당림리 강촌교</v>
      </c>
    </row>
    <row r="128" spans="2:5">
      <c r="B128" s="251" t="s">
        <v>1314</v>
      </c>
      <c r="C128" s="271" t="str">
        <f>VLOOKUP(B128,Sheet2!$B:$D,3,0)</f>
        <v>병설</v>
      </c>
      <c r="D128" t="s">
        <v>541</v>
      </c>
      <c r="E128" t="str">
        <f>VLOOKUP(B128,Sheet2!$B:$C,2,0)</f>
        <v>강원도 춘천시 신북읍 천전리 58-2</v>
      </c>
    </row>
    <row r="129" spans="2:5">
      <c r="B129" s="251" t="s">
        <v>1315</v>
      </c>
      <c r="C129" s="271" t="str">
        <f>VLOOKUP(B129,Sheet2!$B:$D,3,0)</f>
        <v>수위</v>
      </c>
      <c r="D129" t="s">
        <v>541</v>
      </c>
      <c r="E129" t="str">
        <f>VLOOKUP(B129,Sheet2!$B:$C,2,0)</f>
        <v>강원도 홍천군 화촌면 송정리 굴운교</v>
      </c>
    </row>
    <row r="130" spans="2:5">
      <c r="B130" s="251" t="s">
        <v>1316</v>
      </c>
      <c r="C130" s="271" t="str">
        <f>VLOOKUP(B130,Sheet2!$B:$D,3,0)</f>
        <v>수위</v>
      </c>
      <c r="D130" t="s">
        <v>541</v>
      </c>
      <c r="E130" t="str">
        <f>VLOOKUP(B130,Sheet2!$B:$C,2,0)</f>
        <v>강원도 홍천군 남면 남노일리 남노일대교</v>
      </c>
    </row>
    <row r="131" spans="2:5">
      <c r="B131" s="251" t="s">
        <v>1317</v>
      </c>
      <c r="C131" s="271" t="str">
        <f>VLOOKUP(B131,Sheet2!$B:$D,3,0)</f>
        <v>우량</v>
      </c>
      <c r="D131" t="s">
        <v>541</v>
      </c>
      <c r="E131" t="str">
        <f>VLOOKUP(B131,Sheet2!$B:$C,2,0)</f>
        <v>강원도 홍천군 내촌면 도관리 440 내촌면사무소</v>
      </c>
    </row>
    <row r="132" spans="2:5">
      <c r="B132" s="251" t="s">
        <v>1318</v>
      </c>
      <c r="C132" s="271" t="str">
        <f>VLOOKUP(B132,Sheet2!$B:$D,3,0)</f>
        <v>우량</v>
      </c>
      <c r="D132" t="s">
        <v>541</v>
      </c>
      <c r="E132" t="str">
        <f>VLOOKUP(B132,Sheet2!$B:$C,2,0)</f>
        <v>강원도 홍천군 영귀미면 노천리 1441 노천초등학교</v>
      </c>
    </row>
    <row r="133" spans="2:5">
      <c r="B133" s="251" t="s">
        <v>1319</v>
      </c>
      <c r="C133" s="271" t="str">
        <f>VLOOKUP(B133,Sheet2!$B:$D,3,0)</f>
        <v>우량</v>
      </c>
      <c r="D133" t="s">
        <v>541</v>
      </c>
      <c r="E133" t="str">
        <f>VLOOKUP(B133,Sheet2!$B:$C,2,0)</f>
        <v>강원도 홍천군 두촌면 자은리 568 두촌중학교</v>
      </c>
    </row>
    <row r="134" spans="2:5">
      <c r="B134" s="251" t="s">
        <v>1320</v>
      </c>
      <c r="C134" s="271" t="str">
        <f>VLOOKUP(B134,Sheet2!$B:$D,3,0)</f>
        <v>우량</v>
      </c>
      <c r="D134" t="s">
        <v>541</v>
      </c>
      <c r="E134" t="str">
        <f>VLOOKUP(B134,Sheet2!$B:$C,2,0)</f>
        <v>강원도 홍천군 남면 유치리 1520 매산초등학교</v>
      </c>
    </row>
    <row r="135" spans="2:5">
      <c r="B135" s="251" t="s">
        <v>1321</v>
      </c>
      <c r="C135" s="271" t="str">
        <f>VLOOKUP(B135,Sheet2!$B:$D,3,0)</f>
        <v>병설</v>
      </c>
      <c r="D135" t="s">
        <v>541</v>
      </c>
      <c r="E135" t="str">
        <f>VLOOKUP(B135,Sheet2!$B:$C,2,0)</f>
        <v>강원도 홍천군 서면 반곡리 반곡교 하류 좌안</v>
      </c>
    </row>
    <row r="136" spans="2:5">
      <c r="B136" s="251" t="s">
        <v>1322</v>
      </c>
      <c r="C136" s="271" t="str">
        <f>VLOOKUP(B136,Sheet2!$B:$D,3,0)</f>
        <v>우량</v>
      </c>
      <c r="D136" t="s">
        <v>541</v>
      </c>
      <c r="E136" t="str">
        <f>VLOOKUP(B136,Sheet2!$B:$C,2,0)</f>
        <v>강원도 홍천군 화촌면 내삼포리 59-2 삼포초등학교</v>
      </c>
    </row>
    <row r="137" spans="2:5">
      <c r="B137" s="251" t="s">
        <v>1323</v>
      </c>
      <c r="C137" s="271" t="str">
        <f>VLOOKUP(B137,Sheet2!$B:$D,3,0)</f>
        <v>수위</v>
      </c>
      <c r="D137" t="s">
        <v>541</v>
      </c>
      <c r="E137" t="str">
        <f>VLOOKUP(B137,Sheet2!$B:$C,2,0)</f>
        <v>강원도 홍천군 화촌면 주음치리 주음치교</v>
      </c>
    </row>
    <row r="138" spans="2:5">
      <c r="B138" s="251" t="s">
        <v>1324</v>
      </c>
      <c r="C138" s="271" t="str">
        <f>VLOOKUP(B138,Sheet2!$B:$D,3,0)</f>
        <v>수위</v>
      </c>
      <c r="D138" t="s">
        <v>541</v>
      </c>
      <c r="E138" t="str">
        <f>VLOOKUP(B138,Sheet2!$B:$C,2,0)</f>
        <v>강원도 홍천군 홍천읍 연봉리 홍천교</v>
      </c>
    </row>
    <row r="139" spans="2:5">
      <c r="B139" s="251" t="s">
        <v>1325</v>
      </c>
      <c r="C139" s="271" t="str">
        <f>VLOOKUP(B139,Sheet2!$B:$D,3,0)</f>
        <v>우량</v>
      </c>
      <c r="D139" t="s">
        <v>541</v>
      </c>
      <c r="E139" t="str">
        <f>VLOOKUP(B139,Sheet2!$B:$C,2,0)</f>
        <v>강원도 홍천군 홍천읍 결운리 311 홍천농업고등학교</v>
      </c>
    </row>
    <row r="140" spans="2:5">
      <c r="B140" s="253" t="s">
        <v>1326</v>
      </c>
      <c r="C140" s="271" t="str">
        <f>VLOOKUP(B140,Sheet2!$B:$D,3,0)</f>
        <v>수위</v>
      </c>
      <c r="D140" t="s">
        <v>373</v>
      </c>
      <c r="E140" t="str">
        <f>VLOOKUP(B140,Sheet2!$B:$C,2,0)</f>
        <v>충청북도 단양군 가곡면 덕천리 덕천교</v>
      </c>
    </row>
    <row r="141" spans="2:5">
      <c r="B141" s="252" t="s">
        <v>1327</v>
      </c>
      <c r="C141" s="271" t="str">
        <f>VLOOKUP(B141,Sheet2!$B:$D,3,0)</f>
        <v>수위</v>
      </c>
      <c r="D141" t="s">
        <v>373</v>
      </c>
      <c r="E141" t="str">
        <f>VLOOKUP(B141,Sheet2!$B:$C,2,0)</f>
        <v>경기도 안성시 공도읍 건천리 2-5</v>
      </c>
    </row>
    <row r="142" spans="2:5">
      <c r="B142" s="252" t="s">
        <v>1328</v>
      </c>
      <c r="C142" s="271" t="str">
        <f>VLOOKUP(B142,Sheet2!$B:$D,3,0)</f>
        <v>우량</v>
      </c>
      <c r="D142" t="s">
        <v>373</v>
      </c>
      <c r="E142" t="str">
        <f>VLOOKUP(B142,Sheet2!$B:$C,2,0)</f>
        <v>경기도 안성시 양성면 삼암리 195-5</v>
      </c>
    </row>
    <row r="143" spans="2:5">
      <c r="B143" s="252" t="s">
        <v>1329</v>
      </c>
      <c r="C143" s="271" t="str">
        <f>VLOOKUP(B143,Sheet2!$B:$D,3,0)</f>
        <v>우량</v>
      </c>
      <c r="D143" t="s">
        <v>373</v>
      </c>
      <c r="E143" t="str">
        <f>VLOOKUP(B143,Sheet2!$B:$C,2,0)</f>
        <v>경기도 안성시 삼죽면 삼죽초교길 20 삼죽초등학교</v>
      </c>
    </row>
    <row r="144" spans="2:5">
      <c r="B144" s="252" t="s">
        <v>1330</v>
      </c>
      <c r="C144" s="271" t="str">
        <f>VLOOKUP(B144,Sheet2!$B:$D,3,0)</f>
        <v>수위</v>
      </c>
      <c r="D144" t="s">
        <v>373</v>
      </c>
      <c r="E144" t="str">
        <f>VLOOKUP(B144,Sheet2!$B:$C,2,0)</f>
        <v>경기도 안성시 도기동 옥산대교</v>
      </c>
    </row>
    <row r="145" spans="2:5">
      <c r="B145" s="252" t="s">
        <v>1331</v>
      </c>
      <c r="C145" s="271" t="str">
        <f>VLOOKUP(B145,Sheet2!$B:$D,3,0)</f>
        <v>우량</v>
      </c>
      <c r="D145" t="s">
        <v>373</v>
      </c>
      <c r="E145" t="str">
        <f>VLOOKUP(B145,Sheet2!$B:$C,2,0)</f>
        <v>경기도 여주시 가남읍 가남로 649 금당초등학교</v>
      </c>
    </row>
    <row r="146" spans="2:5">
      <c r="B146" s="259" t="s">
        <v>1332</v>
      </c>
      <c r="C146" s="271" t="str">
        <f>VLOOKUP(B146,Sheet2!$B:$D,3,0)</f>
        <v>수위</v>
      </c>
      <c r="D146" t="s">
        <v>373</v>
      </c>
      <c r="E146" t="str">
        <f>VLOOKUP(B146,Sheet2!$B:$C,2,0)</f>
        <v>강원도 영월군 영월읍 하송리 팔괴교</v>
      </c>
    </row>
    <row r="147" spans="2:5">
      <c r="B147" s="259" t="s">
        <v>1333</v>
      </c>
      <c r="C147" s="271" t="str">
        <f>VLOOKUP(B147,Sheet2!$B:$D,3,0)</f>
        <v>수위</v>
      </c>
      <c r="D147" t="s">
        <v>373</v>
      </c>
      <c r="E147" t="str">
        <f>VLOOKUP(B147,Sheet2!$B:$C,2,0)</f>
        <v>충청북도 음성군 감곡면 원당리 총천교</v>
      </c>
    </row>
    <row r="148" spans="2:5">
      <c r="B148" s="252" t="s">
        <v>1334</v>
      </c>
      <c r="C148" s="271" t="str">
        <f>VLOOKUP(B148,Sheet2!$B:$D,3,0)</f>
        <v>우량</v>
      </c>
      <c r="D148" t="s">
        <v>373</v>
      </c>
      <c r="E148" t="str">
        <f>VLOOKUP(B148,Sheet2!$B:$C,2,0)</f>
        <v>경기도 이천시 설성면 설성로 165-25 장천초등학교</v>
      </c>
    </row>
    <row r="149" spans="2:5">
      <c r="B149" s="252" t="s">
        <v>1335</v>
      </c>
      <c r="C149" s="271" t="str">
        <f>VLOOKUP(B149,Sheet2!$B:$D,3,0)</f>
        <v>수위</v>
      </c>
      <c r="D149" t="s">
        <v>373</v>
      </c>
      <c r="E149" t="str">
        <f>VLOOKUP(B149,Sheet2!$B:$C,2,0)</f>
        <v>경기 평택시 유천동 (구)안성천교</v>
      </c>
    </row>
    <row r="150" spans="2:5">
      <c r="B150" s="253" t="s">
        <v>1336</v>
      </c>
      <c r="C150" s="271" t="str">
        <f>VLOOKUP(B150,Sheet2!$B:$D,3,0)</f>
        <v>병설</v>
      </c>
      <c r="D150" t="s">
        <v>373</v>
      </c>
      <c r="E150" t="str">
        <f>VLOOKUP(B150,Sheet2!$B:$C,2,0)</f>
        <v>경기도 평택시 평택동 군문교</v>
      </c>
    </row>
    <row r="151" spans="2:5">
      <c r="B151" s="253" t="s">
        <v>1337</v>
      </c>
      <c r="C151" s="271" t="str">
        <f>VLOOKUP(B151,Sheet2!$B:$D,3,0)</f>
        <v>수위</v>
      </c>
      <c r="D151" t="s">
        <v>373</v>
      </c>
      <c r="E151" t="str">
        <f>VLOOKUP(B151,Sheet2!$B:$C,2,0)</f>
        <v>경기도 평택시 고덕면 동청리 73-8 동연교 하류 좌안</v>
      </c>
    </row>
    <row r="152" spans="2:5">
      <c r="B152" s="253" t="s">
        <v>1338</v>
      </c>
      <c r="C152" s="271" t="str">
        <f>VLOOKUP(B152,Sheet2!$B:$D,3,0)</f>
        <v>수위</v>
      </c>
      <c r="D152" t="s">
        <v>373</v>
      </c>
      <c r="E152" t="str">
        <f>VLOOKUP(B152,Sheet2!$B:$C,2,0)</f>
        <v>경기도 평택시 진위면 하북리 진위1교</v>
      </c>
    </row>
    <row r="153" spans="2:5">
      <c r="B153" s="253" t="s">
        <v>1339</v>
      </c>
      <c r="C153" s="271" t="str">
        <f>VLOOKUP(B153,Sheet2!$B:$D,3,0)</f>
        <v>병설</v>
      </c>
      <c r="D153" t="s">
        <v>373</v>
      </c>
      <c r="E153" t="str">
        <f>VLOOKUP(B153,Sheet2!$B:$C,2,0)</f>
        <v>경기도 평택시 서탄면 적봉리 383-33</v>
      </c>
    </row>
    <row r="154" spans="2:5">
      <c r="B154" s="260" t="s">
        <v>1340</v>
      </c>
      <c r="C154" s="271" t="str">
        <f>VLOOKUP(B154,Sheet2!$B:$D,3,0)</f>
        <v>수위</v>
      </c>
      <c r="D154" t="s">
        <v>561</v>
      </c>
      <c r="E154" t="str">
        <f>VLOOKUP(B154,Sheet2!$B:$C,2,0)</f>
        <v>경기도 파주시 하지석동 교하교</v>
      </c>
    </row>
    <row r="155" spans="2:5">
      <c r="B155" s="258" t="s">
        <v>1341</v>
      </c>
      <c r="C155" s="271" t="str">
        <f>VLOOKUP(B155,Sheet2!$B:$D,3,0)</f>
        <v>우량</v>
      </c>
      <c r="D155" t="s">
        <v>563</v>
      </c>
      <c r="E155" t="str">
        <f>VLOOKUP(B155,Sheet2!$B:$C,2,0)</f>
        <v>강원도 강릉시 연곡면 삼산리 159-2 소금강분소</v>
      </c>
    </row>
    <row r="156" spans="2:5">
      <c r="B156" s="258" t="s">
        <v>1342</v>
      </c>
      <c r="C156" s="271" t="str">
        <f>VLOOKUP(B156,Sheet2!$B:$D,3,0)</f>
        <v>수위</v>
      </c>
      <c r="D156" t="s">
        <v>563</v>
      </c>
      <c r="E156" t="str">
        <f>VLOOKUP(B156,Sheet2!$B:$C,2,0)</f>
        <v>강원도 강릉시 연곡면 송림리 송림교</v>
      </c>
    </row>
    <row r="157" spans="2:5">
      <c r="B157" s="258" t="s">
        <v>1343</v>
      </c>
      <c r="C157" s="271" t="str">
        <f>VLOOKUP(B157,Sheet2!$B:$D,3,0)</f>
        <v>수위</v>
      </c>
      <c r="D157" t="s">
        <v>563</v>
      </c>
      <c r="E157" t="str">
        <f>VLOOKUP(B157,Sheet2!$B:$C,2,0)</f>
        <v>강원도 강릉시 회산동 회산교</v>
      </c>
    </row>
    <row r="158" spans="2:5">
      <c r="B158" s="258" t="s">
        <v>1344</v>
      </c>
      <c r="C158" s="271" t="str">
        <f>VLOOKUP(B158,Sheet2!$B:$D,3,0)</f>
        <v>우량</v>
      </c>
      <c r="D158" t="s">
        <v>563</v>
      </c>
      <c r="E158" t="str">
        <f>VLOOKUP(B158,Sheet2!$B:$C,2,0)</f>
        <v>충청북도 괴산군 청천면 이평리 191 송면중학교</v>
      </c>
    </row>
    <row r="159" spans="2:5">
      <c r="B159" s="258" t="s">
        <v>1345</v>
      </c>
      <c r="C159" s="271" t="str">
        <f>VLOOKUP(B159,Sheet2!$B:$D,3,0)</f>
        <v>우량</v>
      </c>
      <c r="D159" t="s">
        <v>563</v>
      </c>
      <c r="E159" t="str">
        <f>VLOOKUP(B159,Sheet2!$B:$C,2,0)</f>
        <v>충청북도 괴산군 청천면 괴산로 1342-1 청천면사무소</v>
      </c>
    </row>
    <row r="160" spans="2:5">
      <c r="B160" s="258" t="s">
        <v>1346</v>
      </c>
      <c r="C160" s="271" t="str">
        <f>VLOOKUP(B160,Sheet2!$B:$D,3,0)</f>
        <v>수위</v>
      </c>
      <c r="D160" t="s">
        <v>563</v>
      </c>
      <c r="E160" t="str">
        <f>VLOOKUP(B160,Sheet2!$B:$C,2,0)</f>
        <v>경기도 동두천시 송내동 송천교</v>
      </c>
    </row>
    <row r="161" spans="2:5">
      <c r="B161" s="258" t="s">
        <v>1347</v>
      </c>
      <c r="C161" s="271" t="str">
        <f>VLOOKUP(B161,Sheet2!$B:$D,3,0)</f>
        <v>우량</v>
      </c>
      <c r="D161" t="s">
        <v>563</v>
      </c>
      <c r="E161" t="str">
        <f>VLOOKUP(B161,Sheet2!$B:$C,2,0)</f>
        <v>충청북도 보은군 속리산면 사내리 225-3 법주사</v>
      </c>
    </row>
    <row r="162" spans="2:5">
      <c r="B162" s="258" t="s">
        <v>1348</v>
      </c>
      <c r="C162" s="271" t="str">
        <f>VLOOKUP(B162,Sheet2!$B:$D,3,0)</f>
        <v>우량</v>
      </c>
      <c r="D162" t="s">
        <v>563</v>
      </c>
      <c r="E162" t="str">
        <f>VLOOKUP(B162,Sheet2!$B:$C,2,0)</f>
        <v>충청북도 보은군 산외면 탁주리 105-4 원평삼거리</v>
      </c>
    </row>
    <row r="163" spans="2:5">
      <c r="B163" s="258" t="s">
        <v>1349</v>
      </c>
      <c r="C163" s="271" t="str">
        <f>VLOOKUP(B163,Sheet2!$B:$D,3,0)</f>
        <v>수위</v>
      </c>
      <c r="D163" t="s">
        <v>563</v>
      </c>
      <c r="E163" t="str">
        <f>VLOOKUP(B163,Sheet2!$B:$C,2,0)</f>
        <v>강원도 삼척시 원덕읍 기곡리 남양촌교</v>
      </c>
    </row>
    <row r="164" spans="2:5">
      <c r="B164" s="258" t="s">
        <v>1350</v>
      </c>
      <c r="C164" s="271" t="str">
        <f>VLOOKUP(B164,Sheet2!$B:$D,3,0)</f>
        <v>우량</v>
      </c>
      <c r="D164" t="s">
        <v>563</v>
      </c>
      <c r="E164" t="str">
        <f>VLOOKUP(B164,Sheet2!$B:$C,2,0)</f>
        <v>강원도 양구군 방산면 평화로 5121-7 방산초등학교</v>
      </c>
    </row>
    <row r="165" spans="2:5">
      <c r="B165" s="258" t="s">
        <v>1351</v>
      </c>
      <c r="C165" s="271" t="str">
        <f>VLOOKUP(B165,Sheet2!$B:$D,3,0)</f>
        <v>우량</v>
      </c>
      <c r="D165" t="s">
        <v>563</v>
      </c>
      <c r="E165" t="str">
        <f>VLOOKUP(B165,Sheet2!$B:$C,2,0)</f>
        <v>강원도 양양군 서면 갈천리 126</v>
      </c>
    </row>
    <row r="166" spans="2:5">
      <c r="B166" s="258" t="s">
        <v>1352</v>
      </c>
      <c r="C166" s="271" t="str">
        <f>VLOOKUP(B166,Sheet2!$B:$D,3,0)</f>
        <v>수위</v>
      </c>
      <c r="D166" t="s">
        <v>563</v>
      </c>
      <c r="E166" t="str">
        <f>VLOOKUP(B166,Sheet2!$B:$C,2,0)</f>
        <v>강원도 양양군 양양읍 연창리 양양대교</v>
      </c>
    </row>
    <row r="167" spans="2:5">
      <c r="B167" s="258" t="s">
        <v>1353</v>
      </c>
      <c r="C167" s="271" t="str">
        <f>VLOOKUP(B167,Sheet2!$B:$D,3,0)</f>
        <v>수위</v>
      </c>
      <c r="D167" t="s">
        <v>563</v>
      </c>
      <c r="E167" t="str">
        <f>VLOOKUP(B167,Sheet2!$B:$C,2,0)</f>
        <v>강원도 양양군 서면 용천리 용천2교</v>
      </c>
    </row>
    <row r="168" spans="2:5">
      <c r="B168" s="258" t="s">
        <v>1354</v>
      </c>
      <c r="C168" s="271" t="str">
        <f>VLOOKUP(B168,Sheet2!$B:$D,3,0)</f>
        <v>우량</v>
      </c>
      <c r="D168" t="s">
        <v>563</v>
      </c>
      <c r="E168" t="str">
        <f>VLOOKUP(B168,Sheet2!$B:$C,2,0)</f>
        <v>경기도 연천군 연천읍 상리로 70 상리초등학교</v>
      </c>
    </row>
    <row r="169" spans="2:5">
      <c r="B169" s="258" t="s">
        <v>1201</v>
      </c>
      <c r="C169" s="271" t="str">
        <f>VLOOKUP(B169,Sheet2!$B:$D,3,0)</f>
        <v>수위</v>
      </c>
      <c r="D169" t="s">
        <v>563</v>
      </c>
      <c r="E169" t="str">
        <f>VLOOKUP(B169,Sheet2!$B:$C,2,0)</f>
        <v>경기도 연천군 군남면 필승교</v>
      </c>
    </row>
    <row r="170" spans="2:5">
      <c r="B170" s="258" t="s">
        <v>1355</v>
      </c>
      <c r="C170" s="271" t="str">
        <f>VLOOKUP(B170,Sheet2!$B:$D,3,0)</f>
        <v>수위</v>
      </c>
      <c r="D170" t="s">
        <v>563</v>
      </c>
      <c r="E170" t="str">
        <f>VLOOKUP(B170,Sheet2!$B:$C,2,0)</f>
        <v>강원도 인제군 서화면 서화리 반월촌교</v>
      </c>
    </row>
    <row r="171" spans="2:5">
      <c r="B171" s="258" t="s">
        <v>1356</v>
      </c>
      <c r="C171" s="271" t="str">
        <f>VLOOKUP(B171,Sheet2!$B:$D,3,0)</f>
        <v>수위</v>
      </c>
      <c r="D171" t="s">
        <v>563</v>
      </c>
      <c r="E171" t="str">
        <f>VLOOKUP(B171,Sheet2!$B:$C,2,0)</f>
        <v>강원도 인제군 상남면 미산리 양지교</v>
      </c>
    </row>
    <row r="172" spans="2:5">
      <c r="B172" s="258" t="s">
        <v>1357</v>
      </c>
      <c r="C172" s="271" t="str">
        <f>VLOOKUP(B172,Sheet2!$B:$D,3,0)</f>
        <v>수위</v>
      </c>
      <c r="D172" t="s">
        <v>563</v>
      </c>
      <c r="E172" t="str">
        <f>VLOOKUP(B172,Sheet2!$B:$C,2,0)</f>
        <v>강원도 인제군 상남면 미산리 왕성동교</v>
      </c>
    </row>
    <row r="173" spans="2:5">
      <c r="B173" s="258" t="s">
        <v>1358</v>
      </c>
      <c r="C173" s="271" t="str">
        <f>VLOOKUP(B173,Sheet2!$B:$D,3,0)</f>
        <v>우량</v>
      </c>
      <c r="D173" t="s">
        <v>563</v>
      </c>
      <c r="E173" t="str">
        <f>VLOOKUP(B173,Sheet2!$B:$C,2,0)</f>
        <v>강원도 인제군 기린면 조침령로 1156</v>
      </c>
    </row>
    <row r="174" spans="2:5">
      <c r="B174" s="258" t="s">
        <v>1359</v>
      </c>
      <c r="C174" s="271" t="str">
        <f>VLOOKUP(B174,Sheet2!$B:$D,3,0)</f>
        <v>수위</v>
      </c>
      <c r="D174" t="s">
        <v>563</v>
      </c>
      <c r="E174" t="str">
        <f>VLOOKUP(B174,Sheet2!$B:$C,2,0)</f>
        <v>강원도 인제군 기린면 서리 하죽천교</v>
      </c>
    </row>
    <row r="175" spans="2:5">
      <c r="B175" s="258" t="s">
        <v>1360</v>
      </c>
      <c r="C175" s="271" t="str">
        <f>VLOOKUP(B175,Sheet2!$B:$D,3,0)</f>
        <v>수위</v>
      </c>
      <c r="D175" t="s">
        <v>563</v>
      </c>
      <c r="E175" t="str">
        <f>VLOOKUP(B175,Sheet2!$B:$C,2,0)</f>
        <v>강원도 인제군 기린면 현리 현리교</v>
      </c>
    </row>
    <row r="176" spans="2:5">
      <c r="B176" s="258" t="s">
        <v>1361</v>
      </c>
      <c r="C176" s="271" t="str">
        <f>VLOOKUP(B176,Sheet2!$B:$D,3,0)</f>
        <v>우량</v>
      </c>
      <c r="D176" t="s">
        <v>563</v>
      </c>
      <c r="E176" t="str">
        <f>VLOOKUP(B176,Sheet2!$B:$C,2,0)</f>
        <v>충청북도 제천시 한수면 미륵송계로 1360 덕주휴게소</v>
      </c>
    </row>
    <row r="177" spans="2:5">
      <c r="B177" s="258" t="s">
        <v>1362</v>
      </c>
      <c r="C177" s="271" t="str">
        <f>VLOOKUP(B177,Sheet2!$B:$D,3,0)</f>
        <v>수위</v>
      </c>
      <c r="D177" t="s">
        <v>563</v>
      </c>
      <c r="E177" t="str">
        <f>VLOOKUP(B177,Sheet2!$B:$C,2,0)</f>
        <v>충청북도 청주시 상당구 미원면 옥화리 옥화1교</v>
      </c>
    </row>
    <row r="178" spans="2:5">
      <c r="B178" s="258" t="s">
        <v>1363</v>
      </c>
      <c r="C178" s="271" t="str">
        <f>VLOOKUP(B178,Sheet2!$B:$D,3,0)</f>
        <v>우량</v>
      </c>
      <c r="D178" t="s">
        <v>563</v>
      </c>
      <c r="E178" t="str">
        <f>VLOOKUP(B178,Sheet2!$B:$C,2,0)</f>
        <v>충청북도 충주시 수안보면 관동길 9-9 수안보면사무소</v>
      </c>
    </row>
    <row r="179" spans="2:5">
      <c r="B179" s="258" t="s">
        <v>1364</v>
      </c>
      <c r="C179" s="271" t="str">
        <f>VLOOKUP(B179,Sheet2!$B:$D,3,0)</f>
        <v>우량</v>
      </c>
      <c r="D179" t="s">
        <v>563</v>
      </c>
      <c r="E179" t="str">
        <f>VLOOKUP(B179,Sheet2!$B:$C,2,0)</f>
        <v>강원도 평창군 진부면 간평리 103-2 진부초등학교 월정분교(폐교)</v>
      </c>
    </row>
    <row r="180" spans="2:5">
      <c r="B180" s="258" t="s">
        <v>1365</v>
      </c>
      <c r="C180" s="271" t="str">
        <f>VLOOKUP(B180,Sheet2!$B:$D,3,0)</f>
        <v>우량</v>
      </c>
      <c r="D180" t="s">
        <v>563</v>
      </c>
      <c r="E180" t="str">
        <f>VLOOKUP(B180,Sheet2!$B:$C,2,0)</f>
        <v>강원도 평창군 용평면 노동리 327-10 이승복기념관</v>
      </c>
    </row>
    <row r="181" spans="2:5">
      <c r="B181" s="258" t="s">
        <v>1366</v>
      </c>
      <c r="C181" s="271" t="str">
        <f>VLOOKUP(B181,Sheet2!$B:$D,3,0)</f>
        <v>우량</v>
      </c>
      <c r="D181" t="s">
        <v>563</v>
      </c>
      <c r="E181" t="str">
        <f>VLOOKUP(B181,Sheet2!$B:$C,2,0)</f>
        <v>경기도 포천시 소홀읍 송우로 42 송우초등학교</v>
      </c>
    </row>
    <row r="182" spans="2:5">
      <c r="B182" s="258" t="s">
        <v>1367</v>
      </c>
      <c r="C182" s="271" t="str">
        <f>VLOOKUP(B182,Sheet2!$B:$D,3,0)</f>
        <v>우량</v>
      </c>
      <c r="D182" t="s">
        <v>563</v>
      </c>
      <c r="E182" t="str">
        <f>VLOOKUP(B182,Sheet2!$B:$C,2,0)</f>
        <v>강원도 홍천군 내면 명개리 163-3</v>
      </c>
    </row>
  </sheetData>
  <phoneticPr fontId="1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C000"/>
  </sheetPr>
  <dimension ref="B1:D317"/>
  <sheetViews>
    <sheetView workbookViewId="0">
      <selection activeCell="C22" sqref="C22"/>
    </sheetView>
  </sheetViews>
  <sheetFormatPr defaultRowHeight="13.5"/>
  <cols>
    <col min="2" max="2" width="24.77734375" bestFit="1" customWidth="1"/>
    <col min="3" max="3" width="60.77734375" bestFit="1" customWidth="1"/>
  </cols>
  <sheetData>
    <row r="1" spans="2:4">
      <c r="B1" t="s">
        <v>1369</v>
      </c>
      <c r="C1" t="s">
        <v>1370</v>
      </c>
      <c r="D1" t="s">
        <v>1371</v>
      </c>
    </row>
    <row r="2" spans="2:4">
      <c r="B2" t="s">
        <v>577</v>
      </c>
      <c r="C2" t="s">
        <v>578</v>
      </c>
      <c r="D2" s="269" t="s">
        <v>1373</v>
      </c>
    </row>
    <row r="3" spans="2:4">
      <c r="B3" t="s">
        <v>1056</v>
      </c>
      <c r="D3" s="269" t="s">
        <v>1372</v>
      </c>
    </row>
    <row r="4" spans="2:4">
      <c r="B4" t="s">
        <v>579</v>
      </c>
      <c r="C4" t="s">
        <v>1057</v>
      </c>
      <c r="D4" s="269" t="s">
        <v>1373</v>
      </c>
    </row>
    <row r="5" spans="2:4">
      <c r="B5" t="s">
        <v>580</v>
      </c>
      <c r="C5" t="s">
        <v>1058</v>
      </c>
      <c r="D5" s="269" t="s">
        <v>1374</v>
      </c>
    </row>
    <row r="6" spans="2:4">
      <c r="B6" t="s">
        <v>581</v>
      </c>
      <c r="C6" t="s">
        <v>582</v>
      </c>
      <c r="D6" s="269" t="s">
        <v>1372</v>
      </c>
    </row>
    <row r="7" spans="2:4">
      <c r="B7" t="s">
        <v>583</v>
      </c>
      <c r="C7" t="s">
        <v>1059</v>
      </c>
      <c r="D7" s="269" t="s">
        <v>1372</v>
      </c>
    </row>
    <row r="8" spans="2:4">
      <c r="B8" t="s">
        <v>584</v>
      </c>
      <c r="C8" t="s">
        <v>585</v>
      </c>
      <c r="D8" s="269" t="s">
        <v>1374</v>
      </c>
    </row>
    <row r="9" spans="2:4">
      <c r="B9" t="s">
        <v>586</v>
      </c>
      <c r="C9" t="s">
        <v>1060</v>
      </c>
      <c r="D9" s="269" t="s">
        <v>1374</v>
      </c>
    </row>
    <row r="10" spans="2:4">
      <c r="B10" t="s">
        <v>587</v>
      </c>
      <c r="C10" t="s">
        <v>588</v>
      </c>
      <c r="D10" s="269" t="s">
        <v>1374</v>
      </c>
    </row>
    <row r="11" spans="2:4">
      <c r="B11" t="s">
        <v>589</v>
      </c>
      <c r="C11" t="s">
        <v>1061</v>
      </c>
      <c r="D11" s="269" t="s">
        <v>1374</v>
      </c>
    </row>
    <row r="12" spans="2:4">
      <c r="B12" t="s">
        <v>590</v>
      </c>
      <c r="C12" t="s">
        <v>591</v>
      </c>
      <c r="D12" s="269" t="s">
        <v>1372</v>
      </c>
    </row>
    <row r="13" spans="2:4">
      <c r="B13" t="s">
        <v>592</v>
      </c>
      <c r="C13" t="s">
        <v>593</v>
      </c>
      <c r="D13" s="269" t="s">
        <v>1372</v>
      </c>
    </row>
    <row r="14" spans="2:4">
      <c r="B14" t="s">
        <v>594</v>
      </c>
      <c r="C14" t="s">
        <v>1062</v>
      </c>
      <c r="D14" s="269" t="s">
        <v>1372</v>
      </c>
    </row>
    <row r="15" spans="2:4">
      <c r="B15" t="s">
        <v>595</v>
      </c>
      <c r="D15" s="269" t="s">
        <v>1374</v>
      </c>
    </row>
    <row r="16" spans="2:4">
      <c r="B16" t="s">
        <v>1063</v>
      </c>
      <c r="C16" t="s">
        <v>596</v>
      </c>
      <c r="D16" s="269" t="s">
        <v>1372</v>
      </c>
    </row>
    <row r="17" spans="2:4">
      <c r="B17" s="257" t="s">
        <v>1242</v>
      </c>
      <c r="C17" t="s">
        <v>1064</v>
      </c>
      <c r="D17" s="269" t="s">
        <v>1374</v>
      </c>
    </row>
    <row r="18" spans="2:4">
      <c r="B18" t="s">
        <v>597</v>
      </c>
      <c r="C18" t="s">
        <v>598</v>
      </c>
      <c r="D18" s="269" t="s">
        <v>1372</v>
      </c>
    </row>
    <row r="19" spans="2:4">
      <c r="B19" t="s">
        <v>599</v>
      </c>
      <c r="C19" t="s">
        <v>600</v>
      </c>
      <c r="D19" s="269" t="s">
        <v>1374</v>
      </c>
    </row>
    <row r="20" spans="2:4">
      <c r="B20" t="s">
        <v>601</v>
      </c>
      <c r="C20" t="s">
        <v>602</v>
      </c>
      <c r="D20" s="269" t="s">
        <v>1373</v>
      </c>
    </row>
    <row r="21" spans="2:4">
      <c r="B21" t="s">
        <v>603</v>
      </c>
      <c r="C21" t="s">
        <v>604</v>
      </c>
      <c r="D21" s="269" t="s">
        <v>1372</v>
      </c>
    </row>
    <row r="22" spans="2:4">
      <c r="B22" t="s">
        <v>605</v>
      </c>
      <c r="C22" t="s">
        <v>606</v>
      </c>
      <c r="D22" s="269" t="s">
        <v>1374</v>
      </c>
    </row>
    <row r="23" spans="2:4">
      <c r="B23" t="s">
        <v>607</v>
      </c>
      <c r="C23" t="s">
        <v>608</v>
      </c>
      <c r="D23" s="269" t="s">
        <v>1374</v>
      </c>
    </row>
    <row r="24" spans="2:4">
      <c r="B24" t="s">
        <v>609</v>
      </c>
      <c r="C24" t="s">
        <v>610</v>
      </c>
      <c r="D24" s="269" t="s">
        <v>1372</v>
      </c>
    </row>
    <row r="25" spans="2:4">
      <c r="B25" t="s">
        <v>611</v>
      </c>
      <c r="C25" t="s">
        <v>612</v>
      </c>
      <c r="D25" s="269" t="s">
        <v>1372</v>
      </c>
    </row>
    <row r="26" spans="2:4">
      <c r="B26" t="s">
        <v>613</v>
      </c>
      <c r="C26" t="s">
        <v>614</v>
      </c>
      <c r="D26" s="269" t="s">
        <v>1372</v>
      </c>
    </row>
    <row r="27" spans="2:4">
      <c r="B27" t="s">
        <v>615</v>
      </c>
      <c r="C27" t="s">
        <v>1065</v>
      </c>
      <c r="D27" s="269" t="s">
        <v>1374</v>
      </c>
    </row>
    <row r="28" spans="2:4">
      <c r="B28" t="s">
        <v>616</v>
      </c>
      <c r="C28" t="s">
        <v>617</v>
      </c>
      <c r="D28" s="269" t="s">
        <v>1372</v>
      </c>
    </row>
    <row r="29" spans="2:4">
      <c r="B29" t="s">
        <v>618</v>
      </c>
      <c r="C29" t="s">
        <v>1066</v>
      </c>
      <c r="D29" s="269" t="s">
        <v>1374</v>
      </c>
    </row>
    <row r="30" spans="2:4">
      <c r="B30" t="s">
        <v>619</v>
      </c>
      <c r="C30" t="s">
        <v>620</v>
      </c>
      <c r="D30" s="269" t="s">
        <v>1372</v>
      </c>
    </row>
    <row r="31" spans="2:4">
      <c r="B31" t="s">
        <v>621</v>
      </c>
      <c r="C31" t="s">
        <v>622</v>
      </c>
      <c r="D31" s="269" t="s">
        <v>1374</v>
      </c>
    </row>
    <row r="32" spans="2:4">
      <c r="B32" t="s">
        <v>1067</v>
      </c>
      <c r="C32" t="s">
        <v>1068</v>
      </c>
      <c r="D32" s="269" t="s">
        <v>1372</v>
      </c>
    </row>
    <row r="33" spans="2:4">
      <c r="B33" t="s">
        <v>623</v>
      </c>
      <c r="C33" t="s">
        <v>624</v>
      </c>
      <c r="D33" s="269" t="s">
        <v>1374</v>
      </c>
    </row>
    <row r="34" spans="2:4">
      <c r="B34" t="s">
        <v>625</v>
      </c>
      <c r="C34" t="s">
        <v>626</v>
      </c>
      <c r="D34" s="269" t="s">
        <v>1372</v>
      </c>
    </row>
    <row r="35" spans="2:4">
      <c r="B35" s="257" t="s">
        <v>1244</v>
      </c>
      <c r="C35" t="s">
        <v>1069</v>
      </c>
      <c r="D35" s="269" t="s">
        <v>1374</v>
      </c>
    </row>
    <row r="36" spans="2:4">
      <c r="B36" t="s">
        <v>627</v>
      </c>
      <c r="C36" t="s">
        <v>1070</v>
      </c>
      <c r="D36" s="269" t="s">
        <v>1374</v>
      </c>
    </row>
    <row r="37" spans="2:4">
      <c r="B37" t="s">
        <v>628</v>
      </c>
      <c r="C37" t="s">
        <v>1071</v>
      </c>
      <c r="D37" s="269" t="s">
        <v>1372</v>
      </c>
    </row>
    <row r="38" spans="2:4">
      <c r="B38" t="s">
        <v>629</v>
      </c>
      <c r="C38" t="s">
        <v>1072</v>
      </c>
      <c r="D38" s="269" t="s">
        <v>1374</v>
      </c>
    </row>
    <row r="39" spans="2:4">
      <c r="B39" t="s">
        <v>630</v>
      </c>
      <c r="C39" t="s">
        <v>631</v>
      </c>
      <c r="D39" s="269" t="s">
        <v>1372</v>
      </c>
    </row>
    <row r="40" spans="2:4">
      <c r="B40" t="s">
        <v>632</v>
      </c>
      <c r="C40" t="s">
        <v>633</v>
      </c>
      <c r="D40" s="269" t="s">
        <v>1372</v>
      </c>
    </row>
    <row r="41" spans="2:4">
      <c r="B41" t="s">
        <v>634</v>
      </c>
      <c r="C41" t="s">
        <v>1073</v>
      </c>
      <c r="D41" s="269" t="s">
        <v>1372</v>
      </c>
    </row>
    <row r="42" spans="2:4">
      <c r="B42" t="s">
        <v>635</v>
      </c>
      <c r="C42" t="s">
        <v>636</v>
      </c>
      <c r="D42" s="269" t="s">
        <v>1372</v>
      </c>
    </row>
    <row r="43" spans="2:4">
      <c r="B43" t="s">
        <v>635</v>
      </c>
      <c r="C43" t="s">
        <v>636</v>
      </c>
      <c r="D43" s="269" t="s">
        <v>1372</v>
      </c>
    </row>
    <row r="44" spans="2:4">
      <c r="B44" t="s">
        <v>637</v>
      </c>
      <c r="C44" t="s">
        <v>1074</v>
      </c>
      <c r="D44" s="269" t="s">
        <v>1372</v>
      </c>
    </row>
    <row r="45" spans="2:4">
      <c r="B45" t="s">
        <v>638</v>
      </c>
      <c r="C45" t="s">
        <v>639</v>
      </c>
      <c r="D45" s="269" t="s">
        <v>1373</v>
      </c>
    </row>
    <row r="46" spans="2:4">
      <c r="B46" t="s">
        <v>640</v>
      </c>
      <c r="C46" t="s">
        <v>641</v>
      </c>
      <c r="D46" s="269" t="s">
        <v>1374</v>
      </c>
    </row>
    <row r="47" spans="2:4">
      <c r="B47" t="s">
        <v>642</v>
      </c>
      <c r="C47" t="s">
        <v>643</v>
      </c>
      <c r="D47" s="269" t="s">
        <v>1372</v>
      </c>
    </row>
    <row r="48" spans="2:4">
      <c r="B48" t="s">
        <v>644</v>
      </c>
      <c r="C48" t="s">
        <v>645</v>
      </c>
      <c r="D48" s="269" t="s">
        <v>1372</v>
      </c>
    </row>
    <row r="49" spans="2:4">
      <c r="B49" t="s">
        <v>646</v>
      </c>
      <c r="C49" t="s">
        <v>1075</v>
      </c>
      <c r="D49" s="269" t="s">
        <v>1373</v>
      </c>
    </row>
    <row r="50" spans="2:4">
      <c r="B50" t="s">
        <v>647</v>
      </c>
      <c r="C50" t="s">
        <v>648</v>
      </c>
      <c r="D50" s="269" t="s">
        <v>1372</v>
      </c>
    </row>
    <row r="51" spans="2:4">
      <c r="B51" t="s">
        <v>649</v>
      </c>
      <c r="C51" t="s">
        <v>650</v>
      </c>
      <c r="D51" s="269" t="s">
        <v>1372</v>
      </c>
    </row>
    <row r="52" spans="2:4">
      <c r="B52" t="s">
        <v>651</v>
      </c>
      <c r="C52" t="s">
        <v>652</v>
      </c>
      <c r="D52" s="269" t="s">
        <v>1372</v>
      </c>
    </row>
    <row r="53" spans="2:4">
      <c r="B53" t="s">
        <v>653</v>
      </c>
      <c r="C53" t="s">
        <v>654</v>
      </c>
      <c r="D53" s="269" t="s">
        <v>1374</v>
      </c>
    </row>
    <row r="54" spans="2:4">
      <c r="B54" t="s">
        <v>655</v>
      </c>
      <c r="C54" t="s">
        <v>656</v>
      </c>
      <c r="D54" s="269" t="s">
        <v>1374</v>
      </c>
    </row>
    <row r="55" spans="2:4">
      <c r="B55" t="s">
        <v>657</v>
      </c>
      <c r="C55" t="s">
        <v>1076</v>
      </c>
      <c r="D55" s="269" t="s">
        <v>1372</v>
      </c>
    </row>
    <row r="56" spans="2:4">
      <c r="B56" t="s">
        <v>658</v>
      </c>
      <c r="C56" t="s">
        <v>659</v>
      </c>
      <c r="D56" s="269" t="s">
        <v>1372</v>
      </c>
    </row>
    <row r="57" spans="2:4">
      <c r="B57" t="s">
        <v>660</v>
      </c>
      <c r="C57" t="s">
        <v>1077</v>
      </c>
      <c r="D57" s="269" t="s">
        <v>1374</v>
      </c>
    </row>
    <row r="58" spans="2:4">
      <c r="B58" t="s">
        <v>661</v>
      </c>
      <c r="C58" t="s">
        <v>1078</v>
      </c>
      <c r="D58" s="269" t="s">
        <v>1374</v>
      </c>
    </row>
    <row r="59" spans="2:4">
      <c r="B59" t="s">
        <v>662</v>
      </c>
      <c r="C59" t="s">
        <v>1079</v>
      </c>
      <c r="D59" s="269" t="s">
        <v>1374</v>
      </c>
    </row>
    <row r="60" spans="2:4">
      <c r="B60" t="s">
        <v>663</v>
      </c>
      <c r="C60" t="s">
        <v>1080</v>
      </c>
      <c r="D60" s="269" t="s">
        <v>1372</v>
      </c>
    </row>
    <row r="61" spans="2:4">
      <c r="B61" t="s">
        <v>664</v>
      </c>
      <c r="C61" t="s">
        <v>665</v>
      </c>
      <c r="D61" s="269" t="s">
        <v>1374</v>
      </c>
    </row>
    <row r="62" spans="2:4">
      <c r="B62" t="s">
        <v>666</v>
      </c>
      <c r="C62" t="s">
        <v>667</v>
      </c>
      <c r="D62" s="269" t="s">
        <v>1372</v>
      </c>
    </row>
    <row r="63" spans="2:4">
      <c r="B63" t="s">
        <v>668</v>
      </c>
      <c r="C63" t="s">
        <v>669</v>
      </c>
      <c r="D63" s="269" t="s">
        <v>1374</v>
      </c>
    </row>
    <row r="64" spans="2:4">
      <c r="B64" t="s">
        <v>670</v>
      </c>
      <c r="C64" t="s">
        <v>671</v>
      </c>
      <c r="D64" s="269" t="s">
        <v>1372</v>
      </c>
    </row>
    <row r="65" spans="2:4">
      <c r="B65" t="s">
        <v>672</v>
      </c>
      <c r="C65" t="s">
        <v>673</v>
      </c>
      <c r="D65" s="269" t="s">
        <v>1374</v>
      </c>
    </row>
    <row r="66" spans="2:4">
      <c r="B66" t="s">
        <v>674</v>
      </c>
      <c r="C66" t="s">
        <v>675</v>
      </c>
      <c r="D66" s="269" t="s">
        <v>1372</v>
      </c>
    </row>
    <row r="67" spans="2:4">
      <c r="B67" t="s">
        <v>676</v>
      </c>
      <c r="C67" t="s">
        <v>677</v>
      </c>
      <c r="D67" s="269" t="s">
        <v>1374</v>
      </c>
    </row>
    <row r="68" spans="2:4">
      <c r="B68" t="s">
        <v>678</v>
      </c>
      <c r="C68" t="s">
        <v>679</v>
      </c>
      <c r="D68" s="269" t="s">
        <v>1372</v>
      </c>
    </row>
    <row r="69" spans="2:4">
      <c r="B69" t="s">
        <v>680</v>
      </c>
      <c r="C69" t="s">
        <v>681</v>
      </c>
      <c r="D69" s="269" t="s">
        <v>1374</v>
      </c>
    </row>
    <row r="70" spans="2:4">
      <c r="B70" t="s">
        <v>682</v>
      </c>
      <c r="C70" t="s">
        <v>683</v>
      </c>
      <c r="D70" s="269" t="s">
        <v>1372</v>
      </c>
    </row>
    <row r="71" spans="2:4">
      <c r="B71" t="s">
        <v>684</v>
      </c>
      <c r="C71" t="s">
        <v>685</v>
      </c>
      <c r="D71" s="269" t="s">
        <v>1373</v>
      </c>
    </row>
    <row r="72" spans="2:4">
      <c r="B72" t="s">
        <v>686</v>
      </c>
      <c r="C72" t="s">
        <v>687</v>
      </c>
      <c r="D72" s="269" t="s">
        <v>1372</v>
      </c>
    </row>
    <row r="73" spans="2:4">
      <c r="B73" t="s">
        <v>688</v>
      </c>
      <c r="C73" t="s">
        <v>1081</v>
      </c>
      <c r="D73" s="269" t="s">
        <v>1374</v>
      </c>
    </row>
    <row r="74" spans="2:4">
      <c r="B74" t="s">
        <v>689</v>
      </c>
      <c r="C74" t="s">
        <v>690</v>
      </c>
      <c r="D74" s="269" t="s">
        <v>1374</v>
      </c>
    </row>
    <row r="75" spans="2:4">
      <c r="B75" t="s">
        <v>691</v>
      </c>
      <c r="C75" t="s">
        <v>692</v>
      </c>
      <c r="D75" s="269" t="s">
        <v>1372</v>
      </c>
    </row>
    <row r="76" spans="2:4">
      <c r="B76" t="s">
        <v>693</v>
      </c>
      <c r="C76" t="s">
        <v>694</v>
      </c>
      <c r="D76" s="269" t="s">
        <v>1373</v>
      </c>
    </row>
    <row r="77" spans="2:4">
      <c r="B77" t="s">
        <v>695</v>
      </c>
      <c r="C77" t="s">
        <v>696</v>
      </c>
      <c r="D77" s="269" t="s">
        <v>1372</v>
      </c>
    </row>
    <row r="78" spans="2:4">
      <c r="B78" t="s">
        <v>697</v>
      </c>
      <c r="C78" t="s">
        <v>698</v>
      </c>
      <c r="D78" s="269" t="s">
        <v>1372</v>
      </c>
    </row>
    <row r="79" spans="2:4">
      <c r="B79" t="s">
        <v>699</v>
      </c>
      <c r="C79" t="s">
        <v>700</v>
      </c>
      <c r="D79" s="269" t="s">
        <v>1372</v>
      </c>
    </row>
    <row r="80" spans="2:4">
      <c r="B80" t="s">
        <v>701</v>
      </c>
      <c r="C80" t="s">
        <v>702</v>
      </c>
      <c r="D80" s="269" t="s">
        <v>1372</v>
      </c>
    </row>
    <row r="81" spans="2:4">
      <c r="B81" t="s">
        <v>703</v>
      </c>
      <c r="C81" t="s">
        <v>704</v>
      </c>
      <c r="D81" s="269" t="s">
        <v>1372</v>
      </c>
    </row>
    <row r="82" spans="2:4">
      <c r="B82" t="s">
        <v>705</v>
      </c>
      <c r="D82" s="269" t="s">
        <v>1374</v>
      </c>
    </row>
    <row r="83" spans="2:4">
      <c r="B83" t="s">
        <v>706</v>
      </c>
      <c r="C83" t="s">
        <v>1082</v>
      </c>
      <c r="D83" s="269" t="s">
        <v>1372</v>
      </c>
    </row>
    <row r="84" spans="2:4">
      <c r="B84" t="s">
        <v>707</v>
      </c>
      <c r="C84" t="s">
        <v>708</v>
      </c>
      <c r="D84" s="269" t="s">
        <v>1374</v>
      </c>
    </row>
    <row r="85" spans="2:4">
      <c r="B85" t="s">
        <v>709</v>
      </c>
      <c r="C85" t="s">
        <v>710</v>
      </c>
      <c r="D85" s="269" t="s">
        <v>1372</v>
      </c>
    </row>
    <row r="86" spans="2:4">
      <c r="B86" t="s">
        <v>711</v>
      </c>
      <c r="C86" t="s">
        <v>1083</v>
      </c>
      <c r="D86" s="269" t="s">
        <v>1374</v>
      </c>
    </row>
    <row r="87" spans="2:4">
      <c r="B87" t="s">
        <v>712</v>
      </c>
      <c r="C87" t="s">
        <v>713</v>
      </c>
      <c r="D87" s="269" t="s">
        <v>1374</v>
      </c>
    </row>
    <row r="88" spans="2:4">
      <c r="B88" t="s">
        <v>714</v>
      </c>
      <c r="C88" t="s">
        <v>715</v>
      </c>
      <c r="D88" s="269" t="s">
        <v>1374</v>
      </c>
    </row>
    <row r="89" spans="2:4">
      <c r="B89" t="s">
        <v>1084</v>
      </c>
      <c r="C89" t="s">
        <v>716</v>
      </c>
      <c r="D89" s="269" t="s">
        <v>1374</v>
      </c>
    </row>
    <row r="90" spans="2:4">
      <c r="B90" t="s">
        <v>717</v>
      </c>
      <c r="C90" t="s">
        <v>718</v>
      </c>
      <c r="D90" s="269" t="s">
        <v>1374</v>
      </c>
    </row>
    <row r="91" spans="2:4">
      <c r="B91" t="s">
        <v>719</v>
      </c>
      <c r="C91" t="s">
        <v>1085</v>
      </c>
      <c r="D91" s="269" t="s">
        <v>1372</v>
      </c>
    </row>
    <row r="92" spans="2:4">
      <c r="B92" t="s">
        <v>720</v>
      </c>
      <c r="C92" t="s">
        <v>1086</v>
      </c>
      <c r="D92" s="269" t="s">
        <v>1374</v>
      </c>
    </row>
    <row r="93" spans="2:4">
      <c r="B93" t="s">
        <v>721</v>
      </c>
      <c r="C93" t="s">
        <v>1087</v>
      </c>
      <c r="D93" s="269" t="s">
        <v>1374</v>
      </c>
    </row>
    <row r="94" spans="2:4">
      <c r="B94" t="s">
        <v>722</v>
      </c>
      <c r="C94" t="s">
        <v>1088</v>
      </c>
      <c r="D94" s="269" t="s">
        <v>1374</v>
      </c>
    </row>
    <row r="95" spans="2:4">
      <c r="B95" t="s">
        <v>723</v>
      </c>
      <c r="C95" t="s">
        <v>1089</v>
      </c>
      <c r="D95" s="269" t="s">
        <v>1374</v>
      </c>
    </row>
    <row r="96" spans="2:4">
      <c r="B96" t="s">
        <v>724</v>
      </c>
      <c r="C96" t="s">
        <v>1090</v>
      </c>
      <c r="D96" s="269" t="s">
        <v>1372</v>
      </c>
    </row>
    <row r="97" spans="2:4">
      <c r="B97" t="s">
        <v>725</v>
      </c>
      <c r="C97" t="s">
        <v>726</v>
      </c>
      <c r="D97" s="269" t="s">
        <v>1372</v>
      </c>
    </row>
    <row r="98" spans="2:4">
      <c r="B98" t="s">
        <v>727</v>
      </c>
      <c r="C98" t="s">
        <v>1091</v>
      </c>
      <c r="D98" s="269" t="s">
        <v>1373</v>
      </c>
    </row>
    <row r="99" spans="2:4">
      <c r="B99" t="s">
        <v>728</v>
      </c>
      <c r="C99" t="s">
        <v>729</v>
      </c>
      <c r="D99" s="269" t="s">
        <v>1374</v>
      </c>
    </row>
    <row r="100" spans="2:4">
      <c r="B100" t="s">
        <v>730</v>
      </c>
      <c r="C100" t="s">
        <v>731</v>
      </c>
      <c r="D100" s="269" t="s">
        <v>1374</v>
      </c>
    </row>
    <row r="101" spans="2:4">
      <c r="B101" t="s">
        <v>1092</v>
      </c>
      <c r="C101" t="s">
        <v>1093</v>
      </c>
      <c r="D101" s="269" t="s">
        <v>1372</v>
      </c>
    </row>
    <row r="102" spans="2:4">
      <c r="B102" t="s">
        <v>733</v>
      </c>
      <c r="C102" t="s">
        <v>734</v>
      </c>
      <c r="D102" s="269" t="s">
        <v>1374</v>
      </c>
    </row>
    <row r="103" spans="2:4">
      <c r="B103" t="s">
        <v>1094</v>
      </c>
      <c r="D103" s="269" t="s">
        <v>1372</v>
      </c>
    </row>
    <row r="104" spans="2:4">
      <c r="B104" t="s">
        <v>735</v>
      </c>
      <c r="C104" t="s">
        <v>1095</v>
      </c>
      <c r="D104" s="269" t="s">
        <v>1372</v>
      </c>
    </row>
    <row r="105" spans="2:4">
      <c r="B105" t="s">
        <v>736</v>
      </c>
      <c r="C105" t="s">
        <v>737</v>
      </c>
      <c r="D105" s="269" t="s">
        <v>1372</v>
      </c>
    </row>
    <row r="106" spans="2:4">
      <c r="B106" t="s">
        <v>738</v>
      </c>
      <c r="C106" t="s">
        <v>739</v>
      </c>
      <c r="D106" s="269" t="s">
        <v>1374</v>
      </c>
    </row>
    <row r="107" spans="2:4">
      <c r="B107" t="s">
        <v>740</v>
      </c>
      <c r="C107" t="s">
        <v>741</v>
      </c>
      <c r="D107" s="269" t="s">
        <v>1372</v>
      </c>
    </row>
    <row r="108" spans="2:4">
      <c r="B108" t="s">
        <v>742</v>
      </c>
      <c r="C108" t="s">
        <v>1096</v>
      </c>
      <c r="D108" s="269" t="s">
        <v>1372</v>
      </c>
    </row>
    <row r="109" spans="2:4">
      <c r="B109" t="s">
        <v>743</v>
      </c>
      <c r="C109" t="s">
        <v>744</v>
      </c>
      <c r="D109" s="269" t="s">
        <v>1374</v>
      </c>
    </row>
    <row r="110" spans="2:4">
      <c r="B110" t="s">
        <v>1097</v>
      </c>
      <c r="C110" t="s">
        <v>745</v>
      </c>
      <c r="D110" s="269" t="s">
        <v>1373</v>
      </c>
    </row>
    <row r="111" spans="2:4">
      <c r="B111" t="s">
        <v>746</v>
      </c>
      <c r="C111" t="s">
        <v>747</v>
      </c>
      <c r="D111" s="269" t="s">
        <v>1374</v>
      </c>
    </row>
    <row r="112" spans="2:4">
      <c r="B112" t="s">
        <v>748</v>
      </c>
      <c r="C112" t="s">
        <v>749</v>
      </c>
      <c r="D112" s="269" t="s">
        <v>1372</v>
      </c>
    </row>
    <row r="113" spans="2:4">
      <c r="B113" t="s">
        <v>750</v>
      </c>
      <c r="C113" t="s">
        <v>751</v>
      </c>
      <c r="D113" s="269" t="s">
        <v>1372</v>
      </c>
    </row>
    <row r="114" spans="2:4">
      <c r="B114" t="s">
        <v>752</v>
      </c>
      <c r="C114" t="s">
        <v>1098</v>
      </c>
      <c r="D114" s="269" t="s">
        <v>1372</v>
      </c>
    </row>
    <row r="115" spans="2:4">
      <c r="B115" t="s">
        <v>753</v>
      </c>
      <c r="C115" t="s">
        <v>754</v>
      </c>
      <c r="D115" s="269" t="s">
        <v>1372</v>
      </c>
    </row>
    <row r="116" spans="2:4">
      <c r="B116" t="s">
        <v>755</v>
      </c>
      <c r="C116" t="s">
        <v>756</v>
      </c>
      <c r="D116" s="269" t="s">
        <v>1374</v>
      </c>
    </row>
    <row r="117" spans="2:4">
      <c r="B117" t="s">
        <v>757</v>
      </c>
      <c r="C117" t="s">
        <v>1099</v>
      </c>
      <c r="D117" s="269" t="s">
        <v>1372</v>
      </c>
    </row>
    <row r="118" spans="2:4">
      <c r="B118" t="s">
        <v>758</v>
      </c>
      <c r="C118" t="s">
        <v>759</v>
      </c>
      <c r="D118" s="269" t="s">
        <v>1372</v>
      </c>
    </row>
    <row r="119" spans="2:4">
      <c r="B119" t="s">
        <v>760</v>
      </c>
      <c r="C119" t="s">
        <v>761</v>
      </c>
      <c r="D119" s="269" t="s">
        <v>1374</v>
      </c>
    </row>
    <row r="120" spans="2:4">
      <c r="B120" t="s">
        <v>762</v>
      </c>
      <c r="C120" t="s">
        <v>1100</v>
      </c>
      <c r="D120" s="269" t="s">
        <v>1372</v>
      </c>
    </row>
    <row r="121" spans="2:4">
      <c r="B121" t="s">
        <v>763</v>
      </c>
      <c r="C121" t="s">
        <v>764</v>
      </c>
      <c r="D121" s="269" t="s">
        <v>1373</v>
      </c>
    </row>
    <row r="122" spans="2:4">
      <c r="B122" t="s">
        <v>765</v>
      </c>
      <c r="C122" t="s">
        <v>766</v>
      </c>
      <c r="D122" s="269" t="s">
        <v>1372</v>
      </c>
    </row>
    <row r="123" spans="2:4">
      <c r="B123" t="s">
        <v>767</v>
      </c>
      <c r="C123" t="s">
        <v>768</v>
      </c>
      <c r="D123" s="269" t="s">
        <v>1372</v>
      </c>
    </row>
    <row r="124" spans="2:4">
      <c r="B124" t="s">
        <v>769</v>
      </c>
      <c r="C124" t="s">
        <v>770</v>
      </c>
      <c r="D124" s="269" t="s">
        <v>1372</v>
      </c>
    </row>
    <row r="125" spans="2:4">
      <c r="B125" t="s">
        <v>771</v>
      </c>
      <c r="C125" t="s">
        <v>1101</v>
      </c>
      <c r="D125" s="269" t="s">
        <v>1372</v>
      </c>
    </row>
    <row r="126" spans="2:4">
      <c r="B126" t="s">
        <v>772</v>
      </c>
      <c r="C126" t="s">
        <v>1102</v>
      </c>
      <c r="D126" s="269" t="s">
        <v>1372</v>
      </c>
    </row>
    <row r="127" spans="2:4">
      <c r="B127" t="s">
        <v>773</v>
      </c>
      <c r="C127" t="s">
        <v>1103</v>
      </c>
      <c r="D127" s="269" t="s">
        <v>1372</v>
      </c>
    </row>
    <row r="128" spans="2:4">
      <c r="B128" t="s">
        <v>774</v>
      </c>
      <c r="C128" t="s">
        <v>1104</v>
      </c>
      <c r="D128" s="269" t="s">
        <v>1374</v>
      </c>
    </row>
    <row r="129" spans="2:4">
      <c r="B129" t="s">
        <v>775</v>
      </c>
      <c r="C129" t="s">
        <v>776</v>
      </c>
      <c r="D129" s="269" t="s">
        <v>1372</v>
      </c>
    </row>
    <row r="130" spans="2:4">
      <c r="B130" t="s">
        <v>777</v>
      </c>
      <c r="C130" t="s">
        <v>778</v>
      </c>
      <c r="D130" s="269" t="s">
        <v>1374</v>
      </c>
    </row>
    <row r="131" spans="2:4">
      <c r="B131" t="s">
        <v>779</v>
      </c>
      <c r="C131" t="s">
        <v>1105</v>
      </c>
      <c r="D131" s="269" t="s">
        <v>1372</v>
      </c>
    </row>
    <row r="132" spans="2:4">
      <c r="B132" t="s">
        <v>780</v>
      </c>
      <c r="C132" t="s">
        <v>1106</v>
      </c>
      <c r="D132" s="269" t="s">
        <v>1372</v>
      </c>
    </row>
    <row r="133" spans="2:4">
      <c r="B133" t="s">
        <v>781</v>
      </c>
      <c r="C133" t="s">
        <v>782</v>
      </c>
      <c r="D133" s="269" t="s">
        <v>1372</v>
      </c>
    </row>
    <row r="134" spans="2:4">
      <c r="B134" t="s">
        <v>783</v>
      </c>
      <c r="C134" t="s">
        <v>784</v>
      </c>
      <c r="D134" s="269" t="s">
        <v>1374</v>
      </c>
    </row>
    <row r="135" spans="2:4">
      <c r="B135" t="s">
        <v>785</v>
      </c>
      <c r="C135" t="s">
        <v>786</v>
      </c>
      <c r="D135" s="269" t="s">
        <v>1372</v>
      </c>
    </row>
    <row r="136" spans="2:4">
      <c r="B136" t="s">
        <v>787</v>
      </c>
      <c r="C136" t="s">
        <v>788</v>
      </c>
      <c r="D136" s="269" t="s">
        <v>1373</v>
      </c>
    </row>
    <row r="137" spans="2:4">
      <c r="B137" t="s">
        <v>789</v>
      </c>
      <c r="C137" t="s">
        <v>1107</v>
      </c>
      <c r="D137" s="269" t="s">
        <v>1372</v>
      </c>
    </row>
    <row r="138" spans="2:4">
      <c r="B138" t="s">
        <v>790</v>
      </c>
      <c r="C138" t="s">
        <v>1108</v>
      </c>
      <c r="D138" s="269" t="s">
        <v>1372</v>
      </c>
    </row>
    <row r="139" spans="2:4">
      <c r="B139" t="s">
        <v>790</v>
      </c>
      <c r="C139" t="s">
        <v>1108</v>
      </c>
      <c r="D139" s="269" t="s">
        <v>1372</v>
      </c>
    </row>
    <row r="140" spans="2:4">
      <c r="B140" t="s">
        <v>791</v>
      </c>
      <c r="C140" t="s">
        <v>1109</v>
      </c>
      <c r="D140" s="269" t="s">
        <v>1372</v>
      </c>
    </row>
    <row r="141" spans="2:4">
      <c r="B141" t="s">
        <v>1110</v>
      </c>
      <c r="D141" s="269" t="s">
        <v>1372</v>
      </c>
    </row>
    <row r="142" spans="2:4">
      <c r="B142" t="s">
        <v>792</v>
      </c>
      <c r="C142" t="s">
        <v>793</v>
      </c>
      <c r="D142" s="269" t="s">
        <v>1372</v>
      </c>
    </row>
    <row r="143" spans="2:4">
      <c r="B143" t="s">
        <v>794</v>
      </c>
      <c r="C143" t="s">
        <v>795</v>
      </c>
      <c r="D143" s="269" t="s">
        <v>1372</v>
      </c>
    </row>
    <row r="144" spans="2:4">
      <c r="B144" t="s">
        <v>796</v>
      </c>
      <c r="C144" t="s">
        <v>797</v>
      </c>
      <c r="D144" s="269" t="s">
        <v>1372</v>
      </c>
    </row>
    <row r="145" spans="2:4">
      <c r="B145" t="s">
        <v>798</v>
      </c>
      <c r="C145" t="s">
        <v>799</v>
      </c>
      <c r="D145" s="269" t="s">
        <v>1372</v>
      </c>
    </row>
    <row r="146" spans="2:4">
      <c r="B146" t="s">
        <v>800</v>
      </c>
      <c r="C146" t="s">
        <v>1111</v>
      </c>
      <c r="D146" s="269" t="s">
        <v>1372</v>
      </c>
    </row>
    <row r="147" spans="2:4">
      <c r="B147" t="s">
        <v>801</v>
      </c>
      <c r="C147" t="s">
        <v>802</v>
      </c>
      <c r="D147" s="269" t="s">
        <v>1372</v>
      </c>
    </row>
    <row r="148" spans="2:4">
      <c r="B148" t="s">
        <v>803</v>
      </c>
      <c r="C148" t="s">
        <v>804</v>
      </c>
      <c r="D148" s="269" t="s">
        <v>1372</v>
      </c>
    </row>
    <row r="149" spans="2:4">
      <c r="B149" t="s">
        <v>805</v>
      </c>
      <c r="C149" t="s">
        <v>806</v>
      </c>
      <c r="D149" s="269" t="s">
        <v>1372</v>
      </c>
    </row>
    <row r="150" spans="2:4">
      <c r="B150" t="s">
        <v>807</v>
      </c>
      <c r="C150" t="s">
        <v>808</v>
      </c>
      <c r="D150" s="269" t="s">
        <v>1374</v>
      </c>
    </row>
    <row r="151" spans="2:4">
      <c r="B151" t="s">
        <v>809</v>
      </c>
      <c r="C151" t="s">
        <v>1112</v>
      </c>
      <c r="D151" s="269" t="s">
        <v>1374</v>
      </c>
    </row>
    <row r="152" spans="2:4">
      <c r="B152" t="s">
        <v>810</v>
      </c>
      <c r="C152" t="s">
        <v>811</v>
      </c>
      <c r="D152" s="269" t="s">
        <v>1374</v>
      </c>
    </row>
    <row r="153" spans="2:4">
      <c r="B153" t="s">
        <v>812</v>
      </c>
      <c r="C153" t="s">
        <v>813</v>
      </c>
      <c r="D153" s="269" t="s">
        <v>1374</v>
      </c>
    </row>
    <row r="154" spans="2:4">
      <c r="B154" t="s">
        <v>814</v>
      </c>
      <c r="C154" t="s">
        <v>815</v>
      </c>
      <c r="D154" s="269" t="s">
        <v>1374</v>
      </c>
    </row>
    <row r="155" spans="2:4">
      <c r="B155" t="s">
        <v>816</v>
      </c>
      <c r="C155" t="s">
        <v>817</v>
      </c>
      <c r="D155" s="269" t="s">
        <v>1374</v>
      </c>
    </row>
    <row r="156" spans="2:4">
      <c r="B156" t="s">
        <v>818</v>
      </c>
      <c r="C156" t="s">
        <v>1113</v>
      </c>
      <c r="D156" s="269" t="s">
        <v>1372</v>
      </c>
    </row>
    <row r="157" spans="2:4">
      <c r="B157" t="s">
        <v>819</v>
      </c>
      <c r="C157" t="s">
        <v>1114</v>
      </c>
      <c r="D157" s="269" t="s">
        <v>1374</v>
      </c>
    </row>
    <row r="158" spans="2:4">
      <c r="B158" t="s">
        <v>820</v>
      </c>
      <c r="C158" t="s">
        <v>821</v>
      </c>
      <c r="D158" s="269" t="s">
        <v>1374</v>
      </c>
    </row>
    <row r="159" spans="2:4">
      <c r="B159" t="s">
        <v>822</v>
      </c>
      <c r="C159" t="s">
        <v>823</v>
      </c>
      <c r="D159" s="269" t="s">
        <v>1372</v>
      </c>
    </row>
    <row r="160" spans="2:4">
      <c r="B160" t="s">
        <v>824</v>
      </c>
      <c r="C160" t="s">
        <v>1115</v>
      </c>
      <c r="D160" s="269" t="s">
        <v>1373</v>
      </c>
    </row>
    <row r="161" spans="2:4">
      <c r="B161" t="s">
        <v>825</v>
      </c>
      <c r="C161" t="s">
        <v>1116</v>
      </c>
      <c r="D161" s="269" t="s">
        <v>1373</v>
      </c>
    </row>
    <row r="162" spans="2:4">
      <c r="B162" t="s">
        <v>1117</v>
      </c>
      <c r="D162" s="269" t="s">
        <v>1372</v>
      </c>
    </row>
    <row r="163" spans="2:4">
      <c r="B163" t="s">
        <v>826</v>
      </c>
      <c r="C163" t="s">
        <v>827</v>
      </c>
      <c r="D163" s="269" t="s">
        <v>1374</v>
      </c>
    </row>
    <row r="164" spans="2:4">
      <c r="B164" t="s">
        <v>828</v>
      </c>
      <c r="C164" t="s">
        <v>1118</v>
      </c>
      <c r="D164" s="269" t="s">
        <v>1372</v>
      </c>
    </row>
    <row r="165" spans="2:4">
      <c r="B165" t="s">
        <v>829</v>
      </c>
      <c r="C165" t="s">
        <v>830</v>
      </c>
      <c r="D165" s="269" t="s">
        <v>1372</v>
      </c>
    </row>
    <row r="166" spans="2:4">
      <c r="B166" t="s">
        <v>831</v>
      </c>
      <c r="C166" t="s">
        <v>1119</v>
      </c>
      <c r="D166" s="269" t="s">
        <v>1372</v>
      </c>
    </row>
    <row r="167" spans="2:4">
      <c r="B167" t="s">
        <v>832</v>
      </c>
      <c r="C167" t="s">
        <v>1120</v>
      </c>
      <c r="D167" s="269" t="s">
        <v>1372</v>
      </c>
    </row>
    <row r="168" spans="2:4">
      <c r="B168" t="s">
        <v>833</v>
      </c>
      <c r="C168" t="s">
        <v>834</v>
      </c>
      <c r="D168" s="269" t="s">
        <v>1374</v>
      </c>
    </row>
    <row r="169" spans="2:4">
      <c r="B169" t="s">
        <v>835</v>
      </c>
      <c r="C169" t="s">
        <v>836</v>
      </c>
      <c r="D169" s="270" t="s">
        <v>1374</v>
      </c>
    </row>
    <row r="170" spans="2:4">
      <c r="B170" t="s">
        <v>837</v>
      </c>
      <c r="C170" t="s">
        <v>838</v>
      </c>
      <c r="D170" s="270" t="s">
        <v>1374</v>
      </c>
    </row>
    <row r="171" spans="2:4">
      <c r="B171" t="s">
        <v>839</v>
      </c>
      <c r="C171" t="s">
        <v>840</v>
      </c>
      <c r="D171" s="270" t="s">
        <v>1374</v>
      </c>
    </row>
    <row r="172" spans="2:4">
      <c r="B172" t="s">
        <v>841</v>
      </c>
      <c r="C172" t="s">
        <v>842</v>
      </c>
      <c r="D172" s="270" t="s">
        <v>1372</v>
      </c>
    </row>
    <row r="173" spans="2:4">
      <c r="B173" t="s">
        <v>843</v>
      </c>
      <c r="C173" t="s">
        <v>1121</v>
      </c>
      <c r="D173" s="270" t="s">
        <v>1374</v>
      </c>
    </row>
    <row r="174" spans="2:4">
      <c r="B174" t="s">
        <v>844</v>
      </c>
      <c r="C174" t="s">
        <v>1122</v>
      </c>
      <c r="D174" s="270" t="s">
        <v>1374</v>
      </c>
    </row>
    <row r="175" spans="2:4">
      <c r="B175" t="s">
        <v>845</v>
      </c>
      <c r="C175" t="s">
        <v>1123</v>
      </c>
      <c r="D175" s="270" t="s">
        <v>1372</v>
      </c>
    </row>
    <row r="176" spans="2:4">
      <c r="B176" t="s">
        <v>846</v>
      </c>
      <c r="C176" t="s">
        <v>847</v>
      </c>
      <c r="D176" s="270" t="s">
        <v>1374</v>
      </c>
    </row>
    <row r="177" spans="2:4">
      <c r="B177" t="s">
        <v>1124</v>
      </c>
      <c r="C177" t="s">
        <v>1125</v>
      </c>
      <c r="D177" s="270" t="s">
        <v>1372</v>
      </c>
    </row>
    <row r="178" spans="2:4">
      <c r="B178" t="s">
        <v>849</v>
      </c>
      <c r="C178" t="s">
        <v>1126</v>
      </c>
      <c r="D178" s="270" t="s">
        <v>1372</v>
      </c>
    </row>
    <row r="179" spans="2:4">
      <c r="B179" t="s">
        <v>850</v>
      </c>
      <c r="C179" t="s">
        <v>851</v>
      </c>
      <c r="D179" s="270" t="s">
        <v>1374</v>
      </c>
    </row>
    <row r="180" spans="2:4">
      <c r="B180" t="s">
        <v>852</v>
      </c>
      <c r="C180" t="s">
        <v>1127</v>
      </c>
      <c r="D180" s="270" t="s">
        <v>1374</v>
      </c>
    </row>
    <row r="181" spans="2:4">
      <c r="B181" t="s">
        <v>853</v>
      </c>
      <c r="C181" t="s">
        <v>854</v>
      </c>
      <c r="D181" s="270" t="s">
        <v>1372</v>
      </c>
    </row>
    <row r="182" spans="2:4">
      <c r="B182" t="s">
        <v>855</v>
      </c>
      <c r="C182" t="s">
        <v>1128</v>
      </c>
      <c r="D182" s="270" t="s">
        <v>1372</v>
      </c>
    </row>
    <row r="183" spans="2:4">
      <c r="B183" t="s">
        <v>856</v>
      </c>
      <c r="C183" t="s">
        <v>1129</v>
      </c>
      <c r="D183" s="270" t="s">
        <v>1372</v>
      </c>
    </row>
    <row r="184" spans="2:4">
      <c r="B184" t="s">
        <v>857</v>
      </c>
      <c r="C184" t="s">
        <v>1130</v>
      </c>
      <c r="D184" s="270" t="s">
        <v>1374</v>
      </c>
    </row>
    <row r="185" spans="2:4">
      <c r="B185" t="s">
        <v>858</v>
      </c>
      <c r="C185" t="s">
        <v>859</v>
      </c>
      <c r="D185" s="270" t="s">
        <v>1374</v>
      </c>
    </row>
    <row r="186" spans="2:4">
      <c r="B186" t="s">
        <v>860</v>
      </c>
      <c r="C186" t="s">
        <v>861</v>
      </c>
      <c r="D186" s="270" t="s">
        <v>1372</v>
      </c>
    </row>
    <row r="187" spans="2:4">
      <c r="B187" t="s">
        <v>1131</v>
      </c>
      <c r="D187" s="270" t="s">
        <v>1372</v>
      </c>
    </row>
    <row r="188" spans="2:4">
      <c r="B188" t="s">
        <v>862</v>
      </c>
      <c r="C188" t="s">
        <v>863</v>
      </c>
      <c r="D188" s="270" t="s">
        <v>1372</v>
      </c>
    </row>
    <row r="189" spans="2:4">
      <c r="B189" t="s">
        <v>864</v>
      </c>
      <c r="C189" t="s">
        <v>1132</v>
      </c>
      <c r="D189" s="270" t="s">
        <v>1374</v>
      </c>
    </row>
    <row r="190" spans="2:4">
      <c r="B190" t="s">
        <v>865</v>
      </c>
      <c r="C190" t="s">
        <v>866</v>
      </c>
      <c r="D190" s="270" t="s">
        <v>1372</v>
      </c>
    </row>
    <row r="191" spans="2:4">
      <c r="B191" t="s">
        <v>867</v>
      </c>
      <c r="C191" t="s">
        <v>868</v>
      </c>
      <c r="D191" s="270" t="s">
        <v>1374</v>
      </c>
    </row>
    <row r="192" spans="2:4">
      <c r="B192" t="s">
        <v>869</v>
      </c>
      <c r="C192" t="s">
        <v>870</v>
      </c>
      <c r="D192" s="270" t="s">
        <v>1372</v>
      </c>
    </row>
    <row r="193" spans="2:4">
      <c r="B193" t="s">
        <v>871</v>
      </c>
      <c r="C193" t="s">
        <v>872</v>
      </c>
      <c r="D193" s="270" t="s">
        <v>1374</v>
      </c>
    </row>
    <row r="194" spans="2:4">
      <c r="B194" t="s">
        <v>873</v>
      </c>
      <c r="C194" t="s">
        <v>1133</v>
      </c>
      <c r="D194" s="270" t="s">
        <v>1372</v>
      </c>
    </row>
    <row r="195" spans="2:4">
      <c r="B195" t="s">
        <v>874</v>
      </c>
      <c r="C195" t="s">
        <v>875</v>
      </c>
      <c r="D195" s="270" t="s">
        <v>1372</v>
      </c>
    </row>
    <row r="196" spans="2:4">
      <c r="B196" t="s">
        <v>876</v>
      </c>
      <c r="C196" t="s">
        <v>877</v>
      </c>
      <c r="D196" s="270" t="s">
        <v>1372</v>
      </c>
    </row>
    <row r="197" spans="2:4">
      <c r="B197" t="s">
        <v>878</v>
      </c>
      <c r="C197" t="s">
        <v>879</v>
      </c>
      <c r="D197" s="270" t="s">
        <v>1372</v>
      </c>
    </row>
    <row r="198" spans="2:4">
      <c r="B198" t="s">
        <v>880</v>
      </c>
      <c r="C198" t="s">
        <v>1134</v>
      </c>
      <c r="D198" s="270" t="s">
        <v>1372</v>
      </c>
    </row>
    <row r="199" spans="2:4">
      <c r="B199" t="s">
        <v>881</v>
      </c>
      <c r="C199" t="s">
        <v>882</v>
      </c>
      <c r="D199" s="270" t="s">
        <v>1372</v>
      </c>
    </row>
    <row r="200" spans="2:4">
      <c r="B200" t="s">
        <v>883</v>
      </c>
      <c r="C200" t="s">
        <v>884</v>
      </c>
      <c r="D200" s="270" t="s">
        <v>1372</v>
      </c>
    </row>
    <row r="201" spans="2:4">
      <c r="B201" t="s">
        <v>885</v>
      </c>
      <c r="C201" t="s">
        <v>886</v>
      </c>
      <c r="D201" s="270" t="s">
        <v>1372</v>
      </c>
    </row>
    <row r="202" spans="2:4">
      <c r="B202" t="s">
        <v>887</v>
      </c>
      <c r="C202" t="s">
        <v>1135</v>
      </c>
      <c r="D202" s="270" t="s">
        <v>1374</v>
      </c>
    </row>
    <row r="203" spans="2:4">
      <c r="B203" t="s">
        <v>888</v>
      </c>
      <c r="C203" t="s">
        <v>1136</v>
      </c>
      <c r="D203" s="270" t="s">
        <v>1372</v>
      </c>
    </row>
    <row r="204" spans="2:4">
      <c r="B204" t="s">
        <v>889</v>
      </c>
      <c r="C204" t="s">
        <v>890</v>
      </c>
      <c r="D204" s="270" t="s">
        <v>1372</v>
      </c>
    </row>
    <row r="205" spans="2:4">
      <c r="B205" t="s">
        <v>891</v>
      </c>
      <c r="C205" t="s">
        <v>892</v>
      </c>
      <c r="D205" s="270" t="s">
        <v>1372</v>
      </c>
    </row>
    <row r="206" spans="2:4">
      <c r="B206" t="s">
        <v>1137</v>
      </c>
      <c r="C206" t="s">
        <v>1138</v>
      </c>
      <c r="D206" s="270" t="s">
        <v>1372</v>
      </c>
    </row>
    <row r="207" spans="2:4">
      <c r="B207" t="s">
        <v>893</v>
      </c>
      <c r="C207" t="s">
        <v>894</v>
      </c>
      <c r="D207" s="270" t="s">
        <v>1372</v>
      </c>
    </row>
    <row r="208" spans="2:4">
      <c r="B208" t="s">
        <v>895</v>
      </c>
      <c r="C208" t="s">
        <v>1139</v>
      </c>
      <c r="D208" s="270" t="s">
        <v>1374</v>
      </c>
    </row>
    <row r="209" spans="2:4">
      <c r="B209" t="s">
        <v>896</v>
      </c>
      <c r="C209" t="s">
        <v>897</v>
      </c>
      <c r="D209" s="270" t="s">
        <v>1372</v>
      </c>
    </row>
    <row r="210" spans="2:4">
      <c r="B210" t="s">
        <v>898</v>
      </c>
      <c r="C210" t="s">
        <v>899</v>
      </c>
      <c r="D210" s="270" t="s">
        <v>1372</v>
      </c>
    </row>
    <row r="211" spans="2:4">
      <c r="B211" t="s">
        <v>900</v>
      </c>
      <c r="C211" t="s">
        <v>901</v>
      </c>
      <c r="D211" s="270" t="s">
        <v>1374</v>
      </c>
    </row>
    <row r="212" spans="2:4">
      <c r="B212" t="s">
        <v>902</v>
      </c>
      <c r="C212" t="s">
        <v>1140</v>
      </c>
      <c r="D212" s="270" t="s">
        <v>1374</v>
      </c>
    </row>
    <row r="213" spans="2:4">
      <c r="B213" t="s">
        <v>903</v>
      </c>
      <c r="C213" t="s">
        <v>1141</v>
      </c>
      <c r="D213" s="270" t="s">
        <v>1372</v>
      </c>
    </row>
    <row r="214" spans="2:4">
      <c r="B214" t="s">
        <v>1142</v>
      </c>
      <c r="C214" t="s">
        <v>1143</v>
      </c>
      <c r="D214" s="270" t="s">
        <v>1372</v>
      </c>
    </row>
    <row r="215" spans="2:4">
      <c r="B215" t="s">
        <v>905</v>
      </c>
      <c r="C215" t="s">
        <v>906</v>
      </c>
      <c r="D215" s="270" t="s">
        <v>1372</v>
      </c>
    </row>
    <row r="216" spans="2:4">
      <c r="B216" t="s">
        <v>907</v>
      </c>
      <c r="C216" t="s">
        <v>908</v>
      </c>
      <c r="D216" s="270" t="s">
        <v>1374</v>
      </c>
    </row>
    <row r="217" spans="2:4">
      <c r="B217" t="s">
        <v>909</v>
      </c>
      <c r="C217" t="s">
        <v>910</v>
      </c>
      <c r="D217" s="270" t="s">
        <v>1374</v>
      </c>
    </row>
    <row r="218" spans="2:4">
      <c r="B218" t="s">
        <v>911</v>
      </c>
      <c r="C218" t="s">
        <v>912</v>
      </c>
      <c r="D218" s="270" t="s">
        <v>1372</v>
      </c>
    </row>
    <row r="219" spans="2:4">
      <c r="B219" t="s">
        <v>1144</v>
      </c>
      <c r="C219" t="s">
        <v>914</v>
      </c>
      <c r="D219" s="270" t="s">
        <v>1374</v>
      </c>
    </row>
    <row r="220" spans="2:4">
      <c r="B220" t="s">
        <v>915</v>
      </c>
      <c r="C220" t="s">
        <v>1145</v>
      </c>
      <c r="D220" s="270" t="s">
        <v>1372</v>
      </c>
    </row>
    <row r="221" spans="2:4">
      <c r="B221" t="s">
        <v>916</v>
      </c>
      <c r="C221" t="s">
        <v>917</v>
      </c>
      <c r="D221" s="270" t="s">
        <v>1374</v>
      </c>
    </row>
    <row r="222" spans="2:4">
      <c r="B222" t="s">
        <v>918</v>
      </c>
      <c r="C222" t="s">
        <v>919</v>
      </c>
      <c r="D222" s="270" t="s">
        <v>1372</v>
      </c>
    </row>
    <row r="223" spans="2:4">
      <c r="B223" t="s">
        <v>920</v>
      </c>
      <c r="C223" t="s">
        <v>1146</v>
      </c>
      <c r="D223" s="270" t="s">
        <v>1372</v>
      </c>
    </row>
    <row r="224" spans="2:4">
      <c r="B224" t="s">
        <v>921</v>
      </c>
      <c r="C224" t="s">
        <v>1147</v>
      </c>
      <c r="D224" s="270" t="s">
        <v>1373</v>
      </c>
    </row>
    <row r="225" spans="2:4">
      <c r="B225" t="s">
        <v>922</v>
      </c>
      <c r="C225" t="s">
        <v>923</v>
      </c>
      <c r="D225" s="270" t="s">
        <v>1374</v>
      </c>
    </row>
    <row r="226" spans="2:4">
      <c r="B226" t="s">
        <v>924</v>
      </c>
      <c r="C226" t="s">
        <v>925</v>
      </c>
      <c r="D226" s="270" t="s">
        <v>1373</v>
      </c>
    </row>
    <row r="227" spans="2:4">
      <c r="B227" t="s">
        <v>926</v>
      </c>
      <c r="C227" t="s">
        <v>927</v>
      </c>
      <c r="D227" s="270" t="s">
        <v>1372</v>
      </c>
    </row>
    <row r="228" spans="2:4">
      <c r="B228" t="s">
        <v>928</v>
      </c>
      <c r="C228" t="s">
        <v>1148</v>
      </c>
      <c r="D228" s="270" t="s">
        <v>1372</v>
      </c>
    </row>
    <row r="229" spans="2:4">
      <c r="B229" t="s">
        <v>1149</v>
      </c>
      <c r="D229" s="270" t="s">
        <v>1372</v>
      </c>
    </row>
    <row r="230" spans="2:4">
      <c r="B230" t="s">
        <v>929</v>
      </c>
      <c r="C230" t="s">
        <v>930</v>
      </c>
      <c r="D230" s="270" t="s">
        <v>1372</v>
      </c>
    </row>
    <row r="231" spans="2:4">
      <c r="B231" t="s">
        <v>931</v>
      </c>
      <c r="C231" t="s">
        <v>1150</v>
      </c>
      <c r="D231" s="270" t="s">
        <v>1372</v>
      </c>
    </row>
    <row r="232" spans="2:4">
      <c r="B232" t="s">
        <v>932</v>
      </c>
      <c r="C232" t="s">
        <v>1151</v>
      </c>
      <c r="D232" s="270" t="s">
        <v>1372</v>
      </c>
    </row>
    <row r="233" spans="2:4">
      <c r="B233" t="s">
        <v>933</v>
      </c>
      <c r="C233" t="s">
        <v>1152</v>
      </c>
      <c r="D233" s="270" t="s">
        <v>1374</v>
      </c>
    </row>
    <row r="234" spans="2:4">
      <c r="B234" t="s">
        <v>934</v>
      </c>
      <c r="C234" t="s">
        <v>1153</v>
      </c>
      <c r="D234" s="270" t="s">
        <v>1374</v>
      </c>
    </row>
    <row r="235" spans="2:4">
      <c r="B235" t="s">
        <v>935</v>
      </c>
      <c r="C235" t="s">
        <v>936</v>
      </c>
      <c r="D235" s="270" t="s">
        <v>1374</v>
      </c>
    </row>
    <row r="236" spans="2:4">
      <c r="B236" t="s">
        <v>937</v>
      </c>
      <c r="C236" t="s">
        <v>938</v>
      </c>
      <c r="D236" s="270" t="s">
        <v>1372</v>
      </c>
    </row>
    <row r="237" spans="2:4">
      <c r="B237" t="s">
        <v>939</v>
      </c>
      <c r="C237" t="s">
        <v>940</v>
      </c>
      <c r="D237" s="270" t="s">
        <v>1372</v>
      </c>
    </row>
    <row r="238" spans="2:4">
      <c r="B238" t="s">
        <v>1154</v>
      </c>
      <c r="D238" s="270" t="s">
        <v>1372</v>
      </c>
    </row>
    <row r="239" spans="2:4">
      <c r="B239" t="s">
        <v>941</v>
      </c>
      <c r="C239" t="s">
        <v>942</v>
      </c>
      <c r="D239" s="270" t="s">
        <v>1374</v>
      </c>
    </row>
    <row r="240" spans="2:4">
      <c r="B240" t="s">
        <v>943</v>
      </c>
      <c r="C240" t="s">
        <v>1155</v>
      </c>
      <c r="D240" s="270" t="s">
        <v>1372</v>
      </c>
    </row>
    <row r="241" spans="2:4">
      <c r="B241" t="s">
        <v>944</v>
      </c>
      <c r="C241" t="s">
        <v>945</v>
      </c>
      <c r="D241" s="270" t="s">
        <v>1374</v>
      </c>
    </row>
    <row r="242" spans="2:4">
      <c r="B242" t="s">
        <v>946</v>
      </c>
      <c r="C242" t="s">
        <v>1156</v>
      </c>
      <c r="D242" s="270" t="s">
        <v>1372</v>
      </c>
    </row>
    <row r="243" spans="2:4">
      <c r="B243" t="s">
        <v>947</v>
      </c>
      <c r="C243" t="s">
        <v>948</v>
      </c>
      <c r="D243" s="270" t="s">
        <v>1374</v>
      </c>
    </row>
    <row r="244" spans="2:4">
      <c r="B244" t="s">
        <v>949</v>
      </c>
      <c r="C244" t="s">
        <v>950</v>
      </c>
      <c r="D244" s="270" t="s">
        <v>1374</v>
      </c>
    </row>
    <row r="245" spans="2:4">
      <c r="B245" t="s">
        <v>1157</v>
      </c>
      <c r="C245" t="s">
        <v>951</v>
      </c>
      <c r="D245" s="270" t="s">
        <v>1373</v>
      </c>
    </row>
    <row r="246" spans="2:4">
      <c r="B246" t="s">
        <v>952</v>
      </c>
      <c r="C246" t="s">
        <v>953</v>
      </c>
      <c r="D246" s="270" t="s">
        <v>1374</v>
      </c>
    </row>
    <row r="247" spans="2:4">
      <c r="B247" t="s">
        <v>954</v>
      </c>
      <c r="C247" t="s">
        <v>1158</v>
      </c>
      <c r="D247" s="270" t="s">
        <v>1374</v>
      </c>
    </row>
    <row r="248" spans="2:4">
      <c r="B248" t="s">
        <v>955</v>
      </c>
      <c r="C248" t="s">
        <v>1159</v>
      </c>
      <c r="D248" s="270" t="s">
        <v>1374</v>
      </c>
    </row>
    <row r="249" spans="2:4">
      <c r="B249" t="s">
        <v>956</v>
      </c>
      <c r="C249" t="s">
        <v>1160</v>
      </c>
      <c r="D249" s="270" t="s">
        <v>1374</v>
      </c>
    </row>
    <row r="250" spans="2:4">
      <c r="B250" t="s">
        <v>957</v>
      </c>
      <c r="C250" t="s">
        <v>958</v>
      </c>
      <c r="D250" s="270" t="s">
        <v>1374</v>
      </c>
    </row>
    <row r="251" spans="2:4">
      <c r="B251" t="s">
        <v>959</v>
      </c>
      <c r="C251" t="s">
        <v>960</v>
      </c>
      <c r="D251" s="270" t="s">
        <v>1372</v>
      </c>
    </row>
    <row r="252" spans="2:4">
      <c r="B252" t="s">
        <v>961</v>
      </c>
      <c r="C252" t="s">
        <v>1161</v>
      </c>
      <c r="D252" s="270" t="s">
        <v>1372</v>
      </c>
    </row>
    <row r="253" spans="2:4">
      <c r="B253" t="s">
        <v>962</v>
      </c>
      <c r="C253" t="s">
        <v>963</v>
      </c>
      <c r="D253" s="270" t="s">
        <v>1372</v>
      </c>
    </row>
    <row r="254" spans="2:4">
      <c r="B254" t="s">
        <v>964</v>
      </c>
      <c r="C254" t="s">
        <v>965</v>
      </c>
      <c r="D254" s="270" t="s">
        <v>1372</v>
      </c>
    </row>
    <row r="255" spans="2:4">
      <c r="B255" t="s">
        <v>966</v>
      </c>
      <c r="C255" t="s">
        <v>967</v>
      </c>
      <c r="D255" s="270" t="s">
        <v>1372</v>
      </c>
    </row>
    <row r="256" spans="2:4">
      <c r="B256" t="s">
        <v>968</v>
      </c>
      <c r="C256" t="s">
        <v>969</v>
      </c>
      <c r="D256" s="270" t="s">
        <v>1374</v>
      </c>
    </row>
    <row r="257" spans="2:4">
      <c r="B257" t="s">
        <v>970</v>
      </c>
      <c r="C257" t="s">
        <v>1162</v>
      </c>
      <c r="D257" s="270" t="s">
        <v>1374</v>
      </c>
    </row>
    <row r="258" spans="2:4">
      <c r="B258" t="s">
        <v>971</v>
      </c>
      <c r="C258" t="s">
        <v>1163</v>
      </c>
      <c r="D258" s="270" t="s">
        <v>1374</v>
      </c>
    </row>
    <row r="259" spans="2:4">
      <c r="B259" t="s">
        <v>972</v>
      </c>
      <c r="C259" t="s">
        <v>1164</v>
      </c>
      <c r="D259" s="270" t="s">
        <v>1374</v>
      </c>
    </row>
    <row r="260" spans="2:4">
      <c r="B260" t="s">
        <v>973</v>
      </c>
      <c r="C260" t="s">
        <v>974</v>
      </c>
      <c r="D260" s="270" t="s">
        <v>1372</v>
      </c>
    </row>
    <row r="261" spans="2:4">
      <c r="B261" t="s">
        <v>975</v>
      </c>
      <c r="C261" t="s">
        <v>1165</v>
      </c>
      <c r="D261" s="270" t="s">
        <v>1374</v>
      </c>
    </row>
    <row r="262" spans="2:4">
      <c r="B262" t="s">
        <v>976</v>
      </c>
      <c r="C262" t="s">
        <v>977</v>
      </c>
      <c r="D262" s="270" t="s">
        <v>1372</v>
      </c>
    </row>
    <row r="263" spans="2:4">
      <c r="B263" t="s">
        <v>978</v>
      </c>
      <c r="C263" t="s">
        <v>1166</v>
      </c>
      <c r="D263" s="270" t="s">
        <v>1372</v>
      </c>
    </row>
    <row r="264" spans="2:4">
      <c r="B264" t="s">
        <v>979</v>
      </c>
      <c r="C264" t="s">
        <v>980</v>
      </c>
      <c r="D264" s="270" t="s">
        <v>1374</v>
      </c>
    </row>
    <row r="265" spans="2:4">
      <c r="B265" t="s">
        <v>981</v>
      </c>
      <c r="C265" t="s">
        <v>1167</v>
      </c>
      <c r="D265" s="270" t="s">
        <v>1373</v>
      </c>
    </row>
    <row r="266" spans="2:4">
      <c r="B266" t="s">
        <v>982</v>
      </c>
      <c r="C266" t="s">
        <v>1168</v>
      </c>
      <c r="D266" s="270" t="s">
        <v>1372</v>
      </c>
    </row>
    <row r="267" spans="2:4">
      <c r="B267" t="s">
        <v>983</v>
      </c>
      <c r="D267" s="270" t="s">
        <v>1372</v>
      </c>
    </row>
    <row r="268" spans="2:4">
      <c r="B268" t="s">
        <v>984</v>
      </c>
      <c r="C268" t="s">
        <v>1169</v>
      </c>
      <c r="D268" s="270" t="s">
        <v>1372</v>
      </c>
    </row>
    <row r="269" spans="2:4">
      <c r="B269" t="s">
        <v>985</v>
      </c>
      <c r="C269" t="s">
        <v>986</v>
      </c>
      <c r="D269" s="270" t="s">
        <v>1374</v>
      </c>
    </row>
    <row r="270" spans="2:4">
      <c r="B270" t="s">
        <v>987</v>
      </c>
      <c r="C270" t="s">
        <v>988</v>
      </c>
      <c r="D270" s="270" t="s">
        <v>1372</v>
      </c>
    </row>
    <row r="271" spans="2:4">
      <c r="B271" t="s">
        <v>989</v>
      </c>
      <c r="C271" t="s">
        <v>1170</v>
      </c>
      <c r="D271" s="270" t="s">
        <v>1373</v>
      </c>
    </row>
    <row r="272" spans="2:4">
      <c r="B272" t="s">
        <v>990</v>
      </c>
      <c r="C272" t="s">
        <v>1171</v>
      </c>
      <c r="D272" s="270" t="s">
        <v>1374</v>
      </c>
    </row>
    <row r="273" spans="2:4">
      <c r="B273" t="s">
        <v>991</v>
      </c>
      <c r="C273" t="s">
        <v>992</v>
      </c>
      <c r="D273" s="270" t="s">
        <v>1374</v>
      </c>
    </row>
    <row r="274" spans="2:4">
      <c r="B274" t="s">
        <v>993</v>
      </c>
      <c r="C274" t="s">
        <v>1172</v>
      </c>
      <c r="D274" s="270" t="s">
        <v>1374</v>
      </c>
    </row>
    <row r="275" spans="2:4">
      <c r="B275" t="s">
        <v>994</v>
      </c>
      <c r="C275" t="s">
        <v>995</v>
      </c>
      <c r="D275" s="270" t="s">
        <v>1374</v>
      </c>
    </row>
    <row r="276" spans="2:4">
      <c r="B276" t="s">
        <v>996</v>
      </c>
      <c r="C276" t="s">
        <v>997</v>
      </c>
      <c r="D276" s="270" t="s">
        <v>1372</v>
      </c>
    </row>
    <row r="277" spans="2:4">
      <c r="B277" t="s">
        <v>998</v>
      </c>
      <c r="C277" t="s">
        <v>999</v>
      </c>
      <c r="D277" s="270" t="s">
        <v>1374</v>
      </c>
    </row>
    <row r="278" spans="2:4">
      <c r="B278" t="s">
        <v>1000</v>
      </c>
      <c r="C278" t="s">
        <v>1001</v>
      </c>
      <c r="D278" s="270" t="s">
        <v>1372</v>
      </c>
    </row>
    <row r="279" spans="2:4">
      <c r="B279" t="s">
        <v>1173</v>
      </c>
      <c r="D279" s="270" t="s">
        <v>1372</v>
      </c>
    </row>
    <row r="280" spans="2:4">
      <c r="B280" t="s">
        <v>1002</v>
      </c>
      <c r="C280" t="s">
        <v>1174</v>
      </c>
      <c r="D280" s="270" t="s">
        <v>1373</v>
      </c>
    </row>
    <row r="281" spans="2:4">
      <c r="B281" t="s">
        <v>1003</v>
      </c>
      <c r="C281" t="s">
        <v>1004</v>
      </c>
      <c r="D281" s="270" t="s">
        <v>1372</v>
      </c>
    </row>
    <row r="282" spans="2:4">
      <c r="B282" t="s">
        <v>1005</v>
      </c>
      <c r="C282" t="s">
        <v>1006</v>
      </c>
      <c r="D282" s="270" t="s">
        <v>1374</v>
      </c>
    </row>
    <row r="283" spans="2:4">
      <c r="B283" t="s">
        <v>1175</v>
      </c>
      <c r="D283" s="270" t="s">
        <v>1372</v>
      </c>
    </row>
    <row r="284" spans="2:4">
      <c r="B284" t="s">
        <v>1007</v>
      </c>
      <c r="C284" t="s">
        <v>1176</v>
      </c>
      <c r="D284" s="270" t="s">
        <v>1374</v>
      </c>
    </row>
    <row r="285" spans="2:4">
      <c r="B285" t="s">
        <v>1008</v>
      </c>
      <c r="C285" t="s">
        <v>1177</v>
      </c>
      <c r="D285" s="270" t="s">
        <v>1372</v>
      </c>
    </row>
    <row r="286" spans="2:4">
      <c r="B286" t="s">
        <v>1009</v>
      </c>
      <c r="C286" t="s">
        <v>1010</v>
      </c>
      <c r="D286" s="270" t="s">
        <v>1372</v>
      </c>
    </row>
    <row r="287" spans="2:4">
      <c r="B287" t="s">
        <v>1011</v>
      </c>
      <c r="C287" t="s">
        <v>1178</v>
      </c>
      <c r="D287" s="270" t="s">
        <v>1374</v>
      </c>
    </row>
    <row r="288" spans="2:4">
      <c r="B288" t="s">
        <v>1012</v>
      </c>
      <c r="C288" t="s">
        <v>1179</v>
      </c>
      <c r="D288" s="270" t="s">
        <v>1374</v>
      </c>
    </row>
    <row r="289" spans="2:4">
      <c r="B289" t="s">
        <v>1013</v>
      </c>
      <c r="C289" t="s">
        <v>1180</v>
      </c>
      <c r="D289" s="270" t="s">
        <v>1374</v>
      </c>
    </row>
    <row r="290" spans="2:4">
      <c r="B290" t="s">
        <v>1014</v>
      </c>
      <c r="C290" t="s">
        <v>1181</v>
      </c>
      <c r="D290" s="270" t="s">
        <v>1374</v>
      </c>
    </row>
    <row r="291" spans="2:4">
      <c r="B291" t="s">
        <v>1015</v>
      </c>
      <c r="C291" t="s">
        <v>1016</v>
      </c>
      <c r="D291" s="270" t="s">
        <v>1374</v>
      </c>
    </row>
    <row r="292" spans="2:4">
      <c r="B292" t="s">
        <v>1017</v>
      </c>
      <c r="C292" t="s">
        <v>1018</v>
      </c>
      <c r="D292" s="270" t="s">
        <v>1372</v>
      </c>
    </row>
    <row r="293" spans="2:4">
      <c r="B293" t="s">
        <v>1019</v>
      </c>
      <c r="C293" t="s">
        <v>1020</v>
      </c>
      <c r="D293" s="270" t="s">
        <v>1373</v>
      </c>
    </row>
    <row r="294" spans="2:4">
      <c r="B294" t="s">
        <v>1021</v>
      </c>
      <c r="C294" t="s">
        <v>1182</v>
      </c>
      <c r="D294" s="270" t="s">
        <v>1374</v>
      </c>
    </row>
    <row r="295" spans="2:4">
      <c r="B295" t="s">
        <v>1022</v>
      </c>
      <c r="C295" t="s">
        <v>1183</v>
      </c>
      <c r="D295" s="270" t="s">
        <v>1374</v>
      </c>
    </row>
    <row r="296" spans="2:4">
      <c r="B296" t="s">
        <v>1023</v>
      </c>
      <c r="C296" t="s">
        <v>1184</v>
      </c>
      <c r="D296" s="270" t="s">
        <v>1374</v>
      </c>
    </row>
    <row r="297" spans="2:4">
      <c r="B297" t="s">
        <v>1024</v>
      </c>
      <c r="C297" t="s">
        <v>1025</v>
      </c>
      <c r="D297" s="270" t="s">
        <v>1372</v>
      </c>
    </row>
    <row r="298" spans="2:4">
      <c r="B298" t="s">
        <v>1026</v>
      </c>
      <c r="C298" t="s">
        <v>1027</v>
      </c>
      <c r="D298" s="270" t="s">
        <v>1372</v>
      </c>
    </row>
    <row r="299" spans="2:4">
      <c r="B299" t="s">
        <v>1028</v>
      </c>
      <c r="C299" t="s">
        <v>1029</v>
      </c>
      <c r="D299" s="270" t="s">
        <v>1372</v>
      </c>
    </row>
    <row r="300" spans="2:4">
      <c r="B300" t="s">
        <v>1030</v>
      </c>
      <c r="C300" t="s">
        <v>1185</v>
      </c>
      <c r="D300" s="270" t="s">
        <v>1374</v>
      </c>
    </row>
    <row r="301" spans="2:4">
      <c r="B301" t="s">
        <v>1031</v>
      </c>
      <c r="C301" t="s">
        <v>1186</v>
      </c>
      <c r="D301" s="270" t="s">
        <v>1374</v>
      </c>
    </row>
    <row r="302" spans="2:4">
      <c r="B302" t="s">
        <v>1032</v>
      </c>
      <c r="C302" t="s">
        <v>1187</v>
      </c>
      <c r="D302" s="270" t="s">
        <v>1372</v>
      </c>
    </row>
    <row r="303" spans="2:4">
      <c r="B303" t="s">
        <v>1188</v>
      </c>
      <c r="C303" t="s">
        <v>1033</v>
      </c>
      <c r="D303" s="270" t="s">
        <v>1374</v>
      </c>
    </row>
    <row r="304" spans="2:4">
      <c r="B304" t="s">
        <v>1034</v>
      </c>
      <c r="C304" t="s">
        <v>1035</v>
      </c>
      <c r="D304" s="270" t="s">
        <v>1372</v>
      </c>
    </row>
    <row r="305" spans="2:4">
      <c r="B305" t="s">
        <v>1036</v>
      </c>
      <c r="C305" t="s">
        <v>1037</v>
      </c>
      <c r="D305" s="270" t="s">
        <v>1374</v>
      </c>
    </row>
    <row r="306" spans="2:4">
      <c r="B306" t="s">
        <v>1038</v>
      </c>
      <c r="C306" t="s">
        <v>1039</v>
      </c>
      <c r="D306" s="270" t="s">
        <v>1374</v>
      </c>
    </row>
    <row r="307" spans="2:4">
      <c r="B307" t="s">
        <v>1040</v>
      </c>
      <c r="C307" t="s">
        <v>1189</v>
      </c>
      <c r="D307" s="270" t="s">
        <v>1374</v>
      </c>
    </row>
    <row r="308" spans="2:4">
      <c r="B308" t="s">
        <v>1190</v>
      </c>
      <c r="D308" s="270" t="s">
        <v>1372</v>
      </c>
    </row>
    <row r="309" spans="2:4">
      <c r="B309" t="s">
        <v>1041</v>
      </c>
      <c r="C309" t="s">
        <v>1042</v>
      </c>
      <c r="D309" s="270" t="s">
        <v>1374</v>
      </c>
    </row>
    <row r="310" spans="2:4">
      <c r="B310" t="s">
        <v>1043</v>
      </c>
      <c r="C310" t="s">
        <v>1044</v>
      </c>
      <c r="D310" s="270" t="s">
        <v>1373</v>
      </c>
    </row>
    <row r="311" spans="2:4">
      <c r="B311" t="s">
        <v>1045</v>
      </c>
      <c r="C311" t="s">
        <v>1046</v>
      </c>
      <c r="D311" s="270" t="s">
        <v>1372</v>
      </c>
    </row>
    <row r="312" spans="2:4">
      <c r="B312" t="s">
        <v>1047</v>
      </c>
      <c r="C312" t="s">
        <v>1048</v>
      </c>
      <c r="D312" s="270" t="s">
        <v>1372</v>
      </c>
    </row>
    <row r="313" spans="2:4">
      <c r="B313" t="s">
        <v>1049</v>
      </c>
      <c r="C313" t="s">
        <v>1050</v>
      </c>
      <c r="D313" s="270" t="s">
        <v>1374</v>
      </c>
    </row>
    <row r="314" spans="2:4">
      <c r="B314" t="s">
        <v>1051</v>
      </c>
      <c r="C314" t="s">
        <v>1191</v>
      </c>
      <c r="D314" s="270" t="s">
        <v>1372</v>
      </c>
    </row>
    <row r="315" spans="2:4">
      <c r="B315" t="s">
        <v>1052</v>
      </c>
      <c r="C315" t="s">
        <v>1192</v>
      </c>
      <c r="D315" s="270" t="s">
        <v>1374</v>
      </c>
    </row>
    <row r="316" spans="2:4">
      <c r="B316" t="s">
        <v>1053</v>
      </c>
      <c r="C316" t="s">
        <v>1054</v>
      </c>
      <c r="D316" s="270" t="s">
        <v>1372</v>
      </c>
    </row>
    <row r="317" spans="2:4">
      <c r="B317" t="s">
        <v>1055</v>
      </c>
      <c r="C317" t="s">
        <v>1193</v>
      </c>
      <c r="D317" s="270" t="s">
        <v>1374</v>
      </c>
    </row>
  </sheetData>
  <autoFilter ref="B1:D1" xr:uid="{00000000-0009-0000-0000-00000B000000}">
    <sortState ref="B2:D317">
      <sortCondition ref="B1"/>
    </sortState>
  </autoFilter>
  <phoneticPr fontId="1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C000"/>
  </sheetPr>
  <dimension ref="A1:NC199"/>
  <sheetViews>
    <sheetView view="pageBreakPreview" zoomScale="70" zoomScaleNormal="85" zoomScaleSheetLayoutView="70" workbookViewId="0">
      <pane xSplit="6" ySplit="3" topLeftCell="S4" activePane="bottomRight" state="frozen"/>
      <selection pane="topRight" activeCell="G1" sqref="G1"/>
      <selection pane="bottomLeft" activeCell="A4" sqref="A4"/>
      <selection pane="bottomRight" activeCell="X13" sqref="X13:AR16"/>
    </sheetView>
  </sheetViews>
  <sheetFormatPr defaultColWidth="8.88671875" defaultRowHeight="16.5"/>
  <cols>
    <col min="1" max="1" width="7.88671875" style="305" customWidth="1"/>
    <col min="2" max="2" width="5" style="390" customWidth="1"/>
    <col min="3" max="3" width="23.109375" style="24" customWidth="1"/>
    <col min="4" max="4" width="25.77734375" style="20" customWidth="1"/>
    <col min="5" max="5" width="5.77734375" style="16" customWidth="1"/>
    <col min="6" max="6" width="6.77734375" style="25" customWidth="1"/>
    <col min="7" max="12" width="7.109375" style="113" customWidth="1"/>
    <col min="13" max="15" width="7.109375" style="25" customWidth="1"/>
    <col min="16" max="16" width="7.109375" style="113" customWidth="1"/>
    <col min="17" max="18" width="7.109375" style="25" customWidth="1"/>
    <col min="19" max="22" width="7.109375" style="113" customWidth="1"/>
    <col min="23" max="24" width="7.109375" style="25" customWidth="1"/>
    <col min="25" max="25" width="7.109375" style="113" customWidth="1"/>
    <col min="26" max="29" width="7.109375" style="25" customWidth="1"/>
    <col min="30" max="31" width="7.109375" style="113" customWidth="1"/>
    <col min="32" max="33" width="7.109375" style="25" customWidth="1"/>
    <col min="34" max="36" width="7.109375" style="113" customWidth="1"/>
    <col min="37" max="40" width="7.109375" style="25" customWidth="1"/>
    <col min="41" max="41" width="7.109375" style="113" customWidth="1"/>
    <col min="42" max="46" width="7.109375" style="25" customWidth="1"/>
    <col min="47" max="263" width="7.109375" style="113" customWidth="1"/>
    <col min="264" max="265" width="3.77734375" style="439" customWidth="1"/>
    <col min="266" max="266" width="36" style="701" customWidth="1"/>
    <col min="267" max="267" width="6.33203125" style="597" bestFit="1" customWidth="1"/>
    <col min="268" max="268" width="3.88671875" style="597" customWidth="1"/>
    <col min="269" max="270" width="8.88671875" style="439"/>
    <col min="271" max="400" width="8.88671875" style="19"/>
    <col min="401" max="401" width="8.88671875" style="19" customWidth="1"/>
    <col min="402" max="16384" width="8.88671875" style="19"/>
  </cols>
  <sheetData>
    <row r="1" spans="1:270" ht="30" customHeight="1">
      <c r="B1" s="388" t="s">
        <v>560</v>
      </c>
      <c r="C1" s="53"/>
      <c r="D1" s="53"/>
      <c r="E1" s="53"/>
      <c r="F1" s="247"/>
      <c r="G1" s="387"/>
      <c r="H1" s="387"/>
      <c r="I1" s="387"/>
      <c r="J1" s="387"/>
      <c r="K1" s="387"/>
      <c r="L1" s="387"/>
      <c r="M1" s="387"/>
      <c r="N1" s="387"/>
      <c r="O1" s="387"/>
      <c r="P1" s="387"/>
      <c r="Q1" s="387"/>
      <c r="R1" s="387"/>
      <c r="S1" s="387"/>
      <c r="T1" s="387"/>
      <c r="U1" s="387"/>
      <c r="V1" s="387"/>
      <c r="W1" s="387"/>
      <c r="X1" s="387"/>
      <c r="Y1" s="387"/>
      <c r="Z1" s="387"/>
      <c r="AA1" s="387"/>
      <c r="AB1" s="387"/>
      <c r="AC1" s="387"/>
      <c r="AD1" s="387"/>
      <c r="AE1" s="387"/>
      <c r="AF1" s="387"/>
      <c r="AG1" s="387"/>
      <c r="AH1" s="387"/>
      <c r="AI1" s="387"/>
      <c r="AJ1" s="387"/>
      <c r="AK1" s="387"/>
      <c r="AL1" s="387"/>
      <c r="AM1" s="387"/>
      <c r="AN1" s="387"/>
      <c r="AO1" s="387"/>
      <c r="AP1" s="387"/>
      <c r="AQ1" s="387"/>
      <c r="AR1" s="387"/>
      <c r="AS1" s="387"/>
      <c r="AT1" s="387"/>
      <c r="AU1" s="387"/>
      <c r="AV1" s="387"/>
      <c r="AW1" s="387"/>
      <c r="AX1" s="387"/>
      <c r="AY1" s="387"/>
      <c r="AZ1" s="387"/>
      <c r="BA1" s="387"/>
      <c r="BB1" s="387"/>
      <c r="BC1" s="387"/>
      <c r="BD1" s="387"/>
      <c r="BE1" s="387"/>
      <c r="BF1" s="387"/>
      <c r="BG1" s="387"/>
      <c r="BH1" s="387"/>
      <c r="BI1" s="387"/>
      <c r="BJ1" s="387"/>
      <c r="BK1" s="387"/>
      <c r="BL1" s="387"/>
      <c r="BM1" s="387"/>
      <c r="BN1" s="387"/>
      <c r="BO1" s="387"/>
      <c r="BP1" s="387"/>
      <c r="BQ1" s="387"/>
      <c r="BR1" s="387"/>
      <c r="BS1" s="387"/>
      <c r="BT1" s="387"/>
      <c r="BU1" s="387"/>
      <c r="BV1" s="387"/>
      <c r="BW1" s="387"/>
      <c r="BX1" s="387"/>
      <c r="BY1" s="387"/>
      <c r="BZ1" s="387"/>
      <c r="CA1" s="387"/>
      <c r="CB1" s="387"/>
      <c r="CC1" s="387"/>
      <c r="CD1" s="387"/>
      <c r="CE1" s="387"/>
      <c r="CF1" s="387"/>
      <c r="CG1" s="387"/>
      <c r="CH1" s="387"/>
      <c r="CI1" s="387"/>
      <c r="CJ1" s="387"/>
      <c r="CK1" s="387"/>
      <c r="CL1" s="387"/>
      <c r="CM1" s="387"/>
      <c r="CN1" s="387"/>
      <c r="CO1" s="387"/>
      <c r="CP1" s="387"/>
      <c r="CQ1" s="387"/>
      <c r="CR1" s="387"/>
      <c r="CS1" s="387"/>
      <c r="CT1" s="387"/>
      <c r="CU1" s="387"/>
      <c r="CV1" s="387"/>
      <c r="CW1" s="387"/>
      <c r="CX1" s="387"/>
      <c r="CY1" s="387"/>
      <c r="CZ1" s="387"/>
      <c r="DA1" s="387"/>
      <c r="DB1" s="387"/>
      <c r="DC1" s="387"/>
      <c r="DD1" s="387"/>
      <c r="DE1" s="387"/>
      <c r="DF1" s="387"/>
      <c r="DG1" s="387"/>
      <c r="DH1" s="387"/>
      <c r="DI1" s="387"/>
      <c r="DJ1" s="387"/>
      <c r="DK1" s="387"/>
      <c r="DL1" s="387"/>
      <c r="DM1" s="387"/>
      <c r="DN1" s="387"/>
      <c r="DO1" s="387"/>
      <c r="DP1" s="387"/>
      <c r="DQ1" s="387"/>
      <c r="DR1" s="387"/>
      <c r="DS1" s="387"/>
      <c r="DT1" s="387"/>
      <c r="DU1" s="387"/>
      <c r="DV1" s="387"/>
      <c r="DW1" s="387"/>
      <c r="DX1" s="387"/>
      <c r="DY1" s="387"/>
      <c r="DZ1" s="387"/>
      <c r="EA1" s="387"/>
      <c r="EB1" s="387"/>
      <c r="EC1" s="387"/>
      <c r="ED1" s="387"/>
      <c r="EE1" s="387"/>
      <c r="EF1" s="387"/>
      <c r="EG1" s="387"/>
      <c r="EH1" s="387"/>
      <c r="EI1" s="387"/>
      <c r="EJ1" s="387"/>
      <c r="EK1" s="387"/>
      <c r="EL1" s="387"/>
      <c r="EM1" s="387"/>
      <c r="EN1" s="387"/>
      <c r="EO1" s="387"/>
      <c r="EP1" s="387"/>
      <c r="EQ1" s="387"/>
      <c r="ER1" s="387"/>
      <c r="ES1" s="387"/>
      <c r="ET1" s="387"/>
      <c r="EU1" s="387"/>
      <c r="EV1" s="387"/>
      <c r="EW1" s="387"/>
      <c r="EX1" s="387"/>
      <c r="EY1" s="387"/>
      <c r="EZ1" s="387"/>
      <c r="FA1" s="387"/>
      <c r="FB1" s="387"/>
      <c r="FC1" s="387"/>
      <c r="FD1" s="387"/>
      <c r="FE1" s="387"/>
      <c r="FF1" s="387"/>
      <c r="FG1" s="387"/>
      <c r="FH1" s="387"/>
      <c r="FI1" s="387"/>
      <c r="FJ1" s="387"/>
      <c r="FK1" s="387"/>
      <c r="FL1" s="387"/>
      <c r="FM1" s="387"/>
      <c r="FN1" s="387"/>
      <c r="FO1" s="387"/>
      <c r="FP1" s="387"/>
      <c r="FQ1" s="387"/>
      <c r="FR1" s="387"/>
      <c r="FS1" s="387"/>
      <c r="FT1" s="387"/>
      <c r="FU1" s="387"/>
      <c r="FV1" s="387"/>
      <c r="FW1" s="387"/>
      <c r="FX1" s="387"/>
      <c r="FY1" s="387"/>
      <c r="FZ1" s="387"/>
      <c r="GA1" s="387"/>
      <c r="GB1" s="387"/>
      <c r="GC1" s="387"/>
      <c r="GD1" s="387"/>
      <c r="GE1" s="387"/>
      <c r="GF1" s="387"/>
      <c r="GG1" s="387"/>
      <c r="GH1" s="387"/>
      <c r="GI1" s="387"/>
      <c r="GJ1" s="387"/>
      <c r="GK1" s="387"/>
      <c r="GL1" s="387"/>
      <c r="GM1" s="387"/>
      <c r="GN1" s="387"/>
      <c r="GO1" s="387"/>
      <c r="GP1" s="387"/>
      <c r="GQ1" s="387"/>
      <c r="GR1" s="387"/>
      <c r="GS1" s="387"/>
      <c r="GT1" s="387"/>
      <c r="GU1" s="387"/>
      <c r="GV1" s="387"/>
      <c r="GW1" s="387"/>
      <c r="GX1" s="387"/>
      <c r="GY1" s="387"/>
      <c r="GZ1" s="387"/>
      <c r="HA1" s="387"/>
      <c r="HB1" s="387"/>
      <c r="HC1" s="387"/>
      <c r="HD1" s="387"/>
      <c r="HE1" s="387"/>
      <c r="HF1" s="387"/>
      <c r="HG1" s="387"/>
      <c r="HH1" s="387"/>
      <c r="HI1" s="387"/>
      <c r="HJ1" s="387"/>
      <c r="HK1" s="387"/>
      <c r="HL1" s="387"/>
      <c r="HM1" s="387"/>
      <c r="HN1" s="387"/>
      <c r="HO1" s="387"/>
      <c r="HP1" s="387"/>
      <c r="HQ1" s="387"/>
      <c r="HR1" s="387"/>
      <c r="HS1" s="387"/>
      <c r="HT1" s="387"/>
      <c r="HU1" s="387"/>
      <c r="HV1" s="387"/>
      <c r="HW1" s="387"/>
      <c r="HX1" s="387"/>
      <c r="HY1" s="387"/>
      <c r="HZ1" s="387"/>
      <c r="IA1" s="387"/>
      <c r="IB1" s="387"/>
      <c r="IC1" s="387"/>
      <c r="ID1" s="387"/>
      <c r="IE1" s="387"/>
      <c r="IF1" s="387"/>
      <c r="IG1" s="387"/>
      <c r="IH1" s="387"/>
      <c r="II1" s="387"/>
      <c r="IJ1" s="387"/>
      <c r="IK1" s="387"/>
      <c r="IL1" s="387"/>
      <c r="IM1" s="387"/>
      <c r="IN1" s="387"/>
      <c r="IO1" s="387"/>
      <c r="IP1" s="387"/>
      <c r="IQ1" s="387"/>
      <c r="IR1" s="387"/>
      <c r="IS1" s="387"/>
      <c r="IT1" s="387"/>
      <c r="IU1" s="387"/>
      <c r="IV1" s="387"/>
      <c r="IW1" s="387"/>
      <c r="IX1" s="387"/>
      <c r="IY1" s="387"/>
      <c r="IZ1" s="387"/>
      <c r="JA1" s="387"/>
      <c r="JB1" s="387"/>
      <c r="JC1" s="387"/>
    </row>
    <row r="2" spans="1:270" ht="30" customHeight="1">
      <c r="A2" s="387"/>
      <c r="B2" s="543" t="str">
        <f>'라. 지급수수료'!B3:H3</f>
        <v>공사명 : '24년 AI홍수예보를 위한 수문관측설비 구매·설치 사업</v>
      </c>
      <c r="C2" s="387"/>
      <c r="D2" s="387"/>
      <c r="E2" s="387"/>
      <c r="F2" s="387"/>
      <c r="G2" s="387"/>
      <c r="H2" s="387"/>
      <c r="I2" s="387"/>
      <c r="J2" s="387"/>
      <c r="K2" s="387"/>
      <c r="L2" s="387"/>
      <c r="M2" s="387"/>
      <c r="N2" s="387"/>
      <c r="O2" s="387"/>
      <c r="P2" s="387"/>
      <c r="Q2" s="387"/>
      <c r="R2" s="387"/>
      <c r="S2" s="387"/>
      <c r="T2" s="387"/>
      <c r="U2" s="387"/>
      <c r="V2" s="387"/>
      <c r="W2" s="387"/>
      <c r="X2" s="387"/>
      <c r="Y2" s="387"/>
      <c r="Z2" s="387"/>
      <c r="AA2" s="387"/>
      <c r="AB2" s="387"/>
      <c r="AC2" s="387"/>
      <c r="AD2" s="387"/>
      <c r="AE2" s="387"/>
      <c r="AF2" s="387"/>
      <c r="AG2" s="387"/>
      <c r="AH2" s="387"/>
      <c r="AI2" s="387"/>
      <c r="AJ2" s="387"/>
      <c r="AK2" s="387"/>
      <c r="AL2" s="387"/>
      <c r="AM2" s="387"/>
      <c r="AN2" s="541"/>
      <c r="AO2" s="387"/>
      <c r="AP2" s="387"/>
      <c r="AQ2" s="387"/>
      <c r="AR2" s="387"/>
      <c r="AS2" s="387"/>
      <c r="AT2" s="387"/>
      <c r="AU2" s="387"/>
      <c r="AV2" s="387"/>
      <c r="AW2" s="387"/>
      <c r="AX2" s="387"/>
      <c r="AY2" s="387"/>
      <c r="AZ2" s="387"/>
      <c r="BA2" s="387"/>
      <c r="BB2" s="387"/>
      <c r="BC2" s="387"/>
      <c r="BD2" s="387"/>
      <c r="BE2" s="387"/>
      <c r="BF2" s="387"/>
      <c r="BG2" s="539"/>
      <c r="BH2" s="387"/>
      <c r="BI2" s="387"/>
      <c r="BJ2" s="387"/>
      <c r="BK2" s="387"/>
      <c r="BL2" s="387"/>
      <c r="BM2" s="387"/>
      <c r="BN2" s="387"/>
      <c r="BO2" s="387"/>
      <c r="BP2" s="387"/>
      <c r="BQ2" s="387"/>
      <c r="BR2" s="387"/>
      <c r="BS2" s="387"/>
      <c r="BT2" s="387"/>
      <c r="BU2" s="387"/>
      <c r="BV2" s="387"/>
      <c r="BW2" s="387"/>
      <c r="BX2" s="387"/>
      <c r="BY2" s="387"/>
      <c r="BZ2" s="387"/>
      <c r="CA2" s="387"/>
      <c r="CB2" s="387"/>
      <c r="CC2" s="387"/>
      <c r="CD2" s="387"/>
      <c r="CE2" s="387"/>
      <c r="CF2" s="387"/>
      <c r="CG2" s="387"/>
      <c r="CH2" s="387"/>
      <c r="CI2" s="387"/>
      <c r="CJ2" s="387"/>
      <c r="CK2" s="387"/>
      <c r="CL2" s="387"/>
      <c r="CM2" s="387"/>
      <c r="CN2" s="387"/>
      <c r="CO2" s="387"/>
      <c r="CP2" s="387"/>
      <c r="CQ2" s="387"/>
      <c r="CR2" s="387"/>
      <c r="CS2" s="387"/>
      <c r="CT2" s="387"/>
      <c r="CU2" s="387"/>
      <c r="CV2" s="387"/>
      <c r="CW2" s="387"/>
      <c r="CX2" s="387"/>
      <c r="CY2" s="387"/>
      <c r="CZ2" s="387"/>
      <c r="DA2" s="387"/>
      <c r="DB2" s="387"/>
      <c r="DC2" s="387"/>
      <c r="DD2" s="387"/>
      <c r="DE2" s="387"/>
      <c r="DF2" s="387"/>
      <c r="DG2" s="387"/>
      <c r="DH2" s="387"/>
      <c r="DI2" s="387"/>
      <c r="DJ2" s="387"/>
      <c r="DK2" s="387"/>
      <c r="DL2" s="387"/>
      <c r="DM2" s="387"/>
      <c r="DN2" s="387"/>
      <c r="DO2" s="387"/>
      <c r="DP2" s="387"/>
      <c r="DQ2" s="387"/>
      <c r="DR2" s="387"/>
      <c r="DS2" s="387"/>
      <c r="DT2" s="387"/>
      <c r="DU2" s="387"/>
      <c r="DV2" s="387"/>
      <c r="DW2" s="387"/>
      <c r="DX2" s="387"/>
      <c r="DY2" s="387"/>
      <c r="DZ2" s="387"/>
      <c r="EA2" s="387"/>
      <c r="EB2" s="387"/>
      <c r="EC2" s="387"/>
      <c r="ED2" s="387"/>
      <c r="EE2" s="387"/>
      <c r="EF2" s="387"/>
      <c r="EG2" s="387"/>
      <c r="EH2" s="387"/>
      <c r="EI2" s="387"/>
      <c r="EJ2" s="387"/>
      <c r="EK2" s="387"/>
      <c r="EL2" s="387"/>
      <c r="EM2" s="387"/>
      <c r="EN2" s="387"/>
      <c r="EO2" s="387"/>
      <c r="EP2" s="387"/>
      <c r="EQ2" s="387"/>
      <c r="ER2" s="387"/>
      <c r="ES2" s="387"/>
      <c r="ET2" s="387"/>
      <c r="EU2" s="387"/>
      <c r="EV2" s="387"/>
      <c r="EW2" s="387"/>
      <c r="EX2" s="387"/>
      <c r="EY2" s="387"/>
      <c r="EZ2" s="387"/>
      <c r="FA2" s="387"/>
      <c r="FB2" s="387"/>
      <c r="FC2" s="387"/>
      <c r="FD2" s="387"/>
      <c r="FE2" s="387"/>
      <c r="FF2" s="387"/>
      <c r="FG2" s="387"/>
      <c r="FH2" s="387"/>
      <c r="FI2" s="387"/>
      <c r="FJ2" s="387"/>
      <c r="FK2" s="387"/>
      <c r="FL2" s="387"/>
      <c r="FM2" s="387"/>
      <c r="FN2" s="387"/>
      <c r="FO2" s="387"/>
      <c r="FP2" s="387"/>
      <c r="FQ2" s="387"/>
      <c r="FR2" s="387"/>
      <c r="FS2" s="387"/>
      <c r="FT2" s="387"/>
      <c r="FU2" s="387"/>
      <c r="FV2" s="387"/>
      <c r="FW2" s="387"/>
      <c r="FX2" s="387"/>
      <c r="FY2" s="387"/>
      <c r="FZ2" s="387"/>
      <c r="GA2" s="387"/>
      <c r="GB2" s="387"/>
      <c r="GC2" s="387"/>
      <c r="GD2" s="387"/>
      <c r="GE2" s="387"/>
      <c r="GF2" s="387"/>
      <c r="GG2" s="387"/>
      <c r="GH2" s="387"/>
      <c r="GI2" s="387"/>
      <c r="GJ2" s="387"/>
      <c r="GK2" s="387"/>
      <c r="GL2" s="387"/>
      <c r="GM2" s="387"/>
      <c r="GN2" s="387"/>
      <c r="GO2" s="387"/>
      <c r="GP2" s="387"/>
      <c r="GQ2" s="387"/>
      <c r="GR2" s="387"/>
      <c r="GS2" s="387"/>
      <c r="GT2" s="387"/>
      <c r="GU2" s="387"/>
      <c r="GV2" s="387"/>
      <c r="GW2" s="387"/>
      <c r="GX2" s="387"/>
      <c r="GY2" s="387"/>
      <c r="GZ2" s="387"/>
      <c r="HA2" s="387"/>
      <c r="HB2" s="387"/>
      <c r="HC2" s="387"/>
      <c r="HD2" s="387"/>
      <c r="HE2" s="387"/>
      <c r="HF2" s="387"/>
      <c r="HG2" s="387"/>
      <c r="HH2" s="387"/>
      <c r="HI2" s="387"/>
      <c r="HJ2" s="387"/>
      <c r="HK2" s="387"/>
      <c r="HL2" s="387"/>
      <c r="HM2" s="387"/>
      <c r="HN2" s="387"/>
      <c r="HO2" s="387"/>
      <c r="HP2" s="387"/>
      <c r="HQ2" s="387"/>
      <c r="HR2" s="387"/>
      <c r="HS2" s="387"/>
      <c r="HT2" s="387"/>
      <c r="HU2" s="387"/>
      <c r="HV2" s="387"/>
      <c r="HW2" s="387"/>
      <c r="HX2" s="387"/>
      <c r="HY2" s="387"/>
      <c r="HZ2" s="387"/>
      <c r="IA2" s="387"/>
      <c r="IB2" s="387"/>
      <c r="IC2" s="387"/>
      <c r="ID2" s="387"/>
      <c r="IE2" s="387"/>
      <c r="IF2" s="387"/>
      <c r="IG2" s="387"/>
      <c r="IH2" s="387"/>
      <c r="II2" s="387"/>
      <c r="IJ2" s="387"/>
      <c r="IK2" s="387"/>
      <c r="IL2" s="387"/>
      <c r="IM2" s="387"/>
      <c r="IN2" s="387"/>
      <c r="IO2" s="387"/>
      <c r="IP2" s="387"/>
      <c r="IQ2" s="387"/>
      <c r="IR2" s="387"/>
      <c r="IS2" s="387"/>
      <c r="IT2" s="387"/>
      <c r="IU2" s="387"/>
      <c r="IV2" s="387"/>
      <c r="IW2" s="387"/>
      <c r="IX2" s="387"/>
      <c r="IY2" s="387"/>
      <c r="IZ2" s="387"/>
      <c r="JA2" s="387"/>
      <c r="JB2" s="387"/>
      <c r="JC2" s="387"/>
      <c r="JD2" s="702"/>
      <c r="JE2" s="702"/>
      <c r="JF2" s="702"/>
      <c r="JG2" s="702"/>
      <c r="JH2" s="702"/>
      <c r="JI2" s="702"/>
      <c r="JJ2" s="702"/>
    </row>
    <row r="3" spans="1:270" s="22" customFormat="1" ht="41.25" customHeight="1">
      <c r="A3" s="299"/>
      <c r="B3" s="389" t="s">
        <v>71</v>
      </c>
      <c r="C3" s="203" t="s">
        <v>17</v>
      </c>
      <c r="D3" s="202" t="s">
        <v>3</v>
      </c>
      <c r="E3" s="203" t="s">
        <v>0</v>
      </c>
      <c r="F3" s="246" t="s">
        <v>1</v>
      </c>
      <c r="G3" s="248" t="s">
        <v>1587</v>
      </c>
      <c r="H3" s="248" t="s">
        <v>2147</v>
      </c>
      <c r="I3" s="248" t="s">
        <v>2345</v>
      </c>
      <c r="J3" s="248" t="s">
        <v>2342</v>
      </c>
      <c r="K3" s="248" t="s">
        <v>2343</v>
      </c>
      <c r="L3" s="248" t="s">
        <v>2344</v>
      </c>
      <c r="M3" s="248" t="s">
        <v>2347</v>
      </c>
      <c r="N3" s="248" t="s">
        <v>1743</v>
      </c>
      <c r="O3" s="248" t="s">
        <v>1744</v>
      </c>
      <c r="P3" s="248" t="s">
        <v>1745</v>
      </c>
      <c r="Q3" s="391" t="s">
        <v>1746</v>
      </c>
      <c r="R3" s="391" t="s">
        <v>1747</v>
      </c>
      <c r="S3" s="391" t="s">
        <v>1748</v>
      </c>
      <c r="T3" s="391" t="s">
        <v>1749</v>
      </c>
      <c r="U3" s="391" t="s">
        <v>1750</v>
      </c>
      <c r="V3" s="391" t="s">
        <v>1751</v>
      </c>
      <c r="W3" s="391" t="s">
        <v>1752</v>
      </c>
      <c r="X3" s="391" t="s">
        <v>1753</v>
      </c>
      <c r="Y3" s="391" t="s">
        <v>1754</v>
      </c>
      <c r="Z3" s="391" t="s">
        <v>1755</v>
      </c>
      <c r="AA3" s="391" t="s">
        <v>1756</v>
      </c>
      <c r="AB3" s="391" t="s">
        <v>1757</v>
      </c>
      <c r="AC3" s="391" t="s">
        <v>1765</v>
      </c>
      <c r="AD3" s="391" t="s">
        <v>1758</v>
      </c>
      <c r="AE3" s="391" t="s">
        <v>1759</v>
      </c>
      <c r="AF3" s="391" t="s">
        <v>1760</v>
      </c>
      <c r="AG3" s="391" t="s">
        <v>1761</v>
      </c>
      <c r="AH3" s="391" t="s">
        <v>1762</v>
      </c>
      <c r="AI3" s="391" t="s">
        <v>1763</v>
      </c>
      <c r="AJ3" s="391" t="s">
        <v>1764</v>
      </c>
      <c r="AK3" s="391" t="s">
        <v>1766</v>
      </c>
      <c r="AL3" s="391" t="s">
        <v>1767</v>
      </c>
      <c r="AM3" s="391" t="s">
        <v>1768</v>
      </c>
      <c r="AN3" s="391" t="s">
        <v>1769</v>
      </c>
      <c r="AO3" s="391" t="s">
        <v>1770</v>
      </c>
      <c r="AP3" s="391" t="s">
        <v>1771</v>
      </c>
      <c r="AQ3" s="391" t="s">
        <v>1772</v>
      </c>
      <c r="AR3" s="391" t="s">
        <v>1773</v>
      </c>
      <c r="AS3" s="391" t="s">
        <v>1774</v>
      </c>
      <c r="AT3" s="391" t="s">
        <v>1786</v>
      </c>
      <c r="AU3" s="391" t="s">
        <v>1775</v>
      </c>
      <c r="AV3" s="391" t="s">
        <v>1776</v>
      </c>
      <c r="AW3" s="391" t="s">
        <v>1777</v>
      </c>
      <c r="AX3" s="391" t="s">
        <v>1778</v>
      </c>
      <c r="AY3" s="391" t="s">
        <v>1779</v>
      </c>
      <c r="AZ3" s="391" t="s">
        <v>1780</v>
      </c>
      <c r="BA3" s="391" t="s">
        <v>1787</v>
      </c>
      <c r="BB3" s="391" t="s">
        <v>1781</v>
      </c>
      <c r="BC3" s="391" t="s">
        <v>1782</v>
      </c>
      <c r="BD3" s="391" t="s">
        <v>1783</v>
      </c>
      <c r="BE3" s="391" t="s">
        <v>1784</v>
      </c>
      <c r="BF3" s="391" t="s">
        <v>1785</v>
      </c>
      <c r="BG3" s="540" t="s">
        <v>2021</v>
      </c>
      <c r="BH3" s="391" t="s">
        <v>2022</v>
      </c>
      <c r="BI3" s="391" t="s">
        <v>2023</v>
      </c>
      <c r="BJ3" s="391" t="s">
        <v>2024</v>
      </c>
      <c r="BK3" s="391" t="s">
        <v>2025</v>
      </c>
      <c r="BL3" s="391" t="s">
        <v>2026</v>
      </c>
      <c r="BM3" s="391" t="s">
        <v>2027</v>
      </c>
      <c r="BN3" s="391" t="s">
        <v>2028</v>
      </c>
      <c r="BO3" s="391" t="s">
        <v>2029</v>
      </c>
      <c r="BP3" s="391" t="s">
        <v>2030</v>
      </c>
      <c r="BQ3" s="391" t="s">
        <v>2031</v>
      </c>
      <c r="BR3" s="391" t="s">
        <v>2032</v>
      </c>
      <c r="BS3" s="391" t="s">
        <v>2033</v>
      </c>
      <c r="BT3" s="391" t="s">
        <v>2034</v>
      </c>
      <c r="BU3" s="391" t="s">
        <v>2035</v>
      </c>
      <c r="BV3" s="391" t="s">
        <v>2036</v>
      </c>
      <c r="BW3" s="391" t="s">
        <v>2037</v>
      </c>
      <c r="BX3" s="391" t="s">
        <v>2038</v>
      </c>
      <c r="BY3" s="391" t="s">
        <v>2039</v>
      </c>
      <c r="BZ3" s="391" t="s">
        <v>2040</v>
      </c>
      <c r="CA3" s="391" t="s">
        <v>2041</v>
      </c>
      <c r="CB3" s="391" t="s">
        <v>2042</v>
      </c>
      <c r="CC3" s="391" t="s">
        <v>2043</v>
      </c>
      <c r="CD3" s="391" t="s">
        <v>2044</v>
      </c>
      <c r="CE3" s="391" t="s">
        <v>2045</v>
      </c>
      <c r="CF3" s="391" t="s">
        <v>2046</v>
      </c>
      <c r="CG3" s="391" t="s">
        <v>2047</v>
      </c>
      <c r="CH3" s="391" t="s">
        <v>2048</v>
      </c>
      <c r="CI3" s="391" t="s">
        <v>2397</v>
      </c>
      <c r="CJ3" s="391" t="s">
        <v>2049</v>
      </c>
      <c r="CK3" s="391" t="s">
        <v>2050</v>
      </c>
      <c r="CL3" s="391" t="s">
        <v>2471</v>
      </c>
      <c r="CM3" s="391" t="s">
        <v>2051</v>
      </c>
      <c r="CN3" s="391" t="s">
        <v>2052</v>
      </c>
      <c r="CO3" s="391" t="s">
        <v>2053</v>
      </c>
      <c r="CP3" s="391" t="s">
        <v>2381</v>
      </c>
      <c r="CQ3" s="391" t="s">
        <v>2382</v>
      </c>
      <c r="CR3" s="391" t="s">
        <v>2211</v>
      </c>
      <c r="CS3" s="391" t="s">
        <v>2206</v>
      </c>
      <c r="CT3" s="391" t="s">
        <v>2243</v>
      </c>
      <c r="CU3" s="391" t="s">
        <v>2244</v>
      </c>
      <c r="CV3" s="391" t="s">
        <v>2245</v>
      </c>
      <c r="CW3" s="391" t="s">
        <v>2213</v>
      </c>
      <c r="CX3" s="391" t="s">
        <v>2210</v>
      </c>
      <c r="CY3" s="391" t="s">
        <v>2246</v>
      </c>
      <c r="CZ3" s="391" t="s">
        <v>2247</v>
      </c>
      <c r="DA3" s="391" t="s">
        <v>2248</v>
      </c>
      <c r="DB3" s="391" t="s">
        <v>2249</v>
      </c>
      <c r="DC3" s="391" t="s">
        <v>2250</v>
      </c>
      <c r="DD3" s="391" t="s">
        <v>2460</v>
      </c>
      <c r="DE3" s="391" t="s">
        <v>2251</v>
      </c>
      <c r="DF3" s="391" t="s">
        <v>2461</v>
      </c>
      <c r="DG3" s="391" t="s">
        <v>2214</v>
      </c>
      <c r="DH3" s="391" t="s">
        <v>2231</v>
      </c>
      <c r="DI3" s="391" t="s">
        <v>2200</v>
      </c>
      <c r="DJ3" s="391" t="s">
        <v>2232</v>
      </c>
      <c r="DK3" s="391" t="s">
        <v>2198</v>
      </c>
      <c r="DL3" s="391" t="s">
        <v>2202</v>
      </c>
      <c r="DM3" s="391" t="s">
        <v>2476</v>
      </c>
      <c r="DN3" s="391" t="s">
        <v>2199</v>
      </c>
      <c r="DO3" s="391" t="s">
        <v>2212</v>
      </c>
      <c r="DP3" s="391" t="s">
        <v>2203</v>
      </c>
      <c r="DQ3" s="391" t="s">
        <v>2215</v>
      </c>
      <c r="DR3" s="391" t="s">
        <v>2252</v>
      </c>
      <c r="DS3" s="391" t="s">
        <v>2216</v>
      </c>
      <c r="DT3" s="391" t="s">
        <v>2201</v>
      </c>
      <c r="DU3" s="391" t="s">
        <v>2462</v>
      </c>
      <c r="DV3" s="391" t="s">
        <v>2253</v>
      </c>
      <c r="DW3" s="391" t="s">
        <v>2254</v>
      </c>
      <c r="DX3" s="391" t="s">
        <v>2209</v>
      </c>
      <c r="DY3" s="391" t="s">
        <v>2255</v>
      </c>
      <c r="DZ3" s="391" t="s">
        <v>2256</v>
      </c>
      <c r="EA3" s="391" t="s">
        <v>2233</v>
      </c>
      <c r="EB3" s="391" t="s">
        <v>2257</v>
      </c>
      <c r="EC3" s="391" t="s">
        <v>2258</v>
      </c>
      <c r="ED3" s="391" t="s">
        <v>2259</v>
      </c>
      <c r="EE3" s="391" t="s">
        <v>2260</v>
      </c>
      <c r="EF3" s="391" t="s">
        <v>2261</v>
      </c>
      <c r="EG3" s="391" t="s">
        <v>2383</v>
      </c>
      <c r="EH3" s="391" t="s">
        <v>2217</v>
      </c>
      <c r="EI3" s="391" t="s">
        <v>2218</v>
      </c>
      <c r="EJ3" s="391" t="s">
        <v>2262</v>
      </c>
      <c r="EK3" s="391" t="s">
        <v>2263</v>
      </c>
      <c r="EL3" s="391" t="s">
        <v>2234</v>
      </c>
      <c r="EM3" s="391" t="s">
        <v>2264</v>
      </c>
      <c r="EN3" s="391" t="s">
        <v>2463</v>
      </c>
      <c r="EO3" s="391" t="s">
        <v>2265</v>
      </c>
      <c r="EP3" s="391" t="s">
        <v>2219</v>
      </c>
      <c r="EQ3" s="391" t="s">
        <v>2235</v>
      </c>
      <c r="ER3" s="391" t="s">
        <v>2353</v>
      </c>
      <c r="ES3" s="391" t="s">
        <v>2346</v>
      </c>
      <c r="ET3" s="391" t="s">
        <v>2266</v>
      </c>
      <c r="EU3" s="391" t="s">
        <v>2267</v>
      </c>
      <c r="EV3" s="391" t="s">
        <v>2268</v>
      </c>
      <c r="EW3" s="391" t="s">
        <v>2220</v>
      </c>
      <c r="EX3" s="391" t="s">
        <v>2269</v>
      </c>
      <c r="EY3" s="391" t="s">
        <v>2273</v>
      </c>
      <c r="EZ3" s="391" t="s">
        <v>2236</v>
      </c>
      <c r="FA3" s="391" t="s">
        <v>2270</v>
      </c>
      <c r="FB3" s="391" t="s">
        <v>2271</v>
      </c>
      <c r="FC3" s="391" t="s">
        <v>2272</v>
      </c>
      <c r="FD3" s="391" t="s">
        <v>2274</v>
      </c>
      <c r="FE3" s="391" t="s">
        <v>2221</v>
      </c>
      <c r="FF3" s="391" t="s">
        <v>2275</v>
      </c>
      <c r="FG3" s="391" t="s">
        <v>2276</v>
      </c>
      <c r="FH3" s="391" t="s">
        <v>2277</v>
      </c>
      <c r="FI3" s="391" t="s">
        <v>2278</v>
      </c>
      <c r="FJ3" s="391" t="s">
        <v>2222</v>
      </c>
      <c r="FK3" s="391" t="s">
        <v>2279</v>
      </c>
      <c r="FL3" s="391" t="s">
        <v>2280</v>
      </c>
      <c r="FM3" s="391" t="s">
        <v>2281</v>
      </c>
      <c r="FN3" s="391" t="s">
        <v>2282</v>
      </c>
      <c r="FO3" s="391" t="s">
        <v>2283</v>
      </c>
      <c r="FP3" s="391" t="s">
        <v>2284</v>
      </c>
      <c r="FQ3" s="391" t="s">
        <v>2285</v>
      </c>
      <c r="FR3" s="391" t="s">
        <v>2286</v>
      </c>
      <c r="FS3" s="391" t="s">
        <v>2287</v>
      </c>
      <c r="FT3" s="391" t="s">
        <v>2288</v>
      </c>
      <c r="FU3" s="391" t="s">
        <v>2289</v>
      </c>
      <c r="FV3" s="391" t="s">
        <v>2208</v>
      </c>
      <c r="FW3" s="391" t="s">
        <v>2205</v>
      </c>
      <c r="FX3" s="391" t="s">
        <v>2290</v>
      </c>
      <c r="FY3" s="391" t="s">
        <v>2291</v>
      </c>
      <c r="FZ3" s="391" t="s">
        <v>2292</v>
      </c>
      <c r="GA3" s="391" t="s">
        <v>2293</v>
      </c>
      <c r="GB3" s="391" t="s">
        <v>2237</v>
      </c>
      <c r="GC3" s="391" t="s">
        <v>2464</v>
      </c>
      <c r="GD3" s="391" t="s">
        <v>2470</v>
      </c>
      <c r="GE3" s="391" t="s">
        <v>2294</v>
      </c>
      <c r="GF3" s="391" t="s">
        <v>2295</v>
      </c>
      <c r="GG3" s="391" t="s">
        <v>2296</v>
      </c>
      <c r="GH3" s="391" t="s">
        <v>2297</v>
      </c>
      <c r="GI3" s="391" t="s">
        <v>2223</v>
      </c>
      <c r="GJ3" s="391" t="s">
        <v>2224</v>
      </c>
      <c r="GK3" s="391" t="s">
        <v>2298</v>
      </c>
      <c r="GL3" s="391" t="s">
        <v>2225</v>
      </c>
      <c r="GM3" s="391" t="s">
        <v>2299</v>
      </c>
      <c r="GN3" s="391" t="s">
        <v>2300</v>
      </c>
      <c r="GO3" s="391" t="s">
        <v>2301</v>
      </c>
      <c r="GP3" s="391" t="s">
        <v>2302</v>
      </c>
      <c r="GQ3" s="391" t="s">
        <v>2303</v>
      </c>
      <c r="GR3" s="391" t="s">
        <v>2304</v>
      </c>
      <c r="GS3" s="391" t="s">
        <v>2305</v>
      </c>
      <c r="GT3" s="391" t="s">
        <v>2204</v>
      </c>
      <c r="GU3" s="391" t="s">
        <v>2238</v>
      </c>
      <c r="GV3" s="391" t="s">
        <v>2306</v>
      </c>
      <c r="GW3" s="391" t="s">
        <v>2226</v>
      </c>
      <c r="GX3" s="391" t="s">
        <v>2307</v>
      </c>
      <c r="GY3" s="391" t="s">
        <v>2308</v>
      </c>
      <c r="GZ3" s="391" t="s">
        <v>2227</v>
      </c>
      <c r="HA3" s="391" t="s">
        <v>2309</v>
      </c>
      <c r="HB3" s="391" t="s">
        <v>2310</v>
      </c>
      <c r="HC3" s="391" t="s">
        <v>2465</v>
      </c>
      <c r="HD3" s="391" t="s">
        <v>2311</v>
      </c>
      <c r="HE3" s="391" t="s">
        <v>2466</v>
      </c>
      <c r="HF3" s="391" t="s">
        <v>2312</v>
      </c>
      <c r="HG3" s="391" t="s">
        <v>2467</v>
      </c>
      <c r="HH3" s="391" t="s">
        <v>2468</v>
      </c>
      <c r="HI3" s="391" t="s">
        <v>2338</v>
      </c>
      <c r="HJ3" s="391" t="s">
        <v>2313</v>
      </c>
      <c r="HK3" s="391" t="s">
        <v>2314</v>
      </c>
      <c r="HL3" s="391" t="s">
        <v>2315</v>
      </c>
      <c r="HM3" s="391" t="s">
        <v>2316</v>
      </c>
      <c r="HN3" s="391" t="s">
        <v>2228</v>
      </c>
      <c r="HO3" s="391" t="s">
        <v>2317</v>
      </c>
      <c r="HP3" s="391" t="s">
        <v>2239</v>
      </c>
      <c r="HQ3" s="391" t="s">
        <v>2318</v>
      </c>
      <c r="HR3" s="391" t="s">
        <v>2319</v>
      </c>
      <c r="HS3" s="391" t="s">
        <v>2320</v>
      </c>
      <c r="HT3" s="391" t="s">
        <v>2321</v>
      </c>
      <c r="HU3" s="391" t="s">
        <v>2240</v>
      </c>
      <c r="HV3" s="391" t="s">
        <v>2322</v>
      </c>
      <c r="HW3" s="391" t="s">
        <v>2207</v>
      </c>
      <c r="HX3" s="391" t="s">
        <v>2323</v>
      </c>
      <c r="HY3" s="391" t="s">
        <v>2469</v>
      </c>
      <c r="HZ3" s="391" t="s">
        <v>2324</v>
      </c>
      <c r="IA3" s="391" t="s">
        <v>2229</v>
      </c>
      <c r="IB3" s="391" t="s">
        <v>2230</v>
      </c>
      <c r="IC3" s="391" t="s">
        <v>2241</v>
      </c>
      <c r="ID3" s="391" t="s">
        <v>2325</v>
      </c>
      <c r="IE3" s="391" t="s">
        <v>2326</v>
      </c>
      <c r="IF3" s="391" t="s">
        <v>2327</v>
      </c>
      <c r="IG3" s="391" t="s">
        <v>2328</v>
      </c>
      <c r="IH3" s="391" t="s">
        <v>2329</v>
      </c>
      <c r="II3" s="391" t="s">
        <v>2330</v>
      </c>
      <c r="IJ3" s="391" t="s">
        <v>2331</v>
      </c>
      <c r="IK3" s="391" t="s">
        <v>2332</v>
      </c>
      <c r="IL3" s="391" t="s">
        <v>2242</v>
      </c>
      <c r="IM3" s="391" t="s">
        <v>2333</v>
      </c>
      <c r="IN3" s="391"/>
      <c r="IO3" s="391"/>
      <c r="IP3" s="391"/>
      <c r="IQ3" s="391"/>
      <c r="IR3" s="391"/>
      <c r="IS3" s="391"/>
      <c r="IT3" s="391"/>
      <c r="IU3" s="391"/>
      <c r="IV3" s="391"/>
      <c r="IW3" s="391"/>
      <c r="IX3" s="391"/>
      <c r="IY3" s="391"/>
      <c r="IZ3" s="391"/>
      <c r="JA3" s="391" t="s">
        <v>12</v>
      </c>
      <c r="JB3" s="719"/>
      <c r="JC3" s="719"/>
      <c r="JD3" s="703"/>
      <c r="JE3" s="703"/>
      <c r="JF3" s="704"/>
      <c r="JG3" s="703"/>
      <c r="JH3" s="705"/>
      <c r="JI3" s="705"/>
      <c r="JJ3" s="705"/>
    </row>
    <row r="4" spans="1:270" s="690" customFormat="1" ht="21.95" customHeight="1">
      <c r="A4" s="691"/>
      <c r="B4" s="692" t="s">
        <v>1813</v>
      </c>
      <c r="C4" s="693"/>
      <c r="D4" s="694"/>
      <c r="E4" s="695"/>
      <c r="F4" s="696"/>
      <c r="G4" s="697"/>
      <c r="H4" s="697"/>
      <c r="I4" s="697"/>
      <c r="J4" s="697"/>
      <c r="K4" s="697"/>
      <c r="L4" s="697"/>
      <c r="M4" s="698"/>
      <c r="N4" s="698"/>
      <c r="O4" s="698"/>
      <c r="P4" s="697"/>
      <c r="Q4" s="698"/>
      <c r="R4" s="698"/>
      <c r="S4" s="697"/>
      <c r="T4" s="697"/>
      <c r="U4" s="697"/>
      <c r="V4" s="697"/>
      <c r="W4" s="698"/>
      <c r="X4" s="698"/>
      <c r="Y4" s="697"/>
      <c r="Z4" s="699"/>
      <c r="AA4" s="698"/>
      <c r="AB4" s="698"/>
      <c r="AC4" s="698"/>
      <c r="AD4" s="697"/>
      <c r="AE4" s="697"/>
      <c r="AF4" s="698"/>
      <c r="AG4" s="698"/>
      <c r="AH4" s="697"/>
      <c r="AI4" s="697"/>
      <c r="AJ4" s="697"/>
      <c r="AK4" s="698"/>
      <c r="AL4" s="698"/>
      <c r="AM4" s="698"/>
      <c r="AN4" s="699"/>
      <c r="AO4" s="697"/>
      <c r="AP4" s="698"/>
      <c r="AQ4" s="698"/>
      <c r="AR4" s="698"/>
      <c r="AS4" s="698"/>
      <c r="AT4" s="698"/>
      <c r="AU4" s="697"/>
      <c r="AV4" s="697"/>
      <c r="AW4" s="697"/>
      <c r="AX4" s="697"/>
      <c r="AY4" s="697"/>
      <c r="AZ4" s="697"/>
      <c r="BA4" s="697"/>
      <c r="BB4" s="697"/>
      <c r="BC4" s="700"/>
      <c r="BD4" s="697"/>
      <c r="BE4" s="697"/>
      <c r="BF4" s="697"/>
      <c r="BG4" s="697"/>
      <c r="BH4" s="697"/>
      <c r="BI4" s="697"/>
      <c r="BJ4" s="697"/>
      <c r="BK4" s="697"/>
      <c r="BL4" s="697"/>
      <c r="BM4" s="697"/>
      <c r="BN4" s="697"/>
      <c r="BO4" s="697"/>
      <c r="BP4" s="697"/>
      <c r="BQ4" s="697"/>
      <c r="BR4" s="697"/>
      <c r="BS4" s="697"/>
      <c r="BT4" s="697"/>
      <c r="BU4" s="697"/>
      <c r="BV4" s="697"/>
      <c r="BW4" s="697"/>
      <c r="BX4" s="697"/>
      <c r="BY4" s="697"/>
      <c r="BZ4" s="697"/>
      <c r="CA4" s="697"/>
      <c r="CB4" s="697"/>
      <c r="CC4" s="697"/>
      <c r="CD4" s="697"/>
      <c r="CE4" s="697"/>
      <c r="CF4" s="697"/>
      <c r="CG4" s="697"/>
      <c r="CH4" s="697"/>
      <c r="CI4" s="697"/>
      <c r="CJ4" s="697"/>
      <c r="CK4" s="697"/>
      <c r="CL4" s="697"/>
      <c r="CM4" s="697"/>
      <c r="CN4" s="697"/>
      <c r="CO4" s="697"/>
      <c r="CP4" s="697"/>
      <c r="CQ4" s="697"/>
      <c r="CR4" s="697"/>
      <c r="CS4" s="697"/>
      <c r="CT4" s="697"/>
      <c r="CU4" s="697"/>
      <c r="CV4" s="697"/>
      <c r="CW4" s="697"/>
      <c r="CX4" s="697"/>
      <c r="CY4" s="697"/>
      <c r="CZ4" s="697"/>
      <c r="DA4" s="697"/>
      <c r="DB4" s="697"/>
      <c r="DC4" s="697"/>
      <c r="DD4" s="697"/>
      <c r="DE4" s="697"/>
      <c r="DF4" s="697"/>
      <c r="DG4" s="697"/>
      <c r="DH4" s="697"/>
      <c r="DI4" s="697"/>
      <c r="DJ4" s="697"/>
      <c r="DK4" s="697"/>
      <c r="DL4" s="697"/>
      <c r="DM4" s="697"/>
      <c r="DN4" s="697"/>
      <c r="DO4" s="697"/>
      <c r="DP4" s="697"/>
      <c r="DQ4" s="697"/>
      <c r="DR4" s="697"/>
      <c r="DS4" s="697"/>
      <c r="DT4" s="697"/>
      <c r="DU4" s="697"/>
      <c r="DV4" s="697"/>
      <c r="DW4" s="697"/>
      <c r="DX4" s="697"/>
      <c r="DY4" s="697"/>
      <c r="DZ4" s="697"/>
      <c r="EA4" s="697"/>
      <c r="EB4" s="697"/>
      <c r="EC4" s="697"/>
      <c r="ED4" s="697"/>
      <c r="EE4" s="697"/>
      <c r="EF4" s="697"/>
      <c r="EG4" s="697"/>
      <c r="EH4" s="697"/>
      <c r="EI4" s="697"/>
      <c r="EJ4" s="697"/>
      <c r="EK4" s="697"/>
      <c r="EL4" s="697"/>
      <c r="EM4" s="697"/>
      <c r="EN4" s="697"/>
      <c r="EO4" s="697"/>
      <c r="EP4" s="697"/>
      <c r="EQ4" s="697"/>
      <c r="ER4" s="697"/>
      <c r="ES4" s="697"/>
      <c r="ET4" s="697"/>
      <c r="EU4" s="697"/>
      <c r="EV4" s="697"/>
      <c r="EW4" s="697"/>
      <c r="EX4" s="697"/>
      <c r="EY4" s="697"/>
      <c r="EZ4" s="697"/>
      <c r="FA4" s="697"/>
      <c r="FB4" s="697"/>
      <c r="FC4" s="697"/>
      <c r="FD4" s="697"/>
      <c r="FE4" s="697"/>
      <c r="FF4" s="697"/>
      <c r="FG4" s="697"/>
      <c r="FH4" s="697"/>
      <c r="FI4" s="697"/>
      <c r="FJ4" s="697"/>
      <c r="FK4" s="697"/>
      <c r="FL4" s="697"/>
      <c r="FM4" s="697"/>
      <c r="FN4" s="697"/>
      <c r="FO4" s="697"/>
      <c r="FP4" s="697"/>
      <c r="FQ4" s="697"/>
      <c r="FR4" s="697"/>
      <c r="FS4" s="697"/>
      <c r="FT4" s="697"/>
      <c r="FU4" s="697"/>
      <c r="FV4" s="697"/>
      <c r="FW4" s="697"/>
      <c r="FX4" s="697"/>
      <c r="FY4" s="697"/>
      <c r="FZ4" s="697"/>
      <c r="GA4" s="697"/>
      <c r="GB4" s="697"/>
      <c r="GC4" s="697"/>
      <c r="GD4" s="697"/>
      <c r="GE4" s="697"/>
      <c r="GF4" s="697"/>
      <c r="GG4" s="697"/>
      <c r="GH4" s="697"/>
      <c r="GI4" s="697"/>
      <c r="GJ4" s="697"/>
      <c r="GK4" s="697"/>
      <c r="GL4" s="697"/>
      <c r="GM4" s="697"/>
      <c r="GN4" s="697"/>
      <c r="GO4" s="697"/>
      <c r="GP4" s="697"/>
      <c r="GQ4" s="697"/>
      <c r="GR4" s="697"/>
      <c r="GS4" s="697"/>
      <c r="GT4" s="697"/>
      <c r="GU4" s="697"/>
      <c r="GV4" s="697"/>
      <c r="GW4" s="697"/>
      <c r="GX4" s="697"/>
      <c r="GY4" s="697"/>
      <c r="GZ4" s="697"/>
      <c r="HA4" s="697"/>
      <c r="HB4" s="697"/>
      <c r="HC4" s="697"/>
      <c r="HD4" s="697"/>
      <c r="HE4" s="697"/>
      <c r="HF4" s="697"/>
      <c r="HG4" s="697"/>
      <c r="HH4" s="697"/>
      <c r="HI4" s="697"/>
      <c r="HJ4" s="697"/>
      <c r="HK4" s="697"/>
      <c r="HL4" s="697"/>
      <c r="HM4" s="697"/>
      <c r="HN4" s="697"/>
      <c r="HO4" s="697"/>
      <c r="HP4" s="697"/>
      <c r="HQ4" s="697"/>
      <c r="HR4" s="697"/>
      <c r="HS4" s="697"/>
      <c r="HT4" s="697"/>
      <c r="HU4" s="697"/>
      <c r="HV4" s="697"/>
      <c r="HW4" s="697"/>
      <c r="HX4" s="697"/>
      <c r="HY4" s="697"/>
      <c r="HZ4" s="697"/>
      <c r="IA4" s="697"/>
      <c r="IB4" s="697"/>
      <c r="IC4" s="697"/>
      <c r="ID4" s="697"/>
      <c r="IE4" s="697"/>
      <c r="IF4" s="697"/>
      <c r="IG4" s="697"/>
      <c r="IH4" s="697"/>
      <c r="II4" s="697"/>
      <c r="IJ4" s="697"/>
      <c r="IK4" s="697"/>
      <c r="IL4" s="697"/>
      <c r="IM4" s="697"/>
      <c r="IN4" s="697"/>
      <c r="IO4" s="697"/>
      <c r="IP4" s="697"/>
      <c r="IQ4" s="697"/>
      <c r="IR4" s="697"/>
      <c r="IS4" s="697"/>
      <c r="IT4" s="697"/>
      <c r="IU4" s="697"/>
      <c r="IV4" s="697"/>
      <c r="IW4" s="697"/>
      <c r="IX4" s="697"/>
      <c r="IY4" s="697"/>
      <c r="IZ4" s="697"/>
      <c r="JA4" s="697"/>
      <c r="JB4" s="720"/>
      <c r="JC4" s="720"/>
      <c r="JD4" s="706"/>
      <c r="JE4" s="706"/>
      <c r="JF4" s="689"/>
      <c r="JG4" s="706"/>
      <c r="JH4" s="707"/>
      <c r="JI4" s="708"/>
      <c r="JJ4" s="708"/>
    </row>
    <row r="5" spans="1:270" s="550" customFormat="1" ht="21.95" customHeight="1">
      <c r="A5" s="306"/>
      <c r="B5" s="551" t="s">
        <v>1644</v>
      </c>
      <c r="C5" s="49"/>
      <c r="D5" s="50"/>
      <c r="E5" s="26"/>
      <c r="F5" s="552"/>
      <c r="G5" s="553"/>
      <c r="H5" s="553"/>
      <c r="I5" s="553"/>
      <c r="J5" s="553"/>
      <c r="K5" s="553"/>
      <c r="L5" s="553"/>
      <c r="M5" s="553"/>
      <c r="N5" s="553"/>
      <c r="O5" s="553"/>
      <c r="P5" s="553"/>
      <c r="Q5" s="553"/>
      <c r="R5" s="553"/>
      <c r="S5" s="553"/>
      <c r="T5" s="553"/>
      <c r="U5" s="553"/>
      <c r="V5" s="553"/>
      <c r="W5" s="553"/>
      <c r="X5" s="553"/>
      <c r="Y5" s="553"/>
      <c r="Z5" s="552"/>
      <c r="AA5" s="553"/>
      <c r="AB5" s="553"/>
      <c r="AC5" s="553"/>
      <c r="AD5" s="553"/>
      <c r="AE5" s="553"/>
      <c r="AF5" s="553"/>
      <c r="AG5" s="553"/>
      <c r="AH5" s="553"/>
      <c r="AI5" s="553"/>
      <c r="AJ5" s="553"/>
      <c r="AK5" s="553"/>
      <c r="AL5" s="553"/>
      <c r="AM5" s="553"/>
      <c r="AN5" s="552"/>
      <c r="AO5" s="553"/>
      <c r="AP5" s="553"/>
      <c r="AQ5" s="553"/>
      <c r="AR5" s="553"/>
      <c r="AS5" s="553"/>
      <c r="AT5" s="553"/>
      <c r="AU5" s="553"/>
      <c r="AV5" s="553"/>
      <c r="AW5" s="553"/>
      <c r="AX5" s="553"/>
      <c r="AY5" s="553"/>
      <c r="AZ5" s="553"/>
      <c r="BA5" s="553"/>
      <c r="BB5" s="553"/>
      <c r="BC5" s="552"/>
      <c r="BD5" s="553"/>
      <c r="BE5" s="553"/>
      <c r="BF5" s="553"/>
      <c r="BG5" s="553"/>
      <c r="BH5" s="553"/>
      <c r="BI5" s="553"/>
      <c r="BJ5" s="553"/>
      <c r="BK5" s="553"/>
      <c r="BL5" s="553"/>
      <c r="BM5" s="553"/>
      <c r="BN5" s="553"/>
      <c r="BO5" s="553"/>
      <c r="BP5" s="553"/>
      <c r="BQ5" s="553"/>
      <c r="BR5" s="553"/>
      <c r="BS5" s="553"/>
      <c r="BT5" s="553"/>
      <c r="BU5" s="553"/>
      <c r="BV5" s="553"/>
      <c r="BW5" s="553"/>
      <c r="BX5" s="553"/>
      <c r="BY5" s="553"/>
      <c r="BZ5" s="553"/>
      <c r="CA5" s="553"/>
      <c r="CB5" s="553"/>
      <c r="CC5" s="553"/>
      <c r="CD5" s="553"/>
      <c r="CE5" s="553"/>
      <c r="CF5" s="553"/>
      <c r="CG5" s="553"/>
      <c r="CH5" s="553"/>
      <c r="CI5" s="553"/>
      <c r="CJ5" s="553"/>
      <c r="CK5" s="553"/>
      <c r="CL5" s="553"/>
      <c r="CM5" s="553"/>
      <c r="CN5" s="553"/>
      <c r="CO5" s="553"/>
      <c r="CP5" s="553"/>
      <c r="CQ5" s="553"/>
      <c r="CR5" s="553"/>
      <c r="CS5" s="553"/>
      <c r="CT5" s="553"/>
      <c r="CU5" s="553"/>
      <c r="CV5" s="553"/>
      <c r="CW5" s="553"/>
      <c r="CX5" s="553"/>
      <c r="CY5" s="553"/>
      <c r="CZ5" s="553"/>
      <c r="DA5" s="553"/>
      <c r="DB5" s="553"/>
      <c r="DC5" s="553"/>
      <c r="DD5" s="553"/>
      <c r="DE5" s="553"/>
      <c r="DF5" s="553"/>
      <c r="DG5" s="553"/>
      <c r="DH5" s="553"/>
      <c r="DI5" s="553"/>
      <c r="DJ5" s="553"/>
      <c r="DK5" s="553"/>
      <c r="DL5" s="553"/>
      <c r="DM5" s="553"/>
      <c r="DN5" s="553"/>
      <c r="DO5" s="553"/>
      <c r="DP5" s="553"/>
      <c r="DQ5" s="553"/>
      <c r="DR5" s="553"/>
      <c r="DS5" s="553"/>
      <c r="DT5" s="553"/>
      <c r="DU5" s="553"/>
      <c r="DV5" s="553"/>
      <c r="DW5" s="553"/>
      <c r="DX5" s="553"/>
      <c r="DY5" s="553"/>
      <c r="DZ5" s="553"/>
      <c r="EA5" s="553"/>
      <c r="EB5" s="553"/>
      <c r="EC5" s="553"/>
      <c r="ED5" s="553"/>
      <c r="EE5" s="553"/>
      <c r="EF5" s="553"/>
      <c r="EG5" s="553"/>
      <c r="EH5" s="553"/>
      <c r="EI5" s="553"/>
      <c r="EJ5" s="553"/>
      <c r="EK5" s="553"/>
      <c r="EL5" s="553"/>
      <c r="EM5" s="553"/>
      <c r="EN5" s="553"/>
      <c r="EO5" s="553"/>
      <c r="EP5" s="553"/>
      <c r="EQ5" s="553"/>
      <c r="ER5" s="553"/>
      <c r="ES5" s="553"/>
      <c r="ET5" s="553"/>
      <c r="EU5" s="553"/>
      <c r="EV5" s="553"/>
      <c r="EW5" s="553"/>
      <c r="EX5" s="553"/>
      <c r="EY5" s="553"/>
      <c r="EZ5" s="553"/>
      <c r="FA5" s="553"/>
      <c r="FB5" s="553"/>
      <c r="FC5" s="553"/>
      <c r="FD5" s="553"/>
      <c r="FE5" s="553"/>
      <c r="FF5" s="553"/>
      <c r="FG5" s="553"/>
      <c r="FH5" s="553"/>
      <c r="FI5" s="553"/>
      <c r="FJ5" s="553"/>
      <c r="FK5" s="553"/>
      <c r="FL5" s="553"/>
      <c r="FM5" s="553"/>
      <c r="FN5" s="553"/>
      <c r="FO5" s="553"/>
      <c r="FP5" s="553"/>
      <c r="FQ5" s="553"/>
      <c r="FR5" s="553"/>
      <c r="FS5" s="553"/>
      <c r="FT5" s="553"/>
      <c r="FU5" s="553"/>
      <c r="FV5" s="553"/>
      <c r="FW5" s="553"/>
      <c r="FX5" s="553"/>
      <c r="FY5" s="553"/>
      <c r="FZ5" s="553"/>
      <c r="GA5" s="553"/>
      <c r="GB5" s="553"/>
      <c r="GC5" s="553"/>
      <c r="GD5" s="553"/>
      <c r="GE5" s="553"/>
      <c r="GF5" s="553"/>
      <c r="GG5" s="553"/>
      <c r="GH5" s="553"/>
      <c r="GI5" s="553"/>
      <c r="GJ5" s="553"/>
      <c r="GK5" s="553"/>
      <c r="GL5" s="553"/>
      <c r="GM5" s="553"/>
      <c r="GN5" s="553"/>
      <c r="GO5" s="553"/>
      <c r="GP5" s="553"/>
      <c r="GQ5" s="553"/>
      <c r="GR5" s="553"/>
      <c r="GS5" s="553"/>
      <c r="GT5" s="553"/>
      <c r="GU5" s="553"/>
      <c r="GV5" s="553"/>
      <c r="GW5" s="553"/>
      <c r="GX5" s="553"/>
      <c r="GY5" s="553"/>
      <c r="GZ5" s="553"/>
      <c r="HA5" s="553"/>
      <c r="HB5" s="553"/>
      <c r="HC5" s="553"/>
      <c r="HD5" s="553"/>
      <c r="HE5" s="553"/>
      <c r="HF5" s="553"/>
      <c r="HG5" s="553"/>
      <c r="HH5" s="553"/>
      <c r="HI5" s="553"/>
      <c r="HJ5" s="553"/>
      <c r="HK5" s="553"/>
      <c r="HL5" s="553"/>
      <c r="HM5" s="553"/>
      <c r="HN5" s="553"/>
      <c r="HO5" s="553"/>
      <c r="HP5" s="553"/>
      <c r="HQ5" s="553"/>
      <c r="HR5" s="553"/>
      <c r="HS5" s="553"/>
      <c r="HT5" s="553"/>
      <c r="HU5" s="553"/>
      <c r="HV5" s="553"/>
      <c r="HW5" s="553"/>
      <c r="HX5" s="553"/>
      <c r="HY5" s="553"/>
      <c r="HZ5" s="553"/>
      <c r="IA5" s="553"/>
      <c r="IB5" s="553"/>
      <c r="IC5" s="553"/>
      <c r="ID5" s="553"/>
      <c r="IE5" s="553"/>
      <c r="IF5" s="553"/>
      <c r="IG5" s="553"/>
      <c r="IH5" s="553"/>
      <c r="II5" s="553"/>
      <c r="IJ5" s="553"/>
      <c r="IK5" s="553"/>
      <c r="IL5" s="553"/>
      <c r="IM5" s="553"/>
      <c r="IN5" s="553"/>
      <c r="IO5" s="553"/>
      <c r="IP5" s="553"/>
      <c r="IQ5" s="553"/>
      <c r="IR5" s="553"/>
      <c r="IS5" s="553"/>
      <c r="IT5" s="553"/>
      <c r="IU5" s="553"/>
      <c r="IV5" s="553"/>
      <c r="IW5" s="553"/>
      <c r="IX5" s="553"/>
      <c r="IY5" s="553"/>
      <c r="IZ5" s="553"/>
      <c r="JA5" s="553"/>
      <c r="JB5" s="721"/>
      <c r="JC5" s="721"/>
      <c r="JD5" s="299"/>
      <c r="JE5" s="299"/>
      <c r="JF5" s="549"/>
      <c r="JG5" s="299"/>
      <c r="JH5" s="709"/>
      <c r="JI5" s="710"/>
      <c r="JJ5" s="710"/>
    </row>
    <row r="6" spans="1:270" s="550" customFormat="1" ht="21.95" customHeight="1">
      <c r="A6" s="554"/>
      <c r="B6" s="555">
        <v>1</v>
      </c>
      <c r="C6" s="49" t="s">
        <v>1407</v>
      </c>
      <c r="D6" s="50" t="s">
        <v>1586</v>
      </c>
      <c r="E6" s="26" t="s">
        <v>1659</v>
      </c>
      <c r="F6" s="552">
        <f>SUM(G6:IM6)</f>
        <v>41</v>
      </c>
      <c r="G6" s="553"/>
      <c r="H6" s="553"/>
      <c r="I6" s="553"/>
      <c r="J6" s="553"/>
      <c r="K6" s="553"/>
      <c r="L6" s="553"/>
      <c r="M6" s="553">
        <v>1</v>
      </c>
      <c r="N6" s="553">
        <v>1</v>
      </c>
      <c r="O6" s="553">
        <v>1</v>
      </c>
      <c r="P6" s="553">
        <v>1</v>
      </c>
      <c r="Q6" s="553"/>
      <c r="R6" s="553">
        <v>1</v>
      </c>
      <c r="S6" s="553">
        <v>1</v>
      </c>
      <c r="T6" s="553">
        <v>1</v>
      </c>
      <c r="U6" s="553">
        <v>1</v>
      </c>
      <c r="V6" s="553">
        <v>1</v>
      </c>
      <c r="W6" s="553">
        <v>1</v>
      </c>
      <c r="X6" s="553">
        <v>1</v>
      </c>
      <c r="Y6" s="553">
        <v>1</v>
      </c>
      <c r="Z6" s="553"/>
      <c r="AA6" s="553">
        <v>1</v>
      </c>
      <c r="AB6" s="553">
        <v>1</v>
      </c>
      <c r="AC6" s="553">
        <v>1</v>
      </c>
      <c r="AD6" s="553">
        <v>1</v>
      </c>
      <c r="AE6" s="553"/>
      <c r="AF6" s="553">
        <v>1</v>
      </c>
      <c r="AG6" s="553">
        <v>1</v>
      </c>
      <c r="AH6" s="553">
        <v>1</v>
      </c>
      <c r="AI6" s="553">
        <v>1</v>
      </c>
      <c r="AJ6" s="553">
        <v>1</v>
      </c>
      <c r="AK6" s="553">
        <v>1</v>
      </c>
      <c r="AL6" s="553"/>
      <c r="AM6" s="553">
        <v>1</v>
      </c>
      <c r="AN6" s="553">
        <v>1</v>
      </c>
      <c r="AO6" s="553">
        <v>1</v>
      </c>
      <c r="AP6" s="553">
        <v>1</v>
      </c>
      <c r="AQ6" s="553">
        <v>1</v>
      </c>
      <c r="AR6" s="553">
        <v>1</v>
      </c>
      <c r="AS6" s="553">
        <v>1</v>
      </c>
      <c r="AT6" s="553">
        <v>1</v>
      </c>
      <c r="AU6" s="553">
        <v>1</v>
      </c>
      <c r="AV6" s="553">
        <v>1</v>
      </c>
      <c r="AW6" s="553">
        <v>1</v>
      </c>
      <c r="AX6" s="553">
        <v>1</v>
      </c>
      <c r="AY6" s="553"/>
      <c r="AZ6" s="553">
        <v>1</v>
      </c>
      <c r="BA6" s="553">
        <v>1</v>
      </c>
      <c r="BB6" s="553">
        <v>1</v>
      </c>
      <c r="BC6" s="553">
        <v>1</v>
      </c>
      <c r="BD6" s="553">
        <v>1</v>
      </c>
      <c r="BE6" s="553">
        <v>1</v>
      </c>
      <c r="BF6" s="553">
        <v>1</v>
      </c>
      <c r="BG6" s="553"/>
      <c r="BH6" s="553"/>
      <c r="BI6" s="553"/>
      <c r="BJ6" s="553"/>
      <c r="BK6" s="553"/>
      <c r="BL6" s="553"/>
      <c r="BM6" s="553"/>
      <c r="BN6" s="553"/>
      <c r="BO6" s="553"/>
      <c r="BP6" s="553"/>
      <c r="BQ6" s="553"/>
      <c r="BR6" s="553"/>
      <c r="BS6" s="553"/>
      <c r="BT6" s="553"/>
      <c r="BU6" s="553"/>
      <c r="BV6" s="553"/>
      <c r="BW6" s="553"/>
      <c r="BX6" s="553"/>
      <c r="BY6" s="553"/>
      <c r="BZ6" s="553"/>
      <c r="CA6" s="553"/>
      <c r="CB6" s="553"/>
      <c r="CC6" s="553"/>
      <c r="CD6" s="553"/>
      <c r="CE6" s="553"/>
      <c r="CF6" s="553"/>
      <c r="CG6" s="553"/>
      <c r="CH6" s="553"/>
      <c r="CI6" s="553"/>
      <c r="CJ6" s="553"/>
      <c r="CK6" s="553"/>
      <c r="CL6" s="553"/>
      <c r="CM6" s="553"/>
      <c r="CN6" s="553"/>
      <c r="CO6" s="553"/>
      <c r="CP6" s="553"/>
      <c r="CQ6" s="553"/>
      <c r="CR6" s="553"/>
      <c r="CS6" s="553"/>
      <c r="CT6" s="553"/>
      <c r="CU6" s="553"/>
      <c r="CV6" s="553"/>
      <c r="CW6" s="553"/>
      <c r="CX6" s="553"/>
      <c r="CY6" s="553"/>
      <c r="CZ6" s="553"/>
      <c r="DA6" s="553"/>
      <c r="DB6" s="553"/>
      <c r="DC6" s="553"/>
      <c r="DD6" s="553"/>
      <c r="DE6" s="553"/>
      <c r="DF6" s="553"/>
      <c r="DG6" s="553"/>
      <c r="DH6" s="553"/>
      <c r="DI6" s="553"/>
      <c r="DJ6" s="553"/>
      <c r="DK6" s="553"/>
      <c r="DL6" s="553"/>
      <c r="DM6" s="553"/>
      <c r="DN6" s="553"/>
      <c r="DO6" s="553"/>
      <c r="DP6" s="553"/>
      <c r="DQ6" s="553"/>
      <c r="DR6" s="553"/>
      <c r="DS6" s="553"/>
      <c r="DT6" s="553"/>
      <c r="DU6" s="553"/>
      <c r="DV6" s="553"/>
      <c r="DW6" s="553"/>
      <c r="DX6" s="553"/>
      <c r="DY6" s="553"/>
      <c r="DZ6" s="553"/>
      <c r="EA6" s="553"/>
      <c r="EB6" s="553"/>
      <c r="EC6" s="553"/>
      <c r="ED6" s="553"/>
      <c r="EE6" s="553"/>
      <c r="EF6" s="553"/>
      <c r="EG6" s="553"/>
      <c r="EH6" s="553"/>
      <c r="EI6" s="553"/>
      <c r="EJ6" s="553"/>
      <c r="EK6" s="553"/>
      <c r="EL6" s="553"/>
      <c r="EM6" s="553"/>
      <c r="EN6" s="553"/>
      <c r="EO6" s="553"/>
      <c r="EP6" s="553"/>
      <c r="EQ6" s="553"/>
      <c r="ER6" s="553"/>
      <c r="ES6" s="553"/>
      <c r="ET6" s="553"/>
      <c r="EU6" s="553"/>
      <c r="EV6" s="553"/>
      <c r="EW6" s="553"/>
      <c r="EX6" s="553"/>
      <c r="EY6" s="553"/>
      <c r="EZ6" s="553"/>
      <c r="FA6" s="553"/>
      <c r="FB6" s="553"/>
      <c r="FC6" s="553"/>
      <c r="FD6" s="553"/>
      <c r="FE6" s="553"/>
      <c r="FF6" s="553"/>
      <c r="FG6" s="553"/>
      <c r="FH6" s="553"/>
      <c r="FI6" s="553"/>
      <c r="FJ6" s="553"/>
      <c r="FK6" s="553"/>
      <c r="FL6" s="553"/>
      <c r="FM6" s="553"/>
      <c r="FN6" s="553"/>
      <c r="FO6" s="553"/>
      <c r="FP6" s="553"/>
      <c r="FQ6" s="553"/>
      <c r="FR6" s="553"/>
      <c r="FS6" s="553"/>
      <c r="FT6" s="553"/>
      <c r="FU6" s="553"/>
      <c r="FV6" s="553"/>
      <c r="FW6" s="553"/>
      <c r="FX6" s="553"/>
      <c r="FY6" s="553"/>
      <c r="FZ6" s="553"/>
      <c r="GA6" s="553"/>
      <c r="GB6" s="553"/>
      <c r="GC6" s="553"/>
      <c r="GD6" s="553"/>
      <c r="GE6" s="553"/>
      <c r="GF6" s="553"/>
      <c r="GG6" s="553"/>
      <c r="GH6" s="553"/>
      <c r="GI6" s="553"/>
      <c r="GJ6" s="553"/>
      <c r="GK6" s="553"/>
      <c r="GL6" s="553"/>
      <c r="GM6" s="553"/>
      <c r="GN6" s="553"/>
      <c r="GO6" s="553"/>
      <c r="GP6" s="553"/>
      <c r="GQ6" s="553"/>
      <c r="GR6" s="553"/>
      <c r="GS6" s="553"/>
      <c r="GT6" s="553"/>
      <c r="GU6" s="553"/>
      <c r="GV6" s="553"/>
      <c r="GW6" s="553"/>
      <c r="GX6" s="553"/>
      <c r="GY6" s="553"/>
      <c r="GZ6" s="553"/>
      <c r="HA6" s="553"/>
      <c r="HB6" s="553"/>
      <c r="HC6" s="553"/>
      <c r="HD6" s="553"/>
      <c r="HE6" s="553"/>
      <c r="HF6" s="553"/>
      <c r="HG6" s="553"/>
      <c r="HH6" s="553"/>
      <c r="HI6" s="553"/>
      <c r="HJ6" s="553"/>
      <c r="HK6" s="553"/>
      <c r="HL6" s="553"/>
      <c r="HM6" s="553"/>
      <c r="HN6" s="553"/>
      <c r="HO6" s="553"/>
      <c r="HP6" s="553"/>
      <c r="HQ6" s="553"/>
      <c r="HR6" s="553"/>
      <c r="HS6" s="553"/>
      <c r="HT6" s="553"/>
      <c r="HU6" s="553"/>
      <c r="HV6" s="553"/>
      <c r="HW6" s="553"/>
      <c r="HX6" s="553"/>
      <c r="HY6" s="553"/>
      <c r="HZ6" s="553"/>
      <c r="IA6" s="553"/>
      <c r="IB6" s="553"/>
      <c r="IC6" s="553"/>
      <c r="ID6" s="553"/>
      <c r="IE6" s="553"/>
      <c r="IF6" s="553"/>
      <c r="IG6" s="553"/>
      <c r="IH6" s="553"/>
      <c r="II6" s="553"/>
      <c r="IJ6" s="553"/>
      <c r="IK6" s="553"/>
      <c r="IL6" s="553"/>
      <c r="IM6" s="553"/>
      <c r="IN6" s="553"/>
      <c r="IO6" s="553"/>
      <c r="IP6" s="553"/>
      <c r="IQ6" s="553"/>
      <c r="IR6" s="553"/>
      <c r="IS6" s="553"/>
      <c r="IT6" s="553"/>
      <c r="IU6" s="553"/>
      <c r="IV6" s="553"/>
      <c r="IW6" s="553"/>
      <c r="IX6" s="553"/>
      <c r="IY6" s="553"/>
      <c r="IZ6" s="553"/>
      <c r="JA6" s="553"/>
      <c r="JB6" s="721"/>
      <c r="JC6" s="721"/>
      <c r="JD6" s="299"/>
      <c r="JE6" s="299"/>
      <c r="JF6" s="549" t="str">
        <f>CONCATENATE($B$5,C6,D6)</f>
        <v>가. 장비랙 설치장비랙 설치600(W)*1400(H)*750(D), 배터리 함 내장</v>
      </c>
      <c r="JG6" s="711">
        <f>F6</f>
        <v>41</v>
      </c>
      <c r="JH6" s="299" t="str">
        <f>E6</f>
        <v>대</v>
      </c>
      <c r="JI6" s="710"/>
      <c r="JJ6" s="710"/>
    </row>
    <row r="7" spans="1:270" s="550" customFormat="1" ht="21.95" customHeight="1">
      <c r="A7" s="554"/>
      <c r="B7" s="555">
        <f>B6+1</f>
        <v>2</v>
      </c>
      <c r="C7" s="49" t="s">
        <v>1636</v>
      </c>
      <c r="D7" s="50" t="s">
        <v>1673</v>
      </c>
      <c r="E7" s="26" t="s">
        <v>13</v>
      </c>
      <c r="F7" s="552">
        <f>SUM(G7:IM7)</f>
        <v>12</v>
      </c>
      <c r="G7" s="553"/>
      <c r="H7" s="553"/>
      <c r="I7" s="553"/>
      <c r="J7" s="553"/>
      <c r="K7" s="553"/>
      <c r="L7" s="553"/>
      <c r="M7" s="553"/>
      <c r="N7" s="553"/>
      <c r="O7" s="553"/>
      <c r="P7" s="553"/>
      <c r="Q7" s="553">
        <v>2</v>
      </c>
      <c r="R7" s="553"/>
      <c r="S7" s="553"/>
      <c r="T7" s="553"/>
      <c r="U7" s="553"/>
      <c r="V7" s="553"/>
      <c r="W7" s="553"/>
      <c r="X7" s="553"/>
      <c r="Y7" s="553"/>
      <c r="Z7" s="552">
        <v>2</v>
      </c>
      <c r="AA7" s="553"/>
      <c r="AB7" s="553"/>
      <c r="AC7" s="553"/>
      <c r="AD7" s="553"/>
      <c r="AE7" s="552">
        <v>2</v>
      </c>
      <c r="AF7" s="553"/>
      <c r="AG7" s="553"/>
      <c r="AH7" s="553"/>
      <c r="AI7" s="553"/>
      <c r="AJ7" s="553"/>
      <c r="AK7" s="553"/>
      <c r="AL7" s="552">
        <v>2</v>
      </c>
      <c r="AM7" s="553"/>
      <c r="AN7" s="552"/>
      <c r="AO7" s="553"/>
      <c r="AP7" s="553"/>
      <c r="AQ7" s="553"/>
      <c r="AR7" s="553"/>
      <c r="AS7" s="553"/>
      <c r="AT7" s="553"/>
      <c r="AU7" s="553"/>
      <c r="AV7" s="553"/>
      <c r="AW7" s="553"/>
      <c r="AX7" s="553"/>
      <c r="AY7" s="552">
        <v>2</v>
      </c>
      <c r="AZ7" s="553"/>
      <c r="BA7" s="553"/>
      <c r="BB7" s="553"/>
      <c r="BC7" s="552"/>
      <c r="BD7" s="553"/>
      <c r="BE7" s="553"/>
      <c r="BF7" s="553"/>
      <c r="BG7" s="553"/>
      <c r="BH7" s="553"/>
      <c r="BI7" s="553"/>
      <c r="BJ7" s="553"/>
      <c r="BK7" s="553"/>
      <c r="BL7" s="553"/>
      <c r="BM7" s="553"/>
      <c r="BN7" s="553"/>
      <c r="BO7" s="553"/>
      <c r="BP7" s="553"/>
      <c r="BQ7" s="553"/>
      <c r="BR7" s="553"/>
      <c r="BS7" s="553"/>
      <c r="BT7" s="553"/>
      <c r="BU7" s="553"/>
      <c r="BV7" s="553"/>
      <c r="BW7" s="553"/>
      <c r="BX7" s="553"/>
      <c r="BY7" s="553"/>
      <c r="BZ7" s="553"/>
      <c r="CA7" s="553"/>
      <c r="CB7" s="553"/>
      <c r="CC7" s="553"/>
      <c r="CD7" s="553"/>
      <c r="CE7" s="553"/>
      <c r="CF7" s="553"/>
      <c r="CG7" s="553"/>
      <c r="CH7" s="553"/>
      <c r="CI7" s="553">
        <v>2</v>
      </c>
      <c r="CJ7" s="553"/>
      <c r="CK7" s="553"/>
      <c r="CL7" s="553"/>
      <c r="CM7" s="553"/>
      <c r="CN7" s="553"/>
      <c r="CO7" s="553"/>
      <c r="CP7" s="553"/>
      <c r="CQ7" s="553"/>
      <c r="CR7" s="553"/>
      <c r="CS7" s="553"/>
      <c r="CT7" s="553"/>
      <c r="CU7" s="553"/>
      <c r="CV7" s="553"/>
      <c r="CW7" s="553"/>
      <c r="CX7" s="553"/>
      <c r="CY7" s="553"/>
      <c r="CZ7" s="553"/>
      <c r="DA7" s="553"/>
      <c r="DB7" s="553"/>
      <c r="DC7" s="553"/>
      <c r="DD7" s="553"/>
      <c r="DE7" s="553"/>
      <c r="DF7" s="553"/>
      <c r="DG7" s="553"/>
      <c r="DH7" s="553"/>
      <c r="DI7" s="553"/>
      <c r="DJ7" s="553"/>
      <c r="DK7" s="553"/>
      <c r="DL7" s="553"/>
      <c r="DM7" s="553"/>
      <c r="DN7" s="553"/>
      <c r="DO7" s="553"/>
      <c r="DP7" s="553"/>
      <c r="DQ7" s="553"/>
      <c r="DR7" s="553"/>
      <c r="DS7" s="553"/>
      <c r="DT7" s="553"/>
      <c r="DU7" s="553"/>
      <c r="DV7" s="553"/>
      <c r="DW7" s="553"/>
      <c r="DX7" s="553"/>
      <c r="DY7" s="553"/>
      <c r="DZ7" s="553"/>
      <c r="EA7" s="553"/>
      <c r="EB7" s="553"/>
      <c r="EC7" s="553"/>
      <c r="ED7" s="553"/>
      <c r="EE7" s="553"/>
      <c r="EF7" s="553"/>
      <c r="EG7" s="553"/>
      <c r="EH7" s="553"/>
      <c r="EI7" s="553"/>
      <c r="EJ7" s="553"/>
      <c r="EK7" s="553"/>
      <c r="EL7" s="553"/>
      <c r="EM7" s="553"/>
      <c r="EN7" s="553"/>
      <c r="EO7" s="553"/>
      <c r="EP7" s="553"/>
      <c r="EQ7" s="553"/>
      <c r="ER7" s="553"/>
      <c r="ES7" s="553"/>
      <c r="ET7" s="553"/>
      <c r="EU7" s="553"/>
      <c r="EV7" s="553"/>
      <c r="EW7" s="553"/>
      <c r="EX7" s="553"/>
      <c r="EY7" s="553"/>
      <c r="EZ7" s="553"/>
      <c r="FA7" s="553"/>
      <c r="FB7" s="553"/>
      <c r="FC7" s="553"/>
      <c r="FD7" s="553"/>
      <c r="FE7" s="553"/>
      <c r="FF7" s="553"/>
      <c r="FG7" s="553"/>
      <c r="FH7" s="553"/>
      <c r="FI7" s="553"/>
      <c r="FJ7" s="553"/>
      <c r="FK7" s="553"/>
      <c r="FL7" s="553"/>
      <c r="FM7" s="553"/>
      <c r="FN7" s="553"/>
      <c r="FO7" s="553"/>
      <c r="FP7" s="553"/>
      <c r="FQ7" s="553"/>
      <c r="FR7" s="553"/>
      <c r="FS7" s="553"/>
      <c r="FT7" s="553"/>
      <c r="FU7" s="553"/>
      <c r="FV7" s="553"/>
      <c r="FW7" s="553"/>
      <c r="FX7" s="553"/>
      <c r="FY7" s="553"/>
      <c r="FZ7" s="553"/>
      <c r="GA7" s="553"/>
      <c r="GB7" s="553"/>
      <c r="GC7" s="553"/>
      <c r="GD7" s="553"/>
      <c r="GE7" s="553"/>
      <c r="GF7" s="553"/>
      <c r="GG7" s="553"/>
      <c r="GH7" s="553"/>
      <c r="GI7" s="553"/>
      <c r="GJ7" s="553"/>
      <c r="GK7" s="553"/>
      <c r="GL7" s="553"/>
      <c r="GM7" s="553"/>
      <c r="GN7" s="553"/>
      <c r="GO7" s="553"/>
      <c r="GP7" s="553"/>
      <c r="GQ7" s="553"/>
      <c r="GR7" s="553"/>
      <c r="GS7" s="553"/>
      <c r="GT7" s="553"/>
      <c r="GU7" s="553"/>
      <c r="GV7" s="553"/>
      <c r="GW7" s="553"/>
      <c r="GX7" s="553"/>
      <c r="GY7" s="553"/>
      <c r="GZ7" s="553"/>
      <c r="HA7" s="553"/>
      <c r="HB7" s="553"/>
      <c r="HC7" s="553"/>
      <c r="HD7" s="553"/>
      <c r="HE7" s="553"/>
      <c r="HF7" s="553"/>
      <c r="HG7" s="553"/>
      <c r="HH7" s="553"/>
      <c r="HI7" s="553"/>
      <c r="HJ7" s="553"/>
      <c r="HK7" s="553"/>
      <c r="HL7" s="553"/>
      <c r="HM7" s="553"/>
      <c r="HN7" s="553"/>
      <c r="HO7" s="553"/>
      <c r="HP7" s="553"/>
      <c r="HQ7" s="553"/>
      <c r="HR7" s="553"/>
      <c r="HS7" s="553"/>
      <c r="HT7" s="553"/>
      <c r="HU7" s="553"/>
      <c r="HV7" s="553"/>
      <c r="HW7" s="553"/>
      <c r="HX7" s="553"/>
      <c r="HY7" s="553"/>
      <c r="HZ7" s="553"/>
      <c r="IA7" s="553"/>
      <c r="IB7" s="553"/>
      <c r="IC7" s="553"/>
      <c r="ID7" s="553"/>
      <c r="IE7" s="553"/>
      <c r="IF7" s="553"/>
      <c r="IG7" s="553"/>
      <c r="IH7" s="553"/>
      <c r="II7" s="553"/>
      <c r="IJ7" s="553"/>
      <c r="IK7" s="553"/>
      <c r="IL7" s="553"/>
      <c r="IM7" s="553"/>
      <c r="IN7" s="553"/>
      <c r="IO7" s="553"/>
      <c r="IP7" s="553"/>
      <c r="IQ7" s="553"/>
      <c r="IR7" s="553"/>
      <c r="IS7" s="553"/>
      <c r="IT7" s="553"/>
      <c r="IU7" s="553"/>
      <c r="IV7" s="553"/>
      <c r="IW7" s="553"/>
      <c r="IX7" s="553"/>
      <c r="IY7" s="553"/>
      <c r="IZ7" s="553"/>
      <c r="JA7" s="553"/>
      <c r="JB7" s="721"/>
      <c r="JC7" s="721"/>
      <c r="JD7" s="299"/>
      <c r="JE7" s="299"/>
      <c r="JF7" s="549" t="str">
        <f>CONCATENATE($B$5,C7,D7)</f>
        <v>가. 장비랙 설치장비랙(옥외형) 설치SUS, 642(W)*1080(H)*640(D), 받침대포함</v>
      </c>
      <c r="JG7" s="711">
        <f>F7</f>
        <v>12</v>
      </c>
      <c r="JH7" s="299" t="str">
        <f>E7</f>
        <v>대</v>
      </c>
      <c r="JI7" s="710"/>
      <c r="JJ7" s="710"/>
    </row>
    <row r="8" spans="1:270" s="550" customFormat="1" ht="21.95" customHeight="1">
      <c r="A8" s="554"/>
      <c r="B8" s="555"/>
      <c r="C8" s="49"/>
      <c r="D8" s="50"/>
      <c r="E8" s="26"/>
      <c r="F8" s="552"/>
      <c r="G8" s="553"/>
      <c r="H8" s="553"/>
      <c r="I8" s="553"/>
      <c r="J8" s="553"/>
      <c r="K8" s="553"/>
      <c r="L8" s="553"/>
      <c r="M8" s="553"/>
      <c r="N8" s="553"/>
      <c r="O8" s="553"/>
      <c r="P8" s="553"/>
      <c r="Q8" s="553"/>
      <c r="R8" s="553"/>
      <c r="S8" s="553"/>
      <c r="T8" s="553"/>
      <c r="U8" s="553"/>
      <c r="V8" s="553"/>
      <c r="W8" s="553"/>
      <c r="X8" s="553"/>
      <c r="Y8" s="553"/>
      <c r="Z8" s="552"/>
      <c r="AA8" s="553"/>
      <c r="AB8" s="553"/>
      <c r="AC8" s="553"/>
      <c r="AD8" s="553"/>
      <c r="AE8" s="553"/>
      <c r="AF8" s="553"/>
      <c r="AG8" s="553"/>
      <c r="AH8" s="553"/>
      <c r="AI8" s="553"/>
      <c r="AJ8" s="553"/>
      <c r="AK8" s="553"/>
      <c r="AL8" s="553"/>
      <c r="AM8" s="553"/>
      <c r="AN8" s="552"/>
      <c r="AO8" s="553"/>
      <c r="AP8" s="553"/>
      <c r="AQ8" s="553"/>
      <c r="AR8" s="553"/>
      <c r="AS8" s="553"/>
      <c r="AT8" s="553"/>
      <c r="AU8" s="553"/>
      <c r="AV8" s="553"/>
      <c r="AW8" s="553"/>
      <c r="AX8" s="553"/>
      <c r="AY8" s="553"/>
      <c r="AZ8" s="553"/>
      <c r="BA8" s="553"/>
      <c r="BB8" s="553"/>
      <c r="BC8" s="552"/>
      <c r="BD8" s="553"/>
      <c r="BE8" s="553"/>
      <c r="BF8" s="553"/>
      <c r="BG8" s="553"/>
      <c r="BH8" s="553"/>
      <c r="BI8" s="553"/>
      <c r="BJ8" s="553"/>
      <c r="BK8" s="553"/>
      <c r="BL8" s="553"/>
      <c r="BM8" s="553"/>
      <c r="BN8" s="553"/>
      <c r="BO8" s="553"/>
      <c r="BP8" s="553"/>
      <c r="BQ8" s="553"/>
      <c r="BR8" s="553"/>
      <c r="BS8" s="553"/>
      <c r="BT8" s="553"/>
      <c r="BU8" s="553"/>
      <c r="BV8" s="553"/>
      <c r="BW8" s="553"/>
      <c r="BX8" s="553"/>
      <c r="BY8" s="553"/>
      <c r="BZ8" s="553"/>
      <c r="CA8" s="553"/>
      <c r="CB8" s="553"/>
      <c r="CC8" s="553"/>
      <c r="CD8" s="553"/>
      <c r="CE8" s="553"/>
      <c r="CF8" s="553"/>
      <c r="CG8" s="553"/>
      <c r="CH8" s="553"/>
      <c r="CI8" s="553"/>
      <c r="CJ8" s="553"/>
      <c r="CK8" s="553"/>
      <c r="CL8" s="553"/>
      <c r="CM8" s="553"/>
      <c r="CN8" s="553"/>
      <c r="CO8" s="553"/>
      <c r="CP8" s="553"/>
      <c r="CQ8" s="553"/>
      <c r="CR8" s="553"/>
      <c r="CS8" s="553"/>
      <c r="CT8" s="553"/>
      <c r="CU8" s="553"/>
      <c r="CV8" s="553"/>
      <c r="CW8" s="553"/>
      <c r="CX8" s="553"/>
      <c r="CY8" s="553"/>
      <c r="CZ8" s="553"/>
      <c r="DA8" s="553"/>
      <c r="DB8" s="553"/>
      <c r="DC8" s="553"/>
      <c r="DD8" s="553"/>
      <c r="DE8" s="553"/>
      <c r="DF8" s="553"/>
      <c r="DG8" s="553"/>
      <c r="DH8" s="553"/>
      <c r="DI8" s="553"/>
      <c r="DJ8" s="553"/>
      <c r="DK8" s="553"/>
      <c r="DL8" s="553"/>
      <c r="DM8" s="553"/>
      <c r="DN8" s="553"/>
      <c r="DO8" s="553"/>
      <c r="DP8" s="553"/>
      <c r="DQ8" s="553"/>
      <c r="DR8" s="553"/>
      <c r="DS8" s="553"/>
      <c r="DT8" s="553"/>
      <c r="DU8" s="553"/>
      <c r="DV8" s="553"/>
      <c r="DW8" s="553"/>
      <c r="DX8" s="553"/>
      <c r="DY8" s="553"/>
      <c r="DZ8" s="553"/>
      <c r="EA8" s="553"/>
      <c r="EB8" s="553"/>
      <c r="EC8" s="553"/>
      <c r="ED8" s="553"/>
      <c r="EE8" s="553"/>
      <c r="EF8" s="553"/>
      <c r="EG8" s="553"/>
      <c r="EH8" s="553"/>
      <c r="EI8" s="553"/>
      <c r="EJ8" s="553"/>
      <c r="EK8" s="553"/>
      <c r="EL8" s="553"/>
      <c r="EM8" s="553"/>
      <c r="EN8" s="553"/>
      <c r="EO8" s="553"/>
      <c r="EP8" s="553"/>
      <c r="EQ8" s="553"/>
      <c r="ER8" s="553"/>
      <c r="ES8" s="553"/>
      <c r="ET8" s="553"/>
      <c r="EU8" s="553"/>
      <c r="EV8" s="553"/>
      <c r="EW8" s="553"/>
      <c r="EX8" s="553"/>
      <c r="EY8" s="553"/>
      <c r="EZ8" s="553"/>
      <c r="FA8" s="553"/>
      <c r="FB8" s="553"/>
      <c r="FC8" s="553"/>
      <c r="FD8" s="553"/>
      <c r="FE8" s="553"/>
      <c r="FF8" s="553"/>
      <c r="FG8" s="553"/>
      <c r="FH8" s="553"/>
      <c r="FI8" s="553"/>
      <c r="FJ8" s="553"/>
      <c r="FK8" s="553"/>
      <c r="FL8" s="553"/>
      <c r="FM8" s="553"/>
      <c r="FN8" s="553"/>
      <c r="FO8" s="553"/>
      <c r="FP8" s="553"/>
      <c r="FQ8" s="553"/>
      <c r="FR8" s="553"/>
      <c r="FS8" s="553"/>
      <c r="FT8" s="553"/>
      <c r="FU8" s="553"/>
      <c r="FV8" s="553"/>
      <c r="FW8" s="553"/>
      <c r="FX8" s="553"/>
      <c r="FY8" s="553"/>
      <c r="FZ8" s="553"/>
      <c r="GA8" s="553"/>
      <c r="GB8" s="553"/>
      <c r="GC8" s="553"/>
      <c r="GD8" s="553"/>
      <c r="GE8" s="553"/>
      <c r="GF8" s="553"/>
      <c r="GG8" s="553"/>
      <c r="GH8" s="553"/>
      <c r="GI8" s="553"/>
      <c r="GJ8" s="553"/>
      <c r="GK8" s="553"/>
      <c r="GL8" s="553"/>
      <c r="GM8" s="553"/>
      <c r="GN8" s="553"/>
      <c r="GO8" s="553"/>
      <c r="GP8" s="553"/>
      <c r="GQ8" s="553"/>
      <c r="GR8" s="553"/>
      <c r="GS8" s="553"/>
      <c r="GT8" s="553"/>
      <c r="GU8" s="553"/>
      <c r="GV8" s="553"/>
      <c r="GW8" s="553"/>
      <c r="GX8" s="553"/>
      <c r="GY8" s="553"/>
      <c r="GZ8" s="553"/>
      <c r="HA8" s="553"/>
      <c r="HB8" s="553"/>
      <c r="HC8" s="553"/>
      <c r="HD8" s="553"/>
      <c r="HE8" s="553"/>
      <c r="HF8" s="553"/>
      <c r="HG8" s="553"/>
      <c r="HH8" s="553"/>
      <c r="HI8" s="553"/>
      <c r="HJ8" s="553"/>
      <c r="HK8" s="553"/>
      <c r="HL8" s="553"/>
      <c r="HM8" s="553"/>
      <c r="HN8" s="553"/>
      <c r="HO8" s="553"/>
      <c r="HP8" s="553"/>
      <c r="HQ8" s="553"/>
      <c r="HR8" s="553"/>
      <c r="HS8" s="553"/>
      <c r="HT8" s="553"/>
      <c r="HU8" s="553"/>
      <c r="HV8" s="553"/>
      <c r="HW8" s="553"/>
      <c r="HX8" s="553"/>
      <c r="HY8" s="553"/>
      <c r="HZ8" s="553"/>
      <c r="IA8" s="553"/>
      <c r="IB8" s="553"/>
      <c r="IC8" s="553"/>
      <c r="ID8" s="553"/>
      <c r="IE8" s="553"/>
      <c r="IF8" s="553"/>
      <c r="IG8" s="553"/>
      <c r="IH8" s="553"/>
      <c r="II8" s="553"/>
      <c r="IJ8" s="553"/>
      <c r="IK8" s="553"/>
      <c r="IL8" s="553"/>
      <c r="IM8" s="553"/>
      <c r="IN8" s="553"/>
      <c r="IO8" s="553"/>
      <c r="IP8" s="553"/>
      <c r="IQ8" s="553"/>
      <c r="IR8" s="553"/>
      <c r="IS8" s="553"/>
      <c r="IT8" s="553"/>
      <c r="IU8" s="553"/>
      <c r="IV8" s="553"/>
      <c r="IW8" s="553"/>
      <c r="IX8" s="553"/>
      <c r="IY8" s="553"/>
      <c r="IZ8" s="553"/>
      <c r="JA8" s="553"/>
      <c r="JB8" s="721"/>
      <c r="JC8" s="721"/>
      <c r="JD8" s="299"/>
      <c r="JE8" s="299"/>
      <c r="JF8" s="549"/>
      <c r="JG8" s="299"/>
      <c r="JH8" s="709"/>
      <c r="JI8" s="710"/>
      <c r="JJ8" s="710"/>
    </row>
    <row r="9" spans="1:270" s="550" customFormat="1" ht="21.95" customHeight="1">
      <c r="A9" s="554"/>
      <c r="B9" s="551" t="s">
        <v>1721</v>
      </c>
      <c r="C9" s="49"/>
      <c r="D9" s="50"/>
      <c r="E9" s="26"/>
      <c r="F9" s="552"/>
      <c r="G9" s="553"/>
      <c r="H9" s="553"/>
      <c r="I9" s="553"/>
      <c r="J9" s="553"/>
      <c r="K9" s="553"/>
      <c r="L9" s="553"/>
      <c r="M9" s="553"/>
      <c r="N9" s="553"/>
      <c r="O9" s="553"/>
      <c r="P9" s="553"/>
      <c r="Q9" s="553"/>
      <c r="R9" s="553"/>
      <c r="S9" s="553"/>
      <c r="T9" s="553"/>
      <c r="U9" s="553"/>
      <c r="V9" s="553"/>
      <c r="W9" s="553"/>
      <c r="X9" s="553"/>
      <c r="Y9" s="553"/>
      <c r="Z9" s="552"/>
      <c r="AA9" s="553"/>
      <c r="AB9" s="553"/>
      <c r="AC9" s="553"/>
      <c r="AD9" s="553"/>
      <c r="AE9" s="553"/>
      <c r="AF9" s="553"/>
      <c r="AG9" s="553"/>
      <c r="AH9" s="553"/>
      <c r="AI9" s="553"/>
      <c r="AJ9" s="553"/>
      <c r="AK9" s="553"/>
      <c r="AL9" s="553"/>
      <c r="AM9" s="553"/>
      <c r="AN9" s="552"/>
      <c r="AO9" s="553"/>
      <c r="AP9" s="553"/>
      <c r="AQ9" s="553"/>
      <c r="AR9" s="553"/>
      <c r="AS9" s="553"/>
      <c r="AT9" s="553"/>
      <c r="AU9" s="553"/>
      <c r="AV9" s="553"/>
      <c r="AW9" s="553"/>
      <c r="AX9" s="553"/>
      <c r="AY9" s="553"/>
      <c r="AZ9" s="553"/>
      <c r="BA9" s="553"/>
      <c r="BB9" s="553"/>
      <c r="BC9" s="552"/>
      <c r="BD9" s="553"/>
      <c r="BE9" s="553"/>
      <c r="BF9" s="553"/>
      <c r="BG9" s="553"/>
      <c r="BH9" s="553"/>
      <c r="BI9" s="553"/>
      <c r="BJ9" s="553"/>
      <c r="BK9" s="553"/>
      <c r="BL9" s="553"/>
      <c r="BM9" s="553"/>
      <c r="BN9" s="553"/>
      <c r="BO9" s="553"/>
      <c r="BP9" s="553"/>
      <c r="BQ9" s="553"/>
      <c r="BR9" s="553"/>
      <c r="BS9" s="553"/>
      <c r="BT9" s="553"/>
      <c r="BU9" s="553"/>
      <c r="BV9" s="553"/>
      <c r="BW9" s="553"/>
      <c r="BX9" s="553"/>
      <c r="BY9" s="553"/>
      <c r="BZ9" s="553"/>
      <c r="CA9" s="553"/>
      <c r="CB9" s="553"/>
      <c r="CC9" s="553"/>
      <c r="CD9" s="553"/>
      <c r="CE9" s="553"/>
      <c r="CF9" s="553"/>
      <c r="CG9" s="553"/>
      <c r="CH9" s="553"/>
      <c r="CI9" s="553"/>
      <c r="CJ9" s="553"/>
      <c r="CK9" s="553"/>
      <c r="CL9" s="553"/>
      <c r="CM9" s="553"/>
      <c r="CN9" s="553"/>
      <c r="CO9" s="553"/>
      <c r="CP9" s="553"/>
      <c r="CQ9" s="553"/>
      <c r="CR9" s="553"/>
      <c r="CS9" s="553"/>
      <c r="CT9" s="553"/>
      <c r="CU9" s="553"/>
      <c r="CV9" s="553"/>
      <c r="CW9" s="553"/>
      <c r="CX9" s="553"/>
      <c r="CY9" s="553"/>
      <c r="CZ9" s="553"/>
      <c r="DA9" s="553"/>
      <c r="DB9" s="553"/>
      <c r="DC9" s="553"/>
      <c r="DD9" s="553"/>
      <c r="DE9" s="553"/>
      <c r="DF9" s="553"/>
      <c r="DG9" s="553"/>
      <c r="DH9" s="553"/>
      <c r="DI9" s="553"/>
      <c r="DJ9" s="553"/>
      <c r="DK9" s="553"/>
      <c r="DL9" s="553"/>
      <c r="DM9" s="553"/>
      <c r="DN9" s="553"/>
      <c r="DO9" s="553"/>
      <c r="DP9" s="553"/>
      <c r="DQ9" s="553"/>
      <c r="DR9" s="553"/>
      <c r="DS9" s="553"/>
      <c r="DT9" s="553"/>
      <c r="DU9" s="553"/>
      <c r="DV9" s="553"/>
      <c r="DW9" s="553"/>
      <c r="DX9" s="553"/>
      <c r="DY9" s="553"/>
      <c r="DZ9" s="553"/>
      <c r="EA9" s="553"/>
      <c r="EB9" s="553"/>
      <c r="EC9" s="553"/>
      <c r="ED9" s="553"/>
      <c r="EE9" s="553"/>
      <c r="EF9" s="553"/>
      <c r="EG9" s="553"/>
      <c r="EH9" s="553"/>
      <c r="EI9" s="553"/>
      <c r="EJ9" s="553"/>
      <c r="EK9" s="553"/>
      <c r="EL9" s="553"/>
      <c r="EM9" s="553"/>
      <c r="EN9" s="553"/>
      <c r="EO9" s="553"/>
      <c r="EP9" s="553"/>
      <c r="EQ9" s="553"/>
      <c r="ER9" s="553"/>
      <c r="ES9" s="553"/>
      <c r="ET9" s="553"/>
      <c r="EU9" s="553"/>
      <c r="EV9" s="553"/>
      <c r="EW9" s="553"/>
      <c r="EX9" s="553"/>
      <c r="EY9" s="553"/>
      <c r="EZ9" s="553"/>
      <c r="FA9" s="553"/>
      <c r="FB9" s="553"/>
      <c r="FC9" s="553"/>
      <c r="FD9" s="553"/>
      <c r="FE9" s="553"/>
      <c r="FF9" s="553"/>
      <c r="FG9" s="553"/>
      <c r="FH9" s="553"/>
      <c r="FI9" s="553"/>
      <c r="FJ9" s="553"/>
      <c r="FK9" s="553"/>
      <c r="FL9" s="553"/>
      <c r="FM9" s="553"/>
      <c r="FN9" s="553"/>
      <c r="FO9" s="553"/>
      <c r="FP9" s="553"/>
      <c r="FQ9" s="553"/>
      <c r="FR9" s="553"/>
      <c r="FS9" s="553"/>
      <c r="FT9" s="553"/>
      <c r="FU9" s="553"/>
      <c r="FV9" s="553"/>
      <c r="FW9" s="553"/>
      <c r="FX9" s="553"/>
      <c r="FY9" s="553"/>
      <c r="FZ9" s="553"/>
      <c r="GA9" s="553"/>
      <c r="GB9" s="553"/>
      <c r="GC9" s="553"/>
      <c r="GD9" s="553"/>
      <c r="GE9" s="553"/>
      <c r="GF9" s="553"/>
      <c r="GG9" s="553"/>
      <c r="GH9" s="553"/>
      <c r="GI9" s="553"/>
      <c r="GJ9" s="553"/>
      <c r="GK9" s="553"/>
      <c r="GL9" s="553"/>
      <c r="GM9" s="553"/>
      <c r="GN9" s="553"/>
      <c r="GO9" s="553"/>
      <c r="GP9" s="553"/>
      <c r="GQ9" s="553"/>
      <c r="GR9" s="553"/>
      <c r="GS9" s="553"/>
      <c r="GT9" s="553"/>
      <c r="GU9" s="553"/>
      <c r="GV9" s="553"/>
      <c r="GW9" s="553"/>
      <c r="GX9" s="553"/>
      <c r="GY9" s="553"/>
      <c r="GZ9" s="553"/>
      <c r="HA9" s="553"/>
      <c r="HB9" s="553"/>
      <c r="HC9" s="553"/>
      <c r="HD9" s="553"/>
      <c r="HE9" s="553"/>
      <c r="HF9" s="553"/>
      <c r="HG9" s="553"/>
      <c r="HH9" s="553"/>
      <c r="HI9" s="553"/>
      <c r="HJ9" s="553"/>
      <c r="HK9" s="553"/>
      <c r="HL9" s="553"/>
      <c r="HM9" s="553"/>
      <c r="HN9" s="553"/>
      <c r="HO9" s="553"/>
      <c r="HP9" s="553"/>
      <c r="HQ9" s="553"/>
      <c r="HR9" s="553"/>
      <c r="HS9" s="553"/>
      <c r="HT9" s="553"/>
      <c r="HU9" s="553"/>
      <c r="HV9" s="553"/>
      <c r="HW9" s="553"/>
      <c r="HX9" s="553"/>
      <c r="HY9" s="553"/>
      <c r="HZ9" s="553"/>
      <c r="IA9" s="553"/>
      <c r="IB9" s="553"/>
      <c r="IC9" s="553"/>
      <c r="ID9" s="553"/>
      <c r="IE9" s="553"/>
      <c r="IF9" s="553"/>
      <c r="IG9" s="553"/>
      <c r="IH9" s="553"/>
      <c r="II9" s="553"/>
      <c r="IJ9" s="553"/>
      <c r="IK9" s="553"/>
      <c r="IL9" s="553"/>
      <c r="IM9" s="553"/>
      <c r="IN9" s="553"/>
      <c r="IO9" s="553"/>
      <c r="IP9" s="553"/>
      <c r="IQ9" s="553"/>
      <c r="IR9" s="553"/>
      <c r="IS9" s="553"/>
      <c r="IT9" s="553"/>
      <c r="IU9" s="553"/>
      <c r="IV9" s="553"/>
      <c r="IW9" s="553"/>
      <c r="IX9" s="553"/>
      <c r="IY9" s="553"/>
      <c r="IZ9" s="553"/>
      <c r="JA9" s="553"/>
      <c r="JB9" s="721"/>
      <c r="JC9" s="721"/>
      <c r="JD9" s="299"/>
      <c r="JE9" s="299"/>
      <c r="JF9" s="549"/>
      <c r="JG9" s="299"/>
      <c r="JH9" s="709"/>
      <c r="JI9" s="710"/>
      <c r="JJ9" s="710"/>
    </row>
    <row r="10" spans="1:270" s="550" customFormat="1" ht="21.95" customHeight="1">
      <c r="A10" s="554"/>
      <c r="B10" s="555">
        <v>1</v>
      </c>
      <c r="C10" s="49" t="s">
        <v>1405</v>
      </c>
      <c r="D10" s="50" t="s">
        <v>368</v>
      </c>
      <c r="E10" s="26" t="s">
        <v>74</v>
      </c>
      <c r="F10" s="552">
        <f>SUM(G10:IM10)</f>
        <v>46</v>
      </c>
      <c r="G10" s="553"/>
      <c r="H10" s="553"/>
      <c r="I10" s="553"/>
      <c r="J10" s="553"/>
      <c r="K10" s="553"/>
      <c r="L10" s="553"/>
      <c r="M10" s="553">
        <v>1</v>
      </c>
      <c r="N10" s="553">
        <v>1</v>
      </c>
      <c r="O10" s="553">
        <v>1</v>
      </c>
      <c r="P10" s="553">
        <v>1</v>
      </c>
      <c r="Q10" s="553">
        <v>1</v>
      </c>
      <c r="R10" s="553">
        <v>1</v>
      </c>
      <c r="S10" s="553">
        <v>1</v>
      </c>
      <c r="T10" s="553">
        <v>1</v>
      </c>
      <c r="U10" s="553">
        <v>1</v>
      </c>
      <c r="V10" s="553">
        <v>1</v>
      </c>
      <c r="W10" s="553">
        <v>1</v>
      </c>
      <c r="X10" s="553">
        <v>1</v>
      </c>
      <c r="Y10" s="553">
        <v>1</v>
      </c>
      <c r="Z10" s="553">
        <v>1</v>
      </c>
      <c r="AA10" s="553">
        <v>1</v>
      </c>
      <c r="AB10" s="553">
        <v>1</v>
      </c>
      <c r="AC10" s="553">
        <v>1</v>
      </c>
      <c r="AD10" s="553">
        <v>1</v>
      </c>
      <c r="AE10" s="553">
        <v>1</v>
      </c>
      <c r="AF10" s="553">
        <v>1</v>
      </c>
      <c r="AG10" s="553">
        <v>1</v>
      </c>
      <c r="AH10" s="553">
        <v>1</v>
      </c>
      <c r="AI10" s="553">
        <v>1</v>
      </c>
      <c r="AJ10" s="553">
        <v>1</v>
      </c>
      <c r="AK10" s="553">
        <v>1</v>
      </c>
      <c r="AL10" s="553">
        <v>1</v>
      </c>
      <c r="AM10" s="553">
        <v>1</v>
      </c>
      <c r="AN10" s="553">
        <v>1</v>
      </c>
      <c r="AO10" s="553">
        <v>1</v>
      </c>
      <c r="AP10" s="553">
        <v>1</v>
      </c>
      <c r="AQ10" s="553">
        <v>1</v>
      </c>
      <c r="AR10" s="553">
        <v>1</v>
      </c>
      <c r="AS10" s="553">
        <v>1</v>
      </c>
      <c r="AT10" s="553">
        <v>1</v>
      </c>
      <c r="AU10" s="553">
        <v>1</v>
      </c>
      <c r="AV10" s="553">
        <v>1</v>
      </c>
      <c r="AW10" s="553">
        <v>1</v>
      </c>
      <c r="AX10" s="553">
        <v>1</v>
      </c>
      <c r="AY10" s="553">
        <v>1</v>
      </c>
      <c r="AZ10" s="553">
        <v>1</v>
      </c>
      <c r="BA10" s="553">
        <v>1</v>
      </c>
      <c r="BB10" s="553">
        <v>1</v>
      </c>
      <c r="BC10" s="553">
        <v>1</v>
      </c>
      <c r="BD10" s="553">
        <v>1</v>
      </c>
      <c r="BE10" s="553">
        <v>1</v>
      </c>
      <c r="BF10" s="553">
        <v>1</v>
      </c>
      <c r="BG10" s="553"/>
      <c r="BH10" s="553"/>
      <c r="BI10" s="553"/>
      <c r="BJ10" s="553"/>
      <c r="BK10" s="553"/>
      <c r="BL10" s="553"/>
      <c r="BM10" s="553"/>
      <c r="BN10" s="553"/>
      <c r="BO10" s="553"/>
      <c r="BP10" s="553"/>
      <c r="BQ10" s="553"/>
      <c r="BR10" s="553"/>
      <c r="BS10" s="553"/>
      <c r="BT10" s="553"/>
      <c r="BU10" s="553"/>
      <c r="BV10" s="553"/>
      <c r="BW10" s="553"/>
      <c r="BX10" s="553"/>
      <c r="BY10" s="553"/>
      <c r="BZ10" s="553"/>
      <c r="CA10" s="553"/>
      <c r="CB10" s="553"/>
      <c r="CC10" s="553"/>
      <c r="CD10" s="553"/>
      <c r="CE10" s="553"/>
      <c r="CF10" s="553"/>
      <c r="CG10" s="553"/>
      <c r="CH10" s="553"/>
      <c r="CI10" s="553"/>
      <c r="CJ10" s="553"/>
      <c r="CK10" s="553"/>
      <c r="CL10" s="553"/>
      <c r="CM10" s="553"/>
      <c r="CN10" s="553"/>
      <c r="CO10" s="553"/>
      <c r="CP10" s="553"/>
      <c r="CQ10" s="553"/>
      <c r="CR10" s="553"/>
      <c r="CS10" s="553"/>
      <c r="CT10" s="553"/>
      <c r="CU10" s="553"/>
      <c r="CV10" s="553"/>
      <c r="CW10" s="553"/>
      <c r="CX10" s="553"/>
      <c r="CY10" s="553"/>
      <c r="CZ10" s="553"/>
      <c r="DA10" s="553"/>
      <c r="DB10" s="553"/>
      <c r="DC10" s="553"/>
      <c r="DD10" s="553"/>
      <c r="DE10" s="553"/>
      <c r="DF10" s="553"/>
      <c r="DG10" s="553"/>
      <c r="DH10" s="553"/>
      <c r="DI10" s="553"/>
      <c r="DJ10" s="553"/>
      <c r="DK10" s="553"/>
      <c r="DL10" s="553"/>
      <c r="DM10" s="553"/>
      <c r="DN10" s="553"/>
      <c r="DO10" s="553"/>
      <c r="DP10" s="553"/>
      <c r="DQ10" s="553"/>
      <c r="DR10" s="553"/>
      <c r="DS10" s="553"/>
      <c r="DT10" s="553"/>
      <c r="DU10" s="553"/>
      <c r="DV10" s="553"/>
      <c r="DW10" s="553"/>
      <c r="DX10" s="553"/>
      <c r="DY10" s="553"/>
      <c r="DZ10" s="553"/>
      <c r="EA10" s="553"/>
      <c r="EB10" s="553"/>
      <c r="EC10" s="553"/>
      <c r="ED10" s="553"/>
      <c r="EE10" s="553"/>
      <c r="EF10" s="553"/>
      <c r="EG10" s="553"/>
      <c r="EH10" s="553"/>
      <c r="EI10" s="553"/>
      <c r="EJ10" s="553"/>
      <c r="EK10" s="553"/>
      <c r="EL10" s="553"/>
      <c r="EM10" s="553"/>
      <c r="EN10" s="553"/>
      <c r="EO10" s="553"/>
      <c r="EP10" s="553"/>
      <c r="EQ10" s="553"/>
      <c r="ER10" s="553"/>
      <c r="ES10" s="553"/>
      <c r="ET10" s="553"/>
      <c r="EU10" s="553"/>
      <c r="EV10" s="553"/>
      <c r="EW10" s="553"/>
      <c r="EX10" s="553"/>
      <c r="EY10" s="553"/>
      <c r="EZ10" s="553"/>
      <c r="FA10" s="553"/>
      <c r="FB10" s="553"/>
      <c r="FC10" s="553"/>
      <c r="FD10" s="553"/>
      <c r="FE10" s="553"/>
      <c r="FF10" s="553"/>
      <c r="FG10" s="553"/>
      <c r="FH10" s="553"/>
      <c r="FI10" s="553"/>
      <c r="FJ10" s="553"/>
      <c r="FK10" s="553"/>
      <c r="FL10" s="553"/>
      <c r="FM10" s="553"/>
      <c r="FN10" s="553"/>
      <c r="FO10" s="553"/>
      <c r="FP10" s="553"/>
      <c r="FQ10" s="553"/>
      <c r="FR10" s="553"/>
      <c r="FS10" s="553"/>
      <c r="FT10" s="553"/>
      <c r="FU10" s="553"/>
      <c r="FV10" s="553"/>
      <c r="FW10" s="553"/>
      <c r="FX10" s="553"/>
      <c r="FY10" s="553"/>
      <c r="FZ10" s="553"/>
      <c r="GA10" s="553"/>
      <c r="GB10" s="553"/>
      <c r="GC10" s="553"/>
      <c r="GD10" s="553"/>
      <c r="GE10" s="553"/>
      <c r="GF10" s="553"/>
      <c r="GG10" s="553"/>
      <c r="GH10" s="553"/>
      <c r="GI10" s="553"/>
      <c r="GJ10" s="553"/>
      <c r="GK10" s="553"/>
      <c r="GL10" s="553"/>
      <c r="GM10" s="553"/>
      <c r="GN10" s="553"/>
      <c r="GO10" s="553"/>
      <c r="GP10" s="553"/>
      <c r="GQ10" s="553"/>
      <c r="GR10" s="553"/>
      <c r="GS10" s="553"/>
      <c r="GT10" s="553"/>
      <c r="GU10" s="553"/>
      <c r="GV10" s="553"/>
      <c r="GW10" s="553"/>
      <c r="GX10" s="553"/>
      <c r="GY10" s="553"/>
      <c r="GZ10" s="553"/>
      <c r="HA10" s="553"/>
      <c r="HB10" s="553"/>
      <c r="HC10" s="553"/>
      <c r="HD10" s="553"/>
      <c r="HE10" s="553"/>
      <c r="HF10" s="553"/>
      <c r="HG10" s="553"/>
      <c r="HH10" s="553"/>
      <c r="HI10" s="553"/>
      <c r="HJ10" s="553"/>
      <c r="HK10" s="553"/>
      <c r="HL10" s="553"/>
      <c r="HM10" s="553"/>
      <c r="HN10" s="553"/>
      <c r="HO10" s="553"/>
      <c r="HP10" s="553"/>
      <c r="HQ10" s="553"/>
      <c r="HR10" s="553"/>
      <c r="HS10" s="553"/>
      <c r="HT10" s="553"/>
      <c r="HU10" s="553"/>
      <c r="HV10" s="553"/>
      <c r="HW10" s="553"/>
      <c r="HX10" s="553"/>
      <c r="HY10" s="553"/>
      <c r="HZ10" s="553"/>
      <c r="IA10" s="553"/>
      <c r="IB10" s="553"/>
      <c r="IC10" s="553"/>
      <c r="ID10" s="553"/>
      <c r="IE10" s="553"/>
      <c r="IF10" s="553"/>
      <c r="IG10" s="553"/>
      <c r="IH10" s="553"/>
      <c r="II10" s="553"/>
      <c r="IJ10" s="553"/>
      <c r="IK10" s="553"/>
      <c r="IL10" s="553"/>
      <c r="IM10" s="553"/>
      <c r="IN10" s="553"/>
      <c r="IO10" s="553"/>
      <c r="IP10" s="553"/>
      <c r="IQ10" s="553"/>
      <c r="IR10" s="553"/>
      <c r="IS10" s="553"/>
      <c r="IT10" s="553"/>
      <c r="IU10" s="553"/>
      <c r="IV10" s="553"/>
      <c r="IW10" s="553"/>
      <c r="IX10" s="553"/>
      <c r="IY10" s="553"/>
      <c r="IZ10" s="553"/>
      <c r="JA10" s="553"/>
      <c r="JB10" s="721"/>
      <c r="JC10" s="721"/>
      <c r="JD10" s="299"/>
      <c r="JE10" s="299"/>
      <c r="JF10" s="549" t="str">
        <f>CONCATENATE($B$9,C10,D10)</f>
        <v xml:space="preserve">나. M2M 통신망 설치M2M 원격측정장치(RTU) 설치 M2M, BCD,HART, SDI-12, PULSE 포트 내장, 1분 10년 저장, 산업용SD메모리 </v>
      </c>
      <c r="JG10" s="711">
        <f>F10</f>
        <v>46</v>
      </c>
      <c r="JH10" s="299" t="str">
        <f>E10</f>
        <v>대</v>
      </c>
      <c r="JI10" s="710"/>
      <c r="JJ10" s="710"/>
    </row>
    <row r="11" spans="1:270" s="550" customFormat="1" ht="21.95" customHeight="1">
      <c r="A11" s="554"/>
      <c r="B11" s="555">
        <f>B10+1</f>
        <v>2</v>
      </c>
      <c r="C11" s="49" t="s">
        <v>1420</v>
      </c>
      <c r="D11" s="50" t="s">
        <v>1421</v>
      </c>
      <c r="E11" s="26" t="s">
        <v>74</v>
      </c>
      <c r="F11" s="552">
        <f>SUM(G11:IM11)</f>
        <v>46</v>
      </c>
      <c r="G11" s="553"/>
      <c r="H11" s="553"/>
      <c r="I11" s="553"/>
      <c r="J11" s="553"/>
      <c r="K11" s="553"/>
      <c r="L11" s="553"/>
      <c r="M11" s="553">
        <v>1</v>
      </c>
      <c r="N11" s="553">
        <v>1</v>
      </c>
      <c r="O11" s="553">
        <v>1</v>
      </c>
      <c r="P11" s="553">
        <v>1</v>
      </c>
      <c r="Q11" s="553">
        <v>1</v>
      </c>
      <c r="R11" s="553">
        <v>1</v>
      </c>
      <c r="S11" s="553">
        <v>1</v>
      </c>
      <c r="T11" s="553">
        <v>1</v>
      </c>
      <c r="U11" s="553">
        <v>1</v>
      </c>
      <c r="V11" s="553">
        <v>1</v>
      </c>
      <c r="W11" s="553">
        <v>1</v>
      </c>
      <c r="X11" s="553">
        <v>1</v>
      </c>
      <c r="Y11" s="553">
        <v>1</v>
      </c>
      <c r="Z11" s="553">
        <v>1</v>
      </c>
      <c r="AA11" s="553">
        <v>1</v>
      </c>
      <c r="AB11" s="553">
        <v>1</v>
      </c>
      <c r="AC11" s="553">
        <v>1</v>
      </c>
      <c r="AD11" s="553">
        <v>1</v>
      </c>
      <c r="AE11" s="553">
        <v>1</v>
      </c>
      <c r="AF11" s="553">
        <v>1</v>
      </c>
      <c r="AG11" s="553">
        <v>1</v>
      </c>
      <c r="AH11" s="553">
        <v>1</v>
      </c>
      <c r="AI11" s="553">
        <v>1</v>
      </c>
      <c r="AJ11" s="553">
        <v>1</v>
      </c>
      <c r="AK11" s="553">
        <v>1</v>
      </c>
      <c r="AL11" s="553">
        <v>1</v>
      </c>
      <c r="AM11" s="553">
        <v>1</v>
      </c>
      <c r="AN11" s="553">
        <v>1</v>
      </c>
      <c r="AO11" s="553">
        <v>1</v>
      </c>
      <c r="AP11" s="553">
        <v>1</v>
      </c>
      <c r="AQ11" s="553">
        <v>1</v>
      </c>
      <c r="AR11" s="553">
        <v>1</v>
      </c>
      <c r="AS11" s="553">
        <v>1</v>
      </c>
      <c r="AT11" s="553">
        <v>1</v>
      </c>
      <c r="AU11" s="553">
        <v>1</v>
      </c>
      <c r="AV11" s="553">
        <v>1</v>
      </c>
      <c r="AW11" s="553">
        <v>1</v>
      </c>
      <c r="AX11" s="553">
        <v>1</v>
      </c>
      <c r="AY11" s="553">
        <v>1</v>
      </c>
      <c r="AZ11" s="553">
        <v>1</v>
      </c>
      <c r="BA11" s="553">
        <v>1</v>
      </c>
      <c r="BB11" s="553">
        <v>1</v>
      </c>
      <c r="BC11" s="553">
        <v>1</v>
      </c>
      <c r="BD11" s="553">
        <v>1</v>
      </c>
      <c r="BE11" s="553">
        <v>1</v>
      </c>
      <c r="BF11" s="553">
        <v>1</v>
      </c>
      <c r="BG11" s="553"/>
      <c r="BH11" s="553"/>
      <c r="BI11" s="553"/>
      <c r="BJ11" s="553"/>
      <c r="BK11" s="553"/>
      <c r="BL11" s="553"/>
      <c r="BM11" s="553"/>
      <c r="BN11" s="553"/>
      <c r="BO11" s="553"/>
      <c r="BP11" s="553"/>
      <c r="BQ11" s="553"/>
      <c r="BR11" s="553"/>
      <c r="BS11" s="553"/>
      <c r="BT11" s="553"/>
      <c r="BU11" s="553"/>
      <c r="BV11" s="553"/>
      <c r="BW11" s="553"/>
      <c r="BX11" s="553"/>
      <c r="BY11" s="553"/>
      <c r="BZ11" s="553"/>
      <c r="CA11" s="553"/>
      <c r="CB11" s="553"/>
      <c r="CC11" s="553"/>
      <c r="CD11" s="553"/>
      <c r="CE11" s="553"/>
      <c r="CF11" s="553"/>
      <c r="CG11" s="553"/>
      <c r="CH11" s="553"/>
      <c r="CI11" s="553"/>
      <c r="CJ11" s="553"/>
      <c r="CK11" s="553"/>
      <c r="CL11" s="553"/>
      <c r="CM11" s="553"/>
      <c r="CN11" s="553"/>
      <c r="CO11" s="553"/>
      <c r="CP11" s="553"/>
      <c r="CQ11" s="553"/>
      <c r="CR11" s="553"/>
      <c r="CS11" s="553"/>
      <c r="CT11" s="553"/>
      <c r="CU11" s="553"/>
      <c r="CV11" s="553"/>
      <c r="CW11" s="553"/>
      <c r="CX11" s="553"/>
      <c r="CY11" s="553"/>
      <c r="CZ11" s="553"/>
      <c r="DA11" s="553"/>
      <c r="DB11" s="553"/>
      <c r="DC11" s="553"/>
      <c r="DD11" s="553"/>
      <c r="DE11" s="553"/>
      <c r="DF11" s="553"/>
      <c r="DG11" s="553"/>
      <c r="DH11" s="553"/>
      <c r="DI11" s="553"/>
      <c r="DJ11" s="553"/>
      <c r="DK11" s="553"/>
      <c r="DL11" s="553"/>
      <c r="DM11" s="553"/>
      <c r="DN11" s="553"/>
      <c r="DO11" s="553"/>
      <c r="DP11" s="553"/>
      <c r="DQ11" s="553"/>
      <c r="DR11" s="553"/>
      <c r="DS11" s="553"/>
      <c r="DT11" s="553"/>
      <c r="DU11" s="553"/>
      <c r="DV11" s="553"/>
      <c r="DW11" s="553"/>
      <c r="DX11" s="553"/>
      <c r="DY11" s="553"/>
      <c r="DZ11" s="553"/>
      <c r="EA11" s="553"/>
      <c r="EB11" s="553"/>
      <c r="EC11" s="553"/>
      <c r="ED11" s="553"/>
      <c r="EE11" s="553"/>
      <c r="EF11" s="553"/>
      <c r="EG11" s="553"/>
      <c r="EH11" s="553"/>
      <c r="EI11" s="553"/>
      <c r="EJ11" s="553"/>
      <c r="EK11" s="553"/>
      <c r="EL11" s="553"/>
      <c r="EM11" s="553"/>
      <c r="EN11" s="553"/>
      <c r="EO11" s="553"/>
      <c r="EP11" s="553"/>
      <c r="EQ11" s="553"/>
      <c r="ER11" s="553"/>
      <c r="ES11" s="553"/>
      <c r="ET11" s="553"/>
      <c r="EU11" s="553"/>
      <c r="EV11" s="553"/>
      <c r="EW11" s="553"/>
      <c r="EX11" s="553"/>
      <c r="EY11" s="553"/>
      <c r="EZ11" s="553"/>
      <c r="FA11" s="553"/>
      <c r="FB11" s="553"/>
      <c r="FC11" s="553"/>
      <c r="FD11" s="553"/>
      <c r="FE11" s="553"/>
      <c r="FF11" s="553"/>
      <c r="FG11" s="553"/>
      <c r="FH11" s="553"/>
      <c r="FI11" s="553"/>
      <c r="FJ11" s="553"/>
      <c r="FK11" s="553"/>
      <c r="FL11" s="553"/>
      <c r="FM11" s="553"/>
      <c r="FN11" s="553"/>
      <c r="FO11" s="553"/>
      <c r="FP11" s="553"/>
      <c r="FQ11" s="553"/>
      <c r="FR11" s="553"/>
      <c r="FS11" s="553"/>
      <c r="FT11" s="553"/>
      <c r="FU11" s="553"/>
      <c r="FV11" s="553"/>
      <c r="FW11" s="553"/>
      <c r="FX11" s="553"/>
      <c r="FY11" s="553"/>
      <c r="FZ11" s="553"/>
      <c r="GA11" s="553"/>
      <c r="GB11" s="553"/>
      <c r="GC11" s="553"/>
      <c r="GD11" s="553"/>
      <c r="GE11" s="553"/>
      <c r="GF11" s="553"/>
      <c r="GG11" s="553"/>
      <c r="GH11" s="553"/>
      <c r="GI11" s="553"/>
      <c r="GJ11" s="553"/>
      <c r="GK11" s="553"/>
      <c r="GL11" s="553"/>
      <c r="GM11" s="553"/>
      <c r="GN11" s="553"/>
      <c r="GO11" s="553"/>
      <c r="GP11" s="553"/>
      <c r="GQ11" s="553"/>
      <c r="GR11" s="553"/>
      <c r="GS11" s="553"/>
      <c r="GT11" s="553"/>
      <c r="GU11" s="553"/>
      <c r="GV11" s="553"/>
      <c r="GW11" s="553"/>
      <c r="GX11" s="553"/>
      <c r="GY11" s="553"/>
      <c r="GZ11" s="553"/>
      <c r="HA11" s="553"/>
      <c r="HB11" s="553"/>
      <c r="HC11" s="553"/>
      <c r="HD11" s="553"/>
      <c r="HE11" s="553"/>
      <c r="HF11" s="553"/>
      <c r="HG11" s="553"/>
      <c r="HH11" s="553"/>
      <c r="HI11" s="553"/>
      <c r="HJ11" s="553"/>
      <c r="HK11" s="553"/>
      <c r="HL11" s="553"/>
      <c r="HM11" s="553"/>
      <c r="HN11" s="553"/>
      <c r="HO11" s="553"/>
      <c r="HP11" s="553"/>
      <c r="HQ11" s="553"/>
      <c r="HR11" s="553"/>
      <c r="HS11" s="553"/>
      <c r="HT11" s="553"/>
      <c r="HU11" s="553"/>
      <c r="HV11" s="553"/>
      <c r="HW11" s="553"/>
      <c r="HX11" s="553"/>
      <c r="HY11" s="553"/>
      <c r="HZ11" s="553"/>
      <c r="IA11" s="553"/>
      <c r="IB11" s="553"/>
      <c r="IC11" s="553"/>
      <c r="ID11" s="553"/>
      <c r="IE11" s="553"/>
      <c r="IF11" s="553"/>
      <c r="IG11" s="553"/>
      <c r="IH11" s="553"/>
      <c r="II11" s="553"/>
      <c r="IJ11" s="553"/>
      <c r="IK11" s="553"/>
      <c r="IL11" s="553"/>
      <c r="IM11" s="553"/>
      <c r="IN11" s="553"/>
      <c r="IO11" s="553"/>
      <c r="IP11" s="553"/>
      <c r="IQ11" s="553"/>
      <c r="IR11" s="553"/>
      <c r="IS11" s="553"/>
      <c r="IT11" s="553"/>
      <c r="IU11" s="553"/>
      <c r="IV11" s="553"/>
      <c r="IW11" s="553"/>
      <c r="IX11" s="553"/>
      <c r="IY11" s="553"/>
      <c r="IZ11" s="553"/>
      <c r="JA11" s="553"/>
      <c r="JB11" s="721"/>
      <c r="JC11" s="721"/>
      <c r="JD11" s="299"/>
      <c r="JE11" s="299"/>
      <c r="JF11" s="549" t="str">
        <f>CONCATENATE($B$9,C11,D11)</f>
        <v>나. M2M 통신망 설치LTE 라우터 설치LTE, RJ-45, VPN 탑재, 장착대 포함</v>
      </c>
      <c r="JG11" s="711">
        <f>F11</f>
        <v>46</v>
      </c>
      <c r="JH11" s="299" t="str">
        <f>E11</f>
        <v>대</v>
      </c>
      <c r="JI11" s="710"/>
      <c r="JJ11" s="710"/>
    </row>
    <row r="12" spans="1:270" s="550" customFormat="1" ht="21.95" customHeight="1">
      <c r="A12" s="554"/>
      <c r="B12" s="555">
        <f>B11+1</f>
        <v>3</v>
      </c>
      <c r="C12" s="49" t="s">
        <v>1422</v>
      </c>
      <c r="D12" s="50" t="s">
        <v>76</v>
      </c>
      <c r="E12" s="26" t="s">
        <v>1423</v>
      </c>
      <c r="F12" s="552">
        <f>SUM(G12:IM12)</f>
        <v>46</v>
      </c>
      <c r="G12" s="553"/>
      <c r="H12" s="553"/>
      <c r="I12" s="553"/>
      <c r="J12" s="553"/>
      <c r="K12" s="553"/>
      <c r="L12" s="553"/>
      <c r="M12" s="553">
        <v>1</v>
      </c>
      <c r="N12" s="553">
        <v>1</v>
      </c>
      <c r="O12" s="553">
        <v>1</v>
      </c>
      <c r="P12" s="553">
        <v>1</v>
      </c>
      <c r="Q12" s="553">
        <v>1</v>
      </c>
      <c r="R12" s="553">
        <v>1</v>
      </c>
      <c r="S12" s="553">
        <v>1</v>
      </c>
      <c r="T12" s="553">
        <v>1</v>
      </c>
      <c r="U12" s="553">
        <v>1</v>
      </c>
      <c r="V12" s="553">
        <v>1</v>
      </c>
      <c r="W12" s="553">
        <v>1</v>
      </c>
      <c r="X12" s="553">
        <v>1</v>
      </c>
      <c r="Y12" s="553">
        <v>1</v>
      </c>
      <c r="Z12" s="553">
        <v>1</v>
      </c>
      <c r="AA12" s="553">
        <v>1</v>
      </c>
      <c r="AB12" s="553">
        <v>1</v>
      </c>
      <c r="AC12" s="553">
        <v>1</v>
      </c>
      <c r="AD12" s="553">
        <v>1</v>
      </c>
      <c r="AE12" s="553">
        <v>1</v>
      </c>
      <c r="AF12" s="553">
        <v>1</v>
      </c>
      <c r="AG12" s="553">
        <v>1</v>
      </c>
      <c r="AH12" s="553">
        <v>1</v>
      </c>
      <c r="AI12" s="553">
        <v>1</v>
      </c>
      <c r="AJ12" s="553">
        <v>1</v>
      </c>
      <c r="AK12" s="553">
        <v>1</v>
      </c>
      <c r="AL12" s="553">
        <v>1</v>
      </c>
      <c r="AM12" s="553">
        <v>1</v>
      </c>
      <c r="AN12" s="553">
        <v>1</v>
      </c>
      <c r="AO12" s="553">
        <v>1</v>
      </c>
      <c r="AP12" s="553">
        <v>1</v>
      </c>
      <c r="AQ12" s="553">
        <v>1</v>
      </c>
      <c r="AR12" s="553">
        <v>1</v>
      </c>
      <c r="AS12" s="553">
        <v>1</v>
      </c>
      <c r="AT12" s="553">
        <v>1</v>
      </c>
      <c r="AU12" s="553">
        <v>1</v>
      </c>
      <c r="AV12" s="553">
        <v>1</v>
      </c>
      <c r="AW12" s="553">
        <v>1</v>
      </c>
      <c r="AX12" s="553">
        <v>1</v>
      </c>
      <c r="AY12" s="553">
        <v>1</v>
      </c>
      <c r="AZ12" s="553">
        <v>1</v>
      </c>
      <c r="BA12" s="553">
        <v>1</v>
      </c>
      <c r="BB12" s="553">
        <v>1</v>
      </c>
      <c r="BC12" s="553">
        <v>1</v>
      </c>
      <c r="BD12" s="553">
        <v>1</v>
      </c>
      <c r="BE12" s="553">
        <v>1</v>
      </c>
      <c r="BF12" s="553">
        <v>1</v>
      </c>
      <c r="BG12" s="553"/>
      <c r="BH12" s="553"/>
      <c r="BI12" s="553"/>
      <c r="BJ12" s="553"/>
      <c r="BK12" s="553"/>
      <c r="BL12" s="553"/>
      <c r="BM12" s="553"/>
      <c r="BN12" s="553"/>
      <c r="BO12" s="553"/>
      <c r="BP12" s="553"/>
      <c r="BQ12" s="553"/>
      <c r="BR12" s="553"/>
      <c r="BS12" s="553"/>
      <c r="BT12" s="553"/>
      <c r="BU12" s="553"/>
      <c r="BV12" s="553"/>
      <c r="BW12" s="553"/>
      <c r="BX12" s="553"/>
      <c r="BY12" s="553"/>
      <c r="BZ12" s="553"/>
      <c r="CA12" s="553"/>
      <c r="CB12" s="553"/>
      <c r="CC12" s="553"/>
      <c r="CD12" s="553"/>
      <c r="CE12" s="553"/>
      <c r="CF12" s="553"/>
      <c r="CG12" s="553"/>
      <c r="CH12" s="553"/>
      <c r="CI12" s="553"/>
      <c r="CJ12" s="553"/>
      <c r="CK12" s="553"/>
      <c r="CL12" s="553"/>
      <c r="CM12" s="553"/>
      <c r="CN12" s="553"/>
      <c r="CO12" s="553"/>
      <c r="CP12" s="553"/>
      <c r="CQ12" s="553"/>
      <c r="CR12" s="553"/>
      <c r="CS12" s="553"/>
      <c r="CT12" s="553"/>
      <c r="CU12" s="553"/>
      <c r="CV12" s="553"/>
      <c r="CW12" s="553"/>
      <c r="CX12" s="553"/>
      <c r="CY12" s="553"/>
      <c r="CZ12" s="553"/>
      <c r="DA12" s="553"/>
      <c r="DB12" s="553"/>
      <c r="DC12" s="553"/>
      <c r="DD12" s="553"/>
      <c r="DE12" s="553"/>
      <c r="DF12" s="553"/>
      <c r="DG12" s="553"/>
      <c r="DH12" s="553"/>
      <c r="DI12" s="553"/>
      <c r="DJ12" s="553"/>
      <c r="DK12" s="553"/>
      <c r="DL12" s="553"/>
      <c r="DM12" s="553"/>
      <c r="DN12" s="553"/>
      <c r="DO12" s="553"/>
      <c r="DP12" s="553"/>
      <c r="DQ12" s="553"/>
      <c r="DR12" s="553"/>
      <c r="DS12" s="553"/>
      <c r="DT12" s="553"/>
      <c r="DU12" s="553"/>
      <c r="DV12" s="553"/>
      <c r="DW12" s="553"/>
      <c r="DX12" s="553"/>
      <c r="DY12" s="553"/>
      <c r="DZ12" s="553"/>
      <c r="EA12" s="553"/>
      <c r="EB12" s="553"/>
      <c r="EC12" s="553"/>
      <c r="ED12" s="553"/>
      <c r="EE12" s="553"/>
      <c r="EF12" s="553"/>
      <c r="EG12" s="553"/>
      <c r="EH12" s="553"/>
      <c r="EI12" s="553"/>
      <c r="EJ12" s="553"/>
      <c r="EK12" s="553"/>
      <c r="EL12" s="553"/>
      <c r="EM12" s="553"/>
      <c r="EN12" s="553"/>
      <c r="EO12" s="553"/>
      <c r="EP12" s="553"/>
      <c r="EQ12" s="553"/>
      <c r="ER12" s="553"/>
      <c r="ES12" s="553"/>
      <c r="ET12" s="553"/>
      <c r="EU12" s="553"/>
      <c r="EV12" s="553"/>
      <c r="EW12" s="553"/>
      <c r="EX12" s="553"/>
      <c r="EY12" s="553"/>
      <c r="EZ12" s="553"/>
      <c r="FA12" s="553"/>
      <c r="FB12" s="553"/>
      <c r="FC12" s="553"/>
      <c r="FD12" s="553"/>
      <c r="FE12" s="553"/>
      <c r="FF12" s="553"/>
      <c r="FG12" s="553"/>
      <c r="FH12" s="553"/>
      <c r="FI12" s="553"/>
      <c r="FJ12" s="553"/>
      <c r="FK12" s="553"/>
      <c r="FL12" s="553"/>
      <c r="FM12" s="553"/>
      <c r="FN12" s="553"/>
      <c r="FO12" s="553"/>
      <c r="FP12" s="553"/>
      <c r="FQ12" s="553"/>
      <c r="FR12" s="553"/>
      <c r="FS12" s="553"/>
      <c r="FT12" s="553"/>
      <c r="FU12" s="553"/>
      <c r="FV12" s="553"/>
      <c r="FW12" s="553"/>
      <c r="FX12" s="553"/>
      <c r="FY12" s="553"/>
      <c r="FZ12" s="553"/>
      <c r="GA12" s="553"/>
      <c r="GB12" s="553"/>
      <c r="GC12" s="553"/>
      <c r="GD12" s="553"/>
      <c r="GE12" s="553"/>
      <c r="GF12" s="553"/>
      <c r="GG12" s="553"/>
      <c r="GH12" s="553"/>
      <c r="GI12" s="553"/>
      <c r="GJ12" s="553"/>
      <c r="GK12" s="553"/>
      <c r="GL12" s="553"/>
      <c r="GM12" s="553"/>
      <c r="GN12" s="553"/>
      <c r="GO12" s="553"/>
      <c r="GP12" s="553"/>
      <c r="GQ12" s="553"/>
      <c r="GR12" s="553"/>
      <c r="GS12" s="553"/>
      <c r="GT12" s="553"/>
      <c r="GU12" s="553"/>
      <c r="GV12" s="553"/>
      <c r="GW12" s="553"/>
      <c r="GX12" s="553"/>
      <c r="GY12" s="553"/>
      <c r="GZ12" s="553"/>
      <c r="HA12" s="553"/>
      <c r="HB12" s="553"/>
      <c r="HC12" s="553"/>
      <c r="HD12" s="553"/>
      <c r="HE12" s="553"/>
      <c r="HF12" s="553"/>
      <c r="HG12" s="553"/>
      <c r="HH12" s="553"/>
      <c r="HI12" s="553"/>
      <c r="HJ12" s="553"/>
      <c r="HK12" s="553"/>
      <c r="HL12" s="553"/>
      <c r="HM12" s="553"/>
      <c r="HN12" s="553"/>
      <c r="HO12" s="553"/>
      <c r="HP12" s="553"/>
      <c r="HQ12" s="553"/>
      <c r="HR12" s="553"/>
      <c r="HS12" s="553"/>
      <c r="HT12" s="553"/>
      <c r="HU12" s="553"/>
      <c r="HV12" s="553"/>
      <c r="HW12" s="553"/>
      <c r="HX12" s="553"/>
      <c r="HY12" s="553"/>
      <c r="HZ12" s="553"/>
      <c r="IA12" s="553"/>
      <c r="IB12" s="553"/>
      <c r="IC12" s="553"/>
      <c r="ID12" s="553"/>
      <c r="IE12" s="553"/>
      <c r="IF12" s="553"/>
      <c r="IG12" s="553"/>
      <c r="IH12" s="553"/>
      <c r="II12" s="553"/>
      <c r="IJ12" s="553"/>
      <c r="IK12" s="553"/>
      <c r="IL12" s="553"/>
      <c r="IM12" s="553"/>
      <c r="IN12" s="553"/>
      <c r="IO12" s="553"/>
      <c r="IP12" s="553"/>
      <c r="IQ12" s="553"/>
      <c r="IR12" s="553"/>
      <c r="IS12" s="553"/>
      <c r="IT12" s="553"/>
      <c r="IU12" s="553"/>
      <c r="IV12" s="553"/>
      <c r="IW12" s="553"/>
      <c r="IX12" s="553"/>
      <c r="IY12" s="553"/>
      <c r="IZ12" s="553"/>
      <c r="JA12" s="553"/>
      <c r="JB12" s="721"/>
      <c r="JC12" s="721"/>
      <c r="JD12" s="299"/>
      <c r="JE12" s="299"/>
      <c r="JF12" s="549" t="str">
        <f>CONCATENATE($B$9,C12,D12)</f>
        <v>나. M2M 통신망 설치VPN 라이선스SecureClient(국소별)</v>
      </c>
      <c r="JG12" s="711">
        <f>F12</f>
        <v>46</v>
      </c>
      <c r="JH12" s="299" t="str">
        <f>E12</f>
        <v>user</v>
      </c>
      <c r="JI12" s="710"/>
      <c r="JJ12" s="710"/>
    </row>
    <row r="13" spans="1:270" s="550" customFormat="1" ht="21.95" customHeight="1">
      <c r="A13" s="554"/>
      <c r="B13" s="555"/>
      <c r="C13" s="49"/>
      <c r="D13" s="50"/>
      <c r="E13" s="26"/>
      <c r="F13" s="552"/>
      <c r="G13" s="553"/>
      <c r="H13" s="553"/>
      <c r="I13" s="553"/>
      <c r="J13" s="553"/>
      <c r="K13" s="553"/>
      <c r="L13" s="553"/>
      <c r="M13" s="553"/>
      <c r="N13" s="553"/>
      <c r="O13" s="553"/>
      <c r="P13" s="553"/>
      <c r="Q13" s="553"/>
      <c r="R13" s="553"/>
      <c r="S13" s="553"/>
      <c r="T13" s="553"/>
      <c r="U13" s="553"/>
      <c r="V13" s="553"/>
      <c r="W13" s="553"/>
      <c r="X13" s="553"/>
      <c r="Y13" s="553"/>
      <c r="Z13" s="552"/>
      <c r="AA13" s="553"/>
      <c r="AB13" s="553"/>
      <c r="AC13" s="553"/>
      <c r="AD13" s="553"/>
      <c r="AE13" s="553"/>
      <c r="AF13" s="553"/>
      <c r="AG13" s="553"/>
      <c r="AH13" s="553"/>
      <c r="AI13" s="553"/>
      <c r="AJ13" s="553"/>
      <c r="AK13" s="553"/>
      <c r="AL13" s="553"/>
      <c r="AM13" s="553"/>
      <c r="AN13" s="552"/>
      <c r="AO13" s="553"/>
      <c r="AP13" s="553"/>
      <c r="AQ13" s="553"/>
      <c r="AR13" s="553"/>
      <c r="AS13" s="553"/>
      <c r="AT13" s="553"/>
      <c r="AU13" s="553"/>
      <c r="AV13" s="553"/>
      <c r="AW13" s="553"/>
      <c r="AX13" s="553"/>
      <c r="AY13" s="553"/>
      <c r="AZ13" s="553"/>
      <c r="BA13" s="553"/>
      <c r="BB13" s="553"/>
      <c r="BC13" s="552"/>
      <c r="BD13" s="553"/>
      <c r="BE13" s="553"/>
      <c r="BF13" s="553"/>
      <c r="BG13" s="553"/>
      <c r="BH13" s="553"/>
      <c r="BI13" s="553"/>
      <c r="BJ13" s="553"/>
      <c r="BK13" s="553"/>
      <c r="BL13" s="553"/>
      <c r="BM13" s="553"/>
      <c r="BN13" s="553"/>
      <c r="BO13" s="553"/>
      <c r="BP13" s="553"/>
      <c r="BQ13" s="553"/>
      <c r="BR13" s="553"/>
      <c r="BS13" s="553"/>
      <c r="BT13" s="553"/>
      <c r="BU13" s="553"/>
      <c r="BV13" s="553"/>
      <c r="BW13" s="553"/>
      <c r="BX13" s="553"/>
      <c r="BY13" s="553"/>
      <c r="BZ13" s="553"/>
      <c r="CA13" s="553"/>
      <c r="CB13" s="553"/>
      <c r="CC13" s="553"/>
      <c r="CD13" s="553"/>
      <c r="CE13" s="553"/>
      <c r="CF13" s="553"/>
      <c r="CG13" s="553"/>
      <c r="CH13" s="553"/>
      <c r="CI13" s="553"/>
      <c r="CJ13" s="553"/>
      <c r="CK13" s="553"/>
      <c r="CL13" s="553"/>
      <c r="CM13" s="553"/>
      <c r="CN13" s="553"/>
      <c r="CO13" s="553"/>
      <c r="CP13" s="553"/>
      <c r="CQ13" s="553"/>
      <c r="CR13" s="553"/>
      <c r="CS13" s="553"/>
      <c r="CT13" s="553"/>
      <c r="CU13" s="553"/>
      <c r="CV13" s="553"/>
      <c r="CW13" s="553"/>
      <c r="CX13" s="553"/>
      <c r="CY13" s="553"/>
      <c r="CZ13" s="553"/>
      <c r="DA13" s="553"/>
      <c r="DB13" s="553"/>
      <c r="DC13" s="553"/>
      <c r="DD13" s="553"/>
      <c r="DE13" s="553"/>
      <c r="DF13" s="553"/>
      <c r="DG13" s="553"/>
      <c r="DH13" s="553"/>
      <c r="DI13" s="553"/>
      <c r="DJ13" s="553"/>
      <c r="DK13" s="553"/>
      <c r="DL13" s="553"/>
      <c r="DM13" s="553"/>
      <c r="DN13" s="553"/>
      <c r="DO13" s="553"/>
      <c r="DP13" s="553"/>
      <c r="DQ13" s="553"/>
      <c r="DR13" s="553"/>
      <c r="DS13" s="553"/>
      <c r="DT13" s="553"/>
      <c r="DU13" s="553"/>
      <c r="DV13" s="553"/>
      <c r="DW13" s="553"/>
      <c r="DX13" s="553"/>
      <c r="DY13" s="553"/>
      <c r="DZ13" s="553"/>
      <c r="EA13" s="553"/>
      <c r="EB13" s="553"/>
      <c r="EC13" s="553"/>
      <c r="ED13" s="553"/>
      <c r="EE13" s="553"/>
      <c r="EF13" s="553"/>
      <c r="EG13" s="553"/>
      <c r="EH13" s="553"/>
      <c r="EI13" s="553"/>
      <c r="EJ13" s="553"/>
      <c r="EK13" s="553"/>
      <c r="EL13" s="553"/>
      <c r="EM13" s="553"/>
      <c r="EN13" s="553"/>
      <c r="EO13" s="553"/>
      <c r="EP13" s="553"/>
      <c r="EQ13" s="553"/>
      <c r="ER13" s="553"/>
      <c r="ES13" s="553"/>
      <c r="ET13" s="553"/>
      <c r="EU13" s="553"/>
      <c r="EV13" s="553"/>
      <c r="EW13" s="553"/>
      <c r="EX13" s="553"/>
      <c r="EY13" s="553"/>
      <c r="EZ13" s="553"/>
      <c r="FA13" s="553"/>
      <c r="FB13" s="553"/>
      <c r="FC13" s="553"/>
      <c r="FD13" s="553"/>
      <c r="FE13" s="553"/>
      <c r="FF13" s="553"/>
      <c r="FG13" s="553"/>
      <c r="FH13" s="553"/>
      <c r="FI13" s="553"/>
      <c r="FJ13" s="553"/>
      <c r="FK13" s="553"/>
      <c r="FL13" s="553"/>
      <c r="FM13" s="553"/>
      <c r="FN13" s="553"/>
      <c r="FO13" s="553"/>
      <c r="FP13" s="553"/>
      <c r="FQ13" s="553"/>
      <c r="FR13" s="553"/>
      <c r="FS13" s="553"/>
      <c r="FT13" s="553"/>
      <c r="FU13" s="553"/>
      <c r="FV13" s="553"/>
      <c r="FW13" s="553"/>
      <c r="FX13" s="553"/>
      <c r="FY13" s="553"/>
      <c r="FZ13" s="553"/>
      <c r="GA13" s="553"/>
      <c r="GB13" s="553"/>
      <c r="GC13" s="553"/>
      <c r="GD13" s="553"/>
      <c r="GE13" s="553"/>
      <c r="GF13" s="553"/>
      <c r="GG13" s="553"/>
      <c r="GH13" s="553"/>
      <c r="GI13" s="553"/>
      <c r="GJ13" s="553"/>
      <c r="GK13" s="553"/>
      <c r="GL13" s="553"/>
      <c r="GM13" s="553"/>
      <c r="GN13" s="553"/>
      <c r="GO13" s="553"/>
      <c r="GP13" s="553"/>
      <c r="GQ13" s="553"/>
      <c r="GR13" s="553"/>
      <c r="GS13" s="553"/>
      <c r="GT13" s="553"/>
      <c r="GU13" s="553"/>
      <c r="GV13" s="553"/>
      <c r="GW13" s="553"/>
      <c r="GX13" s="553"/>
      <c r="GY13" s="553"/>
      <c r="GZ13" s="553"/>
      <c r="HA13" s="553"/>
      <c r="HB13" s="553"/>
      <c r="HC13" s="553"/>
      <c r="HD13" s="553"/>
      <c r="HE13" s="553"/>
      <c r="HF13" s="553"/>
      <c r="HG13" s="553"/>
      <c r="HH13" s="553"/>
      <c r="HI13" s="553"/>
      <c r="HJ13" s="553"/>
      <c r="HK13" s="553"/>
      <c r="HL13" s="553"/>
      <c r="HM13" s="553"/>
      <c r="HN13" s="553"/>
      <c r="HO13" s="553"/>
      <c r="HP13" s="553"/>
      <c r="HQ13" s="553"/>
      <c r="HR13" s="553"/>
      <c r="HS13" s="553"/>
      <c r="HT13" s="553"/>
      <c r="HU13" s="553"/>
      <c r="HV13" s="553"/>
      <c r="HW13" s="553"/>
      <c r="HX13" s="553"/>
      <c r="HY13" s="553"/>
      <c r="HZ13" s="553"/>
      <c r="IA13" s="553"/>
      <c r="IB13" s="553"/>
      <c r="IC13" s="553"/>
      <c r="ID13" s="553"/>
      <c r="IE13" s="553"/>
      <c r="IF13" s="553"/>
      <c r="IG13" s="553"/>
      <c r="IH13" s="553"/>
      <c r="II13" s="553"/>
      <c r="IJ13" s="553"/>
      <c r="IK13" s="553"/>
      <c r="IL13" s="553"/>
      <c r="IM13" s="553"/>
      <c r="IN13" s="553"/>
      <c r="IO13" s="553"/>
      <c r="IP13" s="553"/>
      <c r="IQ13" s="553"/>
      <c r="IR13" s="553"/>
      <c r="IS13" s="553"/>
      <c r="IT13" s="553"/>
      <c r="IU13" s="553"/>
      <c r="IV13" s="553"/>
      <c r="IW13" s="553"/>
      <c r="IX13" s="553"/>
      <c r="IY13" s="553"/>
      <c r="IZ13" s="553"/>
      <c r="JA13" s="553"/>
      <c r="JB13" s="721"/>
      <c r="JC13" s="721"/>
      <c r="JD13" s="299"/>
      <c r="JE13" s="299"/>
      <c r="JF13" s="549"/>
      <c r="JG13" s="299"/>
      <c r="JH13" s="709"/>
      <c r="JI13" s="710"/>
      <c r="JJ13" s="710"/>
    </row>
    <row r="14" spans="1:270" s="550" customFormat="1" ht="21.95" customHeight="1">
      <c r="A14" s="554"/>
      <c r="B14" s="551" t="s">
        <v>1645</v>
      </c>
      <c r="C14" s="49"/>
      <c r="D14" s="50"/>
      <c r="E14" s="26"/>
      <c r="F14" s="552"/>
      <c r="G14" s="553"/>
      <c r="H14" s="553"/>
      <c r="I14" s="553"/>
      <c r="J14" s="553"/>
      <c r="K14" s="553"/>
      <c r="L14" s="553"/>
      <c r="M14" s="553"/>
      <c r="N14" s="553"/>
      <c r="O14" s="553"/>
      <c r="P14" s="553"/>
      <c r="Q14" s="553"/>
      <c r="R14" s="553"/>
      <c r="S14" s="553"/>
      <c r="T14" s="553"/>
      <c r="U14" s="553"/>
      <c r="V14" s="553"/>
      <c r="W14" s="553"/>
      <c r="X14" s="553"/>
      <c r="Y14" s="553"/>
      <c r="Z14" s="552"/>
      <c r="AA14" s="553"/>
      <c r="AB14" s="553"/>
      <c r="AC14" s="553"/>
      <c r="AD14" s="553"/>
      <c r="AE14" s="553"/>
      <c r="AF14" s="553"/>
      <c r="AG14" s="553"/>
      <c r="AH14" s="553"/>
      <c r="AI14" s="553"/>
      <c r="AJ14" s="553"/>
      <c r="AK14" s="553"/>
      <c r="AL14" s="553"/>
      <c r="AM14" s="553"/>
      <c r="AN14" s="552"/>
      <c r="AO14" s="553"/>
      <c r="AP14" s="553"/>
      <c r="AQ14" s="553"/>
      <c r="AR14" s="553"/>
      <c r="AS14" s="553"/>
      <c r="AT14" s="553"/>
      <c r="AU14" s="553"/>
      <c r="AV14" s="553"/>
      <c r="AW14" s="553"/>
      <c r="AX14" s="553"/>
      <c r="AY14" s="553"/>
      <c r="AZ14" s="553"/>
      <c r="BA14" s="553"/>
      <c r="BB14" s="553"/>
      <c r="BC14" s="552"/>
      <c r="BD14" s="553"/>
      <c r="BE14" s="553"/>
      <c r="BF14" s="553"/>
      <c r="BG14" s="553"/>
      <c r="BH14" s="553"/>
      <c r="BI14" s="553"/>
      <c r="BJ14" s="553"/>
      <c r="BK14" s="553"/>
      <c r="BL14" s="553"/>
      <c r="BM14" s="553"/>
      <c r="BN14" s="553"/>
      <c r="BO14" s="553"/>
      <c r="BP14" s="553"/>
      <c r="BQ14" s="553"/>
      <c r="BR14" s="553"/>
      <c r="BS14" s="553"/>
      <c r="BT14" s="553"/>
      <c r="BU14" s="553"/>
      <c r="BV14" s="553"/>
      <c r="BW14" s="553"/>
      <c r="BX14" s="553"/>
      <c r="BY14" s="553"/>
      <c r="BZ14" s="553"/>
      <c r="CA14" s="553"/>
      <c r="CB14" s="553"/>
      <c r="CC14" s="553"/>
      <c r="CD14" s="553"/>
      <c r="CE14" s="553"/>
      <c r="CF14" s="553"/>
      <c r="CG14" s="553"/>
      <c r="CH14" s="553"/>
      <c r="CI14" s="553"/>
      <c r="CJ14" s="553"/>
      <c r="CK14" s="553"/>
      <c r="CL14" s="553"/>
      <c r="CM14" s="553"/>
      <c r="CN14" s="553"/>
      <c r="CO14" s="553"/>
      <c r="CP14" s="553"/>
      <c r="CQ14" s="553"/>
      <c r="CR14" s="553"/>
      <c r="CS14" s="553"/>
      <c r="CT14" s="553"/>
      <c r="CU14" s="553"/>
      <c r="CV14" s="553"/>
      <c r="CW14" s="553"/>
      <c r="CX14" s="553"/>
      <c r="CY14" s="553"/>
      <c r="CZ14" s="553"/>
      <c r="DA14" s="553"/>
      <c r="DB14" s="553"/>
      <c r="DC14" s="553"/>
      <c r="DD14" s="553"/>
      <c r="DE14" s="553"/>
      <c r="DF14" s="553"/>
      <c r="DG14" s="553"/>
      <c r="DH14" s="553"/>
      <c r="DI14" s="553"/>
      <c r="DJ14" s="553"/>
      <c r="DK14" s="553"/>
      <c r="DL14" s="553"/>
      <c r="DM14" s="553"/>
      <c r="DN14" s="553"/>
      <c r="DO14" s="553"/>
      <c r="DP14" s="553"/>
      <c r="DQ14" s="553"/>
      <c r="DR14" s="553"/>
      <c r="DS14" s="553"/>
      <c r="DT14" s="553"/>
      <c r="DU14" s="553"/>
      <c r="DV14" s="553"/>
      <c r="DW14" s="553"/>
      <c r="DX14" s="553"/>
      <c r="DY14" s="553"/>
      <c r="DZ14" s="553"/>
      <c r="EA14" s="553"/>
      <c r="EB14" s="553"/>
      <c r="EC14" s="553"/>
      <c r="ED14" s="553"/>
      <c r="EE14" s="553"/>
      <c r="EF14" s="553"/>
      <c r="EG14" s="553"/>
      <c r="EH14" s="553"/>
      <c r="EI14" s="553"/>
      <c r="EJ14" s="553"/>
      <c r="EK14" s="553"/>
      <c r="EL14" s="553"/>
      <c r="EM14" s="553"/>
      <c r="EN14" s="553"/>
      <c r="EO14" s="553"/>
      <c r="EP14" s="553"/>
      <c r="EQ14" s="553"/>
      <c r="ER14" s="553"/>
      <c r="ES14" s="553"/>
      <c r="ET14" s="553"/>
      <c r="EU14" s="553"/>
      <c r="EV14" s="553"/>
      <c r="EW14" s="553"/>
      <c r="EX14" s="553"/>
      <c r="EY14" s="553"/>
      <c r="EZ14" s="553"/>
      <c r="FA14" s="553"/>
      <c r="FB14" s="553"/>
      <c r="FC14" s="553"/>
      <c r="FD14" s="553"/>
      <c r="FE14" s="553"/>
      <c r="FF14" s="553"/>
      <c r="FG14" s="553"/>
      <c r="FH14" s="553"/>
      <c r="FI14" s="553"/>
      <c r="FJ14" s="553"/>
      <c r="FK14" s="553"/>
      <c r="FL14" s="553"/>
      <c r="FM14" s="553"/>
      <c r="FN14" s="553"/>
      <c r="FO14" s="553"/>
      <c r="FP14" s="553"/>
      <c r="FQ14" s="553"/>
      <c r="FR14" s="553"/>
      <c r="FS14" s="553"/>
      <c r="FT14" s="553"/>
      <c r="FU14" s="553"/>
      <c r="FV14" s="553"/>
      <c r="FW14" s="553"/>
      <c r="FX14" s="553"/>
      <c r="FY14" s="553"/>
      <c r="FZ14" s="553"/>
      <c r="GA14" s="553"/>
      <c r="GB14" s="553"/>
      <c r="GC14" s="553"/>
      <c r="GD14" s="553"/>
      <c r="GE14" s="553"/>
      <c r="GF14" s="553"/>
      <c r="GG14" s="553"/>
      <c r="GH14" s="553"/>
      <c r="GI14" s="553"/>
      <c r="GJ14" s="553"/>
      <c r="GK14" s="553"/>
      <c r="GL14" s="553"/>
      <c r="GM14" s="553"/>
      <c r="GN14" s="553"/>
      <c r="GO14" s="553"/>
      <c r="GP14" s="553"/>
      <c r="GQ14" s="553"/>
      <c r="GR14" s="553"/>
      <c r="GS14" s="553"/>
      <c r="GT14" s="553"/>
      <c r="GU14" s="553"/>
      <c r="GV14" s="553"/>
      <c r="GW14" s="553"/>
      <c r="GX14" s="553"/>
      <c r="GY14" s="553"/>
      <c r="GZ14" s="553"/>
      <c r="HA14" s="553"/>
      <c r="HB14" s="553"/>
      <c r="HC14" s="553"/>
      <c r="HD14" s="553"/>
      <c r="HE14" s="553"/>
      <c r="HF14" s="553"/>
      <c r="HG14" s="553"/>
      <c r="HH14" s="553"/>
      <c r="HI14" s="553"/>
      <c r="HJ14" s="553"/>
      <c r="HK14" s="553"/>
      <c r="HL14" s="553"/>
      <c r="HM14" s="553"/>
      <c r="HN14" s="553"/>
      <c r="HO14" s="553"/>
      <c r="HP14" s="553"/>
      <c r="HQ14" s="553"/>
      <c r="HR14" s="553"/>
      <c r="HS14" s="553"/>
      <c r="HT14" s="553"/>
      <c r="HU14" s="553"/>
      <c r="HV14" s="553"/>
      <c r="HW14" s="553"/>
      <c r="HX14" s="553"/>
      <c r="HY14" s="553"/>
      <c r="HZ14" s="553"/>
      <c r="IA14" s="553"/>
      <c r="IB14" s="553"/>
      <c r="IC14" s="553"/>
      <c r="ID14" s="553"/>
      <c r="IE14" s="553"/>
      <c r="IF14" s="553"/>
      <c r="IG14" s="553"/>
      <c r="IH14" s="553"/>
      <c r="II14" s="553"/>
      <c r="IJ14" s="553"/>
      <c r="IK14" s="553"/>
      <c r="IL14" s="553"/>
      <c r="IM14" s="553"/>
      <c r="IN14" s="553"/>
      <c r="IO14" s="553"/>
      <c r="IP14" s="553"/>
      <c r="IQ14" s="553"/>
      <c r="IR14" s="553"/>
      <c r="IS14" s="553"/>
      <c r="IT14" s="553"/>
      <c r="IU14" s="553"/>
      <c r="IV14" s="553"/>
      <c r="IW14" s="553"/>
      <c r="IX14" s="553"/>
      <c r="IY14" s="553"/>
      <c r="IZ14" s="553"/>
      <c r="JA14" s="553"/>
      <c r="JB14" s="721"/>
      <c r="JC14" s="721"/>
      <c r="JD14" s="299"/>
      <c r="JE14" s="299"/>
      <c r="JF14" s="549"/>
      <c r="JG14" s="299"/>
      <c r="JH14" s="709"/>
      <c r="JI14" s="710"/>
      <c r="JJ14" s="710"/>
    </row>
    <row r="15" spans="1:270" s="550" customFormat="1" ht="21.95" customHeight="1">
      <c r="A15" s="554"/>
      <c r="B15" s="555">
        <v>1</v>
      </c>
      <c r="C15" s="49" t="s">
        <v>1403</v>
      </c>
      <c r="D15" s="50" t="s">
        <v>566</v>
      </c>
      <c r="E15" s="26" t="s">
        <v>74</v>
      </c>
      <c r="F15" s="552">
        <f t="shared" ref="F15:F20" si="0">SUM(G15:IM15)</f>
        <v>9</v>
      </c>
      <c r="G15" s="553"/>
      <c r="H15" s="553"/>
      <c r="I15" s="553"/>
      <c r="J15" s="553"/>
      <c r="K15" s="553"/>
      <c r="L15" s="553"/>
      <c r="M15" s="553"/>
      <c r="N15" s="553"/>
      <c r="O15" s="553"/>
      <c r="P15" s="553"/>
      <c r="Q15" s="553"/>
      <c r="R15" s="553"/>
      <c r="S15" s="553"/>
      <c r="T15" s="553"/>
      <c r="U15" s="553"/>
      <c r="V15" s="553"/>
      <c r="W15" s="553"/>
      <c r="X15" s="553"/>
      <c r="Y15" s="553"/>
      <c r="Z15" s="552"/>
      <c r="AA15" s="553"/>
      <c r="AB15" s="553"/>
      <c r="AC15" s="553"/>
      <c r="AD15" s="553"/>
      <c r="AE15" s="553"/>
      <c r="AF15" s="553"/>
      <c r="AG15" s="553"/>
      <c r="AH15" s="553">
        <v>1</v>
      </c>
      <c r="AI15" s="553"/>
      <c r="AJ15" s="553">
        <v>1</v>
      </c>
      <c r="AK15" s="553">
        <v>1</v>
      </c>
      <c r="AL15" s="553"/>
      <c r="AM15" s="553"/>
      <c r="AN15" s="552"/>
      <c r="AO15" s="553"/>
      <c r="AP15" s="553"/>
      <c r="AQ15" s="553"/>
      <c r="AR15" s="553"/>
      <c r="AS15" s="553"/>
      <c r="AT15" s="553"/>
      <c r="AU15" s="553"/>
      <c r="AV15" s="553">
        <v>1</v>
      </c>
      <c r="AW15" s="553"/>
      <c r="AX15" s="553"/>
      <c r="AY15" s="553"/>
      <c r="AZ15" s="553"/>
      <c r="BA15" s="553"/>
      <c r="BB15" s="553"/>
      <c r="BC15" s="552"/>
      <c r="BD15" s="553"/>
      <c r="BE15" s="553"/>
      <c r="BF15" s="553">
        <v>1</v>
      </c>
      <c r="BG15" s="553"/>
      <c r="BH15" s="553"/>
      <c r="BI15" s="553"/>
      <c r="BJ15" s="553"/>
      <c r="BK15" s="553"/>
      <c r="BL15" s="553"/>
      <c r="BM15" s="553"/>
      <c r="BN15" s="553"/>
      <c r="BO15" s="553"/>
      <c r="BP15" s="553"/>
      <c r="BQ15" s="553"/>
      <c r="BR15" s="553"/>
      <c r="BS15" s="553">
        <v>1</v>
      </c>
      <c r="BT15" s="553"/>
      <c r="BU15" s="553"/>
      <c r="BV15" s="553"/>
      <c r="BW15" s="553"/>
      <c r="BX15" s="553"/>
      <c r="BY15" s="553"/>
      <c r="BZ15" s="553"/>
      <c r="CA15" s="553"/>
      <c r="CB15" s="553"/>
      <c r="CC15" s="553"/>
      <c r="CD15" s="553"/>
      <c r="CE15" s="553"/>
      <c r="CF15" s="553"/>
      <c r="CG15" s="553"/>
      <c r="CH15" s="553"/>
      <c r="CI15" s="553"/>
      <c r="CJ15" s="553"/>
      <c r="CK15" s="553"/>
      <c r="CL15" s="553"/>
      <c r="CM15" s="553"/>
      <c r="CN15" s="553"/>
      <c r="CO15" s="553">
        <v>1</v>
      </c>
      <c r="CP15" s="553">
        <v>1</v>
      </c>
      <c r="CQ15" s="553">
        <v>1</v>
      </c>
      <c r="CR15" s="553"/>
      <c r="CS15" s="553"/>
      <c r="CT15" s="553"/>
      <c r="CU15" s="553"/>
      <c r="CV15" s="553"/>
      <c r="CW15" s="553"/>
      <c r="CX15" s="553"/>
      <c r="CY15" s="553"/>
      <c r="CZ15" s="553"/>
      <c r="DA15" s="553"/>
      <c r="DB15" s="553"/>
      <c r="DC15" s="553"/>
      <c r="DD15" s="553"/>
      <c r="DE15" s="553"/>
      <c r="DF15" s="553"/>
      <c r="DG15" s="553"/>
      <c r="DH15" s="553"/>
      <c r="DI15" s="553"/>
      <c r="DJ15" s="553"/>
      <c r="DK15" s="553"/>
      <c r="DL15" s="553"/>
      <c r="DM15" s="553"/>
      <c r="DN15" s="553"/>
      <c r="DO15" s="553"/>
      <c r="DP15" s="553"/>
      <c r="DQ15" s="553"/>
      <c r="DR15" s="553"/>
      <c r="DS15" s="553"/>
      <c r="DT15" s="553"/>
      <c r="DU15" s="553"/>
      <c r="DV15" s="553"/>
      <c r="DW15" s="553"/>
      <c r="DX15" s="553"/>
      <c r="DY15" s="553"/>
      <c r="DZ15" s="553"/>
      <c r="EA15" s="553"/>
      <c r="EB15" s="553"/>
      <c r="EC15" s="553"/>
      <c r="ED15" s="553"/>
      <c r="EE15" s="553"/>
      <c r="EF15" s="553"/>
      <c r="EG15" s="553"/>
      <c r="EH15" s="553"/>
      <c r="EI15" s="553"/>
      <c r="EJ15" s="553"/>
      <c r="EK15" s="553"/>
      <c r="EL15" s="553"/>
      <c r="EM15" s="553"/>
      <c r="EN15" s="553"/>
      <c r="EO15" s="553"/>
      <c r="EP15" s="553"/>
      <c r="EQ15" s="553"/>
      <c r="ER15" s="553"/>
      <c r="ES15" s="553"/>
      <c r="ET15" s="553"/>
      <c r="EU15" s="553"/>
      <c r="EV15" s="553"/>
      <c r="EW15" s="553"/>
      <c r="EX15" s="553"/>
      <c r="EY15" s="553"/>
      <c r="EZ15" s="553"/>
      <c r="FA15" s="553"/>
      <c r="FB15" s="553"/>
      <c r="FC15" s="553"/>
      <c r="FD15" s="553"/>
      <c r="FE15" s="553"/>
      <c r="FF15" s="553"/>
      <c r="FG15" s="553"/>
      <c r="FH15" s="553"/>
      <c r="FI15" s="553"/>
      <c r="FJ15" s="553"/>
      <c r="FK15" s="553"/>
      <c r="FL15" s="553"/>
      <c r="FM15" s="553"/>
      <c r="FN15" s="553"/>
      <c r="FO15" s="553"/>
      <c r="FP15" s="553"/>
      <c r="FQ15" s="553"/>
      <c r="FR15" s="553"/>
      <c r="FS15" s="553"/>
      <c r="FT15" s="553"/>
      <c r="FU15" s="553"/>
      <c r="FV15" s="553"/>
      <c r="FW15" s="553"/>
      <c r="FX15" s="553"/>
      <c r="FY15" s="553"/>
      <c r="FZ15" s="553"/>
      <c r="GA15" s="553"/>
      <c r="GB15" s="553"/>
      <c r="GC15" s="553"/>
      <c r="GD15" s="553"/>
      <c r="GE15" s="553"/>
      <c r="GF15" s="553"/>
      <c r="GG15" s="553"/>
      <c r="GH15" s="553"/>
      <c r="GI15" s="553"/>
      <c r="GJ15" s="553"/>
      <c r="GK15" s="553"/>
      <c r="GL15" s="553"/>
      <c r="GM15" s="553"/>
      <c r="GN15" s="553"/>
      <c r="GO15" s="553"/>
      <c r="GP15" s="553"/>
      <c r="GQ15" s="553"/>
      <c r="GR15" s="553"/>
      <c r="GS15" s="553"/>
      <c r="GT15" s="553"/>
      <c r="GU15" s="553"/>
      <c r="GV15" s="553"/>
      <c r="GW15" s="553"/>
      <c r="GX15" s="553"/>
      <c r="GY15" s="553"/>
      <c r="GZ15" s="553"/>
      <c r="HA15" s="553"/>
      <c r="HB15" s="553"/>
      <c r="HC15" s="553"/>
      <c r="HD15" s="553"/>
      <c r="HE15" s="553"/>
      <c r="HF15" s="553"/>
      <c r="HG15" s="553"/>
      <c r="HH15" s="553"/>
      <c r="HI15" s="553"/>
      <c r="HJ15" s="553"/>
      <c r="HK15" s="553"/>
      <c r="HL15" s="553"/>
      <c r="HM15" s="553"/>
      <c r="HN15" s="553"/>
      <c r="HO15" s="553"/>
      <c r="HP15" s="553"/>
      <c r="HQ15" s="553"/>
      <c r="HR15" s="553"/>
      <c r="HS15" s="553"/>
      <c r="HT15" s="553"/>
      <c r="HU15" s="553"/>
      <c r="HV15" s="553"/>
      <c r="HW15" s="553"/>
      <c r="HX15" s="553"/>
      <c r="HY15" s="553"/>
      <c r="HZ15" s="553"/>
      <c r="IA15" s="553"/>
      <c r="IB15" s="553"/>
      <c r="IC15" s="553"/>
      <c r="ID15" s="553"/>
      <c r="IE15" s="553"/>
      <c r="IF15" s="553"/>
      <c r="IG15" s="553"/>
      <c r="IH15" s="553"/>
      <c r="II15" s="553"/>
      <c r="IJ15" s="553"/>
      <c r="IK15" s="553"/>
      <c r="IL15" s="553"/>
      <c r="IM15" s="553"/>
      <c r="IN15" s="553"/>
      <c r="IO15" s="553"/>
      <c r="IP15" s="553"/>
      <c r="IQ15" s="553"/>
      <c r="IR15" s="553"/>
      <c r="IS15" s="553"/>
      <c r="IT15" s="553"/>
      <c r="IU15" s="553"/>
      <c r="IV15" s="553"/>
      <c r="IW15" s="553"/>
      <c r="IX15" s="553"/>
      <c r="IY15" s="553"/>
      <c r="IZ15" s="553"/>
      <c r="JA15" s="553"/>
      <c r="JB15" s="721"/>
      <c r="JC15" s="721"/>
      <c r="JD15" s="299"/>
      <c r="JE15" s="299"/>
      <c r="JF15" s="711" t="str">
        <f t="shared" ref="JF15:JF20" si="1">CONCATENATE($B$14,C15,D15)</f>
        <v xml:space="preserve">다. VHF통신망 설치원격측정장치(RTU) 설치VHF HDLC 1200bps, BCD,HART, SDI-12,PULSE </v>
      </c>
      <c r="JG15" s="711">
        <f t="shared" ref="JG15:JG20" si="2">F15</f>
        <v>9</v>
      </c>
      <c r="JH15" s="299" t="str">
        <f t="shared" ref="JH15:JH20" si="3">E15</f>
        <v>대</v>
      </c>
      <c r="JI15" s="710"/>
      <c r="JJ15" s="710"/>
    </row>
    <row r="16" spans="1:270" s="550" customFormat="1" ht="21.95" customHeight="1">
      <c r="A16" s="554"/>
      <c r="B16" s="555">
        <f>B15+1</f>
        <v>2</v>
      </c>
      <c r="C16" s="49" t="s">
        <v>1419</v>
      </c>
      <c r="D16" s="50" t="s">
        <v>365</v>
      </c>
      <c r="E16" s="26" t="s">
        <v>74</v>
      </c>
      <c r="F16" s="552">
        <f t="shared" si="0"/>
        <v>9</v>
      </c>
      <c r="G16" s="553"/>
      <c r="H16" s="553"/>
      <c r="I16" s="553"/>
      <c r="J16" s="553"/>
      <c r="K16" s="553"/>
      <c r="L16" s="553"/>
      <c r="M16" s="553"/>
      <c r="N16" s="553"/>
      <c r="O16" s="553"/>
      <c r="P16" s="553"/>
      <c r="Q16" s="553"/>
      <c r="R16" s="553"/>
      <c r="S16" s="553"/>
      <c r="T16" s="553"/>
      <c r="U16" s="553"/>
      <c r="V16" s="553"/>
      <c r="W16" s="553"/>
      <c r="X16" s="553"/>
      <c r="Y16" s="553"/>
      <c r="Z16" s="552"/>
      <c r="AA16" s="553"/>
      <c r="AB16" s="553"/>
      <c r="AC16" s="553"/>
      <c r="AD16" s="553"/>
      <c r="AE16" s="553"/>
      <c r="AF16" s="553"/>
      <c r="AG16" s="553"/>
      <c r="AH16" s="553">
        <v>1</v>
      </c>
      <c r="AI16" s="553"/>
      <c r="AJ16" s="553">
        <v>1</v>
      </c>
      <c r="AK16" s="553">
        <v>1</v>
      </c>
      <c r="AL16" s="553"/>
      <c r="AM16" s="553"/>
      <c r="AN16" s="552"/>
      <c r="AO16" s="553"/>
      <c r="AP16" s="553"/>
      <c r="AQ16" s="553"/>
      <c r="AR16" s="553"/>
      <c r="AS16" s="553"/>
      <c r="AT16" s="553"/>
      <c r="AU16" s="553"/>
      <c r="AV16" s="553">
        <v>1</v>
      </c>
      <c r="AW16" s="553"/>
      <c r="AX16" s="553"/>
      <c r="AY16" s="553"/>
      <c r="AZ16" s="553"/>
      <c r="BA16" s="553"/>
      <c r="BB16" s="553"/>
      <c r="BC16" s="552"/>
      <c r="BD16" s="553"/>
      <c r="BE16" s="553"/>
      <c r="BF16" s="553">
        <v>1</v>
      </c>
      <c r="BG16" s="553"/>
      <c r="BH16" s="553"/>
      <c r="BI16" s="553"/>
      <c r="BJ16" s="553"/>
      <c r="BK16" s="553"/>
      <c r="BL16" s="553"/>
      <c r="BM16" s="553"/>
      <c r="BN16" s="553"/>
      <c r="BO16" s="553"/>
      <c r="BP16" s="553"/>
      <c r="BQ16" s="553"/>
      <c r="BR16" s="553"/>
      <c r="BS16" s="553">
        <v>1</v>
      </c>
      <c r="BT16" s="553"/>
      <c r="BU16" s="553"/>
      <c r="BV16" s="553"/>
      <c r="BW16" s="553"/>
      <c r="BX16" s="553"/>
      <c r="BY16" s="553"/>
      <c r="BZ16" s="553"/>
      <c r="CA16" s="553"/>
      <c r="CB16" s="553"/>
      <c r="CC16" s="553"/>
      <c r="CD16" s="553"/>
      <c r="CE16" s="553"/>
      <c r="CF16" s="553"/>
      <c r="CG16" s="553"/>
      <c r="CH16" s="553"/>
      <c r="CI16" s="553"/>
      <c r="CJ16" s="553"/>
      <c r="CK16" s="553"/>
      <c r="CL16" s="553"/>
      <c r="CM16" s="553"/>
      <c r="CN16" s="553"/>
      <c r="CO16" s="553">
        <v>1</v>
      </c>
      <c r="CP16" s="553">
        <v>1</v>
      </c>
      <c r="CQ16" s="553">
        <v>1</v>
      </c>
      <c r="CR16" s="553"/>
      <c r="CS16" s="553"/>
      <c r="CT16" s="553"/>
      <c r="CU16" s="553"/>
      <c r="CV16" s="553"/>
      <c r="CW16" s="553"/>
      <c r="CX16" s="553"/>
      <c r="CY16" s="553"/>
      <c r="CZ16" s="553"/>
      <c r="DA16" s="553"/>
      <c r="DB16" s="553"/>
      <c r="DC16" s="553"/>
      <c r="DD16" s="553"/>
      <c r="DE16" s="553"/>
      <c r="DF16" s="553"/>
      <c r="DG16" s="553"/>
      <c r="DH16" s="553"/>
      <c r="DI16" s="553"/>
      <c r="DJ16" s="553"/>
      <c r="DK16" s="553"/>
      <c r="DL16" s="553"/>
      <c r="DM16" s="553"/>
      <c r="DN16" s="553"/>
      <c r="DO16" s="553"/>
      <c r="DP16" s="553"/>
      <c r="DQ16" s="553"/>
      <c r="DR16" s="553"/>
      <c r="DS16" s="553"/>
      <c r="DT16" s="553"/>
      <c r="DU16" s="553"/>
      <c r="DV16" s="553"/>
      <c r="DW16" s="553"/>
      <c r="DX16" s="553"/>
      <c r="DY16" s="553"/>
      <c r="DZ16" s="553"/>
      <c r="EA16" s="553"/>
      <c r="EB16" s="553"/>
      <c r="EC16" s="553"/>
      <c r="ED16" s="553"/>
      <c r="EE16" s="553"/>
      <c r="EF16" s="553"/>
      <c r="EG16" s="553"/>
      <c r="EH16" s="553"/>
      <c r="EI16" s="553"/>
      <c r="EJ16" s="553"/>
      <c r="EK16" s="553"/>
      <c r="EL16" s="553"/>
      <c r="EM16" s="553"/>
      <c r="EN16" s="553"/>
      <c r="EO16" s="553"/>
      <c r="EP16" s="553"/>
      <c r="EQ16" s="553"/>
      <c r="ER16" s="553"/>
      <c r="ES16" s="553"/>
      <c r="ET16" s="553"/>
      <c r="EU16" s="553"/>
      <c r="EV16" s="553"/>
      <c r="EW16" s="553"/>
      <c r="EX16" s="553"/>
      <c r="EY16" s="553"/>
      <c r="EZ16" s="553"/>
      <c r="FA16" s="553"/>
      <c r="FB16" s="553"/>
      <c r="FC16" s="553"/>
      <c r="FD16" s="553"/>
      <c r="FE16" s="553"/>
      <c r="FF16" s="553"/>
      <c r="FG16" s="553"/>
      <c r="FH16" s="553"/>
      <c r="FI16" s="553"/>
      <c r="FJ16" s="553"/>
      <c r="FK16" s="553"/>
      <c r="FL16" s="553"/>
      <c r="FM16" s="553"/>
      <c r="FN16" s="553"/>
      <c r="FO16" s="553"/>
      <c r="FP16" s="553"/>
      <c r="FQ16" s="553"/>
      <c r="FR16" s="553"/>
      <c r="FS16" s="553"/>
      <c r="FT16" s="553"/>
      <c r="FU16" s="553"/>
      <c r="FV16" s="553"/>
      <c r="FW16" s="553"/>
      <c r="FX16" s="553"/>
      <c r="FY16" s="553"/>
      <c r="FZ16" s="553"/>
      <c r="GA16" s="553"/>
      <c r="GB16" s="553"/>
      <c r="GC16" s="553"/>
      <c r="GD16" s="553"/>
      <c r="GE16" s="553"/>
      <c r="GF16" s="553"/>
      <c r="GG16" s="553"/>
      <c r="GH16" s="553"/>
      <c r="GI16" s="553"/>
      <c r="GJ16" s="553"/>
      <c r="GK16" s="553"/>
      <c r="GL16" s="553"/>
      <c r="GM16" s="553"/>
      <c r="GN16" s="553"/>
      <c r="GO16" s="553"/>
      <c r="GP16" s="553"/>
      <c r="GQ16" s="553"/>
      <c r="GR16" s="553"/>
      <c r="GS16" s="553"/>
      <c r="GT16" s="553"/>
      <c r="GU16" s="553"/>
      <c r="GV16" s="553"/>
      <c r="GW16" s="553"/>
      <c r="GX16" s="553"/>
      <c r="GY16" s="553"/>
      <c r="GZ16" s="553"/>
      <c r="HA16" s="553"/>
      <c r="HB16" s="553"/>
      <c r="HC16" s="553"/>
      <c r="HD16" s="553"/>
      <c r="HE16" s="553"/>
      <c r="HF16" s="553"/>
      <c r="HG16" s="553"/>
      <c r="HH16" s="553"/>
      <c r="HI16" s="553"/>
      <c r="HJ16" s="553"/>
      <c r="HK16" s="553"/>
      <c r="HL16" s="553"/>
      <c r="HM16" s="553"/>
      <c r="HN16" s="553"/>
      <c r="HO16" s="553"/>
      <c r="HP16" s="553"/>
      <c r="HQ16" s="553"/>
      <c r="HR16" s="553"/>
      <c r="HS16" s="553"/>
      <c r="HT16" s="553"/>
      <c r="HU16" s="553"/>
      <c r="HV16" s="553"/>
      <c r="HW16" s="553"/>
      <c r="HX16" s="553"/>
      <c r="HY16" s="553"/>
      <c r="HZ16" s="553"/>
      <c r="IA16" s="553"/>
      <c r="IB16" s="553"/>
      <c r="IC16" s="553"/>
      <c r="ID16" s="553"/>
      <c r="IE16" s="553"/>
      <c r="IF16" s="553"/>
      <c r="IG16" s="553"/>
      <c r="IH16" s="553"/>
      <c r="II16" s="553"/>
      <c r="IJ16" s="553"/>
      <c r="IK16" s="553"/>
      <c r="IL16" s="553"/>
      <c r="IM16" s="553"/>
      <c r="IN16" s="553"/>
      <c r="IO16" s="553"/>
      <c r="IP16" s="553"/>
      <c r="IQ16" s="553"/>
      <c r="IR16" s="553"/>
      <c r="IS16" s="553"/>
      <c r="IT16" s="553"/>
      <c r="IU16" s="553"/>
      <c r="IV16" s="553"/>
      <c r="IW16" s="553"/>
      <c r="IX16" s="553"/>
      <c r="IY16" s="553"/>
      <c r="IZ16" s="553"/>
      <c r="JA16" s="553"/>
      <c r="JB16" s="721"/>
      <c r="JC16" s="721"/>
      <c r="JD16" s="299"/>
      <c r="JE16" s="299"/>
      <c r="JF16" s="711" t="str">
        <f t="shared" si="1"/>
        <v>다. VHF통신망 설치VHF 송수신기 설치10W 저전력형, 150MHz 대역</v>
      </c>
      <c r="JG16" s="711">
        <f t="shared" si="2"/>
        <v>9</v>
      </c>
      <c r="JH16" s="299" t="str">
        <f t="shared" si="3"/>
        <v>대</v>
      </c>
      <c r="JI16" s="710"/>
      <c r="JJ16" s="710"/>
    </row>
    <row r="17" spans="1:270" s="550" customFormat="1" ht="21.95" customHeight="1">
      <c r="A17" s="554"/>
      <c r="B17" s="555">
        <f t="shared" ref="B17:B20" si="4">B16+1</f>
        <v>3</v>
      </c>
      <c r="C17" s="49" t="s">
        <v>1424</v>
      </c>
      <c r="D17" s="50" t="s">
        <v>1493</v>
      </c>
      <c r="E17" s="26" t="s">
        <v>77</v>
      </c>
      <c r="F17" s="552">
        <f t="shared" si="0"/>
        <v>9</v>
      </c>
      <c r="G17" s="553"/>
      <c r="H17" s="553"/>
      <c r="I17" s="553"/>
      <c r="J17" s="553"/>
      <c r="K17" s="553"/>
      <c r="L17" s="553"/>
      <c r="M17" s="553"/>
      <c r="N17" s="553"/>
      <c r="O17" s="553"/>
      <c r="P17" s="553"/>
      <c r="Q17" s="553"/>
      <c r="R17" s="553"/>
      <c r="S17" s="553"/>
      <c r="T17" s="553"/>
      <c r="U17" s="553"/>
      <c r="V17" s="553"/>
      <c r="W17" s="553"/>
      <c r="X17" s="553"/>
      <c r="Y17" s="553"/>
      <c r="Z17" s="552"/>
      <c r="AA17" s="553"/>
      <c r="AB17" s="553"/>
      <c r="AC17" s="553"/>
      <c r="AD17" s="553"/>
      <c r="AE17" s="553"/>
      <c r="AF17" s="553"/>
      <c r="AG17" s="553"/>
      <c r="AH17" s="553">
        <v>1</v>
      </c>
      <c r="AI17" s="553"/>
      <c r="AJ17" s="553">
        <v>1</v>
      </c>
      <c r="AK17" s="553">
        <v>1</v>
      </c>
      <c r="AL17" s="553"/>
      <c r="AM17" s="553"/>
      <c r="AN17" s="552"/>
      <c r="AO17" s="553"/>
      <c r="AP17" s="553"/>
      <c r="AQ17" s="553"/>
      <c r="AR17" s="553"/>
      <c r="AS17" s="553"/>
      <c r="AT17" s="553"/>
      <c r="AU17" s="553"/>
      <c r="AV17" s="553">
        <v>1</v>
      </c>
      <c r="AW17" s="553"/>
      <c r="AX17" s="553"/>
      <c r="AY17" s="553"/>
      <c r="AZ17" s="553"/>
      <c r="BA17" s="553"/>
      <c r="BB17" s="553"/>
      <c r="BC17" s="552"/>
      <c r="BD17" s="553"/>
      <c r="BE17" s="553"/>
      <c r="BF17" s="553">
        <v>1</v>
      </c>
      <c r="BG17" s="553"/>
      <c r="BH17" s="553"/>
      <c r="BI17" s="553"/>
      <c r="BJ17" s="553"/>
      <c r="BK17" s="553"/>
      <c r="BL17" s="553"/>
      <c r="BM17" s="553"/>
      <c r="BN17" s="553"/>
      <c r="BO17" s="553"/>
      <c r="BP17" s="553"/>
      <c r="BQ17" s="553"/>
      <c r="BR17" s="553"/>
      <c r="BS17" s="553">
        <v>1</v>
      </c>
      <c r="BT17" s="553"/>
      <c r="BU17" s="553"/>
      <c r="BV17" s="553"/>
      <c r="BW17" s="553"/>
      <c r="BX17" s="553"/>
      <c r="BY17" s="553"/>
      <c r="BZ17" s="553"/>
      <c r="CA17" s="553"/>
      <c r="CB17" s="553"/>
      <c r="CC17" s="553"/>
      <c r="CD17" s="553"/>
      <c r="CE17" s="553"/>
      <c r="CF17" s="553"/>
      <c r="CG17" s="553"/>
      <c r="CH17" s="553"/>
      <c r="CI17" s="553"/>
      <c r="CJ17" s="553"/>
      <c r="CK17" s="553"/>
      <c r="CL17" s="553"/>
      <c r="CM17" s="553"/>
      <c r="CN17" s="553"/>
      <c r="CO17" s="553">
        <v>1</v>
      </c>
      <c r="CP17" s="553">
        <v>1</v>
      </c>
      <c r="CQ17" s="553">
        <v>1</v>
      </c>
      <c r="CR17" s="553"/>
      <c r="CS17" s="553"/>
      <c r="CT17" s="553"/>
      <c r="CU17" s="553"/>
      <c r="CV17" s="553"/>
      <c r="CW17" s="553"/>
      <c r="CX17" s="553"/>
      <c r="CY17" s="553"/>
      <c r="CZ17" s="553"/>
      <c r="DA17" s="553"/>
      <c r="DB17" s="553"/>
      <c r="DC17" s="553"/>
      <c r="DD17" s="553"/>
      <c r="DE17" s="553"/>
      <c r="DF17" s="553"/>
      <c r="DG17" s="553"/>
      <c r="DH17" s="553"/>
      <c r="DI17" s="553"/>
      <c r="DJ17" s="553"/>
      <c r="DK17" s="553"/>
      <c r="DL17" s="553"/>
      <c r="DM17" s="553"/>
      <c r="DN17" s="553"/>
      <c r="DO17" s="553"/>
      <c r="DP17" s="553"/>
      <c r="DQ17" s="553"/>
      <c r="DR17" s="553"/>
      <c r="DS17" s="553"/>
      <c r="DT17" s="553"/>
      <c r="DU17" s="553"/>
      <c r="DV17" s="553"/>
      <c r="DW17" s="553"/>
      <c r="DX17" s="553"/>
      <c r="DY17" s="553"/>
      <c r="DZ17" s="553"/>
      <c r="EA17" s="553"/>
      <c r="EB17" s="553"/>
      <c r="EC17" s="553"/>
      <c r="ED17" s="553"/>
      <c r="EE17" s="553"/>
      <c r="EF17" s="553"/>
      <c r="EG17" s="553"/>
      <c r="EH17" s="553"/>
      <c r="EI17" s="553"/>
      <c r="EJ17" s="553"/>
      <c r="EK17" s="553"/>
      <c r="EL17" s="553"/>
      <c r="EM17" s="553"/>
      <c r="EN17" s="553"/>
      <c r="EO17" s="553"/>
      <c r="EP17" s="553"/>
      <c r="EQ17" s="553"/>
      <c r="ER17" s="553"/>
      <c r="ES17" s="553"/>
      <c r="ET17" s="553"/>
      <c r="EU17" s="553"/>
      <c r="EV17" s="553"/>
      <c r="EW17" s="553"/>
      <c r="EX17" s="553"/>
      <c r="EY17" s="553"/>
      <c r="EZ17" s="553"/>
      <c r="FA17" s="553"/>
      <c r="FB17" s="553"/>
      <c r="FC17" s="553"/>
      <c r="FD17" s="553"/>
      <c r="FE17" s="553"/>
      <c r="FF17" s="553"/>
      <c r="FG17" s="553"/>
      <c r="FH17" s="553"/>
      <c r="FI17" s="553"/>
      <c r="FJ17" s="553"/>
      <c r="FK17" s="553"/>
      <c r="FL17" s="553"/>
      <c r="FM17" s="553"/>
      <c r="FN17" s="553"/>
      <c r="FO17" s="553"/>
      <c r="FP17" s="553"/>
      <c r="FQ17" s="553"/>
      <c r="FR17" s="553"/>
      <c r="FS17" s="553"/>
      <c r="FT17" s="553"/>
      <c r="FU17" s="553"/>
      <c r="FV17" s="553"/>
      <c r="FW17" s="553"/>
      <c r="FX17" s="553"/>
      <c r="FY17" s="553"/>
      <c r="FZ17" s="553"/>
      <c r="GA17" s="553"/>
      <c r="GB17" s="553"/>
      <c r="GC17" s="553"/>
      <c r="GD17" s="553"/>
      <c r="GE17" s="553"/>
      <c r="GF17" s="553"/>
      <c r="GG17" s="553"/>
      <c r="GH17" s="553"/>
      <c r="GI17" s="553"/>
      <c r="GJ17" s="553"/>
      <c r="GK17" s="553"/>
      <c r="GL17" s="553"/>
      <c r="GM17" s="553"/>
      <c r="GN17" s="553"/>
      <c r="GO17" s="553"/>
      <c r="GP17" s="553"/>
      <c r="GQ17" s="553"/>
      <c r="GR17" s="553"/>
      <c r="GS17" s="553"/>
      <c r="GT17" s="553"/>
      <c r="GU17" s="553"/>
      <c r="GV17" s="553"/>
      <c r="GW17" s="553"/>
      <c r="GX17" s="553"/>
      <c r="GY17" s="553"/>
      <c r="GZ17" s="553"/>
      <c r="HA17" s="553"/>
      <c r="HB17" s="553"/>
      <c r="HC17" s="553"/>
      <c r="HD17" s="553"/>
      <c r="HE17" s="553"/>
      <c r="HF17" s="553"/>
      <c r="HG17" s="553"/>
      <c r="HH17" s="553"/>
      <c r="HI17" s="553"/>
      <c r="HJ17" s="553"/>
      <c r="HK17" s="553"/>
      <c r="HL17" s="553"/>
      <c r="HM17" s="553"/>
      <c r="HN17" s="553"/>
      <c r="HO17" s="553"/>
      <c r="HP17" s="553"/>
      <c r="HQ17" s="553"/>
      <c r="HR17" s="553"/>
      <c r="HS17" s="553"/>
      <c r="HT17" s="553"/>
      <c r="HU17" s="553"/>
      <c r="HV17" s="553"/>
      <c r="HW17" s="553"/>
      <c r="HX17" s="553"/>
      <c r="HY17" s="553"/>
      <c r="HZ17" s="553"/>
      <c r="IA17" s="553"/>
      <c r="IB17" s="553"/>
      <c r="IC17" s="553"/>
      <c r="ID17" s="553"/>
      <c r="IE17" s="553"/>
      <c r="IF17" s="553"/>
      <c r="IG17" s="553"/>
      <c r="IH17" s="553"/>
      <c r="II17" s="553"/>
      <c r="IJ17" s="553"/>
      <c r="IK17" s="553"/>
      <c r="IL17" s="553"/>
      <c r="IM17" s="553"/>
      <c r="IN17" s="553"/>
      <c r="IO17" s="553"/>
      <c r="IP17" s="553"/>
      <c r="IQ17" s="553"/>
      <c r="IR17" s="553"/>
      <c r="IS17" s="553"/>
      <c r="IT17" s="553"/>
      <c r="IU17" s="553"/>
      <c r="IV17" s="553"/>
      <c r="IW17" s="553"/>
      <c r="IX17" s="553"/>
      <c r="IY17" s="553"/>
      <c r="IZ17" s="553"/>
      <c r="JA17" s="553"/>
      <c r="JB17" s="721"/>
      <c r="JC17" s="721"/>
      <c r="JD17" s="299"/>
      <c r="JE17" s="299"/>
      <c r="JF17" s="711" t="str">
        <f t="shared" si="1"/>
        <v>다. VHF통신망 설치VHF안테나(3소자) 설치야기3소자, 150㎒ 대역, 가대포함</v>
      </c>
      <c r="JG17" s="711">
        <f t="shared" si="2"/>
        <v>9</v>
      </c>
      <c r="JH17" s="299" t="str">
        <f t="shared" si="3"/>
        <v>기</v>
      </c>
      <c r="JI17" s="710"/>
      <c r="JJ17" s="710"/>
    </row>
    <row r="18" spans="1:270" s="550" customFormat="1" ht="21.95" customHeight="1">
      <c r="A18" s="554"/>
      <c r="B18" s="555">
        <f t="shared" si="4"/>
        <v>4</v>
      </c>
      <c r="C18" s="49" t="s">
        <v>1427</v>
      </c>
      <c r="D18" s="50" t="s">
        <v>1675</v>
      </c>
      <c r="E18" s="26" t="s">
        <v>1678</v>
      </c>
      <c r="F18" s="552">
        <f t="shared" si="0"/>
        <v>9</v>
      </c>
      <c r="G18" s="553"/>
      <c r="H18" s="553"/>
      <c r="I18" s="553"/>
      <c r="J18" s="553"/>
      <c r="K18" s="553"/>
      <c r="L18" s="553"/>
      <c r="M18" s="553"/>
      <c r="N18" s="553"/>
      <c r="O18" s="553"/>
      <c r="P18" s="553"/>
      <c r="Q18" s="553"/>
      <c r="R18" s="553"/>
      <c r="S18" s="553"/>
      <c r="T18" s="553"/>
      <c r="U18" s="553"/>
      <c r="V18" s="553"/>
      <c r="W18" s="553"/>
      <c r="X18" s="553"/>
      <c r="Y18" s="553"/>
      <c r="Z18" s="552"/>
      <c r="AA18" s="553"/>
      <c r="AB18" s="553"/>
      <c r="AC18" s="553"/>
      <c r="AD18" s="553"/>
      <c r="AE18" s="553"/>
      <c r="AF18" s="553"/>
      <c r="AG18" s="553"/>
      <c r="AH18" s="553">
        <v>1</v>
      </c>
      <c r="AI18" s="553"/>
      <c r="AJ18" s="553">
        <v>1</v>
      </c>
      <c r="AK18" s="553">
        <v>1</v>
      </c>
      <c r="AL18" s="553"/>
      <c r="AM18" s="553"/>
      <c r="AN18" s="552"/>
      <c r="AO18" s="553"/>
      <c r="AP18" s="553"/>
      <c r="AQ18" s="553"/>
      <c r="AR18" s="553"/>
      <c r="AS18" s="553"/>
      <c r="AT18" s="553"/>
      <c r="AU18" s="553"/>
      <c r="AV18" s="553">
        <v>1</v>
      </c>
      <c r="AW18" s="553"/>
      <c r="AX18" s="553"/>
      <c r="AY18" s="553"/>
      <c r="AZ18" s="553"/>
      <c r="BA18" s="553"/>
      <c r="BB18" s="553"/>
      <c r="BC18" s="552"/>
      <c r="BD18" s="553"/>
      <c r="BE18" s="553"/>
      <c r="BF18" s="553">
        <v>1</v>
      </c>
      <c r="BG18" s="553"/>
      <c r="BH18" s="553"/>
      <c r="BI18" s="553"/>
      <c r="BJ18" s="553"/>
      <c r="BK18" s="553"/>
      <c r="BL18" s="553"/>
      <c r="BM18" s="553"/>
      <c r="BN18" s="553"/>
      <c r="BO18" s="553"/>
      <c r="BP18" s="553"/>
      <c r="BQ18" s="553"/>
      <c r="BR18" s="553"/>
      <c r="BS18" s="553">
        <v>1</v>
      </c>
      <c r="BT18" s="553"/>
      <c r="BU18" s="553"/>
      <c r="BV18" s="553"/>
      <c r="BW18" s="553"/>
      <c r="BX18" s="553"/>
      <c r="BY18" s="553"/>
      <c r="BZ18" s="553"/>
      <c r="CA18" s="553"/>
      <c r="CB18" s="553"/>
      <c r="CC18" s="553"/>
      <c r="CD18" s="553"/>
      <c r="CE18" s="553"/>
      <c r="CF18" s="553"/>
      <c r="CG18" s="553"/>
      <c r="CH18" s="553"/>
      <c r="CI18" s="553"/>
      <c r="CJ18" s="553"/>
      <c r="CK18" s="553"/>
      <c r="CL18" s="553"/>
      <c r="CM18" s="553"/>
      <c r="CN18" s="553"/>
      <c r="CO18" s="553">
        <v>1</v>
      </c>
      <c r="CP18" s="553">
        <v>1</v>
      </c>
      <c r="CQ18" s="553">
        <v>1</v>
      </c>
      <c r="CR18" s="553"/>
      <c r="CS18" s="553"/>
      <c r="CT18" s="553"/>
      <c r="CU18" s="553"/>
      <c r="CV18" s="553"/>
      <c r="CW18" s="553"/>
      <c r="CX18" s="553"/>
      <c r="CY18" s="553"/>
      <c r="CZ18" s="553"/>
      <c r="DA18" s="553"/>
      <c r="DB18" s="553"/>
      <c r="DC18" s="553"/>
      <c r="DD18" s="553"/>
      <c r="DE18" s="553"/>
      <c r="DF18" s="553"/>
      <c r="DG18" s="553"/>
      <c r="DH18" s="553"/>
      <c r="DI18" s="553"/>
      <c r="DJ18" s="553"/>
      <c r="DK18" s="553"/>
      <c r="DL18" s="553"/>
      <c r="DM18" s="553"/>
      <c r="DN18" s="553"/>
      <c r="DO18" s="553"/>
      <c r="DP18" s="553"/>
      <c r="DQ18" s="553"/>
      <c r="DR18" s="553"/>
      <c r="DS18" s="553"/>
      <c r="DT18" s="553"/>
      <c r="DU18" s="553"/>
      <c r="DV18" s="553"/>
      <c r="DW18" s="553"/>
      <c r="DX18" s="553"/>
      <c r="DY18" s="553"/>
      <c r="DZ18" s="553"/>
      <c r="EA18" s="553"/>
      <c r="EB18" s="553"/>
      <c r="EC18" s="553"/>
      <c r="ED18" s="553"/>
      <c r="EE18" s="553"/>
      <c r="EF18" s="553"/>
      <c r="EG18" s="553"/>
      <c r="EH18" s="553"/>
      <c r="EI18" s="553"/>
      <c r="EJ18" s="553"/>
      <c r="EK18" s="553"/>
      <c r="EL18" s="553"/>
      <c r="EM18" s="553"/>
      <c r="EN18" s="553"/>
      <c r="EO18" s="553"/>
      <c r="EP18" s="553"/>
      <c r="EQ18" s="553"/>
      <c r="ER18" s="553"/>
      <c r="ES18" s="553"/>
      <c r="ET18" s="553"/>
      <c r="EU18" s="553"/>
      <c r="EV18" s="553"/>
      <c r="EW18" s="553"/>
      <c r="EX18" s="553"/>
      <c r="EY18" s="553"/>
      <c r="EZ18" s="553"/>
      <c r="FA18" s="553"/>
      <c r="FB18" s="553"/>
      <c r="FC18" s="553"/>
      <c r="FD18" s="553"/>
      <c r="FE18" s="553"/>
      <c r="FF18" s="553"/>
      <c r="FG18" s="553"/>
      <c r="FH18" s="553"/>
      <c r="FI18" s="553"/>
      <c r="FJ18" s="553"/>
      <c r="FK18" s="553"/>
      <c r="FL18" s="553"/>
      <c r="FM18" s="553"/>
      <c r="FN18" s="553"/>
      <c r="FO18" s="553"/>
      <c r="FP18" s="553"/>
      <c r="FQ18" s="553"/>
      <c r="FR18" s="553"/>
      <c r="FS18" s="553"/>
      <c r="FT18" s="553"/>
      <c r="FU18" s="553"/>
      <c r="FV18" s="553"/>
      <c r="FW18" s="553"/>
      <c r="FX18" s="553"/>
      <c r="FY18" s="553"/>
      <c r="FZ18" s="553"/>
      <c r="GA18" s="553"/>
      <c r="GB18" s="553"/>
      <c r="GC18" s="553"/>
      <c r="GD18" s="553"/>
      <c r="GE18" s="553"/>
      <c r="GF18" s="553"/>
      <c r="GG18" s="553"/>
      <c r="GH18" s="553"/>
      <c r="GI18" s="553"/>
      <c r="GJ18" s="553"/>
      <c r="GK18" s="553"/>
      <c r="GL18" s="553"/>
      <c r="GM18" s="553"/>
      <c r="GN18" s="553"/>
      <c r="GO18" s="553"/>
      <c r="GP18" s="553"/>
      <c r="GQ18" s="553"/>
      <c r="GR18" s="553"/>
      <c r="GS18" s="553"/>
      <c r="GT18" s="553"/>
      <c r="GU18" s="553"/>
      <c r="GV18" s="553"/>
      <c r="GW18" s="553"/>
      <c r="GX18" s="553"/>
      <c r="GY18" s="553"/>
      <c r="GZ18" s="553"/>
      <c r="HA18" s="553"/>
      <c r="HB18" s="553"/>
      <c r="HC18" s="553"/>
      <c r="HD18" s="553"/>
      <c r="HE18" s="553"/>
      <c r="HF18" s="553"/>
      <c r="HG18" s="553"/>
      <c r="HH18" s="553"/>
      <c r="HI18" s="553"/>
      <c r="HJ18" s="553"/>
      <c r="HK18" s="553"/>
      <c r="HL18" s="553"/>
      <c r="HM18" s="553"/>
      <c r="HN18" s="553"/>
      <c r="HO18" s="553"/>
      <c r="HP18" s="553"/>
      <c r="HQ18" s="553"/>
      <c r="HR18" s="553"/>
      <c r="HS18" s="553"/>
      <c r="HT18" s="553"/>
      <c r="HU18" s="553"/>
      <c r="HV18" s="553"/>
      <c r="HW18" s="553"/>
      <c r="HX18" s="553"/>
      <c r="HY18" s="553"/>
      <c r="HZ18" s="553"/>
      <c r="IA18" s="553"/>
      <c r="IB18" s="553"/>
      <c r="IC18" s="553"/>
      <c r="ID18" s="553"/>
      <c r="IE18" s="553"/>
      <c r="IF18" s="553"/>
      <c r="IG18" s="553"/>
      <c r="IH18" s="553"/>
      <c r="II18" s="553"/>
      <c r="IJ18" s="553"/>
      <c r="IK18" s="553"/>
      <c r="IL18" s="553"/>
      <c r="IM18" s="553"/>
      <c r="IN18" s="553"/>
      <c r="IO18" s="553"/>
      <c r="IP18" s="553"/>
      <c r="IQ18" s="553"/>
      <c r="IR18" s="553"/>
      <c r="IS18" s="553"/>
      <c r="IT18" s="553"/>
      <c r="IU18" s="553"/>
      <c r="IV18" s="553"/>
      <c r="IW18" s="553"/>
      <c r="IX18" s="553"/>
      <c r="IY18" s="553"/>
      <c r="IZ18" s="553"/>
      <c r="JA18" s="553"/>
      <c r="JB18" s="721"/>
      <c r="JC18" s="721"/>
      <c r="JD18" s="299"/>
      <c r="JE18" s="299"/>
      <c r="JF18" s="711" t="str">
        <f t="shared" si="1"/>
        <v>다. VHF통신망 설치동축케이블(급전선) 포설ECX 10D-2V, 15m, 동축콘넥터 포함</v>
      </c>
      <c r="JG18" s="711">
        <f t="shared" si="2"/>
        <v>9</v>
      </c>
      <c r="JH18" s="299" t="str">
        <f t="shared" si="3"/>
        <v>식</v>
      </c>
      <c r="JI18" s="710"/>
      <c r="JJ18" s="710"/>
    </row>
    <row r="19" spans="1:270" s="550" customFormat="1" ht="21.95" customHeight="1">
      <c r="A19" s="554"/>
      <c r="B19" s="555">
        <f t="shared" si="4"/>
        <v>5</v>
      </c>
      <c r="C19" s="49" t="s">
        <v>1428</v>
      </c>
      <c r="D19" s="50" t="s">
        <v>82</v>
      </c>
      <c r="E19" s="26" t="s">
        <v>79</v>
      </c>
      <c r="F19" s="552">
        <f t="shared" si="0"/>
        <v>9</v>
      </c>
      <c r="G19" s="553"/>
      <c r="H19" s="553"/>
      <c r="I19" s="553"/>
      <c r="J19" s="553"/>
      <c r="K19" s="553"/>
      <c r="L19" s="553"/>
      <c r="M19" s="553"/>
      <c r="N19" s="553"/>
      <c r="O19" s="553"/>
      <c r="P19" s="553"/>
      <c r="Q19" s="553"/>
      <c r="R19" s="553"/>
      <c r="S19" s="553"/>
      <c r="T19" s="553"/>
      <c r="U19" s="553"/>
      <c r="V19" s="553"/>
      <c r="W19" s="553"/>
      <c r="X19" s="553"/>
      <c r="Y19" s="553"/>
      <c r="Z19" s="552"/>
      <c r="AA19" s="553"/>
      <c r="AB19" s="553"/>
      <c r="AC19" s="553"/>
      <c r="AD19" s="553"/>
      <c r="AE19" s="553"/>
      <c r="AF19" s="553"/>
      <c r="AG19" s="553"/>
      <c r="AH19" s="553">
        <v>1</v>
      </c>
      <c r="AI19" s="553"/>
      <c r="AJ19" s="553">
        <v>1</v>
      </c>
      <c r="AK19" s="553">
        <v>1</v>
      </c>
      <c r="AL19" s="553"/>
      <c r="AM19" s="553"/>
      <c r="AN19" s="552"/>
      <c r="AO19" s="553"/>
      <c r="AP19" s="553"/>
      <c r="AQ19" s="553"/>
      <c r="AR19" s="553"/>
      <c r="AS19" s="553"/>
      <c r="AT19" s="553"/>
      <c r="AU19" s="553"/>
      <c r="AV19" s="553">
        <v>1</v>
      </c>
      <c r="AW19" s="553"/>
      <c r="AX19" s="553"/>
      <c r="AY19" s="553"/>
      <c r="AZ19" s="553"/>
      <c r="BA19" s="553"/>
      <c r="BB19" s="553"/>
      <c r="BC19" s="552"/>
      <c r="BD19" s="553"/>
      <c r="BE19" s="553"/>
      <c r="BF19" s="553">
        <v>1</v>
      </c>
      <c r="BG19" s="553"/>
      <c r="BH19" s="553"/>
      <c r="BI19" s="553"/>
      <c r="BJ19" s="553"/>
      <c r="BK19" s="553"/>
      <c r="BL19" s="553"/>
      <c r="BM19" s="553"/>
      <c r="BN19" s="553"/>
      <c r="BO19" s="553"/>
      <c r="BP19" s="553"/>
      <c r="BQ19" s="553"/>
      <c r="BR19" s="553"/>
      <c r="BS19" s="553">
        <v>1</v>
      </c>
      <c r="BT19" s="553"/>
      <c r="BU19" s="553"/>
      <c r="BV19" s="553"/>
      <c r="BW19" s="553"/>
      <c r="BX19" s="553"/>
      <c r="BY19" s="553"/>
      <c r="BZ19" s="553"/>
      <c r="CA19" s="553"/>
      <c r="CB19" s="553"/>
      <c r="CC19" s="553"/>
      <c r="CD19" s="553"/>
      <c r="CE19" s="553"/>
      <c r="CF19" s="553"/>
      <c r="CG19" s="553"/>
      <c r="CH19" s="553"/>
      <c r="CI19" s="553"/>
      <c r="CJ19" s="553"/>
      <c r="CK19" s="553"/>
      <c r="CL19" s="553"/>
      <c r="CM19" s="553"/>
      <c r="CN19" s="553"/>
      <c r="CO19" s="553">
        <v>1</v>
      </c>
      <c r="CP19" s="553">
        <v>1</v>
      </c>
      <c r="CQ19" s="553">
        <v>1</v>
      </c>
      <c r="CR19" s="553"/>
      <c r="CS19" s="553"/>
      <c r="CT19" s="553"/>
      <c r="CU19" s="553"/>
      <c r="CV19" s="553"/>
      <c r="CW19" s="553"/>
      <c r="CX19" s="553"/>
      <c r="CY19" s="553"/>
      <c r="CZ19" s="553"/>
      <c r="DA19" s="553"/>
      <c r="DB19" s="553"/>
      <c r="DC19" s="553"/>
      <c r="DD19" s="553"/>
      <c r="DE19" s="553"/>
      <c r="DF19" s="553"/>
      <c r="DG19" s="553"/>
      <c r="DH19" s="553"/>
      <c r="DI19" s="553"/>
      <c r="DJ19" s="553"/>
      <c r="DK19" s="553"/>
      <c r="DL19" s="553"/>
      <c r="DM19" s="553"/>
      <c r="DN19" s="553"/>
      <c r="DO19" s="553"/>
      <c r="DP19" s="553"/>
      <c r="DQ19" s="553"/>
      <c r="DR19" s="553"/>
      <c r="DS19" s="553"/>
      <c r="DT19" s="553"/>
      <c r="DU19" s="553"/>
      <c r="DV19" s="553"/>
      <c r="DW19" s="553"/>
      <c r="DX19" s="553"/>
      <c r="DY19" s="553"/>
      <c r="DZ19" s="553"/>
      <c r="EA19" s="553"/>
      <c r="EB19" s="553"/>
      <c r="EC19" s="553"/>
      <c r="ED19" s="553"/>
      <c r="EE19" s="553"/>
      <c r="EF19" s="553"/>
      <c r="EG19" s="553"/>
      <c r="EH19" s="553"/>
      <c r="EI19" s="553"/>
      <c r="EJ19" s="553"/>
      <c r="EK19" s="553"/>
      <c r="EL19" s="553"/>
      <c r="EM19" s="553"/>
      <c r="EN19" s="553"/>
      <c r="EO19" s="553"/>
      <c r="EP19" s="553"/>
      <c r="EQ19" s="553"/>
      <c r="ER19" s="553"/>
      <c r="ES19" s="553"/>
      <c r="ET19" s="553"/>
      <c r="EU19" s="553"/>
      <c r="EV19" s="553"/>
      <c r="EW19" s="553"/>
      <c r="EX19" s="553"/>
      <c r="EY19" s="553"/>
      <c r="EZ19" s="553"/>
      <c r="FA19" s="553"/>
      <c r="FB19" s="553"/>
      <c r="FC19" s="553"/>
      <c r="FD19" s="553"/>
      <c r="FE19" s="553"/>
      <c r="FF19" s="553"/>
      <c r="FG19" s="553"/>
      <c r="FH19" s="553"/>
      <c r="FI19" s="553"/>
      <c r="FJ19" s="553"/>
      <c r="FK19" s="553"/>
      <c r="FL19" s="553"/>
      <c r="FM19" s="553"/>
      <c r="FN19" s="553"/>
      <c r="FO19" s="553"/>
      <c r="FP19" s="553"/>
      <c r="FQ19" s="553"/>
      <c r="FR19" s="553"/>
      <c r="FS19" s="553"/>
      <c r="FT19" s="553"/>
      <c r="FU19" s="553"/>
      <c r="FV19" s="553"/>
      <c r="FW19" s="553"/>
      <c r="FX19" s="553"/>
      <c r="FY19" s="553"/>
      <c r="FZ19" s="553"/>
      <c r="GA19" s="553"/>
      <c r="GB19" s="553"/>
      <c r="GC19" s="553"/>
      <c r="GD19" s="553"/>
      <c r="GE19" s="553"/>
      <c r="GF19" s="553"/>
      <c r="GG19" s="553"/>
      <c r="GH19" s="553"/>
      <c r="GI19" s="553"/>
      <c r="GJ19" s="553"/>
      <c r="GK19" s="553"/>
      <c r="GL19" s="553"/>
      <c r="GM19" s="553"/>
      <c r="GN19" s="553"/>
      <c r="GO19" s="553"/>
      <c r="GP19" s="553"/>
      <c r="GQ19" s="553"/>
      <c r="GR19" s="553"/>
      <c r="GS19" s="553"/>
      <c r="GT19" s="553"/>
      <c r="GU19" s="553"/>
      <c r="GV19" s="553"/>
      <c r="GW19" s="553"/>
      <c r="GX19" s="553"/>
      <c r="GY19" s="553"/>
      <c r="GZ19" s="553"/>
      <c r="HA19" s="553"/>
      <c r="HB19" s="553"/>
      <c r="HC19" s="553"/>
      <c r="HD19" s="553"/>
      <c r="HE19" s="553"/>
      <c r="HF19" s="553"/>
      <c r="HG19" s="553"/>
      <c r="HH19" s="553"/>
      <c r="HI19" s="553"/>
      <c r="HJ19" s="553"/>
      <c r="HK19" s="553"/>
      <c r="HL19" s="553"/>
      <c r="HM19" s="553"/>
      <c r="HN19" s="553"/>
      <c r="HO19" s="553"/>
      <c r="HP19" s="553"/>
      <c r="HQ19" s="553"/>
      <c r="HR19" s="553"/>
      <c r="HS19" s="553"/>
      <c r="HT19" s="553"/>
      <c r="HU19" s="553"/>
      <c r="HV19" s="553"/>
      <c r="HW19" s="553"/>
      <c r="HX19" s="553"/>
      <c r="HY19" s="553"/>
      <c r="HZ19" s="553"/>
      <c r="IA19" s="553"/>
      <c r="IB19" s="553"/>
      <c r="IC19" s="553"/>
      <c r="ID19" s="553"/>
      <c r="IE19" s="553"/>
      <c r="IF19" s="553"/>
      <c r="IG19" s="553"/>
      <c r="IH19" s="553"/>
      <c r="II19" s="553"/>
      <c r="IJ19" s="553"/>
      <c r="IK19" s="553"/>
      <c r="IL19" s="553"/>
      <c r="IM19" s="553"/>
      <c r="IN19" s="553"/>
      <c r="IO19" s="553"/>
      <c r="IP19" s="553"/>
      <c r="IQ19" s="553"/>
      <c r="IR19" s="553"/>
      <c r="IS19" s="553"/>
      <c r="IT19" s="553"/>
      <c r="IU19" s="553"/>
      <c r="IV19" s="553"/>
      <c r="IW19" s="553"/>
      <c r="IX19" s="553"/>
      <c r="IY19" s="553"/>
      <c r="IZ19" s="553"/>
      <c r="JA19" s="553"/>
      <c r="JB19" s="721"/>
      <c r="JC19" s="721"/>
      <c r="JD19" s="299"/>
      <c r="JE19" s="299"/>
      <c r="JF19" s="711" t="str">
        <f t="shared" si="1"/>
        <v>다. VHF통신망 설치동축보안기 설치BYW-N형/50C, 피더형</v>
      </c>
      <c r="JG19" s="711">
        <f t="shared" si="2"/>
        <v>9</v>
      </c>
      <c r="JH19" s="299" t="str">
        <f t="shared" si="3"/>
        <v>개</v>
      </c>
      <c r="JI19" s="710"/>
      <c r="JJ19" s="710"/>
    </row>
    <row r="20" spans="1:270" s="550" customFormat="1" ht="21.95" customHeight="1">
      <c r="A20" s="554"/>
      <c r="B20" s="555">
        <f t="shared" si="4"/>
        <v>6</v>
      </c>
      <c r="C20" s="49" t="s">
        <v>1729</v>
      </c>
      <c r="D20" s="50" t="s">
        <v>1631</v>
      </c>
      <c r="E20" s="26" t="s">
        <v>1637</v>
      </c>
      <c r="F20" s="552">
        <f t="shared" si="0"/>
        <v>14</v>
      </c>
      <c r="G20" s="553"/>
      <c r="H20" s="553"/>
      <c r="I20" s="553"/>
      <c r="J20" s="553"/>
      <c r="K20" s="553"/>
      <c r="L20" s="553"/>
      <c r="M20" s="553"/>
      <c r="N20" s="553"/>
      <c r="O20" s="553"/>
      <c r="P20" s="553"/>
      <c r="Q20" s="553">
        <v>1</v>
      </c>
      <c r="R20" s="553"/>
      <c r="S20" s="553"/>
      <c r="T20" s="553"/>
      <c r="U20" s="553"/>
      <c r="V20" s="553"/>
      <c r="W20" s="553"/>
      <c r="X20" s="553"/>
      <c r="Y20" s="553"/>
      <c r="Z20" s="552">
        <v>1</v>
      </c>
      <c r="AA20" s="553"/>
      <c r="AB20" s="553"/>
      <c r="AC20" s="553"/>
      <c r="AD20" s="553"/>
      <c r="AE20" s="553">
        <v>1</v>
      </c>
      <c r="AF20" s="553"/>
      <c r="AG20" s="553"/>
      <c r="AH20" s="553">
        <v>1</v>
      </c>
      <c r="AI20" s="553"/>
      <c r="AJ20" s="553">
        <v>1</v>
      </c>
      <c r="AK20" s="553">
        <v>1</v>
      </c>
      <c r="AL20" s="553">
        <v>1</v>
      </c>
      <c r="AM20" s="553"/>
      <c r="AN20" s="552"/>
      <c r="AO20" s="553"/>
      <c r="AP20" s="553"/>
      <c r="AQ20" s="553"/>
      <c r="AR20" s="553"/>
      <c r="AS20" s="553"/>
      <c r="AT20" s="553"/>
      <c r="AU20" s="553"/>
      <c r="AV20" s="553">
        <v>1</v>
      </c>
      <c r="AW20" s="553"/>
      <c r="AX20" s="553"/>
      <c r="AY20" s="553">
        <v>1</v>
      </c>
      <c r="AZ20" s="553"/>
      <c r="BA20" s="553"/>
      <c r="BB20" s="553"/>
      <c r="BC20" s="552"/>
      <c r="BD20" s="553"/>
      <c r="BE20" s="553"/>
      <c r="BF20" s="553">
        <v>1</v>
      </c>
      <c r="BG20" s="553"/>
      <c r="BH20" s="553"/>
      <c r="BI20" s="553"/>
      <c r="BJ20" s="553"/>
      <c r="BK20" s="553"/>
      <c r="BL20" s="553"/>
      <c r="BM20" s="553"/>
      <c r="BN20" s="553"/>
      <c r="BO20" s="553"/>
      <c r="BP20" s="553"/>
      <c r="BQ20" s="553"/>
      <c r="BR20" s="553"/>
      <c r="BS20" s="553">
        <v>1</v>
      </c>
      <c r="BT20" s="553"/>
      <c r="BU20" s="553"/>
      <c r="BV20" s="553"/>
      <c r="BW20" s="553"/>
      <c r="BX20" s="553"/>
      <c r="BY20" s="553"/>
      <c r="BZ20" s="553"/>
      <c r="CA20" s="553"/>
      <c r="CB20" s="553"/>
      <c r="CC20" s="553"/>
      <c r="CD20" s="553"/>
      <c r="CE20" s="553"/>
      <c r="CF20" s="553"/>
      <c r="CG20" s="553"/>
      <c r="CH20" s="553"/>
      <c r="CI20" s="553">
        <v>1</v>
      </c>
      <c r="CJ20" s="553"/>
      <c r="CK20" s="553"/>
      <c r="CL20" s="553">
        <v>1</v>
      </c>
      <c r="CM20" s="553"/>
      <c r="CN20" s="553"/>
      <c r="CO20" s="553">
        <v>1</v>
      </c>
      <c r="CP20" s="553"/>
      <c r="CQ20" s="553"/>
      <c r="CR20" s="553"/>
      <c r="CS20" s="553"/>
      <c r="CT20" s="553"/>
      <c r="CU20" s="553"/>
      <c r="CV20" s="553"/>
      <c r="CW20" s="553"/>
      <c r="CX20" s="553"/>
      <c r="CY20" s="553"/>
      <c r="CZ20" s="553"/>
      <c r="DA20" s="553"/>
      <c r="DB20" s="553"/>
      <c r="DC20" s="553"/>
      <c r="DD20" s="553"/>
      <c r="DE20" s="553"/>
      <c r="DF20" s="553"/>
      <c r="DG20" s="553"/>
      <c r="DH20" s="553"/>
      <c r="DI20" s="553"/>
      <c r="DJ20" s="553"/>
      <c r="DK20" s="553"/>
      <c r="DL20" s="553"/>
      <c r="DM20" s="553"/>
      <c r="DN20" s="553"/>
      <c r="DO20" s="553"/>
      <c r="DP20" s="553"/>
      <c r="DQ20" s="553"/>
      <c r="DR20" s="553"/>
      <c r="DS20" s="553"/>
      <c r="DT20" s="553"/>
      <c r="DU20" s="553"/>
      <c r="DV20" s="553"/>
      <c r="DW20" s="553"/>
      <c r="DX20" s="553"/>
      <c r="DY20" s="553"/>
      <c r="DZ20" s="553"/>
      <c r="EA20" s="553"/>
      <c r="EB20" s="553"/>
      <c r="EC20" s="553"/>
      <c r="ED20" s="553"/>
      <c r="EE20" s="553"/>
      <c r="EF20" s="553"/>
      <c r="EG20" s="553"/>
      <c r="EH20" s="553"/>
      <c r="EI20" s="553"/>
      <c r="EJ20" s="553"/>
      <c r="EK20" s="553"/>
      <c r="EL20" s="553"/>
      <c r="EM20" s="553"/>
      <c r="EN20" s="553"/>
      <c r="EO20" s="553"/>
      <c r="EP20" s="553"/>
      <c r="EQ20" s="553"/>
      <c r="ER20" s="553"/>
      <c r="ES20" s="553"/>
      <c r="ET20" s="553"/>
      <c r="EU20" s="553"/>
      <c r="EV20" s="553"/>
      <c r="EW20" s="553"/>
      <c r="EX20" s="553"/>
      <c r="EY20" s="553"/>
      <c r="EZ20" s="553"/>
      <c r="FA20" s="553"/>
      <c r="FB20" s="553"/>
      <c r="FC20" s="553"/>
      <c r="FD20" s="553"/>
      <c r="FE20" s="553"/>
      <c r="FF20" s="553"/>
      <c r="FG20" s="553"/>
      <c r="FH20" s="553"/>
      <c r="FI20" s="553"/>
      <c r="FJ20" s="553"/>
      <c r="FK20" s="553"/>
      <c r="FL20" s="553"/>
      <c r="FM20" s="553"/>
      <c r="FN20" s="553"/>
      <c r="FO20" s="553"/>
      <c r="FP20" s="553"/>
      <c r="FQ20" s="553"/>
      <c r="FR20" s="553"/>
      <c r="FS20" s="553"/>
      <c r="FT20" s="553"/>
      <c r="FU20" s="553"/>
      <c r="FV20" s="553"/>
      <c r="FW20" s="553"/>
      <c r="FX20" s="553"/>
      <c r="FY20" s="553"/>
      <c r="FZ20" s="553"/>
      <c r="GA20" s="553"/>
      <c r="GB20" s="553"/>
      <c r="GC20" s="553"/>
      <c r="GD20" s="553"/>
      <c r="GE20" s="553"/>
      <c r="GF20" s="553"/>
      <c r="GG20" s="553"/>
      <c r="GH20" s="553"/>
      <c r="GI20" s="553"/>
      <c r="GJ20" s="553"/>
      <c r="GK20" s="553"/>
      <c r="GL20" s="553"/>
      <c r="GM20" s="553"/>
      <c r="GN20" s="553"/>
      <c r="GO20" s="553"/>
      <c r="GP20" s="553"/>
      <c r="GQ20" s="553"/>
      <c r="GR20" s="553"/>
      <c r="GS20" s="553"/>
      <c r="GT20" s="553"/>
      <c r="GU20" s="553"/>
      <c r="GV20" s="553"/>
      <c r="GW20" s="553"/>
      <c r="GX20" s="553"/>
      <c r="GY20" s="553"/>
      <c r="GZ20" s="553"/>
      <c r="HA20" s="553"/>
      <c r="HB20" s="553"/>
      <c r="HC20" s="553"/>
      <c r="HD20" s="553"/>
      <c r="HE20" s="553"/>
      <c r="HF20" s="553"/>
      <c r="HG20" s="553"/>
      <c r="HH20" s="553"/>
      <c r="HI20" s="553"/>
      <c r="HJ20" s="553"/>
      <c r="HK20" s="553"/>
      <c r="HL20" s="553"/>
      <c r="HM20" s="553"/>
      <c r="HN20" s="553"/>
      <c r="HO20" s="553"/>
      <c r="HP20" s="553"/>
      <c r="HQ20" s="553"/>
      <c r="HR20" s="553"/>
      <c r="HS20" s="553"/>
      <c r="HT20" s="553"/>
      <c r="HU20" s="553"/>
      <c r="HV20" s="553"/>
      <c r="HW20" s="553"/>
      <c r="HX20" s="553"/>
      <c r="HY20" s="553"/>
      <c r="HZ20" s="553"/>
      <c r="IA20" s="553"/>
      <c r="IB20" s="553"/>
      <c r="IC20" s="553"/>
      <c r="ID20" s="553"/>
      <c r="IE20" s="553"/>
      <c r="IF20" s="553"/>
      <c r="IG20" s="553"/>
      <c r="IH20" s="553"/>
      <c r="II20" s="553"/>
      <c r="IJ20" s="553"/>
      <c r="IK20" s="553"/>
      <c r="IL20" s="553"/>
      <c r="IM20" s="553"/>
      <c r="IN20" s="553"/>
      <c r="IO20" s="553"/>
      <c r="IP20" s="553"/>
      <c r="IQ20" s="553"/>
      <c r="IR20" s="553"/>
      <c r="IS20" s="553"/>
      <c r="IT20" s="553"/>
      <c r="IU20" s="553"/>
      <c r="IV20" s="553"/>
      <c r="IW20" s="553"/>
      <c r="IX20" s="553"/>
      <c r="IY20" s="553"/>
      <c r="IZ20" s="553"/>
      <c r="JA20" s="553"/>
      <c r="JB20" s="721"/>
      <c r="JC20" s="721"/>
      <c r="JD20" s="299"/>
      <c r="JE20" s="299"/>
      <c r="JF20" s="711" t="str">
        <f t="shared" si="1"/>
        <v>다. VHF통신망 설치안테나 폴 설치아연용융 도금, 6M, 제작사양, 설치 포함</v>
      </c>
      <c r="JG20" s="711">
        <f t="shared" si="2"/>
        <v>14</v>
      </c>
      <c r="JH20" s="299" t="str">
        <f t="shared" si="3"/>
        <v>기</v>
      </c>
      <c r="JI20" s="710"/>
      <c r="JJ20" s="710"/>
    </row>
    <row r="21" spans="1:270" s="550" customFormat="1" ht="21.95" customHeight="1">
      <c r="A21" s="554"/>
      <c r="B21" s="551"/>
      <c r="C21" s="49"/>
      <c r="D21" s="50"/>
      <c r="E21" s="26"/>
      <c r="F21" s="552"/>
      <c r="G21" s="553"/>
      <c r="H21" s="553"/>
      <c r="I21" s="553"/>
      <c r="J21" s="553"/>
      <c r="K21" s="553"/>
      <c r="L21" s="553"/>
      <c r="M21" s="553"/>
      <c r="N21" s="553"/>
      <c r="O21" s="553"/>
      <c r="P21" s="553"/>
      <c r="Q21" s="553"/>
      <c r="R21" s="553"/>
      <c r="S21" s="553"/>
      <c r="T21" s="553"/>
      <c r="U21" s="553"/>
      <c r="V21" s="553"/>
      <c r="W21" s="553"/>
      <c r="X21" s="553"/>
      <c r="Y21" s="553"/>
      <c r="Z21" s="552"/>
      <c r="AA21" s="553"/>
      <c r="AB21" s="553"/>
      <c r="AC21" s="553"/>
      <c r="AD21" s="553"/>
      <c r="AE21" s="553"/>
      <c r="AF21" s="553"/>
      <c r="AG21" s="553"/>
      <c r="AH21" s="553"/>
      <c r="AI21" s="553"/>
      <c r="AJ21" s="553"/>
      <c r="AK21" s="553"/>
      <c r="AL21" s="553"/>
      <c r="AM21" s="553"/>
      <c r="AN21" s="552"/>
      <c r="AO21" s="553"/>
      <c r="AP21" s="553"/>
      <c r="AQ21" s="553"/>
      <c r="AR21" s="553"/>
      <c r="AS21" s="553"/>
      <c r="AT21" s="553"/>
      <c r="AU21" s="553"/>
      <c r="AV21" s="553"/>
      <c r="AW21" s="553"/>
      <c r="AX21" s="553"/>
      <c r="AY21" s="553"/>
      <c r="AZ21" s="553"/>
      <c r="BA21" s="553"/>
      <c r="BB21" s="553"/>
      <c r="BC21" s="552"/>
      <c r="BD21" s="553"/>
      <c r="BE21" s="553"/>
      <c r="BF21" s="553"/>
      <c r="BG21" s="553"/>
      <c r="BH21" s="553"/>
      <c r="BI21" s="553"/>
      <c r="BJ21" s="553"/>
      <c r="BK21" s="553"/>
      <c r="BL21" s="553"/>
      <c r="BM21" s="553"/>
      <c r="BN21" s="553"/>
      <c r="BO21" s="553"/>
      <c r="BP21" s="553"/>
      <c r="BQ21" s="553"/>
      <c r="BR21" s="553"/>
      <c r="BS21" s="553"/>
      <c r="BT21" s="553"/>
      <c r="BU21" s="553"/>
      <c r="BV21" s="553"/>
      <c r="BW21" s="553"/>
      <c r="BX21" s="553"/>
      <c r="BY21" s="553"/>
      <c r="BZ21" s="553"/>
      <c r="CA21" s="553"/>
      <c r="CB21" s="553"/>
      <c r="CC21" s="553"/>
      <c r="CD21" s="553"/>
      <c r="CE21" s="553"/>
      <c r="CF21" s="553"/>
      <c r="CG21" s="553"/>
      <c r="CH21" s="553"/>
      <c r="CI21" s="553"/>
      <c r="CJ21" s="553"/>
      <c r="CK21" s="553"/>
      <c r="CL21" s="553"/>
      <c r="CM21" s="553"/>
      <c r="CN21" s="553"/>
      <c r="CO21" s="553"/>
      <c r="CP21" s="553"/>
      <c r="CQ21" s="553"/>
      <c r="CR21" s="553"/>
      <c r="CS21" s="553"/>
      <c r="CT21" s="553"/>
      <c r="CU21" s="553"/>
      <c r="CV21" s="553"/>
      <c r="CW21" s="553"/>
      <c r="CX21" s="553"/>
      <c r="CY21" s="553"/>
      <c r="CZ21" s="553"/>
      <c r="DA21" s="553"/>
      <c r="DB21" s="553"/>
      <c r="DC21" s="553"/>
      <c r="DD21" s="553"/>
      <c r="DE21" s="553"/>
      <c r="DF21" s="553"/>
      <c r="DG21" s="553"/>
      <c r="DH21" s="553"/>
      <c r="DI21" s="553"/>
      <c r="DJ21" s="553"/>
      <c r="DK21" s="553"/>
      <c r="DL21" s="553"/>
      <c r="DM21" s="553"/>
      <c r="DN21" s="553"/>
      <c r="DO21" s="553"/>
      <c r="DP21" s="553"/>
      <c r="DQ21" s="553"/>
      <c r="DR21" s="553"/>
      <c r="DS21" s="553"/>
      <c r="DT21" s="553"/>
      <c r="DU21" s="553"/>
      <c r="DV21" s="553"/>
      <c r="DW21" s="553"/>
      <c r="DX21" s="553"/>
      <c r="DY21" s="553"/>
      <c r="DZ21" s="553"/>
      <c r="EA21" s="553"/>
      <c r="EB21" s="553"/>
      <c r="EC21" s="553"/>
      <c r="ED21" s="553"/>
      <c r="EE21" s="553"/>
      <c r="EF21" s="553"/>
      <c r="EG21" s="553"/>
      <c r="EH21" s="553"/>
      <c r="EI21" s="553"/>
      <c r="EJ21" s="553"/>
      <c r="EK21" s="553"/>
      <c r="EL21" s="553"/>
      <c r="EM21" s="553"/>
      <c r="EN21" s="553"/>
      <c r="EO21" s="553"/>
      <c r="EP21" s="553"/>
      <c r="EQ21" s="553"/>
      <c r="ER21" s="553"/>
      <c r="ES21" s="553"/>
      <c r="ET21" s="553"/>
      <c r="EU21" s="553"/>
      <c r="EV21" s="553"/>
      <c r="EW21" s="553"/>
      <c r="EX21" s="553"/>
      <c r="EY21" s="553"/>
      <c r="EZ21" s="553"/>
      <c r="FA21" s="553"/>
      <c r="FB21" s="553"/>
      <c r="FC21" s="553"/>
      <c r="FD21" s="553"/>
      <c r="FE21" s="553"/>
      <c r="FF21" s="553"/>
      <c r="FG21" s="553"/>
      <c r="FH21" s="553"/>
      <c r="FI21" s="553"/>
      <c r="FJ21" s="553"/>
      <c r="FK21" s="553"/>
      <c r="FL21" s="553"/>
      <c r="FM21" s="553"/>
      <c r="FN21" s="553"/>
      <c r="FO21" s="553"/>
      <c r="FP21" s="553"/>
      <c r="FQ21" s="553"/>
      <c r="FR21" s="553"/>
      <c r="FS21" s="553"/>
      <c r="FT21" s="553"/>
      <c r="FU21" s="553"/>
      <c r="FV21" s="553"/>
      <c r="FW21" s="553"/>
      <c r="FX21" s="553"/>
      <c r="FY21" s="553"/>
      <c r="FZ21" s="553"/>
      <c r="GA21" s="553"/>
      <c r="GB21" s="553"/>
      <c r="GC21" s="553"/>
      <c r="GD21" s="553"/>
      <c r="GE21" s="553"/>
      <c r="GF21" s="553"/>
      <c r="GG21" s="553"/>
      <c r="GH21" s="553"/>
      <c r="GI21" s="553"/>
      <c r="GJ21" s="553"/>
      <c r="GK21" s="553"/>
      <c r="GL21" s="553"/>
      <c r="GM21" s="553"/>
      <c r="GN21" s="553"/>
      <c r="GO21" s="553"/>
      <c r="GP21" s="553"/>
      <c r="GQ21" s="553"/>
      <c r="GR21" s="553"/>
      <c r="GS21" s="553"/>
      <c r="GT21" s="553"/>
      <c r="GU21" s="553"/>
      <c r="GV21" s="553"/>
      <c r="GW21" s="553"/>
      <c r="GX21" s="553"/>
      <c r="GY21" s="553"/>
      <c r="GZ21" s="553"/>
      <c r="HA21" s="553"/>
      <c r="HB21" s="553"/>
      <c r="HC21" s="553"/>
      <c r="HD21" s="553"/>
      <c r="HE21" s="553"/>
      <c r="HF21" s="553"/>
      <c r="HG21" s="553"/>
      <c r="HH21" s="553"/>
      <c r="HI21" s="553"/>
      <c r="HJ21" s="553"/>
      <c r="HK21" s="553"/>
      <c r="HL21" s="553"/>
      <c r="HM21" s="553"/>
      <c r="HN21" s="553"/>
      <c r="HO21" s="553"/>
      <c r="HP21" s="553"/>
      <c r="HQ21" s="553"/>
      <c r="HR21" s="553"/>
      <c r="HS21" s="553"/>
      <c r="HT21" s="553"/>
      <c r="HU21" s="553"/>
      <c r="HV21" s="553"/>
      <c r="HW21" s="553"/>
      <c r="HX21" s="553"/>
      <c r="HY21" s="553"/>
      <c r="HZ21" s="553"/>
      <c r="IA21" s="553"/>
      <c r="IB21" s="553"/>
      <c r="IC21" s="553"/>
      <c r="ID21" s="553"/>
      <c r="IE21" s="553"/>
      <c r="IF21" s="553"/>
      <c r="IG21" s="553"/>
      <c r="IH21" s="553"/>
      <c r="II21" s="553"/>
      <c r="IJ21" s="553"/>
      <c r="IK21" s="553"/>
      <c r="IL21" s="553"/>
      <c r="IM21" s="553"/>
      <c r="IN21" s="553"/>
      <c r="IO21" s="553"/>
      <c r="IP21" s="553"/>
      <c r="IQ21" s="553"/>
      <c r="IR21" s="553"/>
      <c r="IS21" s="553"/>
      <c r="IT21" s="553"/>
      <c r="IU21" s="553"/>
      <c r="IV21" s="553"/>
      <c r="IW21" s="553"/>
      <c r="IX21" s="553"/>
      <c r="IY21" s="553"/>
      <c r="IZ21" s="553"/>
      <c r="JA21" s="553"/>
      <c r="JB21" s="721"/>
      <c r="JC21" s="721"/>
      <c r="JD21" s="299"/>
      <c r="JE21" s="299"/>
      <c r="JF21" s="299"/>
      <c r="JG21" s="299"/>
      <c r="JH21" s="709"/>
      <c r="JI21" s="710"/>
      <c r="JJ21" s="710"/>
    </row>
    <row r="22" spans="1:270" s="550" customFormat="1" ht="21.95" customHeight="1">
      <c r="A22" s="554"/>
      <c r="B22" s="551" t="s">
        <v>1646</v>
      </c>
      <c r="C22" s="49"/>
      <c r="D22" s="50"/>
      <c r="E22" s="26"/>
      <c r="F22" s="552"/>
      <c r="G22" s="553"/>
      <c r="H22" s="553"/>
      <c r="I22" s="553"/>
      <c r="J22" s="553"/>
      <c r="K22" s="553"/>
      <c r="L22" s="553"/>
      <c r="M22" s="553"/>
      <c r="N22" s="553"/>
      <c r="O22" s="553"/>
      <c r="P22" s="553"/>
      <c r="Q22" s="553"/>
      <c r="R22" s="553"/>
      <c r="S22" s="553"/>
      <c r="T22" s="553"/>
      <c r="U22" s="553"/>
      <c r="V22" s="553"/>
      <c r="W22" s="553"/>
      <c r="X22" s="553"/>
      <c r="Y22" s="553"/>
      <c r="Z22" s="552"/>
      <c r="AA22" s="553"/>
      <c r="AB22" s="553"/>
      <c r="AC22" s="553"/>
      <c r="AD22" s="553"/>
      <c r="AE22" s="553"/>
      <c r="AF22" s="553"/>
      <c r="AG22" s="553"/>
      <c r="AH22" s="553"/>
      <c r="AI22" s="553"/>
      <c r="AJ22" s="553"/>
      <c r="AK22" s="553"/>
      <c r="AL22" s="553"/>
      <c r="AM22" s="553"/>
      <c r="AN22" s="552"/>
      <c r="AO22" s="553"/>
      <c r="AP22" s="553"/>
      <c r="AQ22" s="553"/>
      <c r="AR22" s="553"/>
      <c r="AS22" s="553"/>
      <c r="AT22" s="553"/>
      <c r="AU22" s="553"/>
      <c r="AV22" s="553"/>
      <c r="AW22" s="553"/>
      <c r="AX22" s="553"/>
      <c r="AY22" s="553"/>
      <c r="AZ22" s="553"/>
      <c r="BA22" s="553"/>
      <c r="BB22" s="553"/>
      <c r="BC22" s="552"/>
      <c r="BD22" s="553"/>
      <c r="BE22" s="553"/>
      <c r="BF22" s="553"/>
      <c r="BG22" s="553"/>
      <c r="BH22" s="553"/>
      <c r="BI22" s="553"/>
      <c r="BJ22" s="553"/>
      <c r="BK22" s="553"/>
      <c r="BL22" s="553"/>
      <c r="BM22" s="553"/>
      <c r="BN22" s="553"/>
      <c r="BO22" s="553"/>
      <c r="BP22" s="553"/>
      <c r="BQ22" s="553"/>
      <c r="BR22" s="553"/>
      <c r="BS22" s="553"/>
      <c r="BT22" s="553"/>
      <c r="BU22" s="553"/>
      <c r="BV22" s="553"/>
      <c r="BW22" s="553"/>
      <c r="BX22" s="553"/>
      <c r="BY22" s="553"/>
      <c r="BZ22" s="553"/>
      <c r="CA22" s="553"/>
      <c r="CB22" s="553"/>
      <c r="CC22" s="553"/>
      <c r="CD22" s="553"/>
      <c r="CE22" s="553"/>
      <c r="CF22" s="553"/>
      <c r="CG22" s="553"/>
      <c r="CH22" s="553"/>
      <c r="CI22" s="553"/>
      <c r="CJ22" s="553"/>
      <c r="CK22" s="553"/>
      <c r="CL22" s="553"/>
      <c r="CM22" s="553"/>
      <c r="CN22" s="553"/>
      <c r="CO22" s="553"/>
      <c r="CP22" s="553"/>
      <c r="CQ22" s="553"/>
      <c r="CR22" s="553"/>
      <c r="CS22" s="553"/>
      <c r="CT22" s="553"/>
      <c r="CU22" s="553"/>
      <c r="CV22" s="553"/>
      <c r="CW22" s="553"/>
      <c r="CX22" s="553"/>
      <c r="CY22" s="553"/>
      <c r="CZ22" s="553"/>
      <c r="DA22" s="553"/>
      <c r="DB22" s="553"/>
      <c r="DC22" s="553"/>
      <c r="DD22" s="553"/>
      <c r="DE22" s="553"/>
      <c r="DF22" s="553"/>
      <c r="DG22" s="553"/>
      <c r="DH22" s="553"/>
      <c r="DI22" s="553"/>
      <c r="DJ22" s="553"/>
      <c r="DK22" s="553"/>
      <c r="DL22" s="553"/>
      <c r="DM22" s="553"/>
      <c r="DN22" s="553"/>
      <c r="DO22" s="553"/>
      <c r="DP22" s="553"/>
      <c r="DQ22" s="553"/>
      <c r="DR22" s="553"/>
      <c r="DS22" s="553"/>
      <c r="DT22" s="553"/>
      <c r="DU22" s="553"/>
      <c r="DV22" s="553"/>
      <c r="DW22" s="553"/>
      <c r="DX22" s="553"/>
      <c r="DY22" s="553"/>
      <c r="DZ22" s="553"/>
      <c r="EA22" s="553"/>
      <c r="EB22" s="553"/>
      <c r="EC22" s="553"/>
      <c r="ED22" s="553"/>
      <c r="EE22" s="553"/>
      <c r="EF22" s="553"/>
      <c r="EG22" s="553"/>
      <c r="EH22" s="553"/>
      <c r="EI22" s="553"/>
      <c r="EJ22" s="553"/>
      <c r="EK22" s="553"/>
      <c r="EL22" s="553"/>
      <c r="EM22" s="553"/>
      <c r="EN22" s="553"/>
      <c r="EO22" s="553"/>
      <c r="EP22" s="553"/>
      <c r="EQ22" s="553"/>
      <c r="ER22" s="553"/>
      <c r="ES22" s="553"/>
      <c r="ET22" s="553"/>
      <c r="EU22" s="553"/>
      <c r="EV22" s="553"/>
      <c r="EW22" s="553"/>
      <c r="EX22" s="553"/>
      <c r="EY22" s="553"/>
      <c r="EZ22" s="553"/>
      <c r="FA22" s="553"/>
      <c r="FB22" s="553"/>
      <c r="FC22" s="553"/>
      <c r="FD22" s="553"/>
      <c r="FE22" s="553"/>
      <c r="FF22" s="553"/>
      <c r="FG22" s="553"/>
      <c r="FH22" s="553"/>
      <c r="FI22" s="553"/>
      <c r="FJ22" s="553"/>
      <c r="FK22" s="553"/>
      <c r="FL22" s="553"/>
      <c r="FM22" s="553"/>
      <c r="FN22" s="553"/>
      <c r="FO22" s="553"/>
      <c r="FP22" s="553"/>
      <c r="FQ22" s="553"/>
      <c r="FR22" s="553"/>
      <c r="FS22" s="553"/>
      <c r="FT22" s="553"/>
      <c r="FU22" s="553"/>
      <c r="FV22" s="553"/>
      <c r="FW22" s="553"/>
      <c r="FX22" s="553"/>
      <c r="FY22" s="553"/>
      <c r="FZ22" s="553"/>
      <c r="GA22" s="553"/>
      <c r="GB22" s="553"/>
      <c r="GC22" s="553"/>
      <c r="GD22" s="553"/>
      <c r="GE22" s="553"/>
      <c r="GF22" s="553"/>
      <c r="GG22" s="553"/>
      <c r="GH22" s="553"/>
      <c r="GI22" s="553"/>
      <c r="GJ22" s="553"/>
      <c r="GK22" s="553"/>
      <c r="GL22" s="553"/>
      <c r="GM22" s="553"/>
      <c r="GN22" s="553"/>
      <c r="GO22" s="553"/>
      <c r="GP22" s="553"/>
      <c r="GQ22" s="553"/>
      <c r="GR22" s="553"/>
      <c r="GS22" s="553"/>
      <c r="GT22" s="553"/>
      <c r="GU22" s="553"/>
      <c r="GV22" s="553"/>
      <c r="GW22" s="553"/>
      <c r="GX22" s="553"/>
      <c r="GY22" s="553"/>
      <c r="GZ22" s="553"/>
      <c r="HA22" s="553"/>
      <c r="HB22" s="553"/>
      <c r="HC22" s="553"/>
      <c r="HD22" s="553"/>
      <c r="HE22" s="553"/>
      <c r="HF22" s="553"/>
      <c r="HG22" s="553"/>
      <c r="HH22" s="553"/>
      <c r="HI22" s="553"/>
      <c r="HJ22" s="553"/>
      <c r="HK22" s="553"/>
      <c r="HL22" s="553"/>
      <c r="HM22" s="553"/>
      <c r="HN22" s="553"/>
      <c r="HO22" s="553"/>
      <c r="HP22" s="553"/>
      <c r="HQ22" s="553"/>
      <c r="HR22" s="553"/>
      <c r="HS22" s="553"/>
      <c r="HT22" s="553"/>
      <c r="HU22" s="553"/>
      <c r="HV22" s="553"/>
      <c r="HW22" s="553"/>
      <c r="HX22" s="553"/>
      <c r="HY22" s="553"/>
      <c r="HZ22" s="553"/>
      <c r="IA22" s="553"/>
      <c r="IB22" s="553"/>
      <c r="IC22" s="553"/>
      <c r="ID22" s="553"/>
      <c r="IE22" s="553"/>
      <c r="IF22" s="553"/>
      <c r="IG22" s="553"/>
      <c r="IH22" s="553"/>
      <c r="II22" s="553"/>
      <c r="IJ22" s="553"/>
      <c r="IK22" s="553"/>
      <c r="IL22" s="553"/>
      <c r="IM22" s="553"/>
      <c r="IN22" s="553"/>
      <c r="IO22" s="553"/>
      <c r="IP22" s="553"/>
      <c r="IQ22" s="553"/>
      <c r="IR22" s="553"/>
      <c r="IS22" s="553"/>
      <c r="IT22" s="553"/>
      <c r="IU22" s="553"/>
      <c r="IV22" s="553"/>
      <c r="IW22" s="553"/>
      <c r="IX22" s="553"/>
      <c r="IY22" s="553"/>
      <c r="IZ22" s="553"/>
      <c r="JA22" s="553"/>
      <c r="JB22" s="721"/>
      <c r="JC22" s="721"/>
      <c r="JD22" s="299"/>
      <c r="JE22" s="299"/>
      <c r="JF22" s="549"/>
      <c r="JG22" s="299"/>
      <c r="JH22" s="709"/>
      <c r="JI22" s="710"/>
      <c r="JJ22" s="710"/>
    </row>
    <row r="23" spans="1:270" s="550" customFormat="1" ht="21.95" customHeight="1">
      <c r="A23" s="554"/>
      <c r="B23" s="555">
        <v>1</v>
      </c>
      <c r="C23" s="49" t="s">
        <v>1408</v>
      </c>
      <c r="D23" s="50" t="s">
        <v>1719</v>
      </c>
      <c r="E23" s="26" t="s">
        <v>74</v>
      </c>
      <c r="F23" s="552">
        <f>SUM(G23:IM23)</f>
        <v>37</v>
      </c>
      <c r="G23" s="553"/>
      <c r="H23" s="553"/>
      <c r="I23" s="553"/>
      <c r="J23" s="553"/>
      <c r="K23" s="553"/>
      <c r="L23" s="553"/>
      <c r="M23" s="553"/>
      <c r="N23" s="553">
        <v>1</v>
      </c>
      <c r="O23" s="553"/>
      <c r="P23" s="553">
        <v>1</v>
      </c>
      <c r="Q23" s="553"/>
      <c r="R23" s="553">
        <v>1</v>
      </c>
      <c r="S23" s="553">
        <v>1</v>
      </c>
      <c r="T23" s="553">
        <v>1</v>
      </c>
      <c r="U23" s="553">
        <v>1</v>
      </c>
      <c r="V23" s="553">
        <v>1</v>
      </c>
      <c r="W23" s="553">
        <v>1</v>
      </c>
      <c r="X23" s="553">
        <v>1</v>
      </c>
      <c r="Y23" s="553">
        <v>1</v>
      </c>
      <c r="Z23" s="553">
        <v>1</v>
      </c>
      <c r="AA23" s="553">
        <v>1</v>
      </c>
      <c r="AB23" s="553">
        <v>1</v>
      </c>
      <c r="AC23" s="553">
        <v>1</v>
      </c>
      <c r="AD23" s="553">
        <v>1</v>
      </c>
      <c r="AE23" s="553">
        <v>1</v>
      </c>
      <c r="AF23" s="553">
        <v>1</v>
      </c>
      <c r="AG23" s="553">
        <v>1</v>
      </c>
      <c r="AH23" s="553"/>
      <c r="AI23" s="553">
        <v>1</v>
      </c>
      <c r="AJ23" s="553"/>
      <c r="AK23" s="553"/>
      <c r="AL23" s="553">
        <v>1</v>
      </c>
      <c r="AM23" s="553"/>
      <c r="AN23" s="553">
        <v>1</v>
      </c>
      <c r="AO23" s="553">
        <v>1</v>
      </c>
      <c r="AP23" s="553">
        <v>1</v>
      </c>
      <c r="AQ23" s="553">
        <v>1</v>
      </c>
      <c r="AR23" s="553">
        <v>1</v>
      </c>
      <c r="AS23" s="553">
        <v>1</v>
      </c>
      <c r="AT23" s="553">
        <v>1</v>
      </c>
      <c r="AU23" s="553">
        <v>1</v>
      </c>
      <c r="AV23" s="553"/>
      <c r="AW23" s="553">
        <v>1</v>
      </c>
      <c r="AX23" s="553">
        <v>1</v>
      </c>
      <c r="AY23" s="553">
        <v>1</v>
      </c>
      <c r="AZ23" s="553">
        <v>1</v>
      </c>
      <c r="BA23" s="553">
        <v>1</v>
      </c>
      <c r="BB23" s="553">
        <v>1</v>
      </c>
      <c r="BC23" s="553">
        <v>1</v>
      </c>
      <c r="BD23" s="553">
        <v>1</v>
      </c>
      <c r="BE23" s="553">
        <v>1</v>
      </c>
      <c r="BF23" s="553"/>
      <c r="BG23" s="553"/>
      <c r="BH23" s="553"/>
      <c r="BI23" s="553"/>
      <c r="BJ23" s="553"/>
      <c r="BK23" s="553"/>
      <c r="BL23" s="553"/>
      <c r="BM23" s="553"/>
      <c r="BN23" s="553"/>
      <c r="BO23" s="553"/>
      <c r="BP23" s="553"/>
      <c r="BQ23" s="553"/>
      <c r="BR23" s="553"/>
      <c r="BS23" s="553"/>
      <c r="BT23" s="553"/>
      <c r="BU23" s="553"/>
      <c r="BV23" s="553"/>
      <c r="BW23" s="553"/>
      <c r="BX23" s="553"/>
      <c r="BY23" s="553"/>
      <c r="BZ23" s="553"/>
      <c r="CA23" s="553"/>
      <c r="CB23" s="553"/>
      <c r="CC23" s="553"/>
      <c r="CD23" s="553"/>
      <c r="CE23" s="553"/>
      <c r="CF23" s="553"/>
      <c r="CG23" s="553"/>
      <c r="CH23" s="553"/>
      <c r="CI23" s="553"/>
      <c r="CJ23" s="553"/>
      <c r="CK23" s="553"/>
      <c r="CL23" s="553"/>
      <c r="CM23" s="553"/>
      <c r="CN23" s="553"/>
      <c r="CO23" s="553"/>
      <c r="CP23" s="553"/>
      <c r="CQ23" s="553"/>
      <c r="CR23" s="553"/>
      <c r="CS23" s="553"/>
      <c r="CT23" s="553"/>
      <c r="CU23" s="553"/>
      <c r="CV23" s="553"/>
      <c r="CW23" s="553"/>
      <c r="CX23" s="553"/>
      <c r="CY23" s="553"/>
      <c r="CZ23" s="553"/>
      <c r="DA23" s="553"/>
      <c r="DB23" s="553"/>
      <c r="DC23" s="553"/>
      <c r="DD23" s="553"/>
      <c r="DE23" s="553"/>
      <c r="DF23" s="553"/>
      <c r="DG23" s="553"/>
      <c r="DH23" s="553"/>
      <c r="DI23" s="553"/>
      <c r="DJ23" s="553"/>
      <c r="DK23" s="553"/>
      <c r="DL23" s="553"/>
      <c r="DM23" s="553"/>
      <c r="DN23" s="553"/>
      <c r="DO23" s="553"/>
      <c r="DP23" s="553"/>
      <c r="DQ23" s="553"/>
      <c r="DR23" s="553"/>
      <c r="DS23" s="553"/>
      <c r="DT23" s="553"/>
      <c r="DU23" s="553"/>
      <c r="DV23" s="553"/>
      <c r="DW23" s="553"/>
      <c r="DX23" s="553"/>
      <c r="DY23" s="553"/>
      <c r="DZ23" s="553"/>
      <c r="EA23" s="553"/>
      <c r="EB23" s="553"/>
      <c r="EC23" s="553"/>
      <c r="ED23" s="553"/>
      <c r="EE23" s="553"/>
      <c r="EF23" s="553"/>
      <c r="EG23" s="553"/>
      <c r="EH23" s="553"/>
      <c r="EI23" s="553"/>
      <c r="EJ23" s="553"/>
      <c r="EK23" s="553"/>
      <c r="EL23" s="553"/>
      <c r="EM23" s="553"/>
      <c r="EN23" s="553"/>
      <c r="EO23" s="553"/>
      <c r="EP23" s="553"/>
      <c r="EQ23" s="553"/>
      <c r="ER23" s="553"/>
      <c r="ES23" s="553"/>
      <c r="ET23" s="553"/>
      <c r="EU23" s="553"/>
      <c r="EV23" s="553"/>
      <c r="EW23" s="553"/>
      <c r="EX23" s="553"/>
      <c r="EY23" s="553"/>
      <c r="EZ23" s="553"/>
      <c r="FA23" s="553"/>
      <c r="FB23" s="553"/>
      <c r="FC23" s="553"/>
      <c r="FD23" s="553"/>
      <c r="FE23" s="553"/>
      <c r="FF23" s="553"/>
      <c r="FG23" s="553"/>
      <c r="FH23" s="553"/>
      <c r="FI23" s="553"/>
      <c r="FJ23" s="553"/>
      <c r="FK23" s="553"/>
      <c r="FL23" s="553"/>
      <c r="FM23" s="553"/>
      <c r="FN23" s="553"/>
      <c r="FO23" s="553"/>
      <c r="FP23" s="553"/>
      <c r="FQ23" s="553"/>
      <c r="FR23" s="553"/>
      <c r="FS23" s="553"/>
      <c r="FT23" s="553"/>
      <c r="FU23" s="553"/>
      <c r="FV23" s="553"/>
      <c r="FW23" s="553"/>
      <c r="FX23" s="553"/>
      <c r="FY23" s="553"/>
      <c r="FZ23" s="553"/>
      <c r="GA23" s="553"/>
      <c r="GB23" s="553"/>
      <c r="GC23" s="553"/>
      <c r="GD23" s="553"/>
      <c r="GE23" s="553"/>
      <c r="GF23" s="553"/>
      <c r="GG23" s="553"/>
      <c r="GH23" s="553"/>
      <c r="GI23" s="553"/>
      <c r="GJ23" s="553"/>
      <c r="GK23" s="553"/>
      <c r="GL23" s="553"/>
      <c r="GM23" s="553"/>
      <c r="GN23" s="553"/>
      <c r="GO23" s="553"/>
      <c r="GP23" s="553"/>
      <c r="GQ23" s="553"/>
      <c r="GR23" s="553"/>
      <c r="GS23" s="553"/>
      <c r="GT23" s="553"/>
      <c r="GU23" s="553"/>
      <c r="GV23" s="553"/>
      <c r="GW23" s="553"/>
      <c r="GX23" s="553"/>
      <c r="GY23" s="553"/>
      <c r="GZ23" s="553"/>
      <c r="HA23" s="553"/>
      <c r="HB23" s="553"/>
      <c r="HC23" s="553"/>
      <c r="HD23" s="553"/>
      <c r="HE23" s="553"/>
      <c r="HF23" s="553"/>
      <c r="HG23" s="553"/>
      <c r="HH23" s="553"/>
      <c r="HI23" s="553"/>
      <c r="HJ23" s="553"/>
      <c r="HK23" s="553"/>
      <c r="HL23" s="553"/>
      <c r="HM23" s="553"/>
      <c r="HN23" s="553"/>
      <c r="HO23" s="553"/>
      <c r="HP23" s="553"/>
      <c r="HQ23" s="553"/>
      <c r="HR23" s="553"/>
      <c r="HS23" s="553"/>
      <c r="HT23" s="553"/>
      <c r="HU23" s="553"/>
      <c r="HV23" s="553"/>
      <c r="HW23" s="553"/>
      <c r="HX23" s="553"/>
      <c r="HY23" s="553"/>
      <c r="HZ23" s="553"/>
      <c r="IA23" s="553"/>
      <c r="IB23" s="553"/>
      <c r="IC23" s="553"/>
      <c r="ID23" s="553"/>
      <c r="IE23" s="553"/>
      <c r="IF23" s="553"/>
      <c r="IG23" s="553"/>
      <c r="IH23" s="553"/>
      <c r="II23" s="553"/>
      <c r="IJ23" s="553"/>
      <c r="IK23" s="553"/>
      <c r="IL23" s="553"/>
      <c r="IM23" s="553"/>
      <c r="IN23" s="553"/>
      <c r="IO23" s="553"/>
      <c r="IP23" s="553"/>
      <c r="IQ23" s="553"/>
      <c r="IR23" s="553"/>
      <c r="IS23" s="553"/>
      <c r="IT23" s="553"/>
      <c r="IU23" s="553"/>
      <c r="IV23" s="553"/>
      <c r="IW23" s="553"/>
      <c r="IX23" s="553"/>
      <c r="IY23" s="553"/>
      <c r="IZ23" s="553"/>
      <c r="JA23" s="553"/>
      <c r="JB23" s="721"/>
      <c r="JC23" s="721"/>
      <c r="JD23" s="299"/>
      <c r="JE23" s="299"/>
      <c r="JF23" s="549" t="str">
        <f>CONCATENATE($B$22,C23,D23)</f>
        <v>라. 위성통신망 설치위성단말기(인마샛) 설치인말샛트 4세대 단말기, 거치대, 전파보호함 포함</v>
      </c>
      <c r="JG23" s="711">
        <f>F23</f>
        <v>37</v>
      </c>
      <c r="JH23" s="299" t="str">
        <f>E23</f>
        <v>대</v>
      </c>
      <c r="JI23" s="710"/>
      <c r="JJ23" s="710"/>
    </row>
    <row r="24" spans="1:270" s="550" customFormat="1" ht="21.95" customHeight="1">
      <c r="A24" s="554"/>
      <c r="B24" s="555">
        <f>B23+1</f>
        <v>2</v>
      </c>
      <c r="C24" s="49" t="s">
        <v>1413</v>
      </c>
      <c r="D24" s="50" t="s">
        <v>1414</v>
      </c>
      <c r="E24" s="26" t="s">
        <v>74</v>
      </c>
      <c r="F24" s="552">
        <f>SUM(G24:IM24)</f>
        <v>37</v>
      </c>
      <c r="G24" s="553"/>
      <c r="H24" s="553"/>
      <c r="I24" s="553"/>
      <c r="J24" s="553"/>
      <c r="K24" s="553"/>
      <c r="L24" s="553"/>
      <c r="M24" s="553"/>
      <c r="N24" s="553">
        <v>1</v>
      </c>
      <c r="O24" s="553"/>
      <c r="P24" s="553">
        <v>1</v>
      </c>
      <c r="Q24" s="553"/>
      <c r="R24" s="553">
        <v>1</v>
      </c>
      <c r="S24" s="553">
        <v>1</v>
      </c>
      <c r="T24" s="553">
        <v>1</v>
      </c>
      <c r="U24" s="553">
        <v>1</v>
      </c>
      <c r="V24" s="553">
        <v>1</v>
      </c>
      <c r="W24" s="553">
        <v>1</v>
      </c>
      <c r="X24" s="553">
        <v>1</v>
      </c>
      <c r="Y24" s="553">
        <v>1</v>
      </c>
      <c r="Z24" s="553">
        <v>1</v>
      </c>
      <c r="AA24" s="553">
        <v>1</v>
      </c>
      <c r="AB24" s="553">
        <v>1</v>
      </c>
      <c r="AC24" s="553">
        <v>1</v>
      </c>
      <c r="AD24" s="553">
        <v>1</v>
      </c>
      <c r="AE24" s="553">
        <v>1</v>
      </c>
      <c r="AF24" s="553">
        <v>1</v>
      </c>
      <c r="AG24" s="553">
        <v>1</v>
      </c>
      <c r="AH24" s="553"/>
      <c r="AI24" s="553">
        <v>1</v>
      </c>
      <c r="AJ24" s="553"/>
      <c r="AK24" s="553"/>
      <c r="AL24" s="553">
        <v>1</v>
      </c>
      <c r="AM24" s="553"/>
      <c r="AN24" s="553">
        <v>1</v>
      </c>
      <c r="AO24" s="553">
        <v>1</v>
      </c>
      <c r="AP24" s="553">
        <v>1</v>
      </c>
      <c r="AQ24" s="553">
        <v>1</v>
      </c>
      <c r="AR24" s="553">
        <v>1</v>
      </c>
      <c r="AS24" s="553">
        <v>1</v>
      </c>
      <c r="AT24" s="553">
        <v>1</v>
      </c>
      <c r="AU24" s="553">
        <v>1</v>
      </c>
      <c r="AV24" s="553"/>
      <c r="AW24" s="553">
        <v>1</v>
      </c>
      <c r="AX24" s="553">
        <v>1</v>
      </c>
      <c r="AY24" s="553">
        <v>1</v>
      </c>
      <c r="AZ24" s="553">
        <v>1</v>
      </c>
      <c r="BA24" s="553">
        <v>1</v>
      </c>
      <c r="BB24" s="553">
        <v>1</v>
      </c>
      <c r="BC24" s="553">
        <v>1</v>
      </c>
      <c r="BD24" s="553">
        <v>1</v>
      </c>
      <c r="BE24" s="553">
        <v>1</v>
      </c>
      <c r="BF24" s="553"/>
      <c r="BG24" s="553"/>
      <c r="BH24" s="553"/>
      <c r="BI24" s="553"/>
      <c r="BJ24" s="553"/>
      <c r="BK24" s="553"/>
      <c r="BL24" s="553"/>
      <c r="BM24" s="553"/>
      <c r="BN24" s="553"/>
      <c r="BO24" s="553"/>
      <c r="BP24" s="553"/>
      <c r="BQ24" s="553"/>
      <c r="BR24" s="553"/>
      <c r="BS24" s="553"/>
      <c r="BT24" s="553"/>
      <c r="BU24" s="553"/>
      <c r="BV24" s="553"/>
      <c r="BW24" s="553"/>
      <c r="BX24" s="553"/>
      <c r="BY24" s="553"/>
      <c r="BZ24" s="553"/>
      <c r="CA24" s="553"/>
      <c r="CB24" s="553"/>
      <c r="CC24" s="553"/>
      <c r="CD24" s="553"/>
      <c r="CE24" s="553"/>
      <c r="CF24" s="553"/>
      <c r="CG24" s="553"/>
      <c r="CH24" s="553"/>
      <c r="CI24" s="553"/>
      <c r="CJ24" s="553"/>
      <c r="CK24" s="553"/>
      <c r="CL24" s="553"/>
      <c r="CM24" s="553"/>
      <c r="CN24" s="553"/>
      <c r="CO24" s="553"/>
      <c r="CP24" s="553"/>
      <c r="CQ24" s="553"/>
      <c r="CR24" s="553"/>
      <c r="CS24" s="553"/>
      <c r="CT24" s="553"/>
      <c r="CU24" s="553"/>
      <c r="CV24" s="553"/>
      <c r="CW24" s="553"/>
      <c r="CX24" s="553"/>
      <c r="CY24" s="553"/>
      <c r="CZ24" s="553"/>
      <c r="DA24" s="553"/>
      <c r="DB24" s="553"/>
      <c r="DC24" s="553"/>
      <c r="DD24" s="553"/>
      <c r="DE24" s="553"/>
      <c r="DF24" s="553"/>
      <c r="DG24" s="553"/>
      <c r="DH24" s="553"/>
      <c r="DI24" s="553"/>
      <c r="DJ24" s="553"/>
      <c r="DK24" s="553"/>
      <c r="DL24" s="553"/>
      <c r="DM24" s="553"/>
      <c r="DN24" s="553"/>
      <c r="DO24" s="553"/>
      <c r="DP24" s="553"/>
      <c r="DQ24" s="553"/>
      <c r="DR24" s="553"/>
      <c r="DS24" s="553"/>
      <c r="DT24" s="553"/>
      <c r="DU24" s="553"/>
      <c r="DV24" s="553"/>
      <c r="DW24" s="553"/>
      <c r="DX24" s="553"/>
      <c r="DY24" s="553"/>
      <c r="DZ24" s="553"/>
      <c r="EA24" s="553"/>
      <c r="EB24" s="553"/>
      <c r="EC24" s="553"/>
      <c r="ED24" s="553"/>
      <c r="EE24" s="553"/>
      <c r="EF24" s="553"/>
      <c r="EG24" s="553"/>
      <c r="EH24" s="553"/>
      <c r="EI24" s="553"/>
      <c r="EJ24" s="553"/>
      <c r="EK24" s="553"/>
      <c r="EL24" s="553"/>
      <c r="EM24" s="553"/>
      <c r="EN24" s="553"/>
      <c r="EO24" s="553"/>
      <c r="EP24" s="553"/>
      <c r="EQ24" s="553"/>
      <c r="ER24" s="553"/>
      <c r="ES24" s="553"/>
      <c r="ET24" s="553"/>
      <c r="EU24" s="553"/>
      <c r="EV24" s="553"/>
      <c r="EW24" s="553"/>
      <c r="EX24" s="553"/>
      <c r="EY24" s="553"/>
      <c r="EZ24" s="553"/>
      <c r="FA24" s="553"/>
      <c r="FB24" s="553"/>
      <c r="FC24" s="553"/>
      <c r="FD24" s="553"/>
      <c r="FE24" s="553"/>
      <c r="FF24" s="553"/>
      <c r="FG24" s="553"/>
      <c r="FH24" s="553"/>
      <c r="FI24" s="553"/>
      <c r="FJ24" s="553"/>
      <c r="FK24" s="553"/>
      <c r="FL24" s="553"/>
      <c r="FM24" s="553"/>
      <c r="FN24" s="553"/>
      <c r="FO24" s="553"/>
      <c r="FP24" s="553"/>
      <c r="FQ24" s="553"/>
      <c r="FR24" s="553"/>
      <c r="FS24" s="553"/>
      <c r="FT24" s="553"/>
      <c r="FU24" s="553"/>
      <c r="FV24" s="553"/>
      <c r="FW24" s="553"/>
      <c r="FX24" s="553"/>
      <c r="FY24" s="553"/>
      <c r="FZ24" s="553"/>
      <c r="GA24" s="553"/>
      <c r="GB24" s="553"/>
      <c r="GC24" s="553"/>
      <c r="GD24" s="553"/>
      <c r="GE24" s="553"/>
      <c r="GF24" s="553"/>
      <c r="GG24" s="553"/>
      <c r="GH24" s="553"/>
      <c r="GI24" s="553"/>
      <c r="GJ24" s="553"/>
      <c r="GK24" s="553"/>
      <c r="GL24" s="553"/>
      <c r="GM24" s="553"/>
      <c r="GN24" s="553"/>
      <c r="GO24" s="553"/>
      <c r="GP24" s="553"/>
      <c r="GQ24" s="553"/>
      <c r="GR24" s="553"/>
      <c r="GS24" s="553"/>
      <c r="GT24" s="553"/>
      <c r="GU24" s="553"/>
      <c r="GV24" s="553"/>
      <c r="GW24" s="553"/>
      <c r="GX24" s="553"/>
      <c r="GY24" s="553"/>
      <c r="GZ24" s="553"/>
      <c r="HA24" s="553"/>
      <c r="HB24" s="553"/>
      <c r="HC24" s="553"/>
      <c r="HD24" s="553"/>
      <c r="HE24" s="553"/>
      <c r="HF24" s="553"/>
      <c r="HG24" s="553"/>
      <c r="HH24" s="553"/>
      <c r="HI24" s="553"/>
      <c r="HJ24" s="553"/>
      <c r="HK24" s="553"/>
      <c r="HL24" s="553"/>
      <c r="HM24" s="553"/>
      <c r="HN24" s="553"/>
      <c r="HO24" s="553"/>
      <c r="HP24" s="553"/>
      <c r="HQ24" s="553"/>
      <c r="HR24" s="553"/>
      <c r="HS24" s="553"/>
      <c r="HT24" s="553"/>
      <c r="HU24" s="553"/>
      <c r="HV24" s="553"/>
      <c r="HW24" s="553"/>
      <c r="HX24" s="553"/>
      <c r="HY24" s="553"/>
      <c r="HZ24" s="553"/>
      <c r="IA24" s="553"/>
      <c r="IB24" s="553"/>
      <c r="IC24" s="553"/>
      <c r="ID24" s="553"/>
      <c r="IE24" s="553"/>
      <c r="IF24" s="553"/>
      <c r="IG24" s="553"/>
      <c r="IH24" s="553"/>
      <c r="II24" s="553"/>
      <c r="IJ24" s="553"/>
      <c r="IK24" s="553"/>
      <c r="IL24" s="553"/>
      <c r="IM24" s="553"/>
      <c r="IN24" s="553"/>
      <c r="IO24" s="553"/>
      <c r="IP24" s="553"/>
      <c r="IQ24" s="553"/>
      <c r="IR24" s="553"/>
      <c r="IS24" s="553"/>
      <c r="IT24" s="553"/>
      <c r="IU24" s="553"/>
      <c r="IV24" s="553"/>
      <c r="IW24" s="553"/>
      <c r="IX24" s="553"/>
      <c r="IY24" s="553"/>
      <c r="IZ24" s="553"/>
      <c r="JA24" s="553"/>
      <c r="JB24" s="721"/>
      <c r="JC24" s="721"/>
      <c r="JD24" s="299"/>
      <c r="JE24" s="299"/>
      <c r="JF24" s="549" t="str">
        <f>CONCATENATE($B$22,C24,D24)</f>
        <v>라. 위성통신망 설치인마샛 원격측정장치(RTU) 설치L-BAND위성, KU-BAND위성 겸용</v>
      </c>
      <c r="JG24" s="711">
        <f>F24</f>
        <v>37</v>
      </c>
      <c r="JH24" s="299" t="str">
        <f>E24</f>
        <v>대</v>
      </c>
      <c r="JI24" s="710"/>
      <c r="JJ24" s="710"/>
    </row>
    <row r="25" spans="1:270" s="550" customFormat="1" ht="21.95" customHeight="1">
      <c r="A25" s="554"/>
      <c r="B25" s="555">
        <f>B24+1</f>
        <v>3</v>
      </c>
      <c r="C25" s="49" t="s">
        <v>1416</v>
      </c>
      <c r="D25" s="50" t="s">
        <v>1417</v>
      </c>
      <c r="E25" s="26" t="s">
        <v>78</v>
      </c>
      <c r="F25" s="552">
        <f>SUM(G25:IM25)</f>
        <v>370</v>
      </c>
      <c r="G25" s="553"/>
      <c r="H25" s="553"/>
      <c r="I25" s="553"/>
      <c r="J25" s="553"/>
      <c r="K25" s="553"/>
      <c r="L25" s="553"/>
      <c r="M25" s="553"/>
      <c r="N25" s="553">
        <v>10</v>
      </c>
      <c r="O25" s="553"/>
      <c r="P25" s="553">
        <v>10</v>
      </c>
      <c r="Q25" s="553"/>
      <c r="R25" s="553">
        <v>10</v>
      </c>
      <c r="S25" s="553">
        <v>10</v>
      </c>
      <c r="T25" s="553">
        <v>10</v>
      </c>
      <c r="U25" s="553">
        <v>10</v>
      </c>
      <c r="V25" s="553">
        <v>10</v>
      </c>
      <c r="W25" s="553">
        <v>10</v>
      </c>
      <c r="X25" s="553">
        <v>10</v>
      </c>
      <c r="Y25" s="553">
        <v>10</v>
      </c>
      <c r="Z25" s="553">
        <v>10</v>
      </c>
      <c r="AA25" s="553">
        <v>10</v>
      </c>
      <c r="AB25" s="553">
        <v>10</v>
      </c>
      <c r="AC25" s="553">
        <v>10</v>
      </c>
      <c r="AD25" s="553">
        <v>10</v>
      </c>
      <c r="AE25" s="553">
        <v>10</v>
      </c>
      <c r="AF25" s="553">
        <v>10</v>
      </c>
      <c r="AG25" s="553">
        <v>10</v>
      </c>
      <c r="AH25" s="553"/>
      <c r="AI25" s="553">
        <v>10</v>
      </c>
      <c r="AJ25" s="553"/>
      <c r="AK25" s="553"/>
      <c r="AL25" s="553">
        <v>10</v>
      </c>
      <c r="AM25" s="553"/>
      <c r="AN25" s="553">
        <v>10</v>
      </c>
      <c r="AO25" s="553">
        <v>10</v>
      </c>
      <c r="AP25" s="553">
        <v>10</v>
      </c>
      <c r="AQ25" s="553">
        <v>10</v>
      </c>
      <c r="AR25" s="553">
        <v>10</v>
      </c>
      <c r="AS25" s="553">
        <v>10</v>
      </c>
      <c r="AT25" s="553">
        <v>10</v>
      </c>
      <c r="AU25" s="553">
        <v>10</v>
      </c>
      <c r="AV25" s="553"/>
      <c r="AW25" s="553">
        <v>10</v>
      </c>
      <c r="AX25" s="553">
        <v>10</v>
      </c>
      <c r="AY25" s="553">
        <v>10</v>
      </c>
      <c r="AZ25" s="553">
        <v>10</v>
      </c>
      <c r="BA25" s="553">
        <v>10</v>
      </c>
      <c r="BB25" s="553">
        <v>10</v>
      </c>
      <c r="BC25" s="553">
        <v>10</v>
      </c>
      <c r="BD25" s="553">
        <v>10</v>
      </c>
      <c r="BE25" s="553">
        <v>10</v>
      </c>
      <c r="BF25" s="553"/>
      <c r="BG25" s="553"/>
      <c r="BH25" s="553"/>
      <c r="BI25" s="553"/>
      <c r="BJ25" s="553"/>
      <c r="BK25" s="553"/>
      <c r="BL25" s="553"/>
      <c r="BM25" s="553"/>
      <c r="BN25" s="553"/>
      <c r="BO25" s="553"/>
      <c r="BP25" s="553"/>
      <c r="BQ25" s="553"/>
      <c r="BR25" s="553"/>
      <c r="BS25" s="553"/>
      <c r="BT25" s="553"/>
      <c r="BU25" s="553"/>
      <c r="BV25" s="553"/>
      <c r="BW25" s="553"/>
      <c r="BX25" s="553"/>
      <c r="BY25" s="553"/>
      <c r="BZ25" s="553"/>
      <c r="CA25" s="553"/>
      <c r="CB25" s="553"/>
      <c r="CC25" s="553"/>
      <c r="CD25" s="553"/>
      <c r="CE25" s="553"/>
      <c r="CF25" s="553"/>
      <c r="CG25" s="553"/>
      <c r="CH25" s="553"/>
      <c r="CI25" s="553"/>
      <c r="CJ25" s="553"/>
      <c r="CK25" s="553"/>
      <c r="CL25" s="553"/>
      <c r="CM25" s="553"/>
      <c r="CN25" s="553"/>
      <c r="CO25" s="553"/>
      <c r="CP25" s="553"/>
      <c r="CQ25" s="553"/>
      <c r="CR25" s="553"/>
      <c r="CS25" s="553"/>
      <c r="CT25" s="553"/>
      <c r="CU25" s="553"/>
      <c r="CV25" s="553"/>
      <c r="CW25" s="553"/>
      <c r="CX25" s="553"/>
      <c r="CY25" s="553"/>
      <c r="CZ25" s="553"/>
      <c r="DA25" s="553"/>
      <c r="DB25" s="553"/>
      <c r="DC25" s="553"/>
      <c r="DD25" s="553"/>
      <c r="DE25" s="553"/>
      <c r="DF25" s="553"/>
      <c r="DG25" s="553"/>
      <c r="DH25" s="553"/>
      <c r="DI25" s="553"/>
      <c r="DJ25" s="553"/>
      <c r="DK25" s="553"/>
      <c r="DL25" s="553"/>
      <c r="DM25" s="553"/>
      <c r="DN25" s="553"/>
      <c r="DO25" s="553"/>
      <c r="DP25" s="553"/>
      <c r="DQ25" s="553"/>
      <c r="DR25" s="553"/>
      <c r="DS25" s="553"/>
      <c r="DT25" s="553"/>
      <c r="DU25" s="553"/>
      <c r="DV25" s="553"/>
      <c r="DW25" s="553"/>
      <c r="DX25" s="553"/>
      <c r="DY25" s="553"/>
      <c r="DZ25" s="553"/>
      <c r="EA25" s="553"/>
      <c r="EB25" s="553"/>
      <c r="EC25" s="553"/>
      <c r="ED25" s="553"/>
      <c r="EE25" s="553"/>
      <c r="EF25" s="553"/>
      <c r="EG25" s="553"/>
      <c r="EH25" s="553"/>
      <c r="EI25" s="553"/>
      <c r="EJ25" s="553"/>
      <c r="EK25" s="553"/>
      <c r="EL25" s="553"/>
      <c r="EM25" s="553"/>
      <c r="EN25" s="553"/>
      <c r="EO25" s="553"/>
      <c r="EP25" s="553"/>
      <c r="EQ25" s="553"/>
      <c r="ER25" s="553"/>
      <c r="ES25" s="553"/>
      <c r="ET25" s="553"/>
      <c r="EU25" s="553"/>
      <c r="EV25" s="553"/>
      <c r="EW25" s="553"/>
      <c r="EX25" s="553"/>
      <c r="EY25" s="553"/>
      <c r="EZ25" s="553"/>
      <c r="FA25" s="553"/>
      <c r="FB25" s="553"/>
      <c r="FC25" s="553"/>
      <c r="FD25" s="553"/>
      <c r="FE25" s="553"/>
      <c r="FF25" s="553"/>
      <c r="FG25" s="553"/>
      <c r="FH25" s="553"/>
      <c r="FI25" s="553"/>
      <c r="FJ25" s="553"/>
      <c r="FK25" s="553"/>
      <c r="FL25" s="553"/>
      <c r="FM25" s="553"/>
      <c r="FN25" s="553"/>
      <c r="FO25" s="553"/>
      <c r="FP25" s="553"/>
      <c r="FQ25" s="553"/>
      <c r="FR25" s="553"/>
      <c r="FS25" s="553"/>
      <c r="FT25" s="553"/>
      <c r="FU25" s="553"/>
      <c r="FV25" s="553"/>
      <c r="FW25" s="553"/>
      <c r="FX25" s="553"/>
      <c r="FY25" s="553"/>
      <c r="FZ25" s="553"/>
      <c r="GA25" s="553"/>
      <c r="GB25" s="553"/>
      <c r="GC25" s="553"/>
      <c r="GD25" s="553"/>
      <c r="GE25" s="553"/>
      <c r="GF25" s="553"/>
      <c r="GG25" s="553"/>
      <c r="GH25" s="553"/>
      <c r="GI25" s="553"/>
      <c r="GJ25" s="553"/>
      <c r="GK25" s="553"/>
      <c r="GL25" s="553"/>
      <c r="GM25" s="553"/>
      <c r="GN25" s="553"/>
      <c r="GO25" s="553"/>
      <c r="GP25" s="553"/>
      <c r="GQ25" s="553"/>
      <c r="GR25" s="553"/>
      <c r="GS25" s="553"/>
      <c r="GT25" s="553"/>
      <c r="GU25" s="553"/>
      <c r="GV25" s="553"/>
      <c r="GW25" s="553"/>
      <c r="GX25" s="553"/>
      <c r="GY25" s="553"/>
      <c r="GZ25" s="553"/>
      <c r="HA25" s="553"/>
      <c r="HB25" s="553"/>
      <c r="HC25" s="553"/>
      <c r="HD25" s="553"/>
      <c r="HE25" s="553"/>
      <c r="HF25" s="553"/>
      <c r="HG25" s="553"/>
      <c r="HH25" s="553"/>
      <c r="HI25" s="553"/>
      <c r="HJ25" s="553"/>
      <c r="HK25" s="553"/>
      <c r="HL25" s="553"/>
      <c r="HM25" s="553"/>
      <c r="HN25" s="553"/>
      <c r="HO25" s="553"/>
      <c r="HP25" s="553"/>
      <c r="HQ25" s="553"/>
      <c r="HR25" s="553"/>
      <c r="HS25" s="553"/>
      <c r="HT25" s="553"/>
      <c r="HU25" s="553"/>
      <c r="HV25" s="553"/>
      <c r="HW25" s="553"/>
      <c r="HX25" s="553"/>
      <c r="HY25" s="553"/>
      <c r="HZ25" s="553"/>
      <c r="IA25" s="553"/>
      <c r="IB25" s="553"/>
      <c r="IC25" s="553"/>
      <c r="ID25" s="553"/>
      <c r="IE25" s="553"/>
      <c r="IF25" s="553"/>
      <c r="IG25" s="553"/>
      <c r="IH25" s="553"/>
      <c r="II25" s="553"/>
      <c r="IJ25" s="553"/>
      <c r="IK25" s="553"/>
      <c r="IL25" s="553"/>
      <c r="IM25" s="553"/>
      <c r="IN25" s="553"/>
      <c r="IO25" s="553"/>
      <c r="IP25" s="553"/>
      <c r="IQ25" s="553"/>
      <c r="IR25" s="553"/>
      <c r="IS25" s="553"/>
      <c r="IT25" s="553"/>
      <c r="IU25" s="553"/>
      <c r="IV25" s="553"/>
      <c r="IW25" s="553"/>
      <c r="IX25" s="553"/>
      <c r="IY25" s="553"/>
      <c r="IZ25" s="553"/>
      <c r="JA25" s="553"/>
      <c r="JB25" s="721"/>
      <c r="JC25" s="721"/>
      <c r="JD25" s="299"/>
      <c r="JE25" s="299"/>
      <c r="JF25" s="549" t="str">
        <f>CONCATENATE($B$22,C25,D25)</f>
        <v>라. 위성통신망 설치위성단말 케이블 설치AWG20X6C</v>
      </c>
      <c r="JG25" s="711">
        <f>F25</f>
        <v>370</v>
      </c>
      <c r="JH25" s="299" t="str">
        <f>E25</f>
        <v>m</v>
      </c>
      <c r="JI25" s="710"/>
      <c r="JJ25" s="710"/>
    </row>
    <row r="26" spans="1:270" s="550" customFormat="1" ht="21.95" customHeight="1">
      <c r="A26" s="554"/>
      <c r="B26" s="555">
        <f t="shared" ref="B26" si="5">B25+1</f>
        <v>4</v>
      </c>
      <c r="C26" s="49" t="s">
        <v>1430</v>
      </c>
      <c r="D26" s="50" t="s">
        <v>1662</v>
      </c>
      <c r="E26" s="26" t="s">
        <v>78</v>
      </c>
      <c r="F26" s="552">
        <f>SUM(G26:IM26)</f>
        <v>185</v>
      </c>
      <c r="G26" s="553"/>
      <c r="H26" s="553"/>
      <c r="I26" s="553"/>
      <c r="J26" s="553"/>
      <c r="K26" s="553"/>
      <c r="L26" s="553"/>
      <c r="M26" s="553"/>
      <c r="N26" s="553">
        <v>5</v>
      </c>
      <c r="O26" s="553"/>
      <c r="P26" s="553">
        <v>5</v>
      </c>
      <c r="Q26" s="553"/>
      <c r="R26" s="553">
        <v>5</v>
      </c>
      <c r="S26" s="553">
        <v>5</v>
      </c>
      <c r="T26" s="553">
        <v>5</v>
      </c>
      <c r="U26" s="553">
        <v>5</v>
      </c>
      <c r="V26" s="553">
        <v>5</v>
      </c>
      <c r="W26" s="553">
        <v>5</v>
      </c>
      <c r="X26" s="553">
        <v>5</v>
      </c>
      <c r="Y26" s="553">
        <v>5</v>
      </c>
      <c r="Z26" s="553">
        <v>5</v>
      </c>
      <c r="AA26" s="553">
        <v>5</v>
      </c>
      <c r="AB26" s="553">
        <v>5</v>
      </c>
      <c r="AC26" s="553">
        <v>5</v>
      </c>
      <c r="AD26" s="553">
        <v>5</v>
      </c>
      <c r="AE26" s="553">
        <v>5</v>
      </c>
      <c r="AF26" s="553">
        <v>5</v>
      </c>
      <c r="AG26" s="553">
        <v>5</v>
      </c>
      <c r="AH26" s="553"/>
      <c r="AI26" s="553">
        <v>5</v>
      </c>
      <c r="AJ26" s="553"/>
      <c r="AK26" s="553"/>
      <c r="AL26" s="553">
        <v>5</v>
      </c>
      <c r="AM26" s="553"/>
      <c r="AN26" s="553">
        <v>5</v>
      </c>
      <c r="AO26" s="553">
        <v>5</v>
      </c>
      <c r="AP26" s="553">
        <v>5</v>
      </c>
      <c r="AQ26" s="553">
        <v>5</v>
      </c>
      <c r="AR26" s="553">
        <v>5</v>
      </c>
      <c r="AS26" s="553">
        <v>5</v>
      </c>
      <c r="AT26" s="553">
        <v>5</v>
      </c>
      <c r="AU26" s="553">
        <v>5</v>
      </c>
      <c r="AV26" s="553"/>
      <c r="AW26" s="553">
        <v>5</v>
      </c>
      <c r="AX26" s="553">
        <v>5</v>
      </c>
      <c r="AY26" s="553">
        <v>5</v>
      </c>
      <c r="AZ26" s="553">
        <v>5</v>
      </c>
      <c r="BA26" s="553">
        <v>5</v>
      </c>
      <c r="BB26" s="553">
        <v>5</v>
      </c>
      <c r="BC26" s="553">
        <v>5</v>
      </c>
      <c r="BD26" s="553">
        <v>5</v>
      </c>
      <c r="BE26" s="553">
        <v>5</v>
      </c>
      <c r="BF26" s="553"/>
      <c r="BG26" s="553"/>
      <c r="BH26" s="553"/>
      <c r="BI26" s="553"/>
      <c r="BJ26" s="553"/>
      <c r="BK26" s="553"/>
      <c r="BL26" s="553"/>
      <c r="BM26" s="553"/>
      <c r="BN26" s="553"/>
      <c r="BO26" s="553"/>
      <c r="BP26" s="553"/>
      <c r="BQ26" s="553"/>
      <c r="BR26" s="553"/>
      <c r="BS26" s="553"/>
      <c r="BT26" s="553"/>
      <c r="BU26" s="553"/>
      <c r="BV26" s="553"/>
      <c r="BW26" s="553"/>
      <c r="BX26" s="553"/>
      <c r="BY26" s="553"/>
      <c r="BZ26" s="553"/>
      <c r="CA26" s="553"/>
      <c r="CB26" s="553"/>
      <c r="CC26" s="553"/>
      <c r="CD26" s="553"/>
      <c r="CE26" s="553"/>
      <c r="CF26" s="553"/>
      <c r="CG26" s="553"/>
      <c r="CH26" s="553"/>
      <c r="CI26" s="553"/>
      <c r="CJ26" s="553"/>
      <c r="CK26" s="553"/>
      <c r="CL26" s="553"/>
      <c r="CM26" s="553"/>
      <c r="CN26" s="553"/>
      <c r="CO26" s="553"/>
      <c r="CP26" s="553"/>
      <c r="CQ26" s="553"/>
      <c r="CR26" s="553"/>
      <c r="CS26" s="553"/>
      <c r="CT26" s="553"/>
      <c r="CU26" s="553"/>
      <c r="CV26" s="553"/>
      <c r="CW26" s="553"/>
      <c r="CX26" s="553"/>
      <c r="CY26" s="553"/>
      <c r="CZ26" s="553"/>
      <c r="DA26" s="553"/>
      <c r="DB26" s="553"/>
      <c r="DC26" s="553"/>
      <c r="DD26" s="553"/>
      <c r="DE26" s="553"/>
      <c r="DF26" s="553"/>
      <c r="DG26" s="553"/>
      <c r="DH26" s="553"/>
      <c r="DI26" s="553"/>
      <c r="DJ26" s="553"/>
      <c r="DK26" s="553"/>
      <c r="DL26" s="553"/>
      <c r="DM26" s="553"/>
      <c r="DN26" s="553"/>
      <c r="DO26" s="553"/>
      <c r="DP26" s="553"/>
      <c r="DQ26" s="553"/>
      <c r="DR26" s="553"/>
      <c r="DS26" s="553"/>
      <c r="DT26" s="553"/>
      <c r="DU26" s="553"/>
      <c r="DV26" s="553"/>
      <c r="DW26" s="553"/>
      <c r="DX26" s="553"/>
      <c r="DY26" s="553"/>
      <c r="DZ26" s="553"/>
      <c r="EA26" s="553"/>
      <c r="EB26" s="553"/>
      <c r="EC26" s="553"/>
      <c r="ED26" s="553"/>
      <c r="EE26" s="553"/>
      <c r="EF26" s="553"/>
      <c r="EG26" s="553"/>
      <c r="EH26" s="553"/>
      <c r="EI26" s="553"/>
      <c r="EJ26" s="553"/>
      <c r="EK26" s="553"/>
      <c r="EL26" s="553"/>
      <c r="EM26" s="553"/>
      <c r="EN26" s="553"/>
      <c r="EO26" s="553"/>
      <c r="EP26" s="553"/>
      <c r="EQ26" s="553"/>
      <c r="ER26" s="553"/>
      <c r="ES26" s="553"/>
      <c r="ET26" s="553"/>
      <c r="EU26" s="553"/>
      <c r="EV26" s="553"/>
      <c r="EW26" s="553"/>
      <c r="EX26" s="553"/>
      <c r="EY26" s="553"/>
      <c r="EZ26" s="553"/>
      <c r="FA26" s="553"/>
      <c r="FB26" s="553"/>
      <c r="FC26" s="553"/>
      <c r="FD26" s="553"/>
      <c r="FE26" s="553"/>
      <c r="FF26" s="553"/>
      <c r="FG26" s="553"/>
      <c r="FH26" s="553"/>
      <c r="FI26" s="553"/>
      <c r="FJ26" s="553"/>
      <c r="FK26" s="553"/>
      <c r="FL26" s="553"/>
      <c r="FM26" s="553"/>
      <c r="FN26" s="553"/>
      <c r="FO26" s="553"/>
      <c r="FP26" s="553"/>
      <c r="FQ26" s="553"/>
      <c r="FR26" s="553"/>
      <c r="FS26" s="553"/>
      <c r="FT26" s="553"/>
      <c r="FU26" s="553"/>
      <c r="FV26" s="553"/>
      <c r="FW26" s="553"/>
      <c r="FX26" s="553"/>
      <c r="FY26" s="553"/>
      <c r="FZ26" s="553"/>
      <c r="GA26" s="553"/>
      <c r="GB26" s="553"/>
      <c r="GC26" s="553"/>
      <c r="GD26" s="553"/>
      <c r="GE26" s="553"/>
      <c r="GF26" s="553"/>
      <c r="GG26" s="553"/>
      <c r="GH26" s="553"/>
      <c r="GI26" s="553"/>
      <c r="GJ26" s="553"/>
      <c r="GK26" s="553"/>
      <c r="GL26" s="553"/>
      <c r="GM26" s="553"/>
      <c r="GN26" s="553"/>
      <c r="GO26" s="553"/>
      <c r="GP26" s="553"/>
      <c r="GQ26" s="553"/>
      <c r="GR26" s="553"/>
      <c r="GS26" s="553"/>
      <c r="GT26" s="553"/>
      <c r="GU26" s="553"/>
      <c r="GV26" s="553"/>
      <c r="GW26" s="553"/>
      <c r="GX26" s="553"/>
      <c r="GY26" s="553"/>
      <c r="GZ26" s="553"/>
      <c r="HA26" s="553"/>
      <c r="HB26" s="553"/>
      <c r="HC26" s="553"/>
      <c r="HD26" s="553"/>
      <c r="HE26" s="553"/>
      <c r="HF26" s="553"/>
      <c r="HG26" s="553"/>
      <c r="HH26" s="553"/>
      <c r="HI26" s="553"/>
      <c r="HJ26" s="553"/>
      <c r="HK26" s="553"/>
      <c r="HL26" s="553"/>
      <c r="HM26" s="553"/>
      <c r="HN26" s="553"/>
      <c r="HO26" s="553"/>
      <c r="HP26" s="553"/>
      <c r="HQ26" s="553"/>
      <c r="HR26" s="553"/>
      <c r="HS26" s="553"/>
      <c r="HT26" s="553"/>
      <c r="HU26" s="553"/>
      <c r="HV26" s="553"/>
      <c r="HW26" s="553"/>
      <c r="HX26" s="553"/>
      <c r="HY26" s="553"/>
      <c r="HZ26" s="553"/>
      <c r="IA26" s="553"/>
      <c r="IB26" s="553"/>
      <c r="IC26" s="553"/>
      <c r="ID26" s="553"/>
      <c r="IE26" s="553"/>
      <c r="IF26" s="553"/>
      <c r="IG26" s="553"/>
      <c r="IH26" s="553"/>
      <c r="II26" s="553"/>
      <c r="IJ26" s="553"/>
      <c r="IK26" s="553"/>
      <c r="IL26" s="553"/>
      <c r="IM26" s="553"/>
      <c r="IN26" s="553"/>
      <c r="IO26" s="553"/>
      <c r="IP26" s="553"/>
      <c r="IQ26" s="553"/>
      <c r="IR26" s="553"/>
      <c r="IS26" s="553"/>
      <c r="IT26" s="553"/>
      <c r="IU26" s="553"/>
      <c r="IV26" s="553"/>
      <c r="IW26" s="553"/>
      <c r="IX26" s="553"/>
      <c r="IY26" s="553"/>
      <c r="IZ26" s="553"/>
      <c r="JA26" s="553"/>
      <c r="JB26" s="721"/>
      <c r="JC26" s="721"/>
      <c r="JD26" s="299"/>
      <c r="JE26" s="299"/>
      <c r="JF26" s="549" t="str">
        <f>CONCATENATE($B$22,C26,D26)</f>
        <v>라. 위성통신망 설치후렉시블 전선관 포설GW, 12㎜</v>
      </c>
      <c r="JG26" s="711">
        <f>F26</f>
        <v>185</v>
      </c>
      <c r="JH26" s="299" t="str">
        <f>E26</f>
        <v>m</v>
      </c>
      <c r="JI26" s="710"/>
      <c r="JJ26" s="710"/>
    </row>
    <row r="27" spans="1:270" s="550" customFormat="1" ht="21.95" customHeight="1">
      <c r="A27" s="554"/>
      <c r="B27" s="555"/>
      <c r="C27" s="49"/>
      <c r="D27" s="50"/>
      <c r="E27" s="26"/>
      <c r="F27" s="552"/>
      <c r="G27" s="553"/>
      <c r="H27" s="553"/>
      <c r="I27" s="553"/>
      <c r="J27" s="553"/>
      <c r="K27" s="553"/>
      <c r="L27" s="553"/>
      <c r="M27" s="553"/>
      <c r="N27" s="553"/>
      <c r="O27" s="553"/>
      <c r="P27" s="553"/>
      <c r="Q27" s="553"/>
      <c r="R27" s="553"/>
      <c r="S27" s="553"/>
      <c r="T27" s="553"/>
      <c r="U27" s="553"/>
      <c r="V27" s="553"/>
      <c r="W27" s="553"/>
      <c r="X27" s="553"/>
      <c r="Y27" s="553"/>
      <c r="Z27" s="552"/>
      <c r="AA27" s="553"/>
      <c r="AB27" s="553"/>
      <c r="AC27" s="553"/>
      <c r="AD27" s="553"/>
      <c r="AE27" s="553"/>
      <c r="AF27" s="553"/>
      <c r="AG27" s="553"/>
      <c r="AH27" s="553"/>
      <c r="AI27" s="553"/>
      <c r="AJ27" s="553"/>
      <c r="AK27" s="553"/>
      <c r="AL27" s="553"/>
      <c r="AM27" s="553"/>
      <c r="AN27" s="552"/>
      <c r="AO27" s="553"/>
      <c r="AP27" s="553"/>
      <c r="AQ27" s="553"/>
      <c r="AR27" s="553"/>
      <c r="AS27" s="553"/>
      <c r="AT27" s="553"/>
      <c r="AU27" s="553"/>
      <c r="AV27" s="553"/>
      <c r="AW27" s="553"/>
      <c r="AX27" s="553"/>
      <c r="AY27" s="553"/>
      <c r="AZ27" s="553"/>
      <c r="BA27" s="553"/>
      <c r="BB27" s="553"/>
      <c r="BC27" s="552"/>
      <c r="BD27" s="553"/>
      <c r="BE27" s="553"/>
      <c r="BF27" s="553"/>
      <c r="BG27" s="553"/>
      <c r="BH27" s="553"/>
      <c r="BI27" s="553"/>
      <c r="BJ27" s="553"/>
      <c r="BK27" s="553"/>
      <c r="BL27" s="553"/>
      <c r="BM27" s="553"/>
      <c r="BN27" s="553"/>
      <c r="BO27" s="553"/>
      <c r="BP27" s="553"/>
      <c r="BQ27" s="553"/>
      <c r="BR27" s="553"/>
      <c r="BS27" s="553"/>
      <c r="BT27" s="553"/>
      <c r="BU27" s="553"/>
      <c r="BV27" s="553"/>
      <c r="BW27" s="553"/>
      <c r="BX27" s="553"/>
      <c r="BY27" s="553"/>
      <c r="BZ27" s="553"/>
      <c r="CA27" s="553"/>
      <c r="CB27" s="553"/>
      <c r="CC27" s="553"/>
      <c r="CD27" s="553"/>
      <c r="CE27" s="553"/>
      <c r="CF27" s="553"/>
      <c r="CG27" s="553"/>
      <c r="CH27" s="553"/>
      <c r="CI27" s="553"/>
      <c r="CJ27" s="553"/>
      <c r="CK27" s="553"/>
      <c r="CL27" s="553"/>
      <c r="CM27" s="553"/>
      <c r="CN27" s="553"/>
      <c r="CO27" s="553"/>
      <c r="CP27" s="553"/>
      <c r="CQ27" s="553"/>
      <c r="CR27" s="553"/>
      <c r="CS27" s="553"/>
      <c r="CT27" s="553"/>
      <c r="CU27" s="553"/>
      <c r="CV27" s="553"/>
      <c r="CW27" s="553"/>
      <c r="CX27" s="553"/>
      <c r="CY27" s="553"/>
      <c r="CZ27" s="553"/>
      <c r="DA27" s="553"/>
      <c r="DB27" s="553"/>
      <c r="DC27" s="553"/>
      <c r="DD27" s="553"/>
      <c r="DE27" s="553"/>
      <c r="DF27" s="553"/>
      <c r="DG27" s="553"/>
      <c r="DH27" s="553"/>
      <c r="DI27" s="553"/>
      <c r="DJ27" s="553"/>
      <c r="DK27" s="553"/>
      <c r="DL27" s="553"/>
      <c r="DM27" s="553"/>
      <c r="DN27" s="553"/>
      <c r="DO27" s="553"/>
      <c r="DP27" s="553"/>
      <c r="DQ27" s="553"/>
      <c r="DR27" s="553"/>
      <c r="DS27" s="553"/>
      <c r="DT27" s="553"/>
      <c r="DU27" s="553"/>
      <c r="DV27" s="553"/>
      <c r="DW27" s="553"/>
      <c r="DX27" s="553"/>
      <c r="DY27" s="553"/>
      <c r="DZ27" s="553"/>
      <c r="EA27" s="553"/>
      <c r="EB27" s="553"/>
      <c r="EC27" s="553"/>
      <c r="ED27" s="553"/>
      <c r="EE27" s="553"/>
      <c r="EF27" s="553"/>
      <c r="EG27" s="553"/>
      <c r="EH27" s="553"/>
      <c r="EI27" s="553"/>
      <c r="EJ27" s="553"/>
      <c r="EK27" s="553"/>
      <c r="EL27" s="553"/>
      <c r="EM27" s="553"/>
      <c r="EN27" s="553"/>
      <c r="EO27" s="553"/>
      <c r="EP27" s="553"/>
      <c r="EQ27" s="553"/>
      <c r="ER27" s="553"/>
      <c r="ES27" s="553"/>
      <c r="ET27" s="553"/>
      <c r="EU27" s="553"/>
      <c r="EV27" s="553"/>
      <c r="EW27" s="553"/>
      <c r="EX27" s="553"/>
      <c r="EY27" s="553"/>
      <c r="EZ27" s="553"/>
      <c r="FA27" s="553"/>
      <c r="FB27" s="553"/>
      <c r="FC27" s="553"/>
      <c r="FD27" s="553"/>
      <c r="FE27" s="553"/>
      <c r="FF27" s="553"/>
      <c r="FG27" s="553"/>
      <c r="FH27" s="553"/>
      <c r="FI27" s="553"/>
      <c r="FJ27" s="553"/>
      <c r="FK27" s="553"/>
      <c r="FL27" s="553"/>
      <c r="FM27" s="553"/>
      <c r="FN27" s="553"/>
      <c r="FO27" s="553"/>
      <c r="FP27" s="553"/>
      <c r="FQ27" s="553"/>
      <c r="FR27" s="553"/>
      <c r="FS27" s="553"/>
      <c r="FT27" s="553"/>
      <c r="FU27" s="553"/>
      <c r="FV27" s="553"/>
      <c r="FW27" s="553"/>
      <c r="FX27" s="553"/>
      <c r="FY27" s="553"/>
      <c r="FZ27" s="553"/>
      <c r="GA27" s="553"/>
      <c r="GB27" s="553"/>
      <c r="GC27" s="553"/>
      <c r="GD27" s="553"/>
      <c r="GE27" s="553"/>
      <c r="GF27" s="553"/>
      <c r="GG27" s="553"/>
      <c r="GH27" s="553"/>
      <c r="GI27" s="553"/>
      <c r="GJ27" s="553"/>
      <c r="GK27" s="553"/>
      <c r="GL27" s="553"/>
      <c r="GM27" s="553"/>
      <c r="GN27" s="553"/>
      <c r="GO27" s="553"/>
      <c r="GP27" s="553"/>
      <c r="GQ27" s="553"/>
      <c r="GR27" s="553"/>
      <c r="GS27" s="553"/>
      <c r="GT27" s="553"/>
      <c r="GU27" s="553"/>
      <c r="GV27" s="553"/>
      <c r="GW27" s="553"/>
      <c r="GX27" s="553"/>
      <c r="GY27" s="553"/>
      <c r="GZ27" s="553"/>
      <c r="HA27" s="553"/>
      <c r="HB27" s="553"/>
      <c r="HC27" s="553"/>
      <c r="HD27" s="553"/>
      <c r="HE27" s="553"/>
      <c r="HF27" s="553"/>
      <c r="HG27" s="553"/>
      <c r="HH27" s="553"/>
      <c r="HI27" s="553"/>
      <c r="HJ27" s="553"/>
      <c r="HK27" s="553"/>
      <c r="HL27" s="553"/>
      <c r="HM27" s="553"/>
      <c r="HN27" s="553"/>
      <c r="HO27" s="553"/>
      <c r="HP27" s="553"/>
      <c r="HQ27" s="553"/>
      <c r="HR27" s="553"/>
      <c r="HS27" s="553"/>
      <c r="HT27" s="553"/>
      <c r="HU27" s="553"/>
      <c r="HV27" s="553"/>
      <c r="HW27" s="553"/>
      <c r="HX27" s="553"/>
      <c r="HY27" s="553"/>
      <c r="HZ27" s="553"/>
      <c r="IA27" s="553"/>
      <c r="IB27" s="553"/>
      <c r="IC27" s="553"/>
      <c r="ID27" s="553"/>
      <c r="IE27" s="553"/>
      <c r="IF27" s="553"/>
      <c r="IG27" s="553"/>
      <c r="IH27" s="553"/>
      <c r="II27" s="553"/>
      <c r="IJ27" s="553"/>
      <c r="IK27" s="553"/>
      <c r="IL27" s="553"/>
      <c r="IM27" s="553"/>
      <c r="IN27" s="553"/>
      <c r="IO27" s="553"/>
      <c r="IP27" s="553"/>
      <c r="IQ27" s="553"/>
      <c r="IR27" s="553"/>
      <c r="IS27" s="553"/>
      <c r="IT27" s="553"/>
      <c r="IU27" s="553"/>
      <c r="IV27" s="553"/>
      <c r="IW27" s="553"/>
      <c r="IX27" s="553"/>
      <c r="IY27" s="553"/>
      <c r="IZ27" s="553"/>
      <c r="JA27" s="553"/>
      <c r="JB27" s="721"/>
      <c r="JC27" s="721"/>
      <c r="JD27" s="299"/>
      <c r="JE27" s="299"/>
      <c r="JF27" s="549"/>
      <c r="JG27" s="711"/>
      <c r="JH27" s="299"/>
      <c r="JI27" s="710"/>
      <c r="JJ27" s="710"/>
    </row>
    <row r="28" spans="1:270" s="550" customFormat="1" ht="21.95" customHeight="1">
      <c r="A28" s="554"/>
      <c r="B28" s="551" t="s">
        <v>1647</v>
      </c>
      <c r="C28" s="49"/>
      <c r="D28" s="50"/>
      <c r="E28" s="26"/>
      <c r="F28" s="552"/>
      <c r="G28" s="553"/>
      <c r="H28" s="553"/>
      <c r="I28" s="553"/>
      <c r="J28" s="553"/>
      <c r="K28" s="553"/>
      <c r="L28" s="553"/>
      <c r="M28" s="553"/>
      <c r="N28" s="556"/>
      <c r="O28" s="553"/>
      <c r="P28" s="553"/>
      <c r="Q28" s="553"/>
      <c r="R28" s="553"/>
      <c r="S28" s="553"/>
      <c r="T28" s="553"/>
      <c r="U28" s="553"/>
      <c r="V28" s="553"/>
      <c r="W28" s="553"/>
      <c r="X28" s="556"/>
      <c r="Y28" s="553"/>
      <c r="Z28" s="552"/>
      <c r="AA28" s="553"/>
      <c r="AB28" s="553"/>
      <c r="AC28" s="553"/>
      <c r="AD28" s="553"/>
      <c r="AE28" s="553"/>
      <c r="AF28" s="553"/>
      <c r="AG28" s="553"/>
      <c r="AH28" s="553"/>
      <c r="AI28" s="553"/>
      <c r="AJ28" s="553"/>
      <c r="AK28" s="553"/>
      <c r="AL28" s="556"/>
      <c r="AM28" s="553"/>
      <c r="AN28" s="552"/>
      <c r="AO28" s="553"/>
      <c r="AP28" s="553"/>
      <c r="AQ28" s="553"/>
      <c r="AR28" s="553"/>
      <c r="AS28" s="553"/>
      <c r="AT28" s="553"/>
      <c r="AU28" s="553"/>
      <c r="AV28" s="553"/>
      <c r="AW28" s="553"/>
      <c r="AX28" s="553"/>
      <c r="AY28" s="553"/>
      <c r="AZ28" s="553"/>
      <c r="BA28" s="553"/>
      <c r="BB28" s="553"/>
      <c r="BC28" s="552"/>
      <c r="BD28" s="553"/>
      <c r="BE28" s="553"/>
      <c r="BF28" s="553"/>
      <c r="BG28" s="553"/>
      <c r="BH28" s="553"/>
      <c r="BI28" s="553"/>
      <c r="BJ28" s="553"/>
      <c r="BK28" s="553"/>
      <c r="BL28" s="553"/>
      <c r="BM28" s="553"/>
      <c r="BN28" s="553"/>
      <c r="BO28" s="553"/>
      <c r="BP28" s="553"/>
      <c r="BQ28" s="553"/>
      <c r="BR28" s="553"/>
      <c r="BS28" s="553"/>
      <c r="BT28" s="553"/>
      <c r="BU28" s="553"/>
      <c r="BV28" s="553"/>
      <c r="BW28" s="553"/>
      <c r="BX28" s="553"/>
      <c r="BY28" s="553"/>
      <c r="BZ28" s="553"/>
      <c r="CA28" s="553"/>
      <c r="CB28" s="553"/>
      <c r="CC28" s="553"/>
      <c r="CD28" s="553"/>
      <c r="CE28" s="553"/>
      <c r="CF28" s="553"/>
      <c r="CG28" s="553"/>
      <c r="CH28" s="553"/>
      <c r="CI28" s="553"/>
      <c r="CJ28" s="553"/>
      <c r="CK28" s="553"/>
      <c r="CL28" s="553"/>
      <c r="CM28" s="553"/>
      <c r="CN28" s="553"/>
      <c r="CO28" s="553"/>
      <c r="CP28" s="553"/>
      <c r="CQ28" s="553"/>
      <c r="CR28" s="553"/>
      <c r="CS28" s="553"/>
      <c r="CT28" s="553"/>
      <c r="CU28" s="553"/>
      <c r="CV28" s="553"/>
      <c r="CW28" s="553"/>
      <c r="CX28" s="553"/>
      <c r="CY28" s="553"/>
      <c r="CZ28" s="553"/>
      <c r="DA28" s="553"/>
      <c r="DB28" s="553"/>
      <c r="DC28" s="553"/>
      <c r="DD28" s="553"/>
      <c r="DE28" s="553"/>
      <c r="DF28" s="553"/>
      <c r="DG28" s="553"/>
      <c r="DH28" s="553"/>
      <c r="DI28" s="553"/>
      <c r="DJ28" s="553"/>
      <c r="DK28" s="553"/>
      <c r="DL28" s="553"/>
      <c r="DM28" s="553"/>
      <c r="DN28" s="553"/>
      <c r="DO28" s="553"/>
      <c r="DP28" s="553"/>
      <c r="DQ28" s="553"/>
      <c r="DR28" s="553"/>
      <c r="DS28" s="553"/>
      <c r="DT28" s="553"/>
      <c r="DU28" s="553"/>
      <c r="DV28" s="553"/>
      <c r="DW28" s="553"/>
      <c r="DX28" s="553"/>
      <c r="DY28" s="553"/>
      <c r="DZ28" s="553"/>
      <c r="EA28" s="553"/>
      <c r="EB28" s="553"/>
      <c r="EC28" s="553"/>
      <c r="ED28" s="553"/>
      <c r="EE28" s="553"/>
      <c r="EF28" s="553"/>
      <c r="EG28" s="553"/>
      <c r="EH28" s="553"/>
      <c r="EI28" s="553"/>
      <c r="EJ28" s="553"/>
      <c r="EK28" s="553"/>
      <c r="EL28" s="553"/>
      <c r="EM28" s="553"/>
      <c r="EN28" s="553"/>
      <c r="EO28" s="553"/>
      <c r="EP28" s="553"/>
      <c r="EQ28" s="553"/>
      <c r="ER28" s="553"/>
      <c r="ES28" s="553"/>
      <c r="ET28" s="553"/>
      <c r="EU28" s="553"/>
      <c r="EV28" s="553"/>
      <c r="EW28" s="553"/>
      <c r="EX28" s="553"/>
      <c r="EY28" s="553"/>
      <c r="EZ28" s="553"/>
      <c r="FA28" s="553"/>
      <c r="FB28" s="553"/>
      <c r="FC28" s="553"/>
      <c r="FD28" s="553"/>
      <c r="FE28" s="553"/>
      <c r="FF28" s="553"/>
      <c r="FG28" s="553"/>
      <c r="FH28" s="553"/>
      <c r="FI28" s="553"/>
      <c r="FJ28" s="553"/>
      <c r="FK28" s="553"/>
      <c r="FL28" s="553"/>
      <c r="FM28" s="553"/>
      <c r="FN28" s="553"/>
      <c r="FO28" s="553"/>
      <c r="FP28" s="553"/>
      <c r="FQ28" s="553"/>
      <c r="FR28" s="553"/>
      <c r="FS28" s="553"/>
      <c r="FT28" s="553"/>
      <c r="FU28" s="553"/>
      <c r="FV28" s="553"/>
      <c r="FW28" s="553"/>
      <c r="FX28" s="553"/>
      <c r="FY28" s="553"/>
      <c r="FZ28" s="553"/>
      <c r="GA28" s="553"/>
      <c r="GB28" s="553"/>
      <c r="GC28" s="553"/>
      <c r="GD28" s="553"/>
      <c r="GE28" s="553"/>
      <c r="GF28" s="553"/>
      <c r="GG28" s="553"/>
      <c r="GH28" s="553"/>
      <c r="GI28" s="553"/>
      <c r="GJ28" s="553"/>
      <c r="GK28" s="553"/>
      <c r="GL28" s="553"/>
      <c r="GM28" s="553"/>
      <c r="GN28" s="553"/>
      <c r="GO28" s="553"/>
      <c r="GP28" s="553"/>
      <c r="GQ28" s="553"/>
      <c r="GR28" s="553"/>
      <c r="GS28" s="553"/>
      <c r="GT28" s="553"/>
      <c r="GU28" s="553"/>
      <c r="GV28" s="553"/>
      <c r="GW28" s="553"/>
      <c r="GX28" s="553"/>
      <c r="GY28" s="553"/>
      <c r="GZ28" s="553"/>
      <c r="HA28" s="553"/>
      <c r="HB28" s="553"/>
      <c r="HC28" s="553"/>
      <c r="HD28" s="553"/>
      <c r="HE28" s="553"/>
      <c r="HF28" s="553"/>
      <c r="HG28" s="553"/>
      <c r="HH28" s="553"/>
      <c r="HI28" s="553"/>
      <c r="HJ28" s="553"/>
      <c r="HK28" s="553"/>
      <c r="HL28" s="553"/>
      <c r="HM28" s="553"/>
      <c r="HN28" s="553"/>
      <c r="HO28" s="553"/>
      <c r="HP28" s="553"/>
      <c r="HQ28" s="553"/>
      <c r="HR28" s="553"/>
      <c r="HS28" s="553"/>
      <c r="HT28" s="553"/>
      <c r="HU28" s="553"/>
      <c r="HV28" s="553"/>
      <c r="HW28" s="553"/>
      <c r="HX28" s="553"/>
      <c r="HY28" s="553"/>
      <c r="HZ28" s="553"/>
      <c r="IA28" s="553"/>
      <c r="IB28" s="553"/>
      <c r="IC28" s="553"/>
      <c r="ID28" s="553"/>
      <c r="IE28" s="553"/>
      <c r="IF28" s="553"/>
      <c r="IG28" s="553"/>
      <c r="IH28" s="553"/>
      <c r="II28" s="553"/>
      <c r="IJ28" s="553"/>
      <c r="IK28" s="553"/>
      <c r="IL28" s="553"/>
      <c r="IM28" s="553"/>
      <c r="IN28" s="553"/>
      <c r="IO28" s="553"/>
      <c r="IP28" s="553"/>
      <c r="IQ28" s="553"/>
      <c r="IR28" s="553"/>
      <c r="IS28" s="553"/>
      <c r="IT28" s="553"/>
      <c r="IU28" s="553"/>
      <c r="IV28" s="553"/>
      <c r="IW28" s="553"/>
      <c r="IX28" s="553"/>
      <c r="IY28" s="553"/>
      <c r="IZ28" s="553"/>
      <c r="JA28" s="553"/>
      <c r="JB28" s="721"/>
      <c r="JC28" s="721"/>
      <c r="JD28" s="299"/>
      <c r="JE28" s="299"/>
      <c r="JF28" s="549"/>
      <c r="JG28" s="299"/>
      <c r="JH28" s="709"/>
      <c r="JI28" s="710"/>
      <c r="JJ28" s="710"/>
    </row>
    <row r="29" spans="1:270" s="550" customFormat="1" ht="21.95" customHeight="1">
      <c r="A29" s="554"/>
      <c r="B29" s="555">
        <v>1</v>
      </c>
      <c r="C29" s="49" t="s">
        <v>1429</v>
      </c>
      <c r="D29" s="50" t="s">
        <v>1381</v>
      </c>
      <c r="E29" s="26" t="s">
        <v>38</v>
      </c>
      <c r="F29" s="552">
        <f t="shared" ref="F29:F71" si="6">SUM(G29:IM29)</f>
        <v>81</v>
      </c>
      <c r="G29" s="553"/>
      <c r="H29" s="553"/>
      <c r="I29" s="553"/>
      <c r="J29" s="553"/>
      <c r="K29" s="553"/>
      <c r="L29" s="553"/>
      <c r="M29" s="553">
        <v>1</v>
      </c>
      <c r="N29" s="553">
        <v>2</v>
      </c>
      <c r="O29" s="553">
        <v>1</v>
      </c>
      <c r="P29" s="553">
        <v>2</v>
      </c>
      <c r="Q29" s="553">
        <v>2</v>
      </c>
      <c r="R29" s="553">
        <v>2</v>
      </c>
      <c r="S29" s="553">
        <v>1</v>
      </c>
      <c r="T29" s="553">
        <v>1</v>
      </c>
      <c r="U29" s="553">
        <v>2</v>
      </c>
      <c r="V29" s="553">
        <v>2</v>
      </c>
      <c r="W29" s="553">
        <v>2</v>
      </c>
      <c r="X29" s="553">
        <v>2</v>
      </c>
      <c r="Y29" s="553">
        <v>2</v>
      </c>
      <c r="Z29" s="552">
        <v>2</v>
      </c>
      <c r="AA29" s="553">
        <v>2</v>
      </c>
      <c r="AB29" s="553">
        <v>1</v>
      </c>
      <c r="AC29" s="553">
        <v>2</v>
      </c>
      <c r="AD29" s="553">
        <v>2</v>
      </c>
      <c r="AE29" s="553">
        <v>1</v>
      </c>
      <c r="AF29" s="553">
        <v>2</v>
      </c>
      <c r="AG29" s="553">
        <v>2</v>
      </c>
      <c r="AH29" s="553">
        <v>2</v>
      </c>
      <c r="AI29" s="553">
        <v>2</v>
      </c>
      <c r="AJ29" s="553">
        <v>2</v>
      </c>
      <c r="AK29" s="553">
        <v>2</v>
      </c>
      <c r="AL29" s="553">
        <v>2</v>
      </c>
      <c r="AM29" s="553">
        <v>1</v>
      </c>
      <c r="AN29" s="552">
        <v>1</v>
      </c>
      <c r="AO29" s="553">
        <v>2</v>
      </c>
      <c r="AP29" s="553">
        <v>2</v>
      </c>
      <c r="AQ29" s="553">
        <v>2</v>
      </c>
      <c r="AR29" s="553">
        <v>2</v>
      </c>
      <c r="AS29" s="553">
        <v>1</v>
      </c>
      <c r="AT29" s="553">
        <v>2</v>
      </c>
      <c r="AU29" s="553">
        <v>2</v>
      </c>
      <c r="AV29" s="553">
        <v>2</v>
      </c>
      <c r="AW29" s="553">
        <v>2</v>
      </c>
      <c r="AX29" s="553">
        <v>1</v>
      </c>
      <c r="AY29" s="553">
        <v>2</v>
      </c>
      <c r="AZ29" s="553">
        <v>2</v>
      </c>
      <c r="BA29" s="553">
        <v>2</v>
      </c>
      <c r="BB29" s="553">
        <v>2</v>
      </c>
      <c r="BC29" s="552">
        <v>2</v>
      </c>
      <c r="BD29" s="553">
        <v>2</v>
      </c>
      <c r="BE29" s="553">
        <v>1</v>
      </c>
      <c r="BF29" s="553">
        <v>2</v>
      </c>
      <c r="BG29" s="553"/>
      <c r="BH29" s="553"/>
      <c r="BI29" s="553"/>
      <c r="BJ29" s="553"/>
      <c r="BK29" s="553"/>
      <c r="BL29" s="553"/>
      <c r="BM29" s="553"/>
      <c r="BN29" s="553"/>
      <c r="BO29" s="553"/>
      <c r="BP29" s="553"/>
      <c r="BQ29" s="553"/>
      <c r="BR29" s="553"/>
      <c r="BS29" s="553"/>
      <c r="BT29" s="553"/>
      <c r="BU29" s="553"/>
      <c r="BV29" s="553"/>
      <c r="BW29" s="553"/>
      <c r="BX29" s="553"/>
      <c r="BY29" s="553"/>
      <c r="BZ29" s="553"/>
      <c r="CA29" s="553"/>
      <c r="CB29" s="553"/>
      <c r="CC29" s="553"/>
      <c r="CD29" s="553"/>
      <c r="CE29" s="553"/>
      <c r="CF29" s="553"/>
      <c r="CG29" s="553"/>
      <c r="CH29" s="553"/>
      <c r="CI29" s="553"/>
      <c r="CJ29" s="553"/>
      <c r="CK29" s="553"/>
      <c r="CL29" s="553"/>
      <c r="CM29" s="553"/>
      <c r="CN29" s="553"/>
      <c r="CO29" s="553"/>
      <c r="CP29" s="553"/>
      <c r="CQ29" s="553"/>
      <c r="CR29" s="553"/>
      <c r="CS29" s="553"/>
      <c r="CT29" s="553"/>
      <c r="CU29" s="553"/>
      <c r="CV29" s="553"/>
      <c r="CW29" s="553"/>
      <c r="CX29" s="553"/>
      <c r="CY29" s="553"/>
      <c r="CZ29" s="553"/>
      <c r="DA29" s="553"/>
      <c r="DB29" s="553"/>
      <c r="DC29" s="553"/>
      <c r="DD29" s="553"/>
      <c r="DE29" s="553"/>
      <c r="DF29" s="553"/>
      <c r="DG29" s="553"/>
      <c r="DH29" s="553"/>
      <c r="DI29" s="553"/>
      <c r="DJ29" s="553"/>
      <c r="DK29" s="553"/>
      <c r="DL29" s="553"/>
      <c r="DM29" s="553"/>
      <c r="DN29" s="553"/>
      <c r="DO29" s="553"/>
      <c r="DP29" s="553"/>
      <c r="DQ29" s="553"/>
      <c r="DR29" s="553"/>
      <c r="DS29" s="553"/>
      <c r="DT29" s="553"/>
      <c r="DU29" s="553"/>
      <c r="DV29" s="553"/>
      <c r="DW29" s="553"/>
      <c r="DX29" s="553"/>
      <c r="DY29" s="553"/>
      <c r="DZ29" s="553"/>
      <c r="EA29" s="553"/>
      <c r="EB29" s="553"/>
      <c r="EC29" s="553"/>
      <c r="ED29" s="553"/>
      <c r="EE29" s="553"/>
      <c r="EF29" s="553"/>
      <c r="EG29" s="553"/>
      <c r="EH29" s="553"/>
      <c r="EI29" s="553"/>
      <c r="EJ29" s="553"/>
      <c r="EK29" s="553"/>
      <c r="EL29" s="553"/>
      <c r="EM29" s="553"/>
      <c r="EN29" s="553"/>
      <c r="EO29" s="553"/>
      <c r="EP29" s="553"/>
      <c r="EQ29" s="553"/>
      <c r="ER29" s="553"/>
      <c r="ES29" s="553"/>
      <c r="ET29" s="553"/>
      <c r="EU29" s="553"/>
      <c r="EV29" s="553"/>
      <c r="EW29" s="553"/>
      <c r="EX29" s="553"/>
      <c r="EY29" s="553"/>
      <c r="EZ29" s="553"/>
      <c r="FA29" s="553"/>
      <c r="FB29" s="553"/>
      <c r="FC29" s="553"/>
      <c r="FD29" s="553"/>
      <c r="FE29" s="553"/>
      <c r="FF29" s="553"/>
      <c r="FG29" s="553"/>
      <c r="FH29" s="553"/>
      <c r="FI29" s="553"/>
      <c r="FJ29" s="553"/>
      <c r="FK29" s="553"/>
      <c r="FL29" s="553"/>
      <c r="FM29" s="553"/>
      <c r="FN29" s="553"/>
      <c r="FO29" s="553"/>
      <c r="FP29" s="553"/>
      <c r="FQ29" s="553"/>
      <c r="FR29" s="553"/>
      <c r="FS29" s="553"/>
      <c r="FT29" s="553"/>
      <c r="FU29" s="553"/>
      <c r="FV29" s="553"/>
      <c r="FW29" s="553"/>
      <c r="FX29" s="553"/>
      <c r="FY29" s="553"/>
      <c r="FZ29" s="553"/>
      <c r="GA29" s="553"/>
      <c r="GB29" s="553"/>
      <c r="GC29" s="553"/>
      <c r="GD29" s="553"/>
      <c r="GE29" s="553"/>
      <c r="GF29" s="553"/>
      <c r="GG29" s="553"/>
      <c r="GH29" s="553"/>
      <c r="GI29" s="553"/>
      <c r="GJ29" s="553"/>
      <c r="GK29" s="553"/>
      <c r="GL29" s="553"/>
      <c r="GM29" s="553"/>
      <c r="GN29" s="553"/>
      <c r="GO29" s="553"/>
      <c r="GP29" s="553"/>
      <c r="GQ29" s="553"/>
      <c r="GR29" s="553"/>
      <c r="GS29" s="553"/>
      <c r="GT29" s="553"/>
      <c r="GU29" s="553"/>
      <c r="GV29" s="553"/>
      <c r="GW29" s="553"/>
      <c r="GX29" s="553"/>
      <c r="GY29" s="553"/>
      <c r="GZ29" s="553"/>
      <c r="HA29" s="553"/>
      <c r="HB29" s="553"/>
      <c r="HC29" s="553"/>
      <c r="HD29" s="553"/>
      <c r="HE29" s="553"/>
      <c r="HF29" s="553"/>
      <c r="HG29" s="553"/>
      <c r="HH29" s="553"/>
      <c r="HI29" s="553"/>
      <c r="HJ29" s="553"/>
      <c r="HK29" s="553"/>
      <c r="HL29" s="553"/>
      <c r="HM29" s="553"/>
      <c r="HN29" s="553"/>
      <c r="HO29" s="553"/>
      <c r="HP29" s="553"/>
      <c r="HQ29" s="553"/>
      <c r="HR29" s="553"/>
      <c r="HS29" s="553"/>
      <c r="HT29" s="553"/>
      <c r="HU29" s="553"/>
      <c r="HV29" s="553"/>
      <c r="HW29" s="553"/>
      <c r="HX29" s="553"/>
      <c r="HY29" s="553"/>
      <c r="HZ29" s="553"/>
      <c r="IA29" s="553"/>
      <c r="IB29" s="553"/>
      <c r="IC29" s="553"/>
      <c r="ID29" s="553"/>
      <c r="IE29" s="553"/>
      <c r="IF29" s="553"/>
      <c r="IG29" s="553"/>
      <c r="IH29" s="553"/>
      <c r="II29" s="553"/>
      <c r="IJ29" s="553"/>
      <c r="IK29" s="553"/>
      <c r="IL29" s="553"/>
      <c r="IM29" s="553"/>
      <c r="IN29" s="553"/>
      <c r="IO29" s="553"/>
      <c r="IP29" s="553"/>
      <c r="IQ29" s="553"/>
      <c r="IR29" s="553"/>
      <c r="IS29" s="553"/>
      <c r="IT29" s="553"/>
      <c r="IU29" s="553"/>
      <c r="IV29" s="553"/>
      <c r="IW29" s="553"/>
      <c r="IX29" s="553"/>
      <c r="IY29" s="553"/>
      <c r="IZ29" s="553"/>
      <c r="JA29" s="553"/>
      <c r="JB29" s="721"/>
      <c r="JC29" s="721"/>
      <c r="JD29" s="299"/>
      <c r="JE29" s="299"/>
      <c r="JF29" s="549" t="str">
        <f t="shared" ref="JF29:JF71" si="7">CONCATENATE($B$28,C29,D29)</f>
        <v>마. 수위계 설치레이더식 수위계 설치80GHz, 검정, 단품</v>
      </c>
      <c r="JG29" s="711">
        <f t="shared" ref="JG29:JG71" si="8">F29</f>
        <v>81</v>
      </c>
      <c r="JH29" s="299" t="str">
        <f t="shared" ref="JH29:JH71" si="9">E29</f>
        <v>식</v>
      </c>
      <c r="JI29" s="710"/>
      <c r="JJ29" s="710"/>
    </row>
    <row r="30" spans="1:270" s="550" customFormat="1" ht="21.95" customHeight="1">
      <c r="A30" s="554"/>
      <c r="B30" s="555">
        <f>B29+1</f>
        <v>2</v>
      </c>
      <c r="C30" s="49" t="s">
        <v>1432</v>
      </c>
      <c r="D30" s="50" t="s">
        <v>363</v>
      </c>
      <c r="E30" s="26" t="s">
        <v>74</v>
      </c>
      <c r="F30" s="552">
        <f t="shared" si="6"/>
        <v>81</v>
      </c>
      <c r="G30" s="553"/>
      <c r="H30" s="553"/>
      <c r="I30" s="553"/>
      <c r="J30" s="553"/>
      <c r="K30" s="553"/>
      <c r="L30" s="553"/>
      <c r="M30" s="553">
        <v>1</v>
      </c>
      <c r="N30" s="553">
        <v>2</v>
      </c>
      <c r="O30" s="553">
        <v>1</v>
      </c>
      <c r="P30" s="553">
        <v>2</v>
      </c>
      <c r="Q30" s="553">
        <v>2</v>
      </c>
      <c r="R30" s="553">
        <v>2</v>
      </c>
      <c r="S30" s="553">
        <v>1</v>
      </c>
      <c r="T30" s="553">
        <v>1</v>
      </c>
      <c r="U30" s="553">
        <v>2</v>
      </c>
      <c r="V30" s="553">
        <v>2</v>
      </c>
      <c r="W30" s="553">
        <v>2</v>
      </c>
      <c r="X30" s="553">
        <v>2</v>
      </c>
      <c r="Y30" s="553">
        <v>2</v>
      </c>
      <c r="Z30" s="552">
        <v>2</v>
      </c>
      <c r="AA30" s="553">
        <v>2</v>
      </c>
      <c r="AB30" s="553">
        <v>1</v>
      </c>
      <c r="AC30" s="553">
        <v>2</v>
      </c>
      <c r="AD30" s="553">
        <v>2</v>
      </c>
      <c r="AE30" s="553">
        <v>1</v>
      </c>
      <c r="AF30" s="553">
        <v>2</v>
      </c>
      <c r="AG30" s="553">
        <v>2</v>
      </c>
      <c r="AH30" s="553">
        <v>2</v>
      </c>
      <c r="AI30" s="553">
        <v>2</v>
      </c>
      <c r="AJ30" s="553">
        <v>2</v>
      </c>
      <c r="AK30" s="553">
        <v>2</v>
      </c>
      <c r="AL30" s="553">
        <v>2</v>
      </c>
      <c r="AM30" s="553">
        <v>1</v>
      </c>
      <c r="AN30" s="552">
        <v>1</v>
      </c>
      <c r="AO30" s="553">
        <v>2</v>
      </c>
      <c r="AP30" s="553">
        <v>2</v>
      </c>
      <c r="AQ30" s="553">
        <v>2</v>
      </c>
      <c r="AR30" s="553">
        <v>2</v>
      </c>
      <c r="AS30" s="553">
        <v>1</v>
      </c>
      <c r="AT30" s="553">
        <v>2</v>
      </c>
      <c r="AU30" s="553">
        <v>2</v>
      </c>
      <c r="AV30" s="553">
        <v>2</v>
      </c>
      <c r="AW30" s="553">
        <v>2</v>
      </c>
      <c r="AX30" s="553">
        <v>1</v>
      </c>
      <c r="AY30" s="553">
        <v>2</v>
      </c>
      <c r="AZ30" s="553">
        <v>2</v>
      </c>
      <c r="BA30" s="553">
        <v>2</v>
      </c>
      <c r="BB30" s="553">
        <v>2</v>
      </c>
      <c r="BC30" s="552">
        <v>2</v>
      </c>
      <c r="BD30" s="553">
        <v>2</v>
      </c>
      <c r="BE30" s="553">
        <v>1</v>
      </c>
      <c r="BF30" s="553">
        <v>2</v>
      </c>
      <c r="BG30" s="553"/>
      <c r="BH30" s="553"/>
      <c r="BI30" s="553"/>
      <c r="BJ30" s="553"/>
      <c r="BK30" s="553"/>
      <c r="BL30" s="553"/>
      <c r="BM30" s="553"/>
      <c r="BN30" s="553"/>
      <c r="BO30" s="553"/>
      <c r="BP30" s="553"/>
      <c r="BQ30" s="553"/>
      <c r="BR30" s="553"/>
      <c r="BS30" s="553"/>
      <c r="BT30" s="553"/>
      <c r="BU30" s="553"/>
      <c r="BV30" s="553"/>
      <c r="BW30" s="553"/>
      <c r="BX30" s="553"/>
      <c r="BY30" s="553"/>
      <c r="BZ30" s="553"/>
      <c r="CA30" s="553"/>
      <c r="CB30" s="553"/>
      <c r="CC30" s="553"/>
      <c r="CD30" s="553"/>
      <c r="CE30" s="553"/>
      <c r="CF30" s="553"/>
      <c r="CG30" s="553"/>
      <c r="CH30" s="553"/>
      <c r="CI30" s="553"/>
      <c r="CJ30" s="553"/>
      <c r="CK30" s="553"/>
      <c r="CL30" s="553"/>
      <c r="CM30" s="553"/>
      <c r="CN30" s="553"/>
      <c r="CO30" s="553"/>
      <c r="CP30" s="553"/>
      <c r="CQ30" s="553"/>
      <c r="CR30" s="553"/>
      <c r="CS30" s="553"/>
      <c r="CT30" s="553"/>
      <c r="CU30" s="553"/>
      <c r="CV30" s="553"/>
      <c r="CW30" s="553"/>
      <c r="CX30" s="553"/>
      <c r="CY30" s="553"/>
      <c r="CZ30" s="553"/>
      <c r="DA30" s="553"/>
      <c r="DB30" s="553"/>
      <c r="DC30" s="553"/>
      <c r="DD30" s="553"/>
      <c r="DE30" s="553"/>
      <c r="DF30" s="553"/>
      <c r="DG30" s="553"/>
      <c r="DH30" s="553"/>
      <c r="DI30" s="553"/>
      <c r="DJ30" s="553"/>
      <c r="DK30" s="553"/>
      <c r="DL30" s="553"/>
      <c r="DM30" s="553"/>
      <c r="DN30" s="553"/>
      <c r="DO30" s="553"/>
      <c r="DP30" s="553"/>
      <c r="DQ30" s="553"/>
      <c r="DR30" s="553"/>
      <c r="DS30" s="553"/>
      <c r="DT30" s="553"/>
      <c r="DU30" s="553"/>
      <c r="DV30" s="553"/>
      <c r="DW30" s="553"/>
      <c r="DX30" s="553"/>
      <c r="DY30" s="553"/>
      <c r="DZ30" s="553"/>
      <c r="EA30" s="553"/>
      <c r="EB30" s="553"/>
      <c r="EC30" s="553"/>
      <c r="ED30" s="553"/>
      <c r="EE30" s="553"/>
      <c r="EF30" s="553"/>
      <c r="EG30" s="553"/>
      <c r="EH30" s="553"/>
      <c r="EI30" s="553"/>
      <c r="EJ30" s="553"/>
      <c r="EK30" s="553"/>
      <c r="EL30" s="553"/>
      <c r="EM30" s="553"/>
      <c r="EN30" s="553"/>
      <c r="EO30" s="553"/>
      <c r="EP30" s="553"/>
      <c r="EQ30" s="553"/>
      <c r="ER30" s="553"/>
      <c r="ES30" s="553"/>
      <c r="ET30" s="553"/>
      <c r="EU30" s="553"/>
      <c r="EV30" s="553"/>
      <c r="EW30" s="553"/>
      <c r="EX30" s="553"/>
      <c r="EY30" s="553"/>
      <c r="EZ30" s="553"/>
      <c r="FA30" s="553"/>
      <c r="FB30" s="553"/>
      <c r="FC30" s="553"/>
      <c r="FD30" s="553"/>
      <c r="FE30" s="553"/>
      <c r="FF30" s="553"/>
      <c r="FG30" s="553"/>
      <c r="FH30" s="553"/>
      <c r="FI30" s="553"/>
      <c r="FJ30" s="553"/>
      <c r="FK30" s="553"/>
      <c r="FL30" s="553"/>
      <c r="FM30" s="553"/>
      <c r="FN30" s="553"/>
      <c r="FO30" s="553"/>
      <c r="FP30" s="553"/>
      <c r="FQ30" s="553"/>
      <c r="FR30" s="553"/>
      <c r="FS30" s="553"/>
      <c r="FT30" s="553"/>
      <c r="FU30" s="553"/>
      <c r="FV30" s="553"/>
      <c r="FW30" s="553"/>
      <c r="FX30" s="553"/>
      <c r="FY30" s="553"/>
      <c r="FZ30" s="553"/>
      <c r="GA30" s="553"/>
      <c r="GB30" s="553"/>
      <c r="GC30" s="553"/>
      <c r="GD30" s="553"/>
      <c r="GE30" s="553"/>
      <c r="GF30" s="553"/>
      <c r="GG30" s="553"/>
      <c r="GH30" s="553"/>
      <c r="GI30" s="553"/>
      <c r="GJ30" s="553"/>
      <c r="GK30" s="553"/>
      <c r="GL30" s="553"/>
      <c r="GM30" s="553"/>
      <c r="GN30" s="553"/>
      <c r="GO30" s="553"/>
      <c r="GP30" s="553"/>
      <c r="GQ30" s="553"/>
      <c r="GR30" s="553"/>
      <c r="GS30" s="553"/>
      <c r="GT30" s="553"/>
      <c r="GU30" s="553"/>
      <c r="GV30" s="553"/>
      <c r="GW30" s="553"/>
      <c r="GX30" s="553"/>
      <c r="GY30" s="553"/>
      <c r="GZ30" s="553"/>
      <c r="HA30" s="553"/>
      <c r="HB30" s="553"/>
      <c r="HC30" s="553"/>
      <c r="HD30" s="553"/>
      <c r="HE30" s="553"/>
      <c r="HF30" s="553"/>
      <c r="HG30" s="553"/>
      <c r="HH30" s="553"/>
      <c r="HI30" s="553"/>
      <c r="HJ30" s="553"/>
      <c r="HK30" s="553"/>
      <c r="HL30" s="553"/>
      <c r="HM30" s="553"/>
      <c r="HN30" s="553"/>
      <c r="HO30" s="553"/>
      <c r="HP30" s="553"/>
      <c r="HQ30" s="553"/>
      <c r="HR30" s="553"/>
      <c r="HS30" s="553"/>
      <c r="HT30" s="553"/>
      <c r="HU30" s="553"/>
      <c r="HV30" s="553"/>
      <c r="HW30" s="553"/>
      <c r="HX30" s="553"/>
      <c r="HY30" s="553"/>
      <c r="HZ30" s="553"/>
      <c r="IA30" s="553"/>
      <c r="IB30" s="553"/>
      <c r="IC30" s="553"/>
      <c r="ID30" s="553"/>
      <c r="IE30" s="553"/>
      <c r="IF30" s="553"/>
      <c r="IG30" s="553"/>
      <c r="IH30" s="553"/>
      <c r="II30" s="553"/>
      <c r="IJ30" s="553"/>
      <c r="IK30" s="553"/>
      <c r="IL30" s="553"/>
      <c r="IM30" s="553"/>
      <c r="IN30" s="553"/>
      <c r="IO30" s="553"/>
      <c r="IP30" s="553"/>
      <c r="IQ30" s="553"/>
      <c r="IR30" s="553"/>
      <c r="IS30" s="553"/>
      <c r="IT30" s="553"/>
      <c r="IU30" s="553"/>
      <c r="IV30" s="553"/>
      <c r="IW30" s="553"/>
      <c r="IX30" s="553"/>
      <c r="IY30" s="553"/>
      <c r="IZ30" s="553"/>
      <c r="JA30" s="553"/>
      <c r="JB30" s="721"/>
      <c r="JC30" s="721"/>
      <c r="JD30" s="299"/>
      <c r="JE30" s="299"/>
      <c r="JF30" s="549" t="str">
        <f t="shared" si="7"/>
        <v>마. 수위계 설치레이더식수위계 거치대 설치거치대, 보호함 포함</v>
      </c>
      <c r="JG30" s="711">
        <f t="shared" si="8"/>
        <v>81</v>
      </c>
      <c r="JH30" s="299" t="str">
        <f t="shared" si="9"/>
        <v>대</v>
      </c>
      <c r="JI30" s="710"/>
      <c r="JJ30" s="710"/>
    </row>
    <row r="31" spans="1:270" s="550" customFormat="1" ht="21.95" customHeight="1">
      <c r="A31" s="554"/>
      <c r="B31" s="640">
        <f>B30+1</f>
        <v>3</v>
      </c>
      <c r="C31" s="618" t="s">
        <v>1684</v>
      </c>
      <c r="D31" s="613" t="s">
        <v>1738</v>
      </c>
      <c r="E31" s="408" t="s">
        <v>74</v>
      </c>
      <c r="F31" s="642">
        <f t="shared" si="6"/>
        <v>46</v>
      </c>
      <c r="G31" s="713"/>
      <c r="H31" s="713"/>
      <c r="I31" s="713"/>
      <c r="J31" s="713"/>
      <c r="K31" s="713"/>
      <c r="L31" s="713"/>
      <c r="M31" s="713">
        <v>1</v>
      </c>
      <c r="N31" s="713">
        <v>1</v>
      </c>
      <c r="O31" s="713">
        <v>1</v>
      </c>
      <c r="P31" s="713">
        <v>1</v>
      </c>
      <c r="Q31" s="713">
        <v>1</v>
      </c>
      <c r="R31" s="713">
        <v>1</v>
      </c>
      <c r="S31" s="713">
        <v>1</v>
      </c>
      <c r="T31" s="713">
        <v>1</v>
      </c>
      <c r="U31" s="713">
        <v>1</v>
      </c>
      <c r="V31" s="713">
        <v>1</v>
      </c>
      <c r="W31" s="713">
        <v>1</v>
      </c>
      <c r="X31" s="713">
        <v>1</v>
      </c>
      <c r="Y31" s="713">
        <v>1</v>
      </c>
      <c r="Z31" s="642">
        <v>1</v>
      </c>
      <c r="AA31" s="713">
        <v>1</v>
      </c>
      <c r="AB31" s="713">
        <v>1</v>
      </c>
      <c r="AC31" s="713">
        <v>1</v>
      </c>
      <c r="AD31" s="713">
        <v>1</v>
      </c>
      <c r="AE31" s="713">
        <v>1</v>
      </c>
      <c r="AF31" s="713">
        <v>1</v>
      </c>
      <c r="AG31" s="713">
        <v>1</v>
      </c>
      <c r="AH31" s="713">
        <v>1</v>
      </c>
      <c r="AI31" s="713">
        <v>1</v>
      </c>
      <c r="AJ31" s="713">
        <v>1</v>
      </c>
      <c r="AK31" s="713">
        <v>1</v>
      </c>
      <c r="AL31" s="713">
        <v>1</v>
      </c>
      <c r="AM31" s="713">
        <v>1</v>
      </c>
      <c r="AN31" s="642">
        <v>1</v>
      </c>
      <c r="AO31" s="713">
        <v>1</v>
      </c>
      <c r="AP31" s="713">
        <v>1</v>
      </c>
      <c r="AQ31" s="713">
        <v>1</v>
      </c>
      <c r="AR31" s="713">
        <v>1</v>
      </c>
      <c r="AS31" s="713">
        <v>1</v>
      </c>
      <c r="AT31" s="713">
        <v>1</v>
      </c>
      <c r="AU31" s="713">
        <v>1</v>
      </c>
      <c r="AV31" s="713">
        <v>1</v>
      </c>
      <c r="AW31" s="713">
        <v>1</v>
      </c>
      <c r="AX31" s="713">
        <v>1</v>
      </c>
      <c r="AY31" s="713">
        <v>1</v>
      </c>
      <c r="AZ31" s="713">
        <v>1</v>
      </c>
      <c r="BA31" s="713">
        <v>1</v>
      </c>
      <c r="BB31" s="713">
        <v>1</v>
      </c>
      <c r="BC31" s="642">
        <v>1</v>
      </c>
      <c r="BD31" s="713">
        <v>1</v>
      </c>
      <c r="BE31" s="713">
        <v>1</v>
      </c>
      <c r="BF31" s="713">
        <v>1</v>
      </c>
      <c r="BG31" s="713"/>
      <c r="BH31" s="713"/>
      <c r="BI31" s="713"/>
      <c r="BJ31" s="713"/>
      <c r="BK31" s="713"/>
      <c r="BL31" s="713"/>
      <c r="BM31" s="713"/>
      <c r="BN31" s="713"/>
      <c r="BO31" s="713"/>
      <c r="BP31" s="713"/>
      <c r="BQ31" s="713"/>
      <c r="BR31" s="713"/>
      <c r="BS31" s="713"/>
      <c r="BT31" s="713"/>
      <c r="BU31" s="713"/>
      <c r="BV31" s="713"/>
      <c r="BW31" s="713"/>
      <c r="BX31" s="713"/>
      <c r="BY31" s="713"/>
      <c r="BZ31" s="713"/>
      <c r="CA31" s="713"/>
      <c r="CB31" s="713"/>
      <c r="CC31" s="713"/>
      <c r="CD31" s="713"/>
      <c r="CE31" s="713"/>
      <c r="CF31" s="713"/>
      <c r="CG31" s="713"/>
      <c r="CH31" s="713"/>
      <c r="CI31" s="713"/>
      <c r="CJ31" s="713"/>
      <c r="CK31" s="713"/>
      <c r="CL31" s="713"/>
      <c r="CM31" s="713"/>
      <c r="CN31" s="713"/>
      <c r="CO31" s="713"/>
      <c r="CP31" s="713"/>
      <c r="CQ31" s="713"/>
      <c r="CR31" s="713"/>
      <c r="CS31" s="713"/>
      <c r="CT31" s="713"/>
      <c r="CU31" s="713"/>
      <c r="CV31" s="713"/>
      <c r="CW31" s="713"/>
      <c r="CX31" s="713"/>
      <c r="CY31" s="713"/>
      <c r="CZ31" s="713"/>
      <c r="DA31" s="713"/>
      <c r="DB31" s="713"/>
      <c r="DC31" s="713"/>
      <c r="DD31" s="713"/>
      <c r="DE31" s="713"/>
      <c r="DF31" s="713"/>
      <c r="DG31" s="713"/>
      <c r="DH31" s="713"/>
      <c r="DI31" s="713"/>
      <c r="DJ31" s="713"/>
      <c r="DK31" s="713"/>
      <c r="DL31" s="713"/>
      <c r="DM31" s="713"/>
      <c r="DN31" s="713"/>
      <c r="DO31" s="713"/>
      <c r="DP31" s="713"/>
      <c r="DQ31" s="713"/>
      <c r="DR31" s="713"/>
      <c r="DS31" s="713"/>
      <c r="DT31" s="713"/>
      <c r="DU31" s="713"/>
      <c r="DV31" s="713"/>
      <c r="DW31" s="713"/>
      <c r="DX31" s="713"/>
      <c r="DY31" s="713"/>
      <c r="DZ31" s="713"/>
      <c r="EA31" s="713"/>
      <c r="EB31" s="713"/>
      <c r="EC31" s="713"/>
      <c r="ED31" s="713"/>
      <c r="EE31" s="713"/>
      <c r="EF31" s="713"/>
      <c r="EG31" s="713"/>
      <c r="EH31" s="713"/>
      <c r="EI31" s="713"/>
      <c r="EJ31" s="713"/>
      <c r="EK31" s="713"/>
      <c r="EL31" s="713"/>
      <c r="EM31" s="713"/>
      <c r="EN31" s="713"/>
      <c r="EO31" s="713"/>
      <c r="EP31" s="713"/>
      <c r="EQ31" s="713"/>
      <c r="ER31" s="713"/>
      <c r="ES31" s="713"/>
      <c r="ET31" s="713"/>
      <c r="EU31" s="713"/>
      <c r="EV31" s="713"/>
      <c r="EW31" s="713"/>
      <c r="EX31" s="713"/>
      <c r="EY31" s="713"/>
      <c r="EZ31" s="713"/>
      <c r="FA31" s="713"/>
      <c r="FB31" s="713"/>
      <c r="FC31" s="713"/>
      <c r="FD31" s="713"/>
      <c r="FE31" s="713"/>
      <c r="FF31" s="713"/>
      <c r="FG31" s="713"/>
      <c r="FH31" s="713"/>
      <c r="FI31" s="713"/>
      <c r="FJ31" s="713"/>
      <c r="FK31" s="713"/>
      <c r="FL31" s="713"/>
      <c r="FM31" s="713"/>
      <c r="FN31" s="713"/>
      <c r="FO31" s="713"/>
      <c r="FP31" s="713"/>
      <c r="FQ31" s="713"/>
      <c r="FR31" s="713"/>
      <c r="FS31" s="713"/>
      <c r="FT31" s="713"/>
      <c r="FU31" s="713"/>
      <c r="FV31" s="713"/>
      <c r="FW31" s="713"/>
      <c r="FX31" s="713"/>
      <c r="FY31" s="713"/>
      <c r="FZ31" s="713"/>
      <c r="GA31" s="713"/>
      <c r="GB31" s="713"/>
      <c r="GC31" s="713"/>
      <c r="GD31" s="713"/>
      <c r="GE31" s="713"/>
      <c r="GF31" s="713"/>
      <c r="GG31" s="713"/>
      <c r="GH31" s="713"/>
      <c r="GI31" s="713"/>
      <c r="GJ31" s="713"/>
      <c r="GK31" s="713"/>
      <c r="GL31" s="713"/>
      <c r="GM31" s="713"/>
      <c r="GN31" s="713"/>
      <c r="GO31" s="713"/>
      <c r="GP31" s="713"/>
      <c r="GQ31" s="713"/>
      <c r="GR31" s="713"/>
      <c r="GS31" s="713"/>
      <c r="GT31" s="713"/>
      <c r="GU31" s="713"/>
      <c r="GV31" s="713"/>
      <c r="GW31" s="713"/>
      <c r="GX31" s="713"/>
      <c r="GY31" s="713"/>
      <c r="GZ31" s="713"/>
      <c r="HA31" s="713"/>
      <c r="HB31" s="713"/>
      <c r="HC31" s="713"/>
      <c r="HD31" s="713"/>
      <c r="HE31" s="713"/>
      <c r="HF31" s="713"/>
      <c r="HG31" s="713"/>
      <c r="HH31" s="713"/>
      <c r="HI31" s="713"/>
      <c r="HJ31" s="713"/>
      <c r="HK31" s="713"/>
      <c r="HL31" s="713"/>
      <c r="HM31" s="713"/>
      <c r="HN31" s="713"/>
      <c r="HO31" s="713"/>
      <c r="HP31" s="713"/>
      <c r="HQ31" s="713"/>
      <c r="HR31" s="713"/>
      <c r="HS31" s="713"/>
      <c r="HT31" s="713"/>
      <c r="HU31" s="713"/>
      <c r="HV31" s="713"/>
      <c r="HW31" s="713"/>
      <c r="HX31" s="713"/>
      <c r="HY31" s="713"/>
      <c r="HZ31" s="713"/>
      <c r="IA31" s="713"/>
      <c r="IB31" s="713"/>
      <c r="IC31" s="713"/>
      <c r="ID31" s="713"/>
      <c r="IE31" s="713"/>
      <c r="IF31" s="713"/>
      <c r="IG31" s="713"/>
      <c r="IH31" s="713"/>
      <c r="II31" s="713"/>
      <c r="IJ31" s="713"/>
      <c r="IK31" s="713"/>
      <c r="IL31" s="713"/>
      <c r="IM31" s="713"/>
      <c r="IN31" s="713"/>
      <c r="IO31" s="713"/>
      <c r="IP31" s="713"/>
      <c r="IQ31" s="713"/>
      <c r="IR31" s="713"/>
      <c r="IS31" s="713"/>
      <c r="IT31" s="713"/>
      <c r="IU31" s="713"/>
      <c r="IV31" s="713"/>
      <c r="IW31" s="713"/>
      <c r="IX31" s="713"/>
      <c r="IY31" s="713"/>
      <c r="IZ31" s="713"/>
      <c r="JA31" s="713"/>
      <c r="JB31" s="721"/>
      <c r="JC31" s="721"/>
      <c r="JD31" s="299"/>
      <c r="JE31" s="299"/>
      <c r="JF31" s="549" t="str">
        <f t="shared" si="7"/>
        <v>마. 수위계 설치전원케이블 정션박스 설치150*150*90</v>
      </c>
      <c r="JG31" s="711">
        <f t="shared" si="8"/>
        <v>46</v>
      </c>
      <c r="JH31" s="299" t="str">
        <f t="shared" si="9"/>
        <v>대</v>
      </c>
      <c r="JI31" s="710"/>
      <c r="JJ31" s="710"/>
    </row>
    <row r="32" spans="1:270" s="550" customFormat="1" ht="21.95" customHeight="1">
      <c r="A32" s="554"/>
      <c r="B32" s="714">
        <f t="shared" ref="B32:B48" si="10">B31+1</f>
        <v>4</v>
      </c>
      <c r="C32" s="715" t="s">
        <v>1577</v>
      </c>
      <c r="D32" s="547" t="s">
        <v>1653</v>
      </c>
      <c r="E32" s="31" t="s">
        <v>78</v>
      </c>
      <c r="F32" s="716">
        <f t="shared" si="6"/>
        <v>5905</v>
      </c>
      <c r="G32" s="717"/>
      <c r="H32" s="717"/>
      <c r="I32" s="717"/>
      <c r="J32" s="717"/>
      <c r="K32" s="717"/>
      <c r="L32" s="717"/>
      <c r="M32" s="717">
        <v>70</v>
      </c>
      <c r="N32" s="717">
        <v>270</v>
      </c>
      <c r="O32" s="717">
        <v>5</v>
      </c>
      <c r="P32" s="717">
        <v>240</v>
      </c>
      <c r="Q32" s="717">
        <v>10</v>
      </c>
      <c r="R32" s="717">
        <v>225</v>
      </c>
      <c r="S32" s="717">
        <v>60</v>
      </c>
      <c r="T32" s="717">
        <v>5</v>
      </c>
      <c r="U32" s="717">
        <v>165</v>
      </c>
      <c r="V32" s="717">
        <v>10</v>
      </c>
      <c r="W32" s="717">
        <v>225</v>
      </c>
      <c r="X32" s="717">
        <v>10</v>
      </c>
      <c r="Y32" s="717">
        <v>150</v>
      </c>
      <c r="Z32" s="716">
        <v>195</v>
      </c>
      <c r="AA32" s="717">
        <v>165</v>
      </c>
      <c r="AB32" s="717">
        <v>5</v>
      </c>
      <c r="AC32" s="717">
        <v>150</v>
      </c>
      <c r="AD32" s="717">
        <v>10</v>
      </c>
      <c r="AE32" s="717">
        <v>5</v>
      </c>
      <c r="AF32" s="717">
        <v>10</v>
      </c>
      <c r="AG32" s="717">
        <v>10</v>
      </c>
      <c r="AH32" s="717">
        <v>135</v>
      </c>
      <c r="AI32" s="717">
        <v>255</v>
      </c>
      <c r="AJ32" s="717">
        <v>225</v>
      </c>
      <c r="AK32" s="717">
        <v>225</v>
      </c>
      <c r="AL32" s="717">
        <v>10</v>
      </c>
      <c r="AM32" s="717">
        <v>135</v>
      </c>
      <c r="AN32" s="716">
        <v>5</v>
      </c>
      <c r="AO32" s="717">
        <v>225</v>
      </c>
      <c r="AP32" s="717">
        <v>270</v>
      </c>
      <c r="AQ32" s="717">
        <v>210</v>
      </c>
      <c r="AR32" s="717">
        <v>135</v>
      </c>
      <c r="AS32" s="717">
        <v>85</v>
      </c>
      <c r="AT32" s="717">
        <v>135</v>
      </c>
      <c r="AU32" s="717">
        <v>330</v>
      </c>
      <c r="AV32" s="717">
        <v>10</v>
      </c>
      <c r="AW32" s="717">
        <v>180</v>
      </c>
      <c r="AX32" s="717">
        <v>60</v>
      </c>
      <c r="AY32" s="717">
        <v>10</v>
      </c>
      <c r="AZ32" s="717">
        <v>330</v>
      </c>
      <c r="BA32" s="717">
        <v>210</v>
      </c>
      <c r="BB32" s="717">
        <v>165</v>
      </c>
      <c r="BC32" s="716">
        <v>10</v>
      </c>
      <c r="BD32" s="717">
        <v>210</v>
      </c>
      <c r="BE32" s="717">
        <v>135</v>
      </c>
      <c r="BF32" s="717">
        <v>210</v>
      </c>
      <c r="BG32" s="717"/>
      <c r="BH32" s="717"/>
      <c r="BI32" s="717"/>
      <c r="BJ32" s="717"/>
      <c r="BK32" s="717"/>
      <c r="BL32" s="717"/>
      <c r="BM32" s="717"/>
      <c r="BN32" s="717"/>
      <c r="BO32" s="717"/>
      <c r="BP32" s="717"/>
      <c r="BQ32" s="717"/>
      <c r="BR32" s="717"/>
      <c r="BS32" s="717"/>
      <c r="BT32" s="717"/>
      <c r="BU32" s="717"/>
      <c r="BV32" s="717"/>
      <c r="BW32" s="717"/>
      <c r="BX32" s="717"/>
      <c r="BY32" s="717"/>
      <c r="BZ32" s="717"/>
      <c r="CA32" s="717"/>
      <c r="CB32" s="717"/>
      <c r="CC32" s="717"/>
      <c r="CD32" s="717"/>
      <c r="CE32" s="717"/>
      <c r="CF32" s="717"/>
      <c r="CG32" s="717"/>
      <c r="CH32" s="717"/>
      <c r="CI32" s="717"/>
      <c r="CJ32" s="717"/>
      <c r="CK32" s="717"/>
      <c r="CL32" s="717"/>
      <c r="CM32" s="717"/>
      <c r="CN32" s="717"/>
      <c r="CO32" s="717"/>
      <c r="CP32" s="717"/>
      <c r="CQ32" s="717"/>
      <c r="CR32" s="717"/>
      <c r="CS32" s="717"/>
      <c r="CT32" s="717"/>
      <c r="CU32" s="717"/>
      <c r="CV32" s="717"/>
      <c r="CW32" s="717"/>
      <c r="CX32" s="717"/>
      <c r="CY32" s="717"/>
      <c r="CZ32" s="717"/>
      <c r="DA32" s="717"/>
      <c r="DB32" s="717"/>
      <c r="DC32" s="717"/>
      <c r="DD32" s="717"/>
      <c r="DE32" s="717"/>
      <c r="DF32" s="717"/>
      <c r="DG32" s="717"/>
      <c r="DH32" s="717"/>
      <c r="DI32" s="717"/>
      <c r="DJ32" s="717"/>
      <c r="DK32" s="717"/>
      <c r="DL32" s="717"/>
      <c r="DM32" s="717"/>
      <c r="DN32" s="717"/>
      <c r="DO32" s="717"/>
      <c r="DP32" s="717"/>
      <c r="DQ32" s="717"/>
      <c r="DR32" s="717"/>
      <c r="DS32" s="717"/>
      <c r="DT32" s="717"/>
      <c r="DU32" s="717"/>
      <c r="DV32" s="717"/>
      <c r="DW32" s="717"/>
      <c r="DX32" s="717"/>
      <c r="DY32" s="717"/>
      <c r="DZ32" s="717"/>
      <c r="EA32" s="717"/>
      <c r="EB32" s="717"/>
      <c r="EC32" s="717"/>
      <c r="ED32" s="717"/>
      <c r="EE32" s="717"/>
      <c r="EF32" s="717"/>
      <c r="EG32" s="717"/>
      <c r="EH32" s="717"/>
      <c r="EI32" s="717"/>
      <c r="EJ32" s="717"/>
      <c r="EK32" s="717"/>
      <c r="EL32" s="717"/>
      <c r="EM32" s="717"/>
      <c r="EN32" s="717"/>
      <c r="EO32" s="717"/>
      <c r="EP32" s="717"/>
      <c r="EQ32" s="717"/>
      <c r="ER32" s="717"/>
      <c r="ES32" s="717"/>
      <c r="ET32" s="717"/>
      <c r="EU32" s="717"/>
      <c r="EV32" s="717"/>
      <c r="EW32" s="717"/>
      <c r="EX32" s="717"/>
      <c r="EY32" s="717"/>
      <c r="EZ32" s="717"/>
      <c r="FA32" s="717"/>
      <c r="FB32" s="717"/>
      <c r="FC32" s="717"/>
      <c r="FD32" s="717"/>
      <c r="FE32" s="717"/>
      <c r="FF32" s="717"/>
      <c r="FG32" s="717"/>
      <c r="FH32" s="717"/>
      <c r="FI32" s="717"/>
      <c r="FJ32" s="717"/>
      <c r="FK32" s="717"/>
      <c r="FL32" s="717"/>
      <c r="FM32" s="717"/>
      <c r="FN32" s="717"/>
      <c r="FO32" s="717"/>
      <c r="FP32" s="717"/>
      <c r="FQ32" s="717"/>
      <c r="FR32" s="717"/>
      <c r="FS32" s="717"/>
      <c r="FT32" s="717"/>
      <c r="FU32" s="717"/>
      <c r="FV32" s="717"/>
      <c r="FW32" s="717"/>
      <c r="FX32" s="717"/>
      <c r="FY32" s="717"/>
      <c r="FZ32" s="717"/>
      <c r="GA32" s="717"/>
      <c r="GB32" s="717"/>
      <c r="GC32" s="717"/>
      <c r="GD32" s="717"/>
      <c r="GE32" s="717"/>
      <c r="GF32" s="717"/>
      <c r="GG32" s="717"/>
      <c r="GH32" s="717"/>
      <c r="GI32" s="717"/>
      <c r="GJ32" s="717"/>
      <c r="GK32" s="717"/>
      <c r="GL32" s="717"/>
      <c r="GM32" s="717"/>
      <c r="GN32" s="717"/>
      <c r="GO32" s="717"/>
      <c r="GP32" s="717"/>
      <c r="GQ32" s="717"/>
      <c r="GR32" s="717"/>
      <c r="GS32" s="717"/>
      <c r="GT32" s="717"/>
      <c r="GU32" s="717"/>
      <c r="GV32" s="717"/>
      <c r="GW32" s="717"/>
      <c r="GX32" s="717"/>
      <c r="GY32" s="717"/>
      <c r="GZ32" s="717"/>
      <c r="HA32" s="717"/>
      <c r="HB32" s="717"/>
      <c r="HC32" s="717"/>
      <c r="HD32" s="717"/>
      <c r="HE32" s="717"/>
      <c r="HF32" s="717"/>
      <c r="HG32" s="717"/>
      <c r="HH32" s="717"/>
      <c r="HI32" s="717"/>
      <c r="HJ32" s="717"/>
      <c r="HK32" s="717"/>
      <c r="HL32" s="717"/>
      <c r="HM32" s="717"/>
      <c r="HN32" s="717"/>
      <c r="HO32" s="717"/>
      <c r="HP32" s="717"/>
      <c r="HQ32" s="717"/>
      <c r="HR32" s="717"/>
      <c r="HS32" s="717"/>
      <c r="HT32" s="717"/>
      <c r="HU32" s="717"/>
      <c r="HV32" s="717"/>
      <c r="HW32" s="717"/>
      <c r="HX32" s="717"/>
      <c r="HY32" s="717"/>
      <c r="HZ32" s="717"/>
      <c r="IA32" s="717"/>
      <c r="IB32" s="717"/>
      <c r="IC32" s="717"/>
      <c r="ID32" s="717"/>
      <c r="IE32" s="717"/>
      <c r="IF32" s="717"/>
      <c r="IG32" s="717"/>
      <c r="IH32" s="717"/>
      <c r="II32" s="717"/>
      <c r="IJ32" s="717"/>
      <c r="IK32" s="717"/>
      <c r="IL32" s="717"/>
      <c r="IM32" s="717"/>
      <c r="IN32" s="717"/>
      <c r="IO32" s="717"/>
      <c r="IP32" s="717"/>
      <c r="IQ32" s="717"/>
      <c r="IR32" s="717"/>
      <c r="IS32" s="717"/>
      <c r="IT32" s="717"/>
      <c r="IU32" s="717"/>
      <c r="IV32" s="717"/>
      <c r="IW32" s="717"/>
      <c r="IX32" s="717"/>
      <c r="IY32" s="717"/>
      <c r="IZ32" s="717"/>
      <c r="JA32" s="717"/>
      <c r="JB32" s="721"/>
      <c r="JC32" s="721"/>
      <c r="JD32" s="299"/>
      <c r="JE32" s="299"/>
      <c r="JF32" s="549" t="str">
        <f t="shared" si="7"/>
        <v>마. 수위계 설치제어케이블 포설TFR-CVV-SB 1.5㎟ x 2C</v>
      </c>
      <c r="JG32" s="711">
        <f t="shared" si="8"/>
        <v>5905</v>
      </c>
      <c r="JH32" s="299" t="str">
        <f t="shared" si="9"/>
        <v>m</v>
      </c>
      <c r="JI32" s="710"/>
      <c r="JJ32" s="710"/>
    </row>
    <row r="33" spans="1:270" s="550" customFormat="1" ht="21.95" customHeight="1">
      <c r="A33" s="554"/>
      <c r="B33" s="555">
        <f t="shared" si="10"/>
        <v>5</v>
      </c>
      <c r="C33" s="49" t="s">
        <v>1841</v>
      </c>
      <c r="D33" s="50" t="s">
        <v>557</v>
      </c>
      <c r="E33" s="26" t="s">
        <v>78</v>
      </c>
      <c r="F33" s="552">
        <f t="shared" si="6"/>
        <v>5625</v>
      </c>
      <c r="G33" s="553"/>
      <c r="H33" s="553"/>
      <c r="I33" s="553"/>
      <c r="J33" s="553"/>
      <c r="K33" s="553"/>
      <c r="L33" s="553"/>
      <c r="M33" s="553">
        <v>65</v>
      </c>
      <c r="N33" s="553">
        <v>260</v>
      </c>
      <c r="O33" s="553">
        <v>5</v>
      </c>
      <c r="P33" s="553">
        <v>230</v>
      </c>
      <c r="Q33" s="553">
        <v>10</v>
      </c>
      <c r="R33" s="553">
        <v>215</v>
      </c>
      <c r="S33" s="553">
        <v>55</v>
      </c>
      <c r="T33" s="553">
        <v>5</v>
      </c>
      <c r="U33" s="553">
        <v>155</v>
      </c>
      <c r="V33" s="553">
        <v>10</v>
      </c>
      <c r="W33" s="553">
        <v>215</v>
      </c>
      <c r="X33" s="553">
        <v>10</v>
      </c>
      <c r="Y33" s="553">
        <v>140</v>
      </c>
      <c r="Z33" s="552">
        <v>185</v>
      </c>
      <c r="AA33" s="553">
        <v>155</v>
      </c>
      <c r="AB33" s="553">
        <v>5</v>
      </c>
      <c r="AC33" s="553">
        <v>140</v>
      </c>
      <c r="AD33" s="553">
        <v>10</v>
      </c>
      <c r="AE33" s="553">
        <v>5</v>
      </c>
      <c r="AF33" s="553">
        <v>10</v>
      </c>
      <c r="AG33" s="553">
        <v>10</v>
      </c>
      <c r="AH33" s="553">
        <v>125</v>
      </c>
      <c r="AI33" s="553">
        <v>245</v>
      </c>
      <c r="AJ33" s="553">
        <v>215</v>
      </c>
      <c r="AK33" s="553">
        <v>215</v>
      </c>
      <c r="AL33" s="553">
        <v>10</v>
      </c>
      <c r="AM33" s="553">
        <v>130</v>
      </c>
      <c r="AN33" s="552">
        <v>5</v>
      </c>
      <c r="AO33" s="553">
        <v>215</v>
      </c>
      <c r="AP33" s="553">
        <v>260</v>
      </c>
      <c r="AQ33" s="553">
        <v>200</v>
      </c>
      <c r="AR33" s="553">
        <v>125</v>
      </c>
      <c r="AS33" s="553">
        <v>80</v>
      </c>
      <c r="AT33" s="553">
        <v>125</v>
      </c>
      <c r="AU33" s="553">
        <v>320</v>
      </c>
      <c r="AV33" s="553">
        <v>10</v>
      </c>
      <c r="AW33" s="553">
        <v>170</v>
      </c>
      <c r="AX33" s="553">
        <v>55</v>
      </c>
      <c r="AY33" s="553">
        <v>10</v>
      </c>
      <c r="AZ33" s="553">
        <v>320</v>
      </c>
      <c r="BA33" s="553">
        <v>200</v>
      </c>
      <c r="BB33" s="553">
        <v>155</v>
      </c>
      <c r="BC33" s="552">
        <v>10</v>
      </c>
      <c r="BD33" s="553">
        <v>200</v>
      </c>
      <c r="BE33" s="553">
        <v>130</v>
      </c>
      <c r="BF33" s="553">
        <v>200</v>
      </c>
      <c r="BG33" s="553"/>
      <c r="BH33" s="553"/>
      <c r="BI33" s="553"/>
      <c r="BJ33" s="553"/>
      <c r="BK33" s="553"/>
      <c r="BL33" s="553"/>
      <c r="BM33" s="553"/>
      <c r="BN33" s="553"/>
      <c r="BO33" s="553"/>
      <c r="BP33" s="553"/>
      <c r="BQ33" s="553"/>
      <c r="BR33" s="553"/>
      <c r="BS33" s="553"/>
      <c r="BT33" s="553"/>
      <c r="BU33" s="553"/>
      <c r="BV33" s="553"/>
      <c r="BW33" s="553"/>
      <c r="BX33" s="553"/>
      <c r="BY33" s="553"/>
      <c r="BZ33" s="553"/>
      <c r="CA33" s="553"/>
      <c r="CB33" s="553"/>
      <c r="CC33" s="553"/>
      <c r="CD33" s="553"/>
      <c r="CE33" s="553"/>
      <c r="CF33" s="553"/>
      <c r="CG33" s="553"/>
      <c r="CH33" s="553"/>
      <c r="CI33" s="553"/>
      <c r="CJ33" s="553"/>
      <c r="CK33" s="553"/>
      <c r="CL33" s="553"/>
      <c r="CM33" s="553"/>
      <c r="CN33" s="553"/>
      <c r="CO33" s="553"/>
      <c r="CP33" s="553"/>
      <c r="CQ33" s="553"/>
      <c r="CR33" s="553"/>
      <c r="CS33" s="553"/>
      <c r="CT33" s="553"/>
      <c r="CU33" s="553"/>
      <c r="CV33" s="553"/>
      <c r="CW33" s="553"/>
      <c r="CX33" s="553"/>
      <c r="CY33" s="553"/>
      <c r="CZ33" s="553"/>
      <c r="DA33" s="553"/>
      <c r="DB33" s="553"/>
      <c r="DC33" s="553"/>
      <c r="DD33" s="553"/>
      <c r="DE33" s="553"/>
      <c r="DF33" s="553"/>
      <c r="DG33" s="553"/>
      <c r="DH33" s="553"/>
      <c r="DI33" s="553"/>
      <c r="DJ33" s="553"/>
      <c r="DK33" s="553"/>
      <c r="DL33" s="553"/>
      <c r="DM33" s="553"/>
      <c r="DN33" s="553"/>
      <c r="DO33" s="553"/>
      <c r="DP33" s="553"/>
      <c r="DQ33" s="553"/>
      <c r="DR33" s="553"/>
      <c r="DS33" s="553"/>
      <c r="DT33" s="553"/>
      <c r="DU33" s="553"/>
      <c r="DV33" s="553"/>
      <c r="DW33" s="553"/>
      <c r="DX33" s="553"/>
      <c r="DY33" s="553"/>
      <c r="DZ33" s="553"/>
      <c r="EA33" s="553"/>
      <c r="EB33" s="553"/>
      <c r="EC33" s="553"/>
      <c r="ED33" s="553"/>
      <c r="EE33" s="553"/>
      <c r="EF33" s="553"/>
      <c r="EG33" s="553"/>
      <c r="EH33" s="553"/>
      <c r="EI33" s="553"/>
      <c r="EJ33" s="553"/>
      <c r="EK33" s="553"/>
      <c r="EL33" s="553"/>
      <c r="EM33" s="553"/>
      <c r="EN33" s="553"/>
      <c r="EO33" s="553"/>
      <c r="EP33" s="553"/>
      <c r="EQ33" s="553"/>
      <c r="ER33" s="553"/>
      <c r="ES33" s="553"/>
      <c r="ET33" s="553"/>
      <c r="EU33" s="553"/>
      <c r="EV33" s="553"/>
      <c r="EW33" s="553"/>
      <c r="EX33" s="553"/>
      <c r="EY33" s="553"/>
      <c r="EZ33" s="553"/>
      <c r="FA33" s="553"/>
      <c r="FB33" s="553"/>
      <c r="FC33" s="553"/>
      <c r="FD33" s="553"/>
      <c r="FE33" s="553"/>
      <c r="FF33" s="553"/>
      <c r="FG33" s="553"/>
      <c r="FH33" s="553"/>
      <c r="FI33" s="553"/>
      <c r="FJ33" s="553"/>
      <c r="FK33" s="553"/>
      <c r="FL33" s="553"/>
      <c r="FM33" s="553"/>
      <c r="FN33" s="553"/>
      <c r="FO33" s="553"/>
      <c r="FP33" s="553"/>
      <c r="FQ33" s="553"/>
      <c r="FR33" s="553"/>
      <c r="FS33" s="553"/>
      <c r="FT33" s="553"/>
      <c r="FU33" s="553"/>
      <c r="FV33" s="553"/>
      <c r="FW33" s="553"/>
      <c r="FX33" s="553"/>
      <c r="FY33" s="553"/>
      <c r="FZ33" s="553"/>
      <c r="GA33" s="553"/>
      <c r="GB33" s="553"/>
      <c r="GC33" s="553"/>
      <c r="GD33" s="553"/>
      <c r="GE33" s="553"/>
      <c r="GF33" s="553"/>
      <c r="GG33" s="553"/>
      <c r="GH33" s="553"/>
      <c r="GI33" s="553"/>
      <c r="GJ33" s="553"/>
      <c r="GK33" s="553"/>
      <c r="GL33" s="553"/>
      <c r="GM33" s="553"/>
      <c r="GN33" s="553"/>
      <c r="GO33" s="553"/>
      <c r="GP33" s="553"/>
      <c r="GQ33" s="553"/>
      <c r="GR33" s="553"/>
      <c r="GS33" s="553"/>
      <c r="GT33" s="553"/>
      <c r="GU33" s="553"/>
      <c r="GV33" s="553"/>
      <c r="GW33" s="553"/>
      <c r="GX33" s="553"/>
      <c r="GY33" s="553"/>
      <c r="GZ33" s="553"/>
      <c r="HA33" s="553"/>
      <c r="HB33" s="553"/>
      <c r="HC33" s="553"/>
      <c r="HD33" s="553"/>
      <c r="HE33" s="553"/>
      <c r="HF33" s="553"/>
      <c r="HG33" s="553"/>
      <c r="HH33" s="553"/>
      <c r="HI33" s="553"/>
      <c r="HJ33" s="553"/>
      <c r="HK33" s="553"/>
      <c r="HL33" s="553"/>
      <c r="HM33" s="553"/>
      <c r="HN33" s="553"/>
      <c r="HO33" s="553"/>
      <c r="HP33" s="553"/>
      <c r="HQ33" s="553"/>
      <c r="HR33" s="553"/>
      <c r="HS33" s="553"/>
      <c r="HT33" s="553"/>
      <c r="HU33" s="553"/>
      <c r="HV33" s="553"/>
      <c r="HW33" s="553"/>
      <c r="HX33" s="553"/>
      <c r="HY33" s="553"/>
      <c r="HZ33" s="553"/>
      <c r="IA33" s="553"/>
      <c r="IB33" s="553"/>
      <c r="IC33" s="553"/>
      <c r="ID33" s="553"/>
      <c r="IE33" s="553"/>
      <c r="IF33" s="553"/>
      <c r="IG33" s="553"/>
      <c r="IH33" s="553"/>
      <c r="II33" s="553"/>
      <c r="IJ33" s="553"/>
      <c r="IK33" s="553"/>
      <c r="IL33" s="553"/>
      <c r="IM33" s="553"/>
      <c r="IN33" s="553"/>
      <c r="IO33" s="553"/>
      <c r="IP33" s="553"/>
      <c r="IQ33" s="553"/>
      <c r="IR33" s="553"/>
      <c r="IS33" s="553"/>
      <c r="IT33" s="553"/>
      <c r="IU33" s="553"/>
      <c r="IV33" s="553"/>
      <c r="IW33" s="553"/>
      <c r="IX33" s="553"/>
      <c r="IY33" s="553"/>
      <c r="IZ33" s="553"/>
      <c r="JA33" s="553"/>
      <c r="JB33" s="721"/>
      <c r="JC33" s="721"/>
      <c r="JD33" s="299"/>
      <c r="JE33" s="299"/>
      <c r="JF33" s="549" t="str">
        <f t="shared" si="7"/>
        <v>마. 수위계 설치후렉시블 전선관 포설SW, 22㎜</v>
      </c>
      <c r="JG33" s="711">
        <f t="shared" si="8"/>
        <v>5625</v>
      </c>
      <c r="JH33" s="299" t="str">
        <f t="shared" si="9"/>
        <v>m</v>
      </c>
      <c r="JI33" s="710"/>
      <c r="JJ33" s="710"/>
    </row>
    <row r="34" spans="1:270" s="550" customFormat="1" ht="21.95" customHeight="1">
      <c r="A34" s="554"/>
      <c r="B34" s="555">
        <f t="shared" si="10"/>
        <v>6</v>
      </c>
      <c r="C34" s="49" t="s">
        <v>1953</v>
      </c>
      <c r="D34" s="50" t="s">
        <v>1961</v>
      </c>
      <c r="E34" s="26" t="s">
        <v>74</v>
      </c>
      <c r="F34" s="552">
        <f t="shared" si="6"/>
        <v>2</v>
      </c>
      <c r="G34" s="553"/>
      <c r="H34" s="553"/>
      <c r="I34" s="553"/>
      <c r="J34" s="553"/>
      <c r="K34" s="553"/>
      <c r="L34" s="553"/>
      <c r="M34" s="553"/>
      <c r="N34" s="553"/>
      <c r="O34" s="553">
        <v>1</v>
      </c>
      <c r="P34" s="553"/>
      <c r="Q34" s="553"/>
      <c r="R34" s="553"/>
      <c r="S34" s="553">
        <v>1</v>
      </c>
      <c r="T34" s="553"/>
      <c r="U34" s="553"/>
      <c r="V34" s="553"/>
      <c r="W34" s="553"/>
      <c r="X34" s="553"/>
      <c r="Y34" s="553"/>
      <c r="Z34" s="552"/>
      <c r="AA34" s="553"/>
      <c r="AB34" s="553"/>
      <c r="AC34" s="553"/>
      <c r="AD34" s="553"/>
      <c r="AE34" s="553"/>
      <c r="AF34" s="553"/>
      <c r="AG34" s="553"/>
      <c r="AH34" s="553"/>
      <c r="AI34" s="553"/>
      <c r="AJ34" s="553"/>
      <c r="AK34" s="553"/>
      <c r="AL34" s="553"/>
      <c r="AM34" s="553"/>
      <c r="AN34" s="552"/>
      <c r="AO34" s="553"/>
      <c r="AP34" s="553"/>
      <c r="AQ34" s="553"/>
      <c r="AR34" s="553"/>
      <c r="AS34" s="553"/>
      <c r="AT34" s="553"/>
      <c r="AU34" s="553"/>
      <c r="AV34" s="553"/>
      <c r="AW34" s="553"/>
      <c r="AX34" s="553"/>
      <c r="AY34" s="553"/>
      <c r="AZ34" s="553"/>
      <c r="BA34" s="553"/>
      <c r="BB34" s="553"/>
      <c r="BC34" s="552"/>
      <c r="BD34" s="553"/>
      <c r="BE34" s="553"/>
      <c r="BF34" s="553"/>
      <c r="BG34" s="553"/>
      <c r="BH34" s="553"/>
      <c r="BI34" s="553"/>
      <c r="BJ34" s="553"/>
      <c r="BK34" s="553"/>
      <c r="BL34" s="553"/>
      <c r="BM34" s="553"/>
      <c r="BN34" s="553"/>
      <c r="BO34" s="553"/>
      <c r="BP34" s="553"/>
      <c r="BQ34" s="553"/>
      <c r="BR34" s="553"/>
      <c r="BS34" s="553"/>
      <c r="BT34" s="553"/>
      <c r="BU34" s="553"/>
      <c r="BV34" s="553"/>
      <c r="BW34" s="553"/>
      <c r="BX34" s="553"/>
      <c r="BY34" s="553"/>
      <c r="BZ34" s="553"/>
      <c r="CA34" s="553"/>
      <c r="CB34" s="553"/>
      <c r="CC34" s="553"/>
      <c r="CD34" s="553"/>
      <c r="CE34" s="553"/>
      <c r="CF34" s="553"/>
      <c r="CG34" s="553"/>
      <c r="CH34" s="553"/>
      <c r="CI34" s="553"/>
      <c r="CJ34" s="553"/>
      <c r="CK34" s="553"/>
      <c r="CL34" s="553"/>
      <c r="CM34" s="553"/>
      <c r="CN34" s="553"/>
      <c r="CO34" s="553"/>
      <c r="CP34" s="553"/>
      <c r="CQ34" s="553"/>
      <c r="CR34" s="553"/>
      <c r="CS34" s="553"/>
      <c r="CT34" s="553"/>
      <c r="CU34" s="553"/>
      <c r="CV34" s="553"/>
      <c r="CW34" s="553"/>
      <c r="CX34" s="553"/>
      <c r="CY34" s="553"/>
      <c r="CZ34" s="553"/>
      <c r="DA34" s="553"/>
      <c r="DB34" s="553"/>
      <c r="DC34" s="553"/>
      <c r="DD34" s="553"/>
      <c r="DE34" s="553"/>
      <c r="DF34" s="553"/>
      <c r="DG34" s="553"/>
      <c r="DH34" s="553"/>
      <c r="DI34" s="553"/>
      <c r="DJ34" s="553"/>
      <c r="DK34" s="553"/>
      <c r="DL34" s="553"/>
      <c r="DM34" s="553"/>
      <c r="DN34" s="553"/>
      <c r="DO34" s="553"/>
      <c r="DP34" s="553"/>
      <c r="DQ34" s="553"/>
      <c r="DR34" s="553"/>
      <c r="DS34" s="553"/>
      <c r="DT34" s="553"/>
      <c r="DU34" s="553"/>
      <c r="DV34" s="553"/>
      <c r="DW34" s="553"/>
      <c r="DX34" s="553"/>
      <c r="DY34" s="553"/>
      <c r="DZ34" s="553"/>
      <c r="EA34" s="553"/>
      <c r="EB34" s="553"/>
      <c r="EC34" s="553"/>
      <c r="ED34" s="553"/>
      <c r="EE34" s="553"/>
      <c r="EF34" s="553"/>
      <c r="EG34" s="553"/>
      <c r="EH34" s="553"/>
      <c r="EI34" s="553"/>
      <c r="EJ34" s="553"/>
      <c r="EK34" s="553"/>
      <c r="EL34" s="553"/>
      <c r="EM34" s="553"/>
      <c r="EN34" s="553"/>
      <c r="EO34" s="553"/>
      <c r="EP34" s="553"/>
      <c r="EQ34" s="553"/>
      <c r="ER34" s="553"/>
      <c r="ES34" s="553"/>
      <c r="ET34" s="553"/>
      <c r="EU34" s="553"/>
      <c r="EV34" s="553"/>
      <c r="EW34" s="553"/>
      <c r="EX34" s="553"/>
      <c r="EY34" s="553"/>
      <c r="EZ34" s="553"/>
      <c r="FA34" s="553"/>
      <c r="FB34" s="553"/>
      <c r="FC34" s="553"/>
      <c r="FD34" s="553"/>
      <c r="FE34" s="553"/>
      <c r="FF34" s="553"/>
      <c r="FG34" s="553"/>
      <c r="FH34" s="553"/>
      <c r="FI34" s="553"/>
      <c r="FJ34" s="553"/>
      <c r="FK34" s="553"/>
      <c r="FL34" s="553"/>
      <c r="FM34" s="553"/>
      <c r="FN34" s="553"/>
      <c r="FO34" s="553"/>
      <c r="FP34" s="553"/>
      <c r="FQ34" s="553"/>
      <c r="FR34" s="553"/>
      <c r="FS34" s="553"/>
      <c r="FT34" s="553"/>
      <c r="FU34" s="553"/>
      <c r="FV34" s="553"/>
      <c r="FW34" s="553"/>
      <c r="FX34" s="553"/>
      <c r="FY34" s="553"/>
      <c r="FZ34" s="553"/>
      <c r="GA34" s="553"/>
      <c r="GB34" s="553"/>
      <c r="GC34" s="553"/>
      <c r="GD34" s="553"/>
      <c r="GE34" s="553"/>
      <c r="GF34" s="553"/>
      <c r="GG34" s="553"/>
      <c r="GH34" s="553"/>
      <c r="GI34" s="553"/>
      <c r="GJ34" s="553"/>
      <c r="GK34" s="553"/>
      <c r="GL34" s="553"/>
      <c r="GM34" s="553"/>
      <c r="GN34" s="553"/>
      <c r="GO34" s="553"/>
      <c r="GP34" s="553"/>
      <c r="GQ34" s="553"/>
      <c r="GR34" s="553"/>
      <c r="GS34" s="553"/>
      <c r="GT34" s="553"/>
      <c r="GU34" s="553"/>
      <c r="GV34" s="553"/>
      <c r="GW34" s="553"/>
      <c r="GX34" s="553"/>
      <c r="GY34" s="553"/>
      <c r="GZ34" s="553"/>
      <c r="HA34" s="553"/>
      <c r="HB34" s="553"/>
      <c r="HC34" s="553"/>
      <c r="HD34" s="553"/>
      <c r="HE34" s="553"/>
      <c r="HF34" s="553"/>
      <c r="HG34" s="553"/>
      <c r="HH34" s="553"/>
      <c r="HI34" s="553"/>
      <c r="HJ34" s="553"/>
      <c r="HK34" s="553"/>
      <c r="HL34" s="553"/>
      <c r="HM34" s="553"/>
      <c r="HN34" s="553"/>
      <c r="HO34" s="553"/>
      <c r="HP34" s="553"/>
      <c r="HQ34" s="553"/>
      <c r="HR34" s="553"/>
      <c r="HS34" s="553"/>
      <c r="HT34" s="553"/>
      <c r="HU34" s="553"/>
      <c r="HV34" s="553"/>
      <c r="HW34" s="553"/>
      <c r="HX34" s="553"/>
      <c r="HY34" s="553"/>
      <c r="HZ34" s="553"/>
      <c r="IA34" s="553"/>
      <c r="IB34" s="553"/>
      <c r="IC34" s="553"/>
      <c r="ID34" s="553"/>
      <c r="IE34" s="553"/>
      <c r="IF34" s="553"/>
      <c r="IG34" s="553"/>
      <c r="IH34" s="553"/>
      <c r="II34" s="553"/>
      <c r="IJ34" s="553"/>
      <c r="IK34" s="553"/>
      <c r="IL34" s="553"/>
      <c r="IM34" s="553"/>
      <c r="IN34" s="553"/>
      <c r="IO34" s="553"/>
      <c r="IP34" s="553"/>
      <c r="IQ34" s="553"/>
      <c r="IR34" s="553"/>
      <c r="IS34" s="553"/>
      <c r="IT34" s="553"/>
      <c r="IU34" s="553"/>
      <c r="IV34" s="553"/>
      <c r="IW34" s="553"/>
      <c r="IX34" s="553"/>
      <c r="IY34" s="553"/>
      <c r="IZ34" s="553"/>
      <c r="JA34" s="553"/>
      <c r="JB34" s="721"/>
      <c r="JC34" s="721"/>
      <c r="JD34" s="299"/>
      <c r="JE34" s="299"/>
      <c r="JF34" s="549" t="str">
        <f t="shared" si="7"/>
        <v>마. 수위계 설치수위계(리드스위치식)(1.5m)1.5m 계측</v>
      </c>
      <c r="JG34" s="711">
        <f t="shared" si="8"/>
        <v>2</v>
      </c>
      <c r="JH34" s="299" t="str">
        <f t="shared" si="9"/>
        <v>대</v>
      </c>
      <c r="JI34" s="710"/>
      <c r="JJ34" s="710"/>
    </row>
    <row r="35" spans="1:270" s="550" customFormat="1" ht="21.95" customHeight="1">
      <c r="A35" s="554"/>
      <c r="B35" s="555">
        <f t="shared" si="10"/>
        <v>7</v>
      </c>
      <c r="C35" s="49" t="s">
        <v>1955</v>
      </c>
      <c r="D35" s="50" t="s">
        <v>1963</v>
      </c>
      <c r="E35" s="26" t="s">
        <v>74</v>
      </c>
      <c r="F35" s="552">
        <f t="shared" si="6"/>
        <v>1</v>
      </c>
      <c r="G35" s="553"/>
      <c r="H35" s="553"/>
      <c r="I35" s="553"/>
      <c r="J35" s="553"/>
      <c r="K35" s="553"/>
      <c r="L35" s="553"/>
      <c r="M35" s="553"/>
      <c r="N35" s="553"/>
      <c r="O35" s="553"/>
      <c r="P35" s="553"/>
      <c r="Q35" s="553"/>
      <c r="R35" s="553"/>
      <c r="S35" s="553"/>
      <c r="T35" s="553"/>
      <c r="U35" s="553"/>
      <c r="V35" s="553"/>
      <c r="W35" s="553"/>
      <c r="X35" s="553"/>
      <c r="Y35" s="553"/>
      <c r="Z35" s="552"/>
      <c r="AA35" s="553"/>
      <c r="AB35" s="553"/>
      <c r="AC35" s="553"/>
      <c r="AD35" s="553"/>
      <c r="AE35" s="553"/>
      <c r="AF35" s="553"/>
      <c r="AG35" s="553"/>
      <c r="AH35" s="553"/>
      <c r="AI35" s="553"/>
      <c r="AJ35" s="553"/>
      <c r="AK35" s="553"/>
      <c r="AL35" s="553"/>
      <c r="AM35" s="553"/>
      <c r="AN35" s="552">
        <v>1</v>
      </c>
      <c r="AO35" s="553"/>
      <c r="AP35" s="553"/>
      <c r="AQ35" s="553"/>
      <c r="AR35" s="553"/>
      <c r="AS35" s="553"/>
      <c r="AT35" s="553"/>
      <c r="AU35" s="553"/>
      <c r="AV35" s="553"/>
      <c r="AW35" s="553"/>
      <c r="AX35" s="553"/>
      <c r="AY35" s="553"/>
      <c r="AZ35" s="553"/>
      <c r="BA35" s="553"/>
      <c r="BB35" s="553"/>
      <c r="BC35" s="552"/>
      <c r="BD35" s="553"/>
      <c r="BE35" s="553"/>
      <c r="BF35" s="553"/>
      <c r="BG35" s="553"/>
      <c r="BH35" s="553"/>
      <c r="BI35" s="553"/>
      <c r="BJ35" s="553"/>
      <c r="BK35" s="553"/>
      <c r="BL35" s="553"/>
      <c r="BM35" s="553"/>
      <c r="BN35" s="553"/>
      <c r="BO35" s="553"/>
      <c r="BP35" s="553"/>
      <c r="BQ35" s="553"/>
      <c r="BR35" s="553"/>
      <c r="BS35" s="553"/>
      <c r="BT35" s="553"/>
      <c r="BU35" s="553"/>
      <c r="BV35" s="553"/>
      <c r="BW35" s="553"/>
      <c r="BX35" s="553"/>
      <c r="BY35" s="553"/>
      <c r="BZ35" s="553"/>
      <c r="CA35" s="553"/>
      <c r="CB35" s="553"/>
      <c r="CC35" s="553"/>
      <c r="CD35" s="553"/>
      <c r="CE35" s="553"/>
      <c r="CF35" s="553"/>
      <c r="CG35" s="553"/>
      <c r="CH35" s="553"/>
      <c r="CI35" s="553"/>
      <c r="CJ35" s="553"/>
      <c r="CK35" s="553"/>
      <c r="CL35" s="553"/>
      <c r="CM35" s="553"/>
      <c r="CN35" s="553"/>
      <c r="CO35" s="553"/>
      <c r="CP35" s="553"/>
      <c r="CQ35" s="553"/>
      <c r="CR35" s="553"/>
      <c r="CS35" s="553"/>
      <c r="CT35" s="553"/>
      <c r="CU35" s="553"/>
      <c r="CV35" s="553"/>
      <c r="CW35" s="553"/>
      <c r="CX35" s="553"/>
      <c r="CY35" s="553"/>
      <c r="CZ35" s="553"/>
      <c r="DA35" s="553"/>
      <c r="DB35" s="553"/>
      <c r="DC35" s="553"/>
      <c r="DD35" s="553"/>
      <c r="DE35" s="553"/>
      <c r="DF35" s="553"/>
      <c r="DG35" s="553"/>
      <c r="DH35" s="553"/>
      <c r="DI35" s="553"/>
      <c r="DJ35" s="553"/>
      <c r="DK35" s="553"/>
      <c r="DL35" s="553"/>
      <c r="DM35" s="553"/>
      <c r="DN35" s="553"/>
      <c r="DO35" s="553"/>
      <c r="DP35" s="553"/>
      <c r="DQ35" s="553"/>
      <c r="DR35" s="553"/>
      <c r="DS35" s="553"/>
      <c r="DT35" s="553"/>
      <c r="DU35" s="553"/>
      <c r="DV35" s="553"/>
      <c r="DW35" s="553"/>
      <c r="DX35" s="553"/>
      <c r="DY35" s="553"/>
      <c r="DZ35" s="553"/>
      <c r="EA35" s="553"/>
      <c r="EB35" s="553"/>
      <c r="EC35" s="553"/>
      <c r="ED35" s="553"/>
      <c r="EE35" s="553"/>
      <c r="EF35" s="553"/>
      <c r="EG35" s="553"/>
      <c r="EH35" s="553"/>
      <c r="EI35" s="553"/>
      <c r="EJ35" s="553"/>
      <c r="EK35" s="553"/>
      <c r="EL35" s="553"/>
      <c r="EM35" s="553"/>
      <c r="EN35" s="553"/>
      <c r="EO35" s="553"/>
      <c r="EP35" s="553"/>
      <c r="EQ35" s="553"/>
      <c r="ER35" s="553"/>
      <c r="ES35" s="553"/>
      <c r="ET35" s="553"/>
      <c r="EU35" s="553"/>
      <c r="EV35" s="553"/>
      <c r="EW35" s="553"/>
      <c r="EX35" s="553"/>
      <c r="EY35" s="553"/>
      <c r="EZ35" s="553"/>
      <c r="FA35" s="553"/>
      <c r="FB35" s="553"/>
      <c r="FC35" s="553"/>
      <c r="FD35" s="553"/>
      <c r="FE35" s="553"/>
      <c r="FF35" s="553"/>
      <c r="FG35" s="553"/>
      <c r="FH35" s="553"/>
      <c r="FI35" s="553"/>
      <c r="FJ35" s="553"/>
      <c r="FK35" s="553"/>
      <c r="FL35" s="553"/>
      <c r="FM35" s="553"/>
      <c r="FN35" s="553"/>
      <c r="FO35" s="553"/>
      <c r="FP35" s="553"/>
      <c r="FQ35" s="553"/>
      <c r="FR35" s="553"/>
      <c r="FS35" s="553"/>
      <c r="FT35" s="553"/>
      <c r="FU35" s="553"/>
      <c r="FV35" s="553"/>
      <c r="FW35" s="553"/>
      <c r="FX35" s="553"/>
      <c r="FY35" s="553"/>
      <c r="FZ35" s="553"/>
      <c r="GA35" s="553"/>
      <c r="GB35" s="553"/>
      <c r="GC35" s="553"/>
      <c r="GD35" s="553"/>
      <c r="GE35" s="553"/>
      <c r="GF35" s="553"/>
      <c r="GG35" s="553"/>
      <c r="GH35" s="553"/>
      <c r="GI35" s="553"/>
      <c r="GJ35" s="553"/>
      <c r="GK35" s="553"/>
      <c r="GL35" s="553"/>
      <c r="GM35" s="553"/>
      <c r="GN35" s="553"/>
      <c r="GO35" s="553"/>
      <c r="GP35" s="553"/>
      <c r="GQ35" s="553"/>
      <c r="GR35" s="553"/>
      <c r="GS35" s="553"/>
      <c r="GT35" s="553"/>
      <c r="GU35" s="553"/>
      <c r="GV35" s="553"/>
      <c r="GW35" s="553"/>
      <c r="GX35" s="553"/>
      <c r="GY35" s="553"/>
      <c r="GZ35" s="553"/>
      <c r="HA35" s="553"/>
      <c r="HB35" s="553"/>
      <c r="HC35" s="553"/>
      <c r="HD35" s="553"/>
      <c r="HE35" s="553"/>
      <c r="HF35" s="553"/>
      <c r="HG35" s="553"/>
      <c r="HH35" s="553"/>
      <c r="HI35" s="553"/>
      <c r="HJ35" s="553"/>
      <c r="HK35" s="553"/>
      <c r="HL35" s="553"/>
      <c r="HM35" s="553"/>
      <c r="HN35" s="553"/>
      <c r="HO35" s="553"/>
      <c r="HP35" s="553"/>
      <c r="HQ35" s="553"/>
      <c r="HR35" s="553"/>
      <c r="HS35" s="553"/>
      <c r="HT35" s="553"/>
      <c r="HU35" s="553"/>
      <c r="HV35" s="553"/>
      <c r="HW35" s="553"/>
      <c r="HX35" s="553"/>
      <c r="HY35" s="553"/>
      <c r="HZ35" s="553"/>
      <c r="IA35" s="553"/>
      <c r="IB35" s="553"/>
      <c r="IC35" s="553"/>
      <c r="ID35" s="553"/>
      <c r="IE35" s="553"/>
      <c r="IF35" s="553"/>
      <c r="IG35" s="553"/>
      <c r="IH35" s="553"/>
      <c r="II35" s="553"/>
      <c r="IJ35" s="553"/>
      <c r="IK35" s="553"/>
      <c r="IL35" s="553"/>
      <c r="IM35" s="553"/>
      <c r="IN35" s="553"/>
      <c r="IO35" s="553"/>
      <c r="IP35" s="553"/>
      <c r="IQ35" s="553"/>
      <c r="IR35" s="553"/>
      <c r="IS35" s="553"/>
      <c r="IT35" s="553"/>
      <c r="IU35" s="553"/>
      <c r="IV35" s="553"/>
      <c r="IW35" s="553"/>
      <c r="IX35" s="553"/>
      <c r="IY35" s="553"/>
      <c r="IZ35" s="553"/>
      <c r="JA35" s="553"/>
      <c r="JB35" s="721"/>
      <c r="JC35" s="721"/>
      <c r="JD35" s="299"/>
      <c r="JE35" s="299"/>
      <c r="JF35" s="549" t="str">
        <f t="shared" si="7"/>
        <v>마. 수위계 설치수위계(리드스위치식)(2.0m)2.0m 계측</v>
      </c>
      <c r="JG35" s="711">
        <f t="shared" si="8"/>
        <v>1</v>
      </c>
      <c r="JH35" s="299" t="str">
        <f t="shared" si="9"/>
        <v>대</v>
      </c>
      <c r="JI35" s="710"/>
      <c r="JJ35" s="710"/>
    </row>
    <row r="36" spans="1:270" s="550" customFormat="1" ht="21.95" customHeight="1">
      <c r="A36" s="554"/>
      <c r="B36" s="555">
        <f t="shared" si="10"/>
        <v>8</v>
      </c>
      <c r="C36" s="49" t="s">
        <v>1958</v>
      </c>
      <c r="D36" s="50" t="s">
        <v>1966</v>
      </c>
      <c r="E36" s="26" t="s">
        <v>74</v>
      </c>
      <c r="F36" s="552">
        <f t="shared" si="6"/>
        <v>3</v>
      </c>
      <c r="G36" s="553"/>
      <c r="H36" s="553"/>
      <c r="I36" s="553"/>
      <c r="J36" s="553"/>
      <c r="K36" s="553"/>
      <c r="L36" s="553"/>
      <c r="M36" s="553"/>
      <c r="N36" s="553"/>
      <c r="O36" s="553"/>
      <c r="P36" s="553"/>
      <c r="Q36" s="553"/>
      <c r="R36" s="553"/>
      <c r="S36" s="553"/>
      <c r="T36" s="553"/>
      <c r="U36" s="553"/>
      <c r="V36" s="553"/>
      <c r="W36" s="553"/>
      <c r="X36" s="553"/>
      <c r="Y36" s="553"/>
      <c r="Z36" s="552"/>
      <c r="AA36" s="553"/>
      <c r="AB36" s="553">
        <v>1</v>
      </c>
      <c r="AC36" s="553"/>
      <c r="AD36" s="553"/>
      <c r="AE36" s="553"/>
      <c r="AF36" s="553"/>
      <c r="AG36" s="553"/>
      <c r="AH36" s="553"/>
      <c r="AI36" s="553"/>
      <c r="AJ36" s="553"/>
      <c r="AK36" s="553"/>
      <c r="AL36" s="553"/>
      <c r="AM36" s="553"/>
      <c r="AN36" s="552"/>
      <c r="AO36" s="553"/>
      <c r="AP36" s="553"/>
      <c r="AQ36" s="553"/>
      <c r="AR36" s="553"/>
      <c r="AS36" s="553">
        <v>1</v>
      </c>
      <c r="AT36" s="553"/>
      <c r="AU36" s="553"/>
      <c r="AV36" s="553"/>
      <c r="AW36" s="553"/>
      <c r="AX36" s="553">
        <v>1</v>
      </c>
      <c r="AY36" s="553"/>
      <c r="AZ36" s="553"/>
      <c r="BA36" s="553"/>
      <c r="BB36" s="553"/>
      <c r="BC36" s="552"/>
      <c r="BD36" s="553"/>
      <c r="BE36" s="553"/>
      <c r="BF36" s="553"/>
      <c r="BG36" s="553"/>
      <c r="BH36" s="553"/>
      <c r="BI36" s="553"/>
      <c r="BJ36" s="553"/>
      <c r="BK36" s="553"/>
      <c r="BL36" s="553"/>
      <c r="BM36" s="553"/>
      <c r="BN36" s="553"/>
      <c r="BO36" s="553"/>
      <c r="BP36" s="553"/>
      <c r="BQ36" s="553"/>
      <c r="BR36" s="553"/>
      <c r="BS36" s="553"/>
      <c r="BT36" s="553"/>
      <c r="BU36" s="553"/>
      <c r="BV36" s="553"/>
      <c r="BW36" s="553"/>
      <c r="BX36" s="553"/>
      <c r="BY36" s="553"/>
      <c r="BZ36" s="553"/>
      <c r="CA36" s="553"/>
      <c r="CB36" s="553"/>
      <c r="CC36" s="553"/>
      <c r="CD36" s="553"/>
      <c r="CE36" s="553"/>
      <c r="CF36" s="553"/>
      <c r="CG36" s="553"/>
      <c r="CH36" s="553"/>
      <c r="CI36" s="553"/>
      <c r="CJ36" s="553"/>
      <c r="CK36" s="553"/>
      <c r="CL36" s="553"/>
      <c r="CM36" s="553"/>
      <c r="CN36" s="553"/>
      <c r="CO36" s="553"/>
      <c r="CP36" s="553"/>
      <c r="CQ36" s="553"/>
      <c r="CR36" s="553"/>
      <c r="CS36" s="553"/>
      <c r="CT36" s="553"/>
      <c r="CU36" s="553"/>
      <c r="CV36" s="553"/>
      <c r="CW36" s="553"/>
      <c r="CX36" s="553"/>
      <c r="CY36" s="553"/>
      <c r="CZ36" s="553"/>
      <c r="DA36" s="553"/>
      <c r="DB36" s="553"/>
      <c r="DC36" s="553"/>
      <c r="DD36" s="553"/>
      <c r="DE36" s="553"/>
      <c r="DF36" s="553"/>
      <c r="DG36" s="553"/>
      <c r="DH36" s="553"/>
      <c r="DI36" s="553"/>
      <c r="DJ36" s="553"/>
      <c r="DK36" s="553"/>
      <c r="DL36" s="553"/>
      <c r="DM36" s="553"/>
      <c r="DN36" s="553"/>
      <c r="DO36" s="553"/>
      <c r="DP36" s="553"/>
      <c r="DQ36" s="553"/>
      <c r="DR36" s="553"/>
      <c r="DS36" s="553"/>
      <c r="DT36" s="553"/>
      <c r="DU36" s="553"/>
      <c r="DV36" s="553"/>
      <c r="DW36" s="553"/>
      <c r="DX36" s="553"/>
      <c r="DY36" s="553"/>
      <c r="DZ36" s="553"/>
      <c r="EA36" s="553"/>
      <c r="EB36" s="553"/>
      <c r="EC36" s="553"/>
      <c r="ED36" s="553"/>
      <c r="EE36" s="553"/>
      <c r="EF36" s="553"/>
      <c r="EG36" s="553"/>
      <c r="EH36" s="553"/>
      <c r="EI36" s="553"/>
      <c r="EJ36" s="553"/>
      <c r="EK36" s="553"/>
      <c r="EL36" s="553"/>
      <c r="EM36" s="553"/>
      <c r="EN36" s="553"/>
      <c r="EO36" s="553"/>
      <c r="EP36" s="553"/>
      <c r="EQ36" s="553"/>
      <c r="ER36" s="553"/>
      <c r="ES36" s="553"/>
      <c r="ET36" s="553"/>
      <c r="EU36" s="553"/>
      <c r="EV36" s="553"/>
      <c r="EW36" s="553"/>
      <c r="EX36" s="553"/>
      <c r="EY36" s="553"/>
      <c r="EZ36" s="553"/>
      <c r="FA36" s="553"/>
      <c r="FB36" s="553"/>
      <c r="FC36" s="553"/>
      <c r="FD36" s="553"/>
      <c r="FE36" s="553"/>
      <c r="FF36" s="553"/>
      <c r="FG36" s="553"/>
      <c r="FH36" s="553"/>
      <c r="FI36" s="553"/>
      <c r="FJ36" s="553"/>
      <c r="FK36" s="553"/>
      <c r="FL36" s="553"/>
      <c r="FM36" s="553"/>
      <c r="FN36" s="553"/>
      <c r="FO36" s="553"/>
      <c r="FP36" s="553"/>
      <c r="FQ36" s="553"/>
      <c r="FR36" s="553"/>
      <c r="FS36" s="553"/>
      <c r="FT36" s="553"/>
      <c r="FU36" s="553"/>
      <c r="FV36" s="553"/>
      <c r="FW36" s="553"/>
      <c r="FX36" s="553"/>
      <c r="FY36" s="553"/>
      <c r="FZ36" s="553"/>
      <c r="GA36" s="553"/>
      <c r="GB36" s="553"/>
      <c r="GC36" s="553"/>
      <c r="GD36" s="553"/>
      <c r="GE36" s="553"/>
      <c r="GF36" s="553"/>
      <c r="GG36" s="553"/>
      <c r="GH36" s="553"/>
      <c r="GI36" s="553"/>
      <c r="GJ36" s="553"/>
      <c r="GK36" s="553"/>
      <c r="GL36" s="553"/>
      <c r="GM36" s="553"/>
      <c r="GN36" s="553"/>
      <c r="GO36" s="553"/>
      <c r="GP36" s="553"/>
      <c r="GQ36" s="553"/>
      <c r="GR36" s="553"/>
      <c r="GS36" s="553"/>
      <c r="GT36" s="553"/>
      <c r="GU36" s="553"/>
      <c r="GV36" s="553"/>
      <c r="GW36" s="553"/>
      <c r="GX36" s="553"/>
      <c r="GY36" s="553"/>
      <c r="GZ36" s="553"/>
      <c r="HA36" s="553"/>
      <c r="HB36" s="553"/>
      <c r="HC36" s="553"/>
      <c r="HD36" s="553"/>
      <c r="HE36" s="553"/>
      <c r="HF36" s="553"/>
      <c r="HG36" s="553"/>
      <c r="HH36" s="553"/>
      <c r="HI36" s="553"/>
      <c r="HJ36" s="553"/>
      <c r="HK36" s="553"/>
      <c r="HL36" s="553"/>
      <c r="HM36" s="553"/>
      <c r="HN36" s="553"/>
      <c r="HO36" s="553"/>
      <c r="HP36" s="553"/>
      <c r="HQ36" s="553"/>
      <c r="HR36" s="553"/>
      <c r="HS36" s="553"/>
      <c r="HT36" s="553"/>
      <c r="HU36" s="553"/>
      <c r="HV36" s="553"/>
      <c r="HW36" s="553"/>
      <c r="HX36" s="553"/>
      <c r="HY36" s="553"/>
      <c r="HZ36" s="553"/>
      <c r="IA36" s="553"/>
      <c r="IB36" s="553"/>
      <c r="IC36" s="553"/>
      <c r="ID36" s="553"/>
      <c r="IE36" s="553"/>
      <c r="IF36" s="553"/>
      <c r="IG36" s="553"/>
      <c r="IH36" s="553"/>
      <c r="II36" s="553"/>
      <c r="IJ36" s="553"/>
      <c r="IK36" s="553"/>
      <c r="IL36" s="553"/>
      <c r="IM36" s="553"/>
      <c r="IN36" s="553"/>
      <c r="IO36" s="553"/>
      <c r="IP36" s="553"/>
      <c r="IQ36" s="553"/>
      <c r="IR36" s="553"/>
      <c r="IS36" s="553"/>
      <c r="IT36" s="553"/>
      <c r="IU36" s="553"/>
      <c r="IV36" s="553"/>
      <c r="IW36" s="553"/>
      <c r="IX36" s="553"/>
      <c r="IY36" s="553"/>
      <c r="IZ36" s="553"/>
      <c r="JA36" s="553"/>
      <c r="JB36" s="721"/>
      <c r="JC36" s="721"/>
      <c r="JD36" s="299"/>
      <c r="JE36" s="299"/>
      <c r="JF36" s="549" t="str">
        <f t="shared" si="7"/>
        <v>마. 수위계 설치수위계(리드스위치식)(3.0m)3.0m 계측</v>
      </c>
      <c r="JG36" s="711">
        <f t="shared" si="8"/>
        <v>3</v>
      </c>
      <c r="JH36" s="299" t="str">
        <f t="shared" si="9"/>
        <v>대</v>
      </c>
      <c r="JI36" s="710"/>
      <c r="JJ36" s="710"/>
    </row>
    <row r="37" spans="1:270" s="550" customFormat="1" ht="21.95" customHeight="1">
      <c r="A37" s="554"/>
      <c r="B37" s="555">
        <f t="shared" si="10"/>
        <v>9</v>
      </c>
      <c r="C37" s="49" t="s">
        <v>1938</v>
      </c>
      <c r="D37" s="50" t="s">
        <v>1939</v>
      </c>
      <c r="E37" s="26" t="s">
        <v>74</v>
      </c>
      <c r="F37" s="552">
        <f t="shared" si="6"/>
        <v>9</v>
      </c>
      <c r="G37" s="553"/>
      <c r="H37" s="553"/>
      <c r="I37" s="553"/>
      <c r="J37" s="553"/>
      <c r="K37" s="553"/>
      <c r="L37" s="553"/>
      <c r="M37" s="553">
        <v>2</v>
      </c>
      <c r="N37" s="553"/>
      <c r="O37" s="553">
        <v>1</v>
      </c>
      <c r="P37" s="553"/>
      <c r="Q37" s="553"/>
      <c r="R37" s="553"/>
      <c r="S37" s="553">
        <v>1</v>
      </c>
      <c r="T37" s="553">
        <v>1</v>
      </c>
      <c r="U37" s="553"/>
      <c r="V37" s="553"/>
      <c r="W37" s="553"/>
      <c r="X37" s="553"/>
      <c r="Y37" s="553"/>
      <c r="Z37" s="552"/>
      <c r="AA37" s="553"/>
      <c r="AB37" s="553"/>
      <c r="AC37" s="553"/>
      <c r="AD37" s="553"/>
      <c r="AE37" s="553">
        <v>1</v>
      </c>
      <c r="AF37" s="553"/>
      <c r="AG37" s="553"/>
      <c r="AH37" s="553"/>
      <c r="AI37" s="553"/>
      <c r="AJ37" s="553"/>
      <c r="AK37" s="553"/>
      <c r="AL37" s="553"/>
      <c r="AM37" s="553">
        <v>1</v>
      </c>
      <c r="AN37" s="552">
        <v>1</v>
      </c>
      <c r="AO37" s="553"/>
      <c r="AP37" s="553"/>
      <c r="AQ37" s="553"/>
      <c r="AR37" s="553"/>
      <c r="AS37" s="553"/>
      <c r="AT37" s="553"/>
      <c r="AU37" s="553"/>
      <c r="AV37" s="553"/>
      <c r="AW37" s="553"/>
      <c r="AX37" s="553"/>
      <c r="AY37" s="553"/>
      <c r="AZ37" s="553"/>
      <c r="BA37" s="553"/>
      <c r="BB37" s="553"/>
      <c r="BC37" s="552"/>
      <c r="BD37" s="553"/>
      <c r="BE37" s="553">
        <v>1</v>
      </c>
      <c r="BF37" s="553"/>
      <c r="BG37" s="553"/>
      <c r="BH37" s="553"/>
      <c r="BI37" s="553"/>
      <c r="BJ37" s="553"/>
      <c r="BK37" s="553"/>
      <c r="BL37" s="553"/>
      <c r="BM37" s="553"/>
      <c r="BN37" s="553"/>
      <c r="BO37" s="553"/>
      <c r="BP37" s="553"/>
      <c r="BQ37" s="553"/>
      <c r="BR37" s="553"/>
      <c r="BS37" s="553"/>
      <c r="BT37" s="553"/>
      <c r="BU37" s="553"/>
      <c r="BV37" s="553"/>
      <c r="BW37" s="553"/>
      <c r="BX37" s="553"/>
      <c r="BY37" s="553"/>
      <c r="BZ37" s="553"/>
      <c r="CA37" s="553"/>
      <c r="CB37" s="553"/>
      <c r="CC37" s="553"/>
      <c r="CD37" s="553"/>
      <c r="CE37" s="553"/>
      <c r="CF37" s="553"/>
      <c r="CG37" s="553"/>
      <c r="CH37" s="553"/>
      <c r="CI37" s="553"/>
      <c r="CJ37" s="553"/>
      <c r="CK37" s="553"/>
      <c r="CL37" s="553"/>
      <c r="CM37" s="553"/>
      <c r="CN37" s="553"/>
      <c r="CO37" s="553"/>
      <c r="CP37" s="553"/>
      <c r="CQ37" s="553"/>
      <c r="CR37" s="553"/>
      <c r="CS37" s="553"/>
      <c r="CT37" s="553"/>
      <c r="CU37" s="553"/>
      <c r="CV37" s="553"/>
      <c r="CW37" s="553"/>
      <c r="CX37" s="553"/>
      <c r="CY37" s="553"/>
      <c r="CZ37" s="553"/>
      <c r="DA37" s="553"/>
      <c r="DB37" s="553"/>
      <c r="DC37" s="553"/>
      <c r="DD37" s="553"/>
      <c r="DE37" s="553"/>
      <c r="DF37" s="553"/>
      <c r="DG37" s="553"/>
      <c r="DH37" s="553"/>
      <c r="DI37" s="553"/>
      <c r="DJ37" s="553"/>
      <c r="DK37" s="553"/>
      <c r="DL37" s="553"/>
      <c r="DM37" s="553"/>
      <c r="DN37" s="553"/>
      <c r="DO37" s="553"/>
      <c r="DP37" s="553"/>
      <c r="DQ37" s="553"/>
      <c r="DR37" s="553"/>
      <c r="DS37" s="553"/>
      <c r="DT37" s="553"/>
      <c r="DU37" s="553"/>
      <c r="DV37" s="553"/>
      <c r="DW37" s="553"/>
      <c r="DX37" s="553"/>
      <c r="DY37" s="553"/>
      <c r="DZ37" s="553"/>
      <c r="EA37" s="553"/>
      <c r="EB37" s="553"/>
      <c r="EC37" s="553"/>
      <c r="ED37" s="553"/>
      <c r="EE37" s="553"/>
      <c r="EF37" s="553"/>
      <c r="EG37" s="553"/>
      <c r="EH37" s="553"/>
      <c r="EI37" s="553"/>
      <c r="EJ37" s="553"/>
      <c r="EK37" s="553"/>
      <c r="EL37" s="553"/>
      <c r="EM37" s="553"/>
      <c r="EN37" s="553"/>
      <c r="EO37" s="553"/>
      <c r="EP37" s="553"/>
      <c r="EQ37" s="553"/>
      <c r="ER37" s="553"/>
      <c r="ES37" s="553"/>
      <c r="ET37" s="553"/>
      <c r="EU37" s="553"/>
      <c r="EV37" s="553"/>
      <c r="EW37" s="553"/>
      <c r="EX37" s="553"/>
      <c r="EY37" s="553"/>
      <c r="EZ37" s="553"/>
      <c r="FA37" s="553"/>
      <c r="FB37" s="553"/>
      <c r="FC37" s="553"/>
      <c r="FD37" s="553"/>
      <c r="FE37" s="553"/>
      <c r="FF37" s="553"/>
      <c r="FG37" s="553"/>
      <c r="FH37" s="553"/>
      <c r="FI37" s="553"/>
      <c r="FJ37" s="553"/>
      <c r="FK37" s="553"/>
      <c r="FL37" s="553"/>
      <c r="FM37" s="553"/>
      <c r="FN37" s="553"/>
      <c r="FO37" s="553"/>
      <c r="FP37" s="553"/>
      <c r="FQ37" s="553"/>
      <c r="FR37" s="553"/>
      <c r="FS37" s="553"/>
      <c r="FT37" s="553"/>
      <c r="FU37" s="553"/>
      <c r="FV37" s="553"/>
      <c r="FW37" s="553"/>
      <c r="FX37" s="553"/>
      <c r="FY37" s="553"/>
      <c r="FZ37" s="553"/>
      <c r="GA37" s="553"/>
      <c r="GB37" s="553"/>
      <c r="GC37" s="553"/>
      <c r="GD37" s="553"/>
      <c r="GE37" s="553"/>
      <c r="GF37" s="553"/>
      <c r="GG37" s="553"/>
      <c r="GH37" s="553"/>
      <c r="GI37" s="553"/>
      <c r="GJ37" s="553"/>
      <c r="GK37" s="553"/>
      <c r="GL37" s="553"/>
      <c r="GM37" s="553"/>
      <c r="GN37" s="553"/>
      <c r="GO37" s="553"/>
      <c r="GP37" s="553"/>
      <c r="GQ37" s="553"/>
      <c r="GR37" s="553"/>
      <c r="GS37" s="553"/>
      <c r="GT37" s="553"/>
      <c r="GU37" s="553"/>
      <c r="GV37" s="553"/>
      <c r="GW37" s="553"/>
      <c r="GX37" s="553"/>
      <c r="GY37" s="553"/>
      <c r="GZ37" s="553"/>
      <c r="HA37" s="553"/>
      <c r="HB37" s="553"/>
      <c r="HC37" s="553"/>
      <c r="HD37" s="553"/>
      <c r="HE37" s="553"/>
      <c r="HF37" s="553"/>
      <c r="HG37" s="553"/>
      <c r="HH37" s="553"/>
      <c r="HI37" s="553"/>
      <c r="HJ37" s="553"/>
      <c r="HK37" s="553"/>
      <c r="HL37" s="553"/>
      <c r="HM37" s="553"/>
      <c r="HN37" s="553"/>
      <c r="HO37" s="553"/>
      <c r="HP37" s="553"/>
      <c r="HQ37" s="553"/>
      <c r="HR37" s="553"/>
      <c r="HS37" s="553"/>
      <c r="HT37" s="553"/>
      <c r="HU37" s="553"/>
      <c r="HV37" s="553"/>
      <c r="HW37" s="553"/>
      <c r="HX37" s="553"/>
      <c r="HY37" s="553"/>
      <c r="HZ37" s="553"/>
      <c r="IA37" s="553"/>
      <c r="IB37" s="553"/>
      <c r="IC37" s="553"/>
      <c r="ID37" s="553"/>
      <c r="IE37" s="553"/>
      <c r="IF37" s="553"/>
      <c r="IG37" s="553"/>
      <c r="IH37" s="553"/>
      <c r="II37" s="553"/>
      <c r="IJ37" s="553"/>
      <c r="IK37" s="553"/>
      <c r="IL37" s="553"/>
      <c r="IM37" s="553"/>
      <c r="IN37" s="553"/>
      <c r="IO37" s="553"/>
      <c r="IP37" s="553"/>
      <c r="IQ37" s="553"/>
      <c r="IR37" s="553"/>
      <c r="IS37" s="553"/>
      <c r="IT37" s="553"/>
      <c r="IU37" s="553"/>
      <c r="IV37" s="553"/>
      <c r="IW37" s="553"/>
      <c r="IX37" s="553"/>
      <c r="IY37" s="553"/>
      <c r="IZ37" s="553"/>
      <c r="JA37" s="553"/>
      <c r="JB37" s="721"/>
      <c r="JC37" s="721"/>
      <c r="JD37" s="299"/>
      <c r="JE37" s="299"/>
      <c r="JF37" s="549" t="str">
        <f t="shared" si="7"/>
        <v>마. 수위계 설치수위계(리드스위치식)(3.5m)3.5m 계측</v>
      </c>
      <c r="JG37" s="711">
        <f t="shared" si="8"/>
        <v>9</v>
      </c>
      <c r="JH37" s="299" t="str">
        <f t="shared" si="9"/>
        <v>대</v>
      </c>
      <c r="JI37" s="710"/>
      <c r="JJ37" s="710"/>
    </row>
    <row r="38" spans="1:270" s="550" customFormat="1" ht="21.95" customHeight="1">
      <c r="A38" s="554"/>
      <c r="B38" s="555">
        <f t="shared" si="10"/>
        <v>10</v>
      </c>
      <c r="C38" s="49" t="s">
        <v>1998</v>
      </c>
      <c r="D38" s="50" t="s">
        <v>2008</v>
      </c>
      <c r="E38" s="26" t="s">
        <v>78</v>
      </c>
      <c r="F38" s="552">
        <f t="shared" si="6"/>
        <v>1515</v>
      </c>
      <c r="G38" s="553"/>
      <c r="H38" s="553"/>
      <c r="I38" s="553"/>
      <c r="J38" s="553"/>
      <c r="K38" s="553"/>
      <c r="L38" s="553"/>
      <c r="M38" s="553">
        <f>M47</f>
        <v>140</v>
      </c>
      <c r="N38" s="553"/>
      <c r="O38" s="553">
        <f>O47</f>
        <v>290</v>
      </c>
      <c r="P38" s="553"/>
      <c r="Q38" s="553"/>
      <c r="R38" s="553"/>
      <c r="S38" s="553">
        <f>S47</f>
        <v>120</v>
      </c>
      <c r="T38" s="553">
        <v>100</v>
      </c>
      <c r="U38" s="553"/>
      <c r="V38" s="553"/>
      <c r="W38" s="553"/>
      <c r="X38" s="553"/>
      <c r="Y38" s="553"/>
      <c r="Z38" s="552"/>
      <c r="AA38" s="553"/>
      <c r="AB38" s="553">
        <v>90</v>
      </c>
      <c r="AC38" s="553"/>
      <c r="AD38" s="553"/>
      <c r="AE38" s="553">
        <v>90</v>
      </c>
      <c r="AF38" s="553"/>
      <c r="AG38" s="553"/>
      <c r="AH38" s="553"/>
      <c r="AI38" s="553"/>
      <c r="AJ38" s="553"/>
      <c r="AK38" s="553"/>
      <c r="AL38" s="553"/>
      <c r="AM38" s="553">
        <f>AM47</f>
        <v>135</v>
      </c>
      <c r="AN38" s="552">
        <f>AN47</f>
        <v>270</v>
      </c>
      <c r="AO38" s="553"/>
      <c r="AP38" s="553"/>
      <c r="AQ38" s="553"/>
      <c r="AR38" s="553"/>
      <c r="AS38" s="553">
        <f>AS47</f>
        <v>85</v>
      </c>
      <c r="AT38" s="553"/>
      <c r="AU38" s="553"/>
      <c r="AV38" s="553"/>
      <c r="AW38" s="553"/>
      <c r="AX38" s="553">
        <f>AX47</f>
        <v>60</v>
      </c>
      <c r="AY38" s="553"/>
      <c r="AZ38" s="553"/>
      <c r="BA38" s="553"/>
      <c r="BB38" s="553"/>
      <c r="BC38" s="552"/>
      <c r="BD38" s="553"/>
      <c r="BE38" s="553">
        <f>BE47</f>
        <v>135</v>
      </c>
      <c r="BF38" s="553"/>
      <c r="BG38" s="553"/>
      <c r="BH38" s="553"/>
      <c r="BI38" s="553"/>
      <c r="BJ38" s="553"/>
      <c r="BK38" s="553"/>
      <c r="BL38" s="553"/>
      <c r="BM38" s="553"/>
      <c r="BN38" s="553"/>
      <c r="BO38" s="553"/>
      <c r="BP38" s="553"/>
      <c r="BQ38" s="553"/>
      <c r="BR38" s="553"/>
      <c r="BS38" s="553"/>
      <c r="BT38" s="553"/>
      <c r="BU38" s="553"/>
      <c r="BV38" s="553"/>
      <c r="BW38" s="553"/>
      <c r="BX38" s="553"/>
      <c r="BY38" s="553"/>
      <c r="BZ38" s="553"/>
      <c r="CA38" s="553"/>
      <c r="CB38" s="553"/>
      <c r="CC38" s="553"/>
      <c r="CD38" s="553"/>
      <c r="CE38" s="553"/>
      <c r="CF38" s="553"/>
      <c r="CG38" s="553"/>
      <c r="CH38" s="553"/>
      <c r="CI38" s="553"/>
      <c r="CJ38" s="553"/>
      <c r="CK38" s="553"/>
      <c r="CL38" s="553"/>
      <c r="CM38" s="553"/>
      <c r="CN38" s="553"/>
      <c r="CO38" s="553"/>
      <c r="CP38" s="553"/>
      <c r="CQ38" s="553"/>
      <c r="CR38" s="553"/>
      <c r="CS38" s="553"/>
      <c r="CT38" s="553"/>
      <c r="CU38" s="553"/>
      <c r="CV38" s="553"/>
      <c r="CW38" s="553"/>
      <c r="CX38" s="553"/>
      <c r="CY38" s="553"/>
      <c r="CZ38" s="553"/>
      <c r="DA38" s="553"/>
      <c r="DB38" s="553"/>
      <c r="DC38" s="553"/>
      <c r="DD38" s="553"/>
      <c r="DE38" s="553"/>
      <c r="DF38" s="553"/>
      <c r="DG38" s="553"/>
      <c r="DH38" s="553"/>
      <c r="DI38" s="553"/>
      <c r="DJ38" s="553"/>
      <c r="DK38" s="553"/>
      <c r="DL38" s="553"/>
      <c r="DM38" s="553"/>
      <c r="DN38" s="553"/>
      <c r="DO38" s="553"/>
      <c r="DP38" s="553"/>
      <c r="DQ38" s="553"/>
      <c r="DR38" s="553"/>
      <c r="DS38" s="553"/>
      <c r="DT38" s="553"/>
      <c r="DU38" s="553"/>
      <c r="DV38" s="553"/>
      <c r="DW38" s="553"/>
      <c r="DX38" s="553"/>
      <c r="DY38" s="553"/>
      <c r="DZ38" s="553"/>
      <c r="EA38" s="553"/>
      <c r="EB38" s="553"/>
      <c r="EC38" s="553"/>
      <c r="ED38" s="553"/>
      <c r="EE38" s="553"/>
      <c r="EF38" s="553"/>
      <c r="EG38" s="553"/>
      <c r="EH38" s="553"/>
      <c r="EI38" s="553"/>
      <c r="EJ38" s="553"/>
      <c r="EK38" s="553"/>
      <c r="EL38" s="553"/>
      <c r="EM38" s="553"/>
      <c r="EN38" s="553"/>
      <c r="EO38" s="553"/>
      <c r="EP38" s="553"/>
      <c r="EQ38" s="553"/>
      <c r="ER38" s="553"/>
      <c r="ES38" s="553"/>
      <c r="ET38" s="553"/>
      <c r="EU38" s="553"/>
      <c r="EV38" s="553"/>
      <c r="EW38" s="553"/>
      <c r="EX38" s="553"/>
      <c r="EY38" s="553"/>
      <c r="EZ38" s="553"/>
      <c r="FA38" s="553"/>
      <c r="FB38" s="553"/>
      <c r="FC38" s="553"/>
      <c r="FD38" s="553"/>
      <c r="FE38" s="553"/>
      <c r="FF38" s="553"/>
      <c r="FG38" s="553"/>
      <c r="FH38" s="553"/>
      <c r="FI38" s="553"/>
      <c r="FJ38" s="553"/>
      <c r="FK38" s="553"/>
      <c r="FL38" s="553"/>
      <c r="FM38" s="553"/>
      <c r="FN38" s="553"/>
      <c r="FO38" s="553"/>
      <c r="FP38" s="553"/>
      <c r="FQ38" s="553"/>
      <c r="FR38" s="553"/>
      <c r="FS38" s="553"/>
      <c r="FT38" s="553"/>
      <c r="FU38" s="553"/>
      <c r="FV38" s="553"/>
      <c r="FW38" s="553"/>
      <c r="FX38" s="553"/>
      <c r="FY38" s="553"/>
      <c r="FZ38" s="553"/>
      <c r="GA38" s="553"/>
      <c r="GB38" s="553"/>
      <c r="GC38" s="553"/>
      <c r="GD38" s="553"/>
      <c r="GE38" s="553"/>
      <c r="GF38" s="553"/>
      <c r="GG38" s="553"/>
      <c r="GH38" s="553"/>
      <c r="GI38" s="553"/>
      <c r="GJ38" s="553"/>
      <c r="GK38" s="553"/>
      <c r="GL38" s="553"/>
      <c r="GM38" s="553"/>
      <c r="GN38" s="553"/>
      <c r="GO38" s="553"/>
      <c r="GP38" s="553"/>
      <c r="GQ38" s="553"/>
      <c r="GR38" s="553"/>
      <c r="GS38" s="553"/>
      <c r="GT38" s="553"/>
      <c r="GU38" s="553"/>
      <c r="GV38" s="553"/>
      <c r="GW38" s="553"/>
      <c r="GX38" s="553"/>
      <c r="GY38" s="553"/>
      <c r="GZ38" s="553"/>
      <c r="HA38" s="553"/>
      <c r="HB38" s="553"/>
      <c r="HC38" s="553"/>
      <c r="HD38" s="553"/>
      <c r="HE38" s="553"/>
      <c r="HF38" s="553"/>
      <c r="HG38" s="553"/>
      <c r="HH38" s="553"/>
      <c r="HI38" s="553"/>
      <c r="HJ38" s="553"/>
      <c r="HK38" s="553"/>
      <c r="HL38" s="553"/>
      <c r="HM38" s="553"/>
      <c r="HN38" s="553"/>
      <c r="HO38" s="553"/>
      <c r="HP38" s="553"/>
      <c r="HQ38" s="553"/>
      <c r="HR38" s="553"/>
      <c r="HS38" s="553"/>
      <c r="HT38" s="553"/>
      <c r="HU38" s="553"/>
      <c r="HV38" s="553"/>
      <c r="HW38" s="553"/>
      <c r="HX38" s="553"/>
      <c r="HY38" s="553"/>
      <c r="HZ38" s="553"/>
      <c r="IA38" s="553"/>
      <c r="IB38" s="553"/>
      <c r="IC38" s="553"/>
      <c r="ID38" s="553"/>
      <c r="IE38" s="553"/>
      <c r="IF38" s="553"/>
      <c r="IG38" s="553"/>
      <c r="IH38" s="553"/>
      <c r="II38" s="553"/>
      <c r="IJ38" s="553"/>
      <c r="IK38" s="553"/>
      <c r="IL38" s="553"/>
      <c r="IM38" s="553"/>
      <c r="IN38" s="553"/>
      <c r="IO38" s="553"/>
      <c r="IP38" s="553"/>
      <c r="IQ38" s="553"/>
      <c r="IR38" s="553"/>
      <c r="IS38" s="553"/>
      <c r="IT38" s="553"/>
      <c r="IU38" s="553"/>
      <c r="IV38" s="553"/>
      <c r="IW38" s="553"/>
      <c r="IX38" s="553"/>
      <c r="IY38" s="553"/>
      <c r="IZ38" s="553"/>
      <c r="JA38" s="553"/>
      <c r="JB38" s="721"/>
      <c r="JC38" s="721"/>
      <c r="JD38" s="299"/>
      <c r="JE38" s="299"/>
      <c r="JF38" s="549" t="str">
        <f t="shared" si="7"/>
        <v>마. 수위계 설치신호선(CVV) 포설CPEV-S-0.65㎜-20P</v>
      </c>
      <c r="JG38" s="711">
        <f t="shared" si="8"/>
        <v>1515</v>
      </c>
      <c r="JH38" s="299" t="str">
        <f t="shared" si="9"/>
        <v>m</v>
      </c>
      <c r="JI38" s="710"/>
      <c r="JJ38" s="710"/>
    </row>
    <row r="39" spans="1:270" s="550" customFormat="1" ht="21.95" customHeight="1">
      <c r="A39" s="554"/>
      <c r="B39" s="555">
        <f t="shared" si="10"/>
        <v>11</v>
      </c>
      <c r="C39" s="49" t="s">
        <v>1841</v>
      </c>
      <c r="D39" s="50" t="s">
        <v>2004</v>
      </c>
      <c r="E39" s="26" t="s">
        <v>78</v>
      </c>
      <c r="F39" s="552">
        <f t="shared" si="6"/>
        <v>1460</v>
      </c>
      <c r="G39" s="553"/>
      <c r="H39" s="553"/>
      <c r="I39" s="553"/>
      <c r="J39" s="553"/>
      <c r="K39" s="553"/>
      <c r="L39" s="553"/>
      <c r="M39" s="553">
        <f>M38-5</f>
        <v>135</v>
      </c>
      <c r="N39" s="553"/>
      <c r="O39" s="553">
        <f>O38-5</f>
        <v>285</v>
      </c>
      <c r="P39" s="553"/>
      <c r="Q39" s="553"/>
      <c r="R39" s="553"/>
      <c r="S39" s="553">
        <f>S38-5</f>
        <v>115</v>
      </c>
      <c r="T39" s="553">
        <v>95</v>
      </c>
      <c r="U39" s="553"/>
      <c r="V39" s="553"/>
      <c r="W39" s="553"/>
      <c r="X39" s="553"/>
      <c r="Y39" s="553"/>
      <c r="Z39" s="552"/>
      <c r="AA39" s="553"/>
      <c r="AB39" s="553">
        <f>AB38-5</f>
        <v>85</v>
      </c>
      <c r="AC39" s="553"/>
      <c r="AD39" s="553"/>
      <c r="AE39" s="553">
        <v>85</v>
      </c>
      <c r="AF39" s="553"/>
      <c r="AG39" s="553"/>
      <c r="AH39" s="553"/>
      <c r="AI39" s="553"/>
      <c r="AJ39" s="553"/>
      <c r="AK39" s="553"/>
      <c r="AL39" s="553"/>
      <c r="AM39" s="553">
        <f>AM38-5</f>
        <v>130</v>
      </c>
      <c r="AN39" s="552">
        <f>AN38-5</f>
        <v>265</v>
      </c>
      <c r="AO39" s="553"/>
      <c r="AP39" s="553"/>
      <c r="AQ39" s="553"/>
      <c r="AR39" s="553"/>
      <c r="AS39" s="553">
        <f>AS38-5</f>
        <v>80</v>
      </c>
      <c r="AT39" s="553"/>
      <c r="AU39" s="553"/>
      <c r="AV39" s="553"/>
      <c r="AW39" s="553"/>
      <c r="AX39" s="553">
        <f>AX38-5</f>
        <v>55</v>
      </c>
      <c r="AY39" s="553"/>
      <c r="AZ39" s="553"/>
      <c r="BA39" s="553"/>
      <c r="BB39" s="553"/>
      <c r="BC39" s="552"/>
      <c r="BD39" s="553"/>
      <c r="BE39" s="553">
        <f>BE38-5</f>
        <v>130</v>
      </c>
      <c r="BF39" s="553"/>
      <c r="BG39" s="553"/>
      <c r="BH39" s="553"/>
      <c r="BI39" s="553"/>
      <c r="BJ39" s="553"/>
      <c r="BK39" s="553"/>
      <c r="BL39" s="553"/>
      <c r="BM39" s="553"/>
      <c r="BN39" s="553"/>
      <c r="BO39" s="553"/>
      <c r="BP39" s="553"/>
      <c r="BQ39" s="553"/>
      <c r="BR39" s="553"/>
      <c r="BS39" s="553"/>
      <c r="BT39" s="553"/>
      <c r="BU39" s="553"/>
      <c r="BV39" s="553"/>
      <c r="BW39" s="553"/>
      <c r="BX39" s="553"/>
      <c r="BY39" s="553"/>
      <c r="BZ39" s="553"/>
      <c r="CA39" s="553"/>
      <c r="CB39" s="553"/>
      <c r="CC39" s="553"/>
      <c r="CD39" s="553"/>
      <c r="CE39" s="553"/>
      <c r="CF39" s="553"/>
      <c r="CG39" s="553"/>
      <c r="CH39" s="553"/>
      <c r="CI39" s="553"/>
      <c r="CJ39" s="553"/>
      <c r="CK39" s="553"/>
      <c r="CL39" s="553"/>
      <c r="CM39" s="553"/>
      <c r="CN39" s="553"/>
      <c r="CO39" s="553"/>
      <c r="CP39" s="553"/>
      <c r="CQ39" s="553"/>
      <c r="CR39" s="553"/>
      <c r="CS39" s="553"/>
      <c r="CT39" s="553"/>
      <c r="CU39" s="553"/>
      <c r="CV39" s="553"/>
      <c r="CW39" s="553"/>
      <c r="CX39" s="553"/>
      <c r="CY39" s="553"/>
      <c r="CZ39" s="553"/>
      <c r="DA39" s="553"/>
      <c r="DB39" s="553"/>
      <c r="DC39" s="553"/>
      <c r="DD39" s="553"/>
      <c r="DE39" s="553"/>
      <c r="DF39" s="553"/>
      <c r="DG39" s="553"/>
      <c r="DH39" s="553"/>
      <c r="DI39" s="553"/>
      <c r="DJ39" s="553"/>
      <c r="DK39" s="553"/>
      <c r="DL39" s="553"/>
      <c r="DM39" s="553"/>
      <c r="DN39" s="553"/>
      <c r="DO39" s="553"/>
      <c r="DP39" s="553"/>
      <c r="DQ39" s="553"/>
      <c r="DR39" s="553"/>
      <c r="DS39" s="553"/>
      <c r="DT39" s="553"/>
      <c r="DU39" s="553"/>
      <c r="DV39" s="553"/>
      <c r="DW39" s="553"/>
      <c r="DX39" s="553"/>
      <c r="DY39" s="553"/>
      <c r="DZ39" s="553"/>
      <c r="EA39" s="553"/>
      <c r="EB39" s="553"/>
      <c r="EC39" s="553"/>
      <c r="ED39" s="553"/>
      <c r="EE39" s="553"/>
      <c r="EF39" s="553"/>
      <c r="EG39" s="553"/>
      <c r="EH39" s="553"/>
      <c r="EI39" s="553"/>
      <c r="EJ39" s="553"/>
      <c r="EK39" s="553"/>
      <c r="EL39" s="553"/>
      <c r="EM39" s="553"/>
      <c r="EN39" s="553"/>
      <c r="EO39" s="553"/>
      <c r="EP39" s="553"/>
      <c r="EQ39" s="553"/>
      <c r="ER39" s="553"/>
      <c r="ES39" s="553"/>
      <c r="ET39" s="553"/>
      <c r="EU39" s="553"/>
      <c r="EV39" s="553"/>
      <c r="EW39" s="553"/>
      <c r="EX39" s="553"/>
      <c r="EY39" s="553"/>
      <c r="EZ39" s="553"/>
      <c r="FA39" s="553"/>
      <c r="FB39" s="553"/>
      <c r="FC39" s="553"/>
      <c r="FD39" s="553"/>
      <c r="FE39" s="553"/>
      <c r="FF39" s="553"/>
      <c r="FG39" s="553"/>
      <c r="FH39" s="553"/>
      <c r="FI39" s="553"/>
      <c r="FJ39" s="553"/>
      <c r="FK39" s="553"/>
      <c r="FL39" s="553"/>
      <c r="FM39" s="553"/>
      <c r="FN39" s="553"/>
      <c r="FO39" s="553"/>
      <c r="FP39" s="553"/>
      <c r="FQ39" s="553"/>
      <c r="FR39" s="553"/>
      <c r="FS39" s="553"/>
      <c r="FT39" s="553"/>
      <c r="FU39" s="553"/>
      <c r="FV39" s="553"/>
      <c r="FW39" s="553"/>
      <c r="FX39" s="553"/>
      <c r="FY39" s="553"/>
      <c r="FZ39" s="553"/>
      <c r="GA39" s="553"/>
      <c r="GB39" s="553"/>
      <c r="GC39" s="553"/>
      <c r="GD39" s="553"/>
      <c r="GE39" s="553"/>
      <c r="GF39" s="553"/>
      <c r="GG39" s="553"/>
      <c r="GH39" s="553"/>
      <c r="GI39" s="553"/>
      <c r="GJ39" s="553"/>
      <c r="GK39" s="553"/>
      <c r="GL39" s="553"/>
      <c r="GM39" s="553"/>
      <c r="GN39" s="553"/>
      <c r="GO39" s="553"/>
      <c r="GP39" s="553"/>
      <c r="GQ39" s="553"/>
      <c r="GR39" s="553"/>
      <c r="GS39" s="553"/>
      <c r="GT39" s="553"/>
      <c r="GU39" s="553"/>
      <c r="GV39" s="553"/>
      <c r="GW39" s="553"/>
      <c r="GX39" s="553"/>
      <c r="GY39" s="553"/>
      <c r="GZ39" s="553"/>
      <c r="HA39" s="553"/>
      <c r="HB39" s="553"/>
      <c r="HC39" s="553"/>
      <c r="HD39" s="553"/>
      <c r="HE39" s="553"/>
      <c r="HF39" s="553"/>
      <c r="HG39" s="553"/>
      <c r="HH39" s="553"/>
      <c r="HI39" s="553"/>
      <c r="HJ39" s="553"/>
      <c r="HK39" s="553"/>
      <c r="HL39" s="553"/>
      <c r="HM39" s="553"/>
      <c r="HN39" s="553"/>
      <c r="HO39" s="553"/>
      <c r="HP39" s="553"/>
      <c r="HQ39" s="553"/>
      <c r="HR39" s="553"/>
      <c r="HS39" s="553"/>
      <c r="HT39" s="553"/>
      <c r="HU39" s="553"/>
      <c r="HV39" s="553"/>
      <c r="HW39" s="553"/>
      <c r="HX39" s="553"/>
      <c r="HY39" s="553"/>
      <c r="HZ39" s="553"/>
      <c r="IA39" s="553"/>
      <c r="IB39" s="553"/>
      <c r="IC39" s="553"/>
      <c r="ID39" s="553"/>
      <c r="IE39" s="553"/>
      <c r="IF39" s="553"/>
      <c r="IG39" s="553"/>
      <c r="IH39" s="553"/>
      <c r="II39" s="553"/>
      <c r="IJ39" s="553"/>
      <c r="IK39" s="553"/>
      <c r="IL39" s="553"/>
      <c r="IM39" s="553"/>
      <c r="IN39" s="553"/>
      <c r="IO39" s="553"/>
      <c r="IP39" s="553"/>
      <c r="IQ39" s="553"/>
      <c r="IR39" s="553"/>
      <c r="IS39" s="553"/>
      <c r="IT39" s="553"/>
      <c r="IU39" s="553"/>
      <c r="IV39" s="553"/>
      <c r="IW39" s="553"/>
      <c r="IX39" s="553"/>
      <c r="IY39" s="553"/>
      <c r="IZ39" s="553"/>
      <c r="JA39" s="553"/>
      <c r="JB39" s="721"/>
      <c r="JC39" s="721"/>
      <c r="JD39" s="299"/>
      <c r="JE39" s="299"/>
      <c r="JF39" s="549" t="str">
        <f t="shared" si="7"/>
        <v>마. 수위계 설치후렉시블 전선관 포설SW, 36㎜</v>
      </c>
      <c r="JG39" s="711">
        <f t="shared" si="8"/>
        <v>1460</v>
      </c>
      <c r="JH39" s="299" t="str">
        <f t="shared" si="9"/>
        <v>m</v>
      </c>
      <c r="JI39" s="710"/>
      <c r="JJ39" s="710"/>
    </row>
    <row r="40" spans="1:270" s="550" customFormat="1" ht="21.95" customHeight="1">
      <c r="A40" s="554"/>
      <c r="B40" s="555">
        <f t="shared" si="10"/>
        <v>12</v>
      </c>
      <c r="C40" s="49" t="s">
        <v>2435</v>
      </c>
      <c r="D40" s="50" t="s">
        <v>1942</v>
      </c>
      <c r="E40" s="26" t="s">
        <v>74</v>
      </c>
      <c r="F40" s="552">
        <f t="shared" si="6"/>
        <v>11</v>
      </c>
      <c r="G40" s="553"/>
      <c r="H40" s="553"/>
      <c r="I40" s="553"/>
      <c r="J40" s="553"/>
      <c r="K40" s="553"/>
      <c r="L40" s="553"/>
      <c r="M40" s="553">
        <v>1</v>
      </c>
      <c r="N40" s="553"/>
      <c r="O40" s="553">
        <v>1</v>
      </c>
      <c r="P40" s="553"/>
      <c r="Q40" s="553"/>
      <c r="R40" s="553"/>
      <c r="S40" s="553">
        <v>1</v>
      </c>
      <c r="T40" s="553">
        <v>1</v>
      </c>
      <c r="U40" s="553"/>
      <c r="V40" s="553"/>
      <c r="W40" s="553"/>
      <c r="X40" s="553"/>
      <c r="Y40" s="553"/>
      <c r="Z40" s="552"/>
      <c r="AA40" s="553"/>
      <c r="AB40" s="553">
        <v>1</v>
      </c>
      <c r="AC40" s="553"/>
      <c r="AD40" s="553"/>
      <c r="AE40" s="553">
        <v>1</v>
      </c>
      <c r="AF40" s="553"/>
      <c r="AG40" s="553"/>
      <c r="AH40" s="553"/>
      <c r="AI40" s="553"/>
      <c r="AJ40" s="553"/>
      <c r="AK40" s="553"/>
      <c r="AL40" s="553"/>
      <c r="AM40" s="553">
        <v>1</v>
      </c>
      <c r="AN40" s="552">
        <v>1</v>
      </c>
      <c r="AO40" s="553"/>
      <c r="AP40" s="553"/>
      <c r="AQ40" s="553"/>
      <c r="AR40" s="553"/>
      <c r="AS40" s="553">
        <v>1</v>
      </c>
      <c r="AT40" s="553"/>
      <c r="AU40" s="553"/>
      <c r="AV40" s="553"/>
      <c r="AW40" s="553"/>
      <c r="AX40" s="553">
        <v>1</v>
      </c>
      <c r="AY40" s="553"/>
      <c r="AZ40" s="553"/>
      <c r="BA40" s="553"/>
      <c r="BB40" s="553"/>
      <c r="BC40" s="552"/>
      <c r="BD40" s="553"/>
      <c r="BE40" s="553">
        <v>1</v>
      </c>
      <c r="BF40" s="553"/>
      <c r="BG40" s="553"/>
      <c r="BH40" s="553"/>
      <c r="BI40" s="553"/>
      <c r="BJ40" s="553"/>
      <c r="BK40" s="553"/>
      <c r="BL40" s="553"/>
      <c r="BM40" s="553"/>
      <c r="BN40" s="553"/>
      <c r="BO40" s="553"/>
      <c r="BP40" s="553"/>
      <c r="BQ40" s="553"/>
      <c r="BR40" s="553"/>
      <c r="BS40" s="553"/>
      <c r="BT40" s="553"/>
      <c r="BU40" s="553"/>
      <c r="BV40" s="553"/>
      <c r="BW40" s="553"/>
      <c r="BX40" s="553"/>
      <c r="BY40" s="553"/>
      <c r="BZ40" s="553"/>
      <c r="CA40" s="553"/>
      <c r="CB40" s="553"/>
      <c r="CC40" s="553"/>
      <c r="CD40" s="553"/>
      <c r="CE40" s="553"/>
      <c r="CF40" s="553"/>
      <c r="CG40" s="553"/>
      <c r="CH40" s="553"/>
      <c r="CI40" s="553"/>
      <c r="CJ40" s="553"/>
      <c r="CK40" s="553"/>
      <c r="CL40" s="553"/>
      <c r="CM40" s="553"/>
      <c r="CN40" s="553"/>
      <c r="CO40" s="553"/>
      <c r="CP40" s="553"/>
      <c r="CQ40" s="553"/>
      <c r="CR40" s="553"/>
      <c r="CS40" s="553"/>
      <c r="CT40" s="553"/>
      <c r="CU40" s="553"/>
      <c r="CV40" s="553"/>
      <c r="CW40" s="553"/>
      <c r="CX40" s="553"/>
      <c r="CY40" s="553"/>
      <c r="CZ40" s="553"/>
      <c r="DA40" s="553"/>
      <c r="DB40" s="553"/>
      <c r="DC40" s="553"/>
      <c r="DD40" s="553"/>
      <c r="DE40" s="553"/>
      <c r="DF40" s="553"/>
      <c r="DG40" s="553"/>
      <c r="DH40" s="553"/>
      <c r="DI40" s="553"/>
      <c r="DJ40" s="553"/>
      <c r="DK40" s="553"/>
      <c r="DL40" s="553"/>
      <c r="DM40" s="553"/>
      <c r="DN40" s="553"/>
      <c r="DO40" s="553"/>
      <c r="DP40" s="553"/>
      <c r="DQ40" s="553"/>
      <c r="DR40" s="553"/>
      <c r="DS40" s="553"/>
      <c r="DT40" s="553"/>
      <c r="DU40" s="553"/>
      <c r="DV40" s="553"/>
      <c r="DW40" s="553"/>
      <c r="DX40" s="553"/>
      <c r="DY40" s="553"/>
      <c r="DZ40" s="553"/>
      <c r="EA40" s="553"/>
      <c r="EB40" s="553"/>
      <c r="EC40" s="553"/>
      <c r="ED40" s="553"/>
      <c r="EE40" s="553"/>
      <c r="EF40" s="553"/>
      <c r="EG40" s="553"/>
      <c r="EH40" s="553"/>
      <c r="EI40" s="553"/>
      <c r="EJ40" s="553"/>
      <c r="EK40" s="553"/>
      <c r="EL40" s="553"/>
      <c r="EM40" s="553"/>
      <c r="EN40" s="553"/>
      <c r="EO40" s="553"/>
      <c r="EP40" s="553"/>
      <c r="EQ40" s="553"/>
      <c r="ER40" s="553"/>
      <c r="ES40" s="553"/>
      <c r="ET40" s="553"/>
      <c r="EU40" s="553"/>
      <c r="EV40" s="553"/>
      <c r="EW40" s="553"/>
      <c r="EX40" s="553"/>
      <c r="EY40" s="553"/>
      <c r="EZ40" s="553"/>
      <c r="FA40" s="553"/>
      <c r="FB40" s="553"/>
      <c r="FC40" s="553"/>
      <c r="FD40" s="553"/>
      <c r="FE40" s="553"/>
      <c r="FF40" s="553"/>
      <c r="FG40" s="553"/>
      <c r="FH40" s="553"/>
      <c r="FI40" s="553"/>
      <c r="FJ40" s="553"/>
      <c r="FK40" s="553"/>
      <c r="FL40" s="553"/>
      <c r="FM40" s="553"/>
      <c r="FN40" s="553"/>
      <c r="FO40" s="553"/>
      <c r="FP40" s="553"/>
      <c r="FQ40" s="553"/>
      <c r="FR40" s="553"/>
      <c r="FS40" s="553"/>
      <c r="FT40" s="553"/>
      <c r="FU40" s="553"/>
      <c r="FV40" s="553"/>
      <c r="FW40" s="553"/>
      <c r="FX40" s="553"/>
      <c r="FY40" s="553"/>
      <c r="FZ40" s="553"/>
      <c r="GA40" s="553"/>
      <c r="GB40" s="553"/>
      <c r="GC40" s="553"/>
      <c r="GD40" s="553"/>
      <c r="GE40" s="553"/>
      <c r="GF40" s="553"/>
      <c r="GG40" s="553"/>
      <c r="GH40" s="553"/>
      <c r="GI40" s="553"/>
      <c r="GJ40" s="553"/>
      <c r="GK40" s="553"/>
      <c r="GL40" s="553"/>
      <c r="GM40" s="553"/>
      <c r="GN40" s="553"/>
      <c r="GO40" s="553"/>
      <c r="GP40" s="553"/>
      <c r="GQ40" s="553"/>
      <c r="GR40" s="553"/>
      <c r="GS40" s="553"/>
      <c r="GT40" s="553"/>
      <c r="GU40" s="553"/>
      <c r="GV40" s="553"/>
      <c r="GW40" s="553"/>
      <c r="GX40" s="553"/>
      <c r="GY40" s="553"/>
      <c r="GZ40" s="553"/>
      <c r="HA40" s="553"/>
      <c r="HB40" s="553"/>
      <c r="HC40" s="553"/>
      <c r="HD40" s="553"/>
      <c r="HE40" s="553"/>
      <c r="HF40" s="553"/>
      <c r="HG40" s="553"/>
      <c r="HH40" s="553"/>
      <c r="HI40" s="553"/>
      <c r="HJ40" s="553"/>
      <c r="HK40" s="553"/>
      <c r="HL40" s="553"/>
      <c r="HM40" s="553"/>
      <c r="HN40" s="553"/>
      <c r="HO40" s="553"/>
      <c r="HP40" s="553"/>
      <c r="HQ40" s="553"/>
      <c r="HR40" s="553"/>
      <c r="HS40" s="553"/>
      <c r="HT40" s="553"/>
      <c r="HU40" s="553"/>
      <c r="HV40" s="553"/>
      <c r="HW40" s="553"/>
      <c r="HX40" s="553"/>
      <c r="HY40" s="553"/>
      <c r="HZ40" s="553"/>
      <c r="IA40" s="553"/>
      <c r="IB40" s="553"/>
      <c r="IC40" s="553"/>
      <c r="ID40" s="553"/>
      <c r="IE40" s="553"/>
      <c r="IF40" s="553"/>
      <c r="IG40" s="553"/>
      <c r="IH40" s="553"/>
      <c r="II40" s="553"/>
      <c r="IJ40" s="553"/>
      <c r="IK40" s="553"/>
      <c r="IL40" s="553"/>
      <c r="IM40" s="553"/>
      <c r="IN40" s="553"/>
      <c r="IO40" s="553"/>
      <c r="IP40" s="553"/>
      <c r="IQ40" s="553"/>
      <c r="IR40" s="553"/>
      <c r="IS40" s="553"/>
      <c r="IT40" s="553"/>
      <c r="IU40" s="553"/>
      <c r="IV40" s="553"/>
      <c r="IW40" s="553"/>
      <c r="IX40" s="553"/>
      <c r="IY40" s="553"/>
      <c r="IZ40" s="553"/>
      <c r="JA40" s="553"/>
      <c r="JB40" s="721"/>
      <c r="JC40" s="721"/>
      <c r="JD40" s="299"/>
      <c r="JE40" s="299"/>
      <c r="JF40" s="549" t="str">
        <f t="shared" si="7"/>
        <v>마. 수위계 설치리드식 코더 설치리드식용</v>
      </c>
      <c r="JG40" s="711">
        <f t="shared" si="8"/>
        <v>11</v>
      </c>
      <c r="JH40" s="299" t="str">
        <f t="shared" si="9"/>
        <v>대</v>
      </c>
      <c r="JI40" s="710"/>
      <c r="JJ40" s="710"/>
    </row>
    <row r="41" spans="1:270" s="550" customFormat="1" ht="21.95" customHeight="1">
      <c r="A41" s="554"/>
      <c r="B41" s="555">
        <f t="shared" si="10"/>
        <v>13</v>
      </c>
      <c r="C41" s="49" t="s">
        <v>1999</v>
      </c>
      <c r="D41" s="50" t="s">
        <v>1942</v>
      </c>
      <c r="E41" s="26" t="s">
        <v>74</v>
      </c>
      <c r="F41" s="552">
        <f t="shared" si="6"/>
        <v>11</v>
      </c>
      <c r="G41" s="553"/>
      <c r="H41" s="553"/>
      <c r="I41" s="553"/>
      <c r="J41" s="553"/>
      <c r="K41" s="553"/>
      <c r="L41" s="553"/>
      <c r="M41" s="553">
        <v>1</v>
      </c>
      <c r="N41" s="553"/>
      <c r="O41" s="553">
        <v>1</v>
      </c>
      <c r="P41" s="553"/>
      <c r="Q41" s="553"/>
      <c r="R41" s="553"/>
      <c r="S41" s="553">
        <v>1</v>
      </c>
      <c r="T41" s="553">
        <v>1</v>
      </c>
      <c r="U41" s="553"/>
      <c r="V41" s="553"/>
      <c r="W41" s="553"/>
      <c r="X41" s="553"/>
      <c r="Y41" s="553"/>
      <c r="Z41" s="552"/>
      <c r="AA41" s="553"/>
      <c r="AB41" s="553">
        <v>1</v>
      </c>
      <c r="AC41" s="553"/>
      <c r="AD41" s="553"/>
      <c r="AE41" s="553">
        <v>1</v>
      </c>
      <c r="AF41" s="553"/>
      <c r="AG41" s="553"/>
      <c r="AH41" s="553"/>
      <c r="AI41" s="553"/>
      <c r="AJ41" s="553"/>
      <c r="AK41" s="553"/>
      <c r="AL41" s="553"/>
      <c r="AM41" s="553">
        <v>1</v>
      </c>
      <c r="AN41" s="552">
        <v>1</v>
      </c>
      <c r="AO41" s="553"/>
      <c r="AP41" s="553"/>
      <c r="AQ41" s="553"/>
      <c r="AR41" s="553"/>
      <c r="AS41" s="553">
        <v>1</v>
      </c>
      <c r="AT41" s="553"/>
      <c r="AU41" s="553"/>
      <c r="AV41" s="553"/>
      <c r="AW41" s="553"/>
      <c r="AX41" s="553">
        <v>1</v>
      </c>
      <c r="AY41" s="553"/>
      <c r="AZ41" s="553"/>
      <c r="BA41" s="553"/>
      <c r="BB41" s="553"/>
      <c r="BC41" s="552"/>
      <c r="BD41" s="553"/>
      <c r="BE41" s="553">
        <v>1</v>
      </c>
      <c r="BF41" s="553"/>
      <c r="BG41" s="553"/>
      <c r="BH41" s="553"/>
      <c r="BI41" s="553"/>
      <c r="BJ41" s="553"/>
      <c r="BK41" s="553"/>
      <c r="BL41" s="553"/>
      <c r="BM41" s="553"/>
      <c r="BN41" s="553"/>
      <c r="BO41" s="553"/>
      <c r="BP41" s="553"/>
      <c r="BQ41" s="553"/>
      <c r="BR41" s="553"/>
      <c r="BS41" s="553"/>
      <c r="BT41" s="553"/>
      <c r="BU41" s="553"/>
      <c r="BV41" s="553"/>
      <c r="BW41" s="553"/>
      <c r="BX41" s="553"/>
      <c r="BY41" s="553"/>
      <c r="BZ41" s="553"/>
      <c r="CA41" s="553"/>
      <c r="CB41" s="553"/>
      <c r="CC41" s="553"/>
      <c r="CD41" s="553"/>
      <c r="CE41" s="553"/>
      <c r="CF41" s="553"/>
      <c r="CG41" s="553"/>
      <c r="CH41" s="553"/>
      <c r="CI41" s="553"/>
      <c r="CJ41" s="553"/>
      <c r="CK41" s="553"/>
      <c r="CL41" s="553"/>
      <c r="CM41" s="553"/>
      <c r="CN41" s="553"/>
      <c r="CO41" s="553"/>
      <c r="CP41" s="553"/>
      <c r="CQ41" s="553"/>
      <c r="CR41" s="553"/>
      <c r="CS41" s="553"/>
      <c r="CT41" s="553"/>
      <c r="CU41" s="553"/>
      <c r="CV41" s="553"/>
      <c r="CW41" s="553"/>
      <c r="CX41" s="553"/>
      <c r="CY41" s="553"/>
      <c r="CZ41" s="553"/>
      <c r="DA41" s="553"/>
      <c r="DB41" s="553"/>
      <c r="DC41" s="553"/>
      <c r="DD41" s="553"/>
      <c r="DE41" s="553"/>
      <c r="DF41" s="553"/>
      <c r="DG41" s="553"/>
      <c r="DH41" s="553"/>
      <c r="DI41" s="553"/>
      <c r="DJ41" s="553"/>
      <c r="DK41" s="553"/>
      <c r="DL41" s="553"/>
      <c r="DM41" s="553"/>
      <c r="DN41" s="553"/>
      <c r="DO41" s="553"/>
      <c r="DP41" s="553"/>
      <c r="DQ41" s="553"/>
      <c r="DR41" s="553"/>
      <c r="DS41" s="553"/>
      <c r="DT41" s="553"/>
      <c r="DU41" s="553"/>
      <c r="DV41" s="553"/>
      <c r="DW41" s="553"/>
      <c r="DX41" s="553"/>
      <c r="DY41" s="553"/>
      <c r="DZ41" s="553"/>
      <c r="EA41" s="553"/>
      <c r="EB41" s="553"/>
      <c r="EC41" s="553"/>
      <c r="ED41" s="553"/>
      <c r="EE41" s="553"/>
      <c r="EF41" s="553"/>
      <c r="EG41" s="553"/>
      <c r="EH41" s="553"/>
      <c r="EI41" s="553"/>
      <c r="EJ41" s="553"/>
      <c r="EK41" s="553"/>
      <c r="EL41" s="553"/>
      <c r="EM41" s="553"/>
      <c r="EN41" s="553"/>
      <c r="EO41" s="553"/>
      <c r="EP41" s="553"/>
      <c r="EQ41" s="553"/>
      <c r="ER41" s="553"/>
      <c r="ES41" s="553"/>
      <c r="ET41" s="553"/>
      <c r="EU41" s="553"/>
      <c r="EV41" s="553"/>
      <c r="EW41" s="553"/>
      <c r="EX41" s="553"/>
      <c r="EY41" s="553"/>
      <c r="EZ41" s="553"/>
      <c r="FA41" s="553"/>
      <c r="FB41" s="553"/>
      <c r="FC41" s="553"/>
      <c r="FD41" s="553"/>
      <c r="FE41" s="553"/>
      <c r="FF41" s="553"/>
      <c r="FG41" s="553"/>
      <c r="FH41" s="553"/>
      <c r="FI41" s="553"/>
      <c r="FJ41" s="553"/>
      <c r="FK41" s="553"/>
      <c r="FL41" s="553"/>
      <c r="FM41" s="553"/>
      <c r="FN41" s="553"/>
      <c r="FO41" s="553"/>
      <c r="FP41" s="553"/>
      <c r="FQ41" s="553"/>
      <c r="FR41" s="553"/>
      <c r="FS41" s="553"/>
      <c r="FT41" s="553"/>
      <c r="FU41" s="553"/>
      <c r="FV41" s="553"/>
      <c r="FW41" s="553"/>
      <c r="FX41" s="553"/>
      <c r="FY41" s="553"/>
      <c r="FZ41" s="553"/>
      <c r="GA41" s="553"/>
      <c r="GB41" s="553"/>
      <c r="GC41" s="553"/>
      <c r="GD41" s="553"/>
      <c r="GE41" s="553"/>
      <c r="GF41" s="553"/>
      <c r="GG41" s="553"/>
      <c r="GH41" s="553"/>
      <c r="GI41" s="553"/>
      <c r="GJ41" s="553"/>
      <c r="GK41" s="553"/>
      <c r="GL41" s="553"/>
      <c r="GM41" s="553"/>
      <c r="GN41" s="553"/>
      <c r="GO41" s="553"/>
      <c r="GP41" s="553"/>
      <c r="GQ41" s="553"/>
      <c r="GR41" s="553"/>
      <c r="GS41" s="553"/>
      <c r="GT41" s="553"/>
      <c r="GU41" s="553"/>
      <c r="GV41" s="553"/>
      <c r="GW41" s="553"/>
      <c r="GX41" s="553"/>
      <c r="GY41" s="553"/>
      <c r="GZ41" s="553"/>
      <c r="HA41" s="553"/>
      <c r="HB41" s="553"/>
      <c r="HC41" s="553"/>
      <c r="HD41" s="553"/>
      <c r="HE41" s="553"/>
      <c r="HF41" s="553"/>
      <c r="HG41" s="553"/>
      <c r="HH41" s="553"/>
      <c r="HI41" s="553"/>
      <c r="HJ41" s="553"/>
      <c r="HK41" s="553"/>
      <c r="HL41" s="553"/>
      <c r="HM41" s="553"/>
      <c r="HN41" s="553"/>
      <c r="HO41" s="553"/>
      <c r="HP41" s="553"/>
      <c r="HQ41" s="553"/>
      <c r="HR41" s="553"/>
      <c r="HS41" s="553"/>
      <c r="HT41" s="553"/>
      <c r="HU41" s="553"/>
      <c r="HV41" s="553"/>
      <c r="HW41" s="553"/>
      <c r="HX41" s="553"/>
      <c r="HY41" s="553"/>
      <c r="HZ41" s="553"/>
      <c r="IA41" s="553"/>
      <c r="IB41" s="553"/>
      <c r="IC41" s="553"/>
      <c r="ID41" s="553"/>
      <c r="IE41" s="553"/>
      <c r="IF41" s="553"/>
      <c r="IG41" s="553"/>
      <c r="IH41" s="553"/>
      <c r="II41" s="553"/>
      <c r="IJ41" s="553"/>
      <c r="IK41" s="553"/>
      <c r="IL41" s="553"/>
      <c r="IM41" s="553"/>
      <c r="IN41" s="553"/>
      <c r="IO41" s="553"/>
      <c r="IP41" s="553"/>
      <c r="IQ41" s="553"/>
      <c r="IR41" s="553"/>
      <c r="IS41" s="553"/>
      <c r="IT41" s="553"/>
      <c r="IU41" s="553"/>
      <c r="IV41" s="553"/>
      <c r="IW41" s="553"/>
      <c r="IX41" s="553"/>
      <c r="IY41" s="553"/>
      <c r="IZ41" s="553"/>
      <c r="JA41" s="553"/>
      <c r="JB41" s="721"/>
      <c r="JC41" s="721"/>
      <c r="JD41" s="299"/>
      <c r="JE41" s="299"/>
      <c r="JF41" s="549" t="str">
        <f t="shared" si="7"/>
        <v>마. 수위계 설치선간피뢰기 설치리드식용</v>
      </c>
      <c r="JG41" s="711">
        <f t="shared" si="8"/>
        <v>11</v>
      </c>
      <c r="JH41" s="299" t="str">
        <f t="shared" si="9"/>
        <v>대</v>
      </c>
      <c r="JI41" s="710"/>
      <c r="JJ41" s="710"/>
    </row>
    <row r="42" spans="1:270" s="550" customFormat="1" ht="21.95" customHeight="1">
      <c r="A42" s="554"/>
      <c r="B42" s="555">
        <f t="shared" si="10"/>
        <v>14</v>
      </c>
      <c r="C42" s="49" t="s">
        <v>1943</v>
      </c>
      <c r="D42" s="50" t="s">
        <v>1942</v>
      </c>
      <c r="E42" s="26" t="s">
        <v>1951</v>
      </c>
      <c r="F42" s="552">
        <f t="shared" si="6"/>
        <v>15</v>
      </c>
      <c r="G42" s="553"/>
      <c r="H42" s="553"/>
      <c r="I42" s="553"/>
      <c r="J42" s="553"/>
      <c r="K42" s="553"/>
      <c r="L42" s="553"/>
      <c r="M42" s="553">
        <v>2</v>
      </c>
      <c r="N42" s="553"/>
      <c r="O42" s="553">
        <v>2</v>
      </c>
      <c r="P42" s="553"/>
      <c r="Q42" s="553"/>
      <c r="R42" s="553"/>
      <c r="S42" s="553">
        <v>2</v>
      </c>
      <c r="T42" s="553">
        <v>1</v>
      </c>
      <c r="U42" s="553"/>
      <c r="V42" s="553"/>
      <c r="W42" s="553"/>
      <c r="X42" s="553"/>
      <c r="Y42" s="553"/>
      <c r="Z42" s="552"/>
      <c r="AA42" s="553"/>
      <c r="AB42" s="553">
        <v>1</v>
      </c>
      <c r="AC42" s="553"/>
      <c r="AD42" s="553"/>
      <c r="AE42" s="553">
        <v>1</v>
      </c>
      <c r="AF42" s="553"/>
      <c r="AG42" s="553"/>
      <c r="AH42" s="553"/>
      <c r="AI42" s="553"/>
      <c r="AJ42" s="553"/>
      <c r="AK42" s="553"/>
      <c r="AL42" s="553"/>
      <c r="AM42" s="553">
        <v>1</v>
      </c>
      <c r="AN42" s="552">
        <v>2</v>
      </c>
      <c r="AO42" s="553"/>
      <c r="AP42" s="553"/>
      <c r="AQ42" s="553"/>
      <c r="AR42" s="553"/>
      <c r="AS42" s="553">
        <v>1</v>
      </c>
      <c r="AT42" s="553"/>
      <c r="AU42" s="553"/>
      <c r="AV42" s="553"/>
      <c r="AW42" s="553"/>
      <c r="AX42" s="553">
        <v>1</v>
      </c>
      <c r="AY42" s="553"/>
      <c r="AZ42" s="553"/>
      <c r="BA42" s="553"/>
      <c r="BB42" s="553"/>
      <c r="BC42" s="552"/>
      <c r="BD42" s="553"/>
      <c r="BE42" s="553">
        <v>1</v>
      </c>
      <c r="BF42" s="553"/>
      <c r="BG42" s="553"/>
      <c r="BH42" s="553"/>
      <c r="BI42" s="553"/>
      <c r="BJ42" s="553"/>
      <c r="BK42" s="553"/>
      <c r="BL42" s="553"/>
      <c r="BM42" s="553"/>
      <c r="BN42" s="553"/>
      <c r="BO42" s="553"/>
      <c r="BP42" s="553"/>
      <c r="BQ42" s="553"/>
      <c r="BR42" s="553"/>
      <c r="BS42" s="553"/>
      <c r="BT42" s="553"/>
      <c r="BU42" s="553"/>
      <c r="BV42" s="553"/>
      <c r="BW42" s="553"/>
      <c r="BX42" s="553"/>
      <c r="BY42" s="553"/>
      <c r="BZ42" s="553"/>
      <c r="CA42" s="553"/>
      <c r="CB42" s="553"/>
      <c r="CC42" s="553"/>
      <c r="CD42" s="553"/>
      <c r="CE42" s="553"/>
      <c r="CF42" s="553"/>
      <c r="CG42" s="553"/>
      <c r="CH42" s="553"/>
      <c r="CI42" s="553"/>
      <c r="CJ42" s="553"/>
      <c r="CK42" s="553"/>
      <c r="CL42" s="553"/>
      <c r="CM42" s="553"/>
      <c r="CN42" s="553"/>
      <c r="CO42" s="553"/>
      <c r="CP42" s="553"/>
      <c r="CQ42" s="553"/>
      <c r="CR42" s="553"/>
      <c r="CS42" s="553"/>
      <c r="CT42" s="553"/>
      <c r="CU42" s="553"/>
      <c r="CV42" s="553"/>
      <c r="CW42" s="553"/>
      <c r="CX42" s="553"/>
      <c r="CY42" s="553"/>
      <c r="CZ42" s="553"/>
      <c r="DA42" s="553"/>
      <c r="DB42" s="553"/>
      <c r="DC42" s="553"/>
      <c r="DD42" s="553"/>
      <c r="DE42" s="553"/>
      <c r="DF42" s="553"/>
      <c r="DG42" s="553"/>
      <c r="DH42" s="553"/>
      <c r="DI42" s="553"/>
      <c r="DJ42" s="553"/>
      <c r="DK42" s="553"/>
      <c r="DL42" s="553"/>
      <c r="DM42" s="553"/>
      <c r="DN42" s="553"/>
      <c r="DO42" s="553"/>
      <c r="DP42" s="553"/>
      <c r="DQ42" s="553"/>
      <c r="DR42" s="553"/>
      <c r="DS42" s="553"/>
      <c r="DT42" s="553"/>
      <c r="DU42" s="553"/>
      <c r="DV42" s="553"/>
      <c r="DW42" s="553"/>
      <c r="DX42" s="553"/>
      <c r="DY42" s="553"/>
      <c r="DZ42" s="553"/>
      <c r="EA42" s="553"/>
      <c r="EB42" s="553"/>
      <c r="EC42" s="553"/>
      <c r="ED42" s="553"/>
      <c r="EE42" s="553"/>
      <c r="EF42" s="553"/>
      <c r="EG42" s="553"/>
      <c r="EH42" s="553"/>
      <c r="EI42" s="553"/>
      <c r="EJ42" s="553"/>
      <c r="EK42" s="553"/>
      <c r="EL42" s="553"/>
      <c r="EM42" s="553"/>
      <c r="EN42" s="553"/>
      <c r="EO42" s="553"/>
      <c r="EP42" s="553"/>
      <c r="EQ42" s="553"/>
      <c r="ER42" s="553"/>
      <c r="ES42" s="553"/>
      <c r="ET42" s="553"/>
      <c r="EU42" s="553"/>
      <c r="EV42" s="553"/>
      <c r="EW42" s="553"/>
      <c r="EX42" s="553"/>
      <c r="EY42" s="553"/>
      <c r="EZ42" s="553"/>
      <c r="FA42" s="553"/>
      <c r="FB42" s="553"/>
      <c r="FC42" s="553"/>
      <c r="FD42" s="553"/>
      <c r="FE42" s="553"/>
      <c r="FF42" s="553"/>
      <c r="FG42" s="553"/>
      <c r="FH42" s="553"/>
      <c r="FI42" s="553"/>
      <c r="FJ42" s="553"/>
      <c r="FK42" s="553"/>
      <c r="FL42" s="553"/>
      <c r="FM42" s="553"/>
      <c r="FN42" s="553"/>
      <c r="FO42" s="553"/>
      <c r="FP42" s="553"/>
      <c r="FQ42" s="553"/>
      <c r="FR42" s="553"/>
      <c r="FS42" s="553"/>
      <c r="FT42" s="553"/>
      <c r="FU42" s="553"/>
      <c r="FV42" s="553"/>
      <c r="FW42" s="553"/>
      <c r="FX42" s="553"/>
      <c r="FY42" s="553"/>
      <c r="FZ42" s="553"/>
      <c r="GA42" s="553"/>
      <c r="GB42" s="553"/>
      <c r="GC42" s="553"/>
      <c r="GD42" s="553"/>
      <c r="GE42" s="553"/>
      <c r="GF42" s="553"/>
      <c r="GG42" s="553"/>
      <c r="GH42" s="553"/>
      <c r="GI42" s="553"/>
      <c r="GJ42" s="553"/>
      <c r="GK42" s="553"/>
      <c r="GL42" s="553"/>
      <c r="GM42" s="553"/>
      <c r="GN42" s="553"/>
      <c r="GO42" s="553"/>
      <c r="GP42" s="553"/>
      <c r="GQ42" s="553"/>
      <c r="GR42" s="553"/>
      <c r="GS42" s="553"/>
      <c r="GT42" s="553"/>
      <c r="GU42" s="553"/>
      <c r="GV42" s="553"/>
      <c r="GW42" s="553"/>
      <c r="GX42" s="553"/>
      <c r="GY42" s="553"/>
      <c r="GZ42" s="553"/>
      <c r="HA42" s="553"/>
      <c r="HB42" s="553"/>
      <c r="HC42" s="553"/>
      <c r="HD42" s="553"/>
      <c r="HE42" s="553"/>
      <c r="HF42" s="553"/>
      <c r="HG42" s="553"/>
      <c r="HH42" s="553"/>
      <c r="HI42" s="553"/>
      <c r="HJ42" s="553"/>
      <c r="HK42" s="553"/>
      <c r="HL42" s="553"/>
      <c r="HM42" s="553"/>
      <c r="HN42" s="553"/>
      <c r="HO42" s="553"/>
      <c r="HP42" s="553"/>
      <c r="HQ42" s="553"/>
      <c r="HR42" s="553"/>
      <c r="HS42" s="553"/>
      <c r="HT42" s="553"/>
      <c r="HU42" s="553"/>
      <c r="HV42" s="553"/>
      <c r="HW42" s="553"/>
      <c r="HX42" s="553"/>
      <c r="HY42" s="553"/>
      <c r="HZ42" s="553"/>
      <c r="IA42" s="553"/>
      <c r="IB42" s="553"/>
      <c r="IC42" s="553"/>
      <c r="ID42" s="553"/>
      <c r="IE42" s="553"/>
      <c r="IF42" s="553"/>
      <c r="IG42" s="553"/>
      <c r="IH42" s="553"/>
      <c r="II42" s="553"/>
      <c r="IJ42" s="553"/>
      <c r="IK42" s="553"/>
      <c r="IL42" s="553"/>
      <c r="IM42" s="553"/>
      <c r="IN42" s="553"/>
      <c r="IO42" s="553"/>
      <c r="IP42" s="553"/>
      <c r="IQ42" s="553"/>
      <c r="IR42" s="553"/>
      <c r="IS42" s="553"/>
      <c r="IT42" s="553"/>
      <c r="IU42" s="553"/>
      <c r="IV42" s="553"/>
      <c r="IW42" s="553"/>
      <c r="IX42" s="553"/>
      <c r="IY42" s="553"/>
      <c r="IZ42" s="553"/>
      <c r="JA42" s="553"/>
      <c r="JB42" s="721"/>
      <c r="JC42" s="721"/>
      <c r="JD42" s="299"/>
      <c r="JE42" s="299"/>
      <c r="JF42" s="549" t="str">
        <f t="shared" si="7"/>
        <v>마. 수위계 설치여과기리드식용</v>
      </c>
      <c r="JG42" s="711">
        <f t="shared" si="8"/>
        <v>15</v>
      </c>
      <c r="JH42" s="299" t="str">
        <f t="shared" si="9"/>
        <v>조</v>
      </c>
      <c r="JI42" s="710"/>
      <c r="JJ42" s="710"/>
    </row>
    <row r="43" spans="1:270" s="550" customFormat="1" ht="21.95" customHeight="1">
      <c r="A43" s="554"/>
      <c r="B43" s="555">
        <f t="shared" si="10"/>
        <v>15</v>
      </c>
      <c r="C43" s="49" t="s">
        <v>1944</v>
      </c>
      <c r="D43" s="50" t="s">
        <v>1942</v>
      </c>
      <c r="E43" s="26" t="s">
        <v>1951</v>
      </c>
      <c r="F43" s="552">
        <f t="shared" si="6"/>
        <v>42</v>
      </c>
      <c r="G43" s="553"/>
      <c r="H43" s="553"/>
      <c r="I43" s="553"/>
      <c r="J43" s="553"/>
      <c r="K43" s="553"/>
      <c r="L43" s="553"/>
      <c r="M43" s="553">
        <f>3+3</f>
        <v>6</v>
      </c>
      <c r="N43" s="553"/>
      <c r="O43" s="553">
        <f>2+3</f>
        <v>5</v>
      </c>
      <c r="P43" s="553"/>
      <c r="Q43" s="553"/>
      <c r="R43" s="553"/>
      <c r="S43" s="553">
        <f>3+2</f>
        <v>5</v>
      </c>
      <c r="T43" s="553">
        <v>3</v>
      </c>
      <c r="U43" s="553"/>
      <c r="V43" s="553"/>
      <c r="W43" s="553"/>
      <c r="X43" s="553"/>
      <c r="Y43" s="553"/>
      <c r="Z43" s="552"/>
      <c r="AA43" s="553"/>
      <c r="AB43" s="553">
        <v>3</v>
      </c>
      <c r="AC43" s="553"/>
      <c r="AD43" s="553"/>
      <c r="AE43" s="553">
        <v>3</v>
      </c>
      <c r="AF43" s="553"/>
      <c r="AG43" s="553"/>
      <c r="AH43" s="553"/>
      <c r="AI43" s="553"/>
      <c r="AJ43" s="553"/>
      <c r="AK43" s="553"/>
      <c r="AL43" s="553"/>
      <c r="AM43" s="553">
        <v>3</v>
      </c>
      <c r="AN43" s="552">
        <f>3+2</f>
        <v>5</v>
      </c>
      <c r="AO43" s="553"/>
      <c r="AP43" s="553"/>
      <c r="AQ43" s="553"/>
      <c r="AR43" s="553"/>
      <c r="AS43" s="553">
        <v>3</v>
      </c>
      <c r="AT43" s="553"/>
      <c r="AU43" s="553"/>
      <c r="AV43" s="553"/>
      <c r="AW43" s="553"/>
      <c r="AX43" s="553">
        <v>3</v>
      </c>
      <c r="AY43" s="553"/>
      <c r="AZ43" s="553"/>
      <c r="BA43" s="553"/>
      <c r="BB43" s="553"/>
      <c r="BC43" s="552"/>
      <c r="BD43" s="553"/>
      <c r="BE43" s="553">
        <v>3</v>
      </c>
      <c r="BF43" s="553"/>
      <c r="BG43" s="553"/>
      <c r="BH43" s="553"/>
      <c r="BI43" s="553"/>
      <c r="BJ43" s="553"/>
      <c r="BK43" s="553"/>
      <c r="BL43" s="553"/>
      <c r="BM43" s="553"/>
      <c r="BN43" s="553"/>
      <c r="BO43" s="553"/>
      <c r="BP43" s="553"/>
      <c r="BQ43" s="553"/>
      <c r="BR43" s="553"/>
      <c r="BS43" s="553"/>
      <c r="BT43" s="553"/>
      <c r="BU43" s="553"/>
      <c r="BV43" s="553"/>
      <c r="BW43" s="553"/>
      <c r="BX43" s="553"/>
      <c r="BY43" s="553"/>
      <c r="BZ43" s="553"/>
      <c r="CA43" s="553"/>
      <c r="CB43" s="553"/>
      <c r="CC43" s="553"/>
      <c r="CD43" s="553"/>
      <c r="CE43" s="553"/>
      <c r="CF43" s="553"/>
      <c r="CG43" s="553"/>
      <c r="CH43" s="553"/>
      <c r="CI43" s="553"/>
      <c r="CJ43" s="553"/>
      <c r="CK43" s="553"/>
      <c r="CL43" s="553"/>
      <c r="CM43" s="553"/>
      <c r="CN43" s="553"/>
      <c r="CO43" s="553"/>
      <c r="CP43" s="553"/>
      <c r="CQ43" s="553"/>
      <c r="CR43" s="553"/>
      <c r="CS43" s="553"/>
      <c r="CT43" s="553"/>
      <c r="CU43" s="553"/>
      <c r="CV43" s="553"/>
      <c r="CW43" s="553"/>
      <c r="CX43" s="553"/>
      <c r="CY43" s="553"/>
      <c r="CZ43" s="553"/>
      <c r="DA43" s="553"/>
      <c r="DB43" s="553"/>
      <c r="DC43" s="553"/>
      <c r="DD43" s="553"/>
      <c r="DE43" s="553"/>
      <c r="DF43" s="553"/>
      <c r="DG43" s="553"/>
      <c r="DH43" s="553"/>
      <c r="DI43" s="553"/>
      <c r="DJ43" s="553"/>
      <c r="DK43" s="553"/>
      <c r="DL43" s="553"/>
      <c r="DM43" s="553"/>
      <c r="DN43" s="553"/>
      <c r="DO43" s="553"/>
      <c r="DP43" s="553"/>
      <c r="DQ43" s="553"/>
      <c r="DR43" s="553"/>
      <c r="DS43" s="553"/>
      <c r="DT43" s="553"/>
      <c r="DU43" s="553"/>
      <c r="DV43" s="553"/>
      <c r="DW43" s="553"/>
      <c r="DX43" s="553"/>
      <c r="DY43" s="553"/>
      <c r="DZ43" s="553"/>
      <c r="EA43" s="553"/>
      <c r="EB43" s="553"/>
      <c r="EC43" s="553"/>
      <c r="ED43" s="553"/>
      <c r="EE43" s="553"/>
      <c r="EF43" s="553"/>
      <c r="EG43" s="553"/>
      <c r="EH43" s="553"/>
      <c r="EI43" s="553"/>
      <c r="EJ43" s="553"/>
      <c r="EK43" s="553"/>
      <c r="EL43" s="553"/>
      <c r="EM43" s="553"/>
      <c r="EN43" s="553"/>
      <c r="EO43" s="553"/>
      <c r="EP43" s="553"/>
      <c r="EQ43" s="553"/>
      <c r="ER43" s="553"/>
      <c r="ES43" s="553"/>
      <c r="ET43" s="553"/>
      <c r="EU43" s="553"/>
      <c r="EV43" s="553"/>
      <c r="EW43" s="553"/>
      <c r="EX43" s="553"/>
      <c r="EY43" s="553"/>
      <c r="EZ43" s="553"/>
      <c r="FA43" s="553"/>
      <c r="FB43" s="553"/>
      <c r="FC43" s="553"/>
      <c r="FD43" s="553"/>
      <c r="FE43" s="553"/>
      <c r="FF43" s="553"/>
      <c r="FG43" s="553"/>
      <c r="FH43" s="553"/>
      <c r="FI43" s="553"/>
      <c r="FJ43" s="553"/>
      <c r="FK43" s="553"/>
      <c r="FL43" s="553"/>
      <c r="FM43" s="553"/>
      <c r="FN43" s="553"/>
      <c r="FO43" s="553"/>
      <c r="FP43" s="553"/>
      <c r="FQ43" s="553"/>
      <c r="FR43" s="553"/>
      <c r="FS43" s="553"/>
      <c r="FT43" s="553"/>
      <c r="FU43" s="553"/>
      <c r="FV43" s="553"/>
      <c r="FW43" s="553"/>
      <c r="FX43" s="553"/>
      <c r="FY43" s="553"/>
      <c r="FZ43" s="553"/>
      <c r="GA43" s="553"/>
      <c r="GB43" s="553"/>
      <c r="GC43" s="553"/>
      <c r="GD43" s="553"/>
      <c r="GE43" s="553"/>
      <c r="GF43" s="553"/>
      <c r="GG43" s="553"/>
      <c r="GH43" s="553"/>
      <c r="GI43" s="553"/>
      <c r="GJ43" s="553"/>
      <c r="GK43" s="553"/>
      <c r="GL43" s="553"/>
      <c r="GM43" s="553"/>
      <c r="GN43" s="553"/>
      <c r="GO43" s="553"/>
      <c r="GP43" s="553"/>
      <c r="GQ43" s="553"/>
      <c r="GR43" s="553"/>
      <c r="GS43" s="553"/>
      <c r="GT43" s="553"/>
      <c r="GU43" s="553"/>
      <c r="GV43" s="553"/>
      <c r="GW43" s="553"/>
      <c r="GX43" s="553"/>
      <c r="GY43" s="553"/>
      <c r="GZ43" s="553"/>
      <c r="HA43" s="553"/>
      <c r="HB43" s="553"/>
      <c r="HC43" s="553"/>
      <c r="HD43" s="553"/>
      <c r="HE43" s="553"/>
      <c r="HF43" s="553"/>
      <c r="HG43" s="553"/>
      <c r="HH43" s="553"/>
      <c r="HI43" s="553"/>
      <c r="HJ43" s="553"/>
      <c r="HK43" s="553"/>
      <c r="HL43" s="553"/>
      <c r="HM43" s="553"/>
      <c r="HN43" s="553"/>
      <c r="HO43" s="553"/>
      <c r="HP43" s="553"/>
      <c r="HQ43" s="553"/>
      <c r="HR43" s="553"/>
      <c r="HS43" s="553"/>
      <c r="HT43" s="553"/>
      <c r="HU43" s="553"/>
      <c r="HV43" s="553"/>
      <c r="HW43" s="553"/>
      <c r="HX43" s="553"/>
      <c r="HY43" s="553"/>
      <c r="HZ43" s="553"/>
      <c r="IA43" s="553"/>
      <c r="IB43" s="553"/>
      <c r="IC43" s="553"/>
      <c r="ID43" s="553"/>
      <c r="IE43" s="553"/>
      <c r="IF43" s="553"/>
      <c r="IG43" s="553"/>
      <c r="IH43" s="553"/>
      <c r="II43" s="553"/>
      <c r="IJ43" s="553"/>
      <c r="IK43" s="553"/>
      <c r="IL43" s="553"/>
      <c r="IM43" s="553"/>
      <c r="IN43" s="553"/>
      <c r="IO43" s="553"/>
      <c r="IP43" s="553"/>
      <c r="IQ43" s="553"/>
      <c r="IR43" s="553"/>
      <c r="IS43" s="553"/>
      <c r="IT43" s="553"/>
      <c r="IU43" s="553"/>
      <c r="IV43" s="553"/>
      <c r="IW43" s="553"/>
      <c r="IX43" s="553"/>
      <c r="IY43" s="553"/>
      <c r="IZ43" s="553"/>
      <c r="JA43" s="553"/>
      <c r="JB43" s="721"/>
      <c r="JC43" s="721"/>
      <c r="JD43" s="299"/>
      <c r="JE43" s="299"/>
      <c r="JF43" s="549" t="str">
        <f t="shared" si="7"/>
        <v>마. 수위계 설치설치금구리드식용</v>
      </c>
      <c r="JG43" s="711">
        <f t="shared" si="8"/>
        <v>42</v>
      </c>
      <c r="JH43" s="299" t="str">
        <f t="shared" si="9"/>
        <v>조</v>
      </c>
      <c r="JI43" s="710"/>
      <c r="JJ43" s="710"/>
    </row>
    <row r="44" spans="1:270" s="550" customFormat="1" ht="21.95" customHeight="1">
      <c r="A44" s="554"/>
      <c r="B44" s="555">
        <f t="shared" si="10"/>
        <v>16</v>
      </c>
      <c r="C44" s="49" t="s">
        <v>2000</v>
      </c>
      <c r="D44" s="50" t="s">
        <v>1946</v>
      </c>
      <c r="E44" s="26" t="s">
        <v>38</v>
      </c>
      <c r="F44" s="552">
        <f t="shared" si="6"/>
        <v>11</v>
      </c>
      <c r="G44" s="553"/>
      <c r="H44" s="553"/>
      <c r="I44" s="553"/>
      <c r="J44" s="553"/>
      <c r="K44" s="553"/>
      <c r="L44" s="553"/>
      <c r="M44" s="553">
        <v>1</v>
      </c>
      <c r="N44" s="553"/>
      <c r="O44" s="553">
        <v>1</v>
      </c>
      <c r="P44" s="553"/>
      <c r="Q44" s="553"/>
      <c r="R44" s="553"/>
      <c r="S44" s="553">
        <v>1</v>
      </c>
      <c r="T44" s="553">
        <v>1</v>
      </c>
      <c r="U44" s="553"/>
      <c r="V44" s="553"/>
      <c r="W44" s="553"/>
      <c r="X44" s="553"/>
      <c r="Y44" s="553"/>
      <c r="Z44" s="552"/>
      <c r="AA44" s="553"/>
      <c r="AB44" s="553">
        <v>1</v>
      </c>
      <c r="AC44" s="553"/>
      <c r="AD44" s="553"/>
      <c r="AE44" s="553">
        <v>1</v>
      </c>
      <c r="AF44" s="553"/>
      <c r="AG44" s="553"/>
      <c r="AH44" s="553"/>
      <c r="AI44" s="553"/>
      <c r="AJ44" s="553"/>
      <c r="AK44" s="553"/>
      <c r="AL44" s="553"/>
      <c r="AM44" s="553">
        <v>1</v>
      </c>
      <c r="AN44" s="552">
        <v>1</v>
      </c>
      <c r="AO44" s="553"/>
      <c r="AP44" s="553"/>
      <c r="AQ44" s="553"/>
      <c r="AR44" s="553"/>
      <c r="AS44" s="553">
        <v>1</v>
      </c>
      <c r="AT44" s="553"/>
      <c r="AU44" s="553"/>
      <c r="AV44" s="553"/>
      <c r="AW44" s="553"/>
      <c r="AX44" s="553">
        <v>1</v>
      </c>
      <c r="AY44" s="553"/>
      <c r="AZ44" s="553"/>
      <c r="BA44" s="553"/>
      <c r="BB44" s="553"/>
      <c r="BC44" s="552"/>
      <c r="BD44" s="553"/>
      <c r="BE44" s="553">
        <v>1</v>
      </c>
      <c r="BF44" s="553"/>
      <c r="BG44" s="553"/>
      <c r="BH44" s="553"/>
      <c r="BI44" s="553"/>
      <c r="BJ44" s="553"/>
      <c r="BK44" s="553"/>
      <c r="BL44" s="553"/>
      <c r="BM44" s="553"/>
      <c r="BN44" s="553"/>
      <c r="BO44" s="553"/>
      <c r="BP44" s="553"/>
      <c r="BQ44" s="553"/>
      <c r="BR44" s="553"/>
      <c r="BS44" s="553"/>
      <c r="BT44" s="553"/>
      <c r="BU44" s="553"/>
      <c r="BV44" s="553"/>
      <c r="BW44" s="553"/>
      <c r="BX44" s="553"/>
      <c r="BY44" s="553"/>
      <c r="BZ44" s="553"/>
      <c r="CA44" s="553"/>
      <c r="CB44" s="553"/>
      <c r="CC44" s="553"/>
      <c r="CD44" s="553"/>
      <c r="CE44" s="553"/>
      <c r="CF44" s="553"/>
      <c r="CG44" s="553"/>
      <c r="CH44" s="553"/>
      <c r="CI44" s="553"/>
      <c r="CJ44" s="553"/>
      <c r="CK44" s="553"/>
      <c r="CL44" s="553"/>
      <c r="CM44" s="553"/>
      <c r="CN44" s="553"/>
      <c r="CO44" s="553"/>
      <c r="CP44" s="553"/>
      <c r="CQ44" s="553"/>
      <c r="CR44" s="553"/>
      <c r="CS44" s="553"/>
      <c r="CT44" s="553"/>
      <c r="CU44" s="553"/>
      <c r="CV44" s="553"/>
      <c r="CW44" s="553"/>
      <c r="CX44" s="553"/>
      <c r="CY44" s="553"/>
      <c r="CZ44" s="553"/>
      <c r="DA44" s="553"/>
      <c r="DB44" s="553"/>
      <c r="DC44" s="553"/>
      <c r="DD44" s="553"/>
      <c r="DE44" s="553"/>
      <c r="DF44" s="553"/>
      <c r="DG44" s="553"/>
      <c r="DH44" s="553"/>
      <c r="DI44" s="553"/>
      <c r="DJ44" s="553"/>
      <c r="DK44" s="553"/>
      <c r="DL44" s="553"/>
      <c r="DM44" s="553"/>
      <c r="DN44" s="553"/>
      <c r="DO44" s="553"/>
      <c r="DP44" s="553"/>
      <c r="DQ44" s="553"/>
      <c r="DR44" s="553"/>
      <c r="DS44" s="553"/>
      <c r="DT44" s="553"/>
      <c r="DU44" s="553"/>
      <c r="DV44" s="553"/>
      <c r="DW44" s="553"/>
      <c r="DX44" s="553"/>
      <c r="DY44" s="553"/>
      <c r="DZ44" s="553"/>
      <c r="EA44" s="553"/>
      <c r="EB44" s="553"/>
      <c r="EC44" s="553"/>
      <c r="ED44" s="553"/>
      <c r="EE44" s="553"/>
      <c r="EF44" s="553"/>
      <c r="EG44" s="553"/>
      <c r="EH44" s="553"/>
      <c r="EI44" s="553"/>
      <c r="EJ44" s="553"/>
      <c r="EK44" s="553"/>
      <c r="EL44" s="553"/>
      <c r="EM44" s="553"/>
      <c r="EN44" s="553"/>
      <c r="EO44" s="553"/>
      <c r="EP44" s="553"/>
      <c r="EQ44" s="553"/>
      <c r="ER44" s="553"/>
      <c r="ES44" s="553"/>
      <c r="ET44" s="553"/>
      <c r="EU44" s="553"/>
      <c r="EV44" s="553"/>
      <c r="EW44" s="553"/>
      <c r="EX44" s="553"/>
      <c r="EY44" s="553"/>
      <c r="EZ44" s="553"/>
      <c r="FA44" s="553"/>
      <c r="FB44" s="553"/>
      <c r="FC44" s="553"/>
      <c r="FD44" s="553"/>
      <c r="FE44" s="553"/>
      <c r="FF44" s="553"/>
      <c r="FG44" s="553"/>
      <c r="FH44" s="553"/>
      <c r="FI44" s="553"/>
      <c r="FJ44" s="553"/>
      <c r="FK44" s="553"/>
      <c r="FL44" s="553"/>
      <c r="FM44" s="553"/>
      <c r="FN44" s="553"/>
      <c r="FO44" s="553"/>
      <c r="FP44" s="553"/>
      <c r="FQ44" s="553"/>
      <c r="FR44" s="553"/>
      <c r="FS44" s="553"/>
      <c r="FT44" s="553"/>
      <c r="FU44" s="553"/>
      <c r="FV44" s="553"/>
      <c r="FW44" s="553"/>
      <c r="FX44" s="553"/>
      <c r="FY44" s="553"/>
      <c r="FZ44" s="553"/>
      <c r="GA44" s="553"/>
      <c r="GB44" s="553"/>
      <c r="GC44" s="553"/>
      <c r="GD44" s="553"/>
      <c r="GE44" s="553"/>
      <c r="GF44" s="553"/>
      <c r="GG44" s="553"/>
      <c r="GH44" s="553"/>
      <c r="GI44" s="553"/>
      <c r="GJ44" s="553"/>
      <c r="GK44" s="553"/>
      <c r="GL44" s="553"/>
      <c r="GM44" s="553"/>
      <c r="GN44" s="553"/>
      <c r="GO44" s="553"/>
      <c r="GP44" s="553"/>
      <c r="GQ44" s="553"/>
      <c r="GR44" s="553"/>
      <c r="GS44" s="553"/>
      <c r="GT44" s="553"/>
      <c r="GU44" s="553"/>
      <c r="GV44" s="553"/>
      <c r="GW44" s="553"/>
      <c r="GX44" s="553"/>
      <c r="GY44" s="553"/>
      <c r="GZ44" s="553"/>
      <c r="HA44" s="553"/>
      <c r="HB44" s="553"/>
      <c r="HC44" s="553"/>
      <c r="HD44" s="553"/>
      <c r="HE44" s="553"/>
      <c r="HF44" s="553"/>
      <c r="HG44" s="553"/>
      <c r="HH44" s="553"/>
      <c r="HI44" s="553"/>
      <c r="HJ44" s="553"/>
      <c r="HK44" s="553"/>
      <c r="HL44" s="553"/>
      <c r="HM44" s="553"/>
      <c r="HN44" s="553"/>
      <c r="HO44" s="553"/>
      <c r="HP44" s="553"/>
      <c r="HQ44" s="553"/>
      <c r="HR44" s="553"/>
      <c r="HS44" s="553"/>
      <c r="HT44" s="553"/>
      <c r="HU44" s="553"/>
      <c r="HV44" s="553"/>
      <c r="HW44" s="553"/>
      <c r="HX44" s="553"/>
      <c r="HY44" s="553"/>
      <c r="HZ44" s="553"/>
      <c r="IA44" s="553"/>
      <c r="IB44" s="553"/>
      <c r="IC44" s="553"/>
      <c r="ID44" s="553"/>
      <c r="IE44" s="553"/>
      <c r="IF44" s="553"/>
      <c r="IG44" s="553"/>
      <c r="IH44" s="553"/>
      <c r="II44" s="553"/>
      <c r="IJ44" s="553"/>
      <c r="IK44" s="553"/>
      <c r="IL44" s="553"/>
      <c r="IM44" s="553"/>
      <c r="IN44" s="553"/>
      <c r="IO44" s="553"/>
      <c r="IP44" s="553"/>
      <c r="IQ44" s="553"/>
      <c r="IR44" s="553"/>
      <c r="IS44" s="553"/>
      <c r="IT44" s="553"/>
      <c r="IU44" s="553"/>
      <c r="IV44" s="553"/>
      <c r="IW44" s="553"/>
      <c r="IX44" s="553"/>
      <c r="IY44" s="553"/>
      <c r="IZ44" s="553"/>
      <c r="JA44" s="553"/>
      <c r="JB44" s="721"/>
      <c r="JC44" s="721"/>
      <c r="JD44" s="299"/>
      <c r="JE44" s="299"/>
      <c r="JF44" s="549" t="str">
        <f t="shared" si="7"/>
        <v>마. 수위계 설치수위계(리드식) 히터 설치100W type</v>
      </c>
      <c r="JG44" s="711">
        <f t="shared" si="8"/>
        <v>11</v>
      </c>
      <c r="JH44" s="299" t="str">
        <f t="shared" si="9"/>
        <v>식</v>
      </c>
      <c r="JI44" s="710"/>
      <c r="JJ44" s="710"/>
    </row>
    <row r="45" spans="1:270" s="550" customFormat="1" ht="21.95" customHeight="1">
      <c r="A45" s="554"/>
      <c r="B45" s="555">
        <f t="shared" si="10"/>
        <v>17</v>
      </c>
      <c r="C45" s="49" t="s">
        <v>2001</v>
      </c>
      <c r="D45" s="50" t="s">
        <v>1948</v>
      </c>
      <c r="E45" s="26" t="s">
        <v>74</v>
      </c>
      <c r="F45" s="552">
        <f t="shared" si="6"/>
        <v>11</v>
      </c>
      <c r="G45" s="553"/>
      <c r="H45" s="553"/>
      <c r="I45" s="553"/>
      <c r="J45" s="553"/>
      <c r="K45" s="553"/>
      <c r="L45" s="553"/>
      <c r="M45" s="553">
        <v>1</v>
      </c>
      <c r="N45" s="553"/>
      <c r="O45" s="553">
        <v>1</v>
      </c>
      <c r="P45" s="553"/>
      <c r="Q45" s="553"/>
      <c r="R45" s="553"/>
      <c r="S45" s="553">
        <v>1</v>
      </c>
      <c r="T45" s="553">
        <v>1</v>
      </c>
      <c r="U45" s="553"/>
      <c r="V45" s="553"/>
      <c r="W45" s="553"/>
      <c r="X45" s="553"/>
      <c r="Y45" s="553"/>
      <c r="Z45" s="552"/>
      <c r="AA45" s="553"/>
      <c r="AB45" s="553">
        <v>1</v>
      </c>
      <c r="AC45" s="553"/>
      <c r="AD45" s="553"/>
      <c r="AE45" s="553">
        <v>1</v>
      </c>
      <c r="AF45" s="553"/>
      <c r="AG45" s="553"/>
      <c r="AH45" s="553"/>
      <c r="AI45" s="553"/>
      <c r="AJ45" s="553"/>
      <c r="AK45" s="553"/>
      <c r="AL45" s="553"/>
      <c r="AM45" s="553">
        <v>1</v>
      </c>
      <c r="AN45" s="552">
        <v>1</v>
      </c>
      <c r="AO45" s="553"/>
      <c r="AP45" s="553"/>
      <c r="AQ45" s="553"/>
      <c r="AR45" s="553"/>
      <c r="AS45" s="553">
        <v>1</v>
      </c>
      <c r="AT45" s="553"/>
      <c r="AU45" s="553"/>
      <c r="AV45" s="553"/>
      <c r="AW45" s="553"/>
      <c r="AX45" s="553">
        <v>1</v>
      </c>
      <c r="AY45" s="553"/>
      <c r="AZ45" s="553"/>
      <c r="BA45" s="553"/>
      <c r="BB45" s="553"/>
      <c r="BC45" s="552"/>
      <c r="BD45" s="553"/>
      <c r="BE45" s="553">
        <v>1</v>
      </c>
      <c r="BF45" s="553"/>
      <c r="BG45" s="553"/>
      <c r="BH45" s="553"/>
      <c r="BI45" s="553"/>
      <c r="BJ45" s="553"/>
      <c r="BK45" s="553"/>
      <c r="BL45" s="553"/>
      <c r="BM45" s="553"/>
      <c r="BN45" s="553"/>
      <c r="BO45" s="553"/>
      <c r="BP45" s="553"/>
      <c r="BQ45" s="553"/>
      <c r="BR45" s="553"/>
      <c r="BS45" s="553"/>
      <c r="BT45" s="553"/>
      <c r="BU45" s="553"/>
      <c r="BV45" s="553"/>
      <c r="BW45" s="553"/>
      <c r="BX45" s="553"/>
      <c r="BY45" s="553"/>
      <c r="BZ45" s="553"/>
      <c r="CA45" s="553"/>
      <c r="CB45" s="553"/>
      <c r="CC45" s="553"/>
      <c r="CD45" s="553"/>
      <c r="CE45" s="553"/>
      <c r="CF45" s="553"/>
      <c r="CG45" s="553"/>
      <c r="CH45" s="553"/>
      <c r="CI45" s="553"/>
      <c r="CJ45" s="553"/>
      <c r="CK45" s="553"/>
      <c r="CL45" s="553"/>
      <c r="CM45" s="553"/>
      <c r="CN45" s="553"/>
      <c r="CO45" s="553"/>
      <c r="CP45" s="553"/>
      <c r="CQ45" s="553"/>
      <c r="CR45" s="553"/>
      <c r="CS45" s="553"/>
      <c r="CT45" s="553"/>
      <c r="CU45" s="553"/>
      <c r="CV45" s="553"/>
      <c r="CW45" s="553"/>
      <c r="CX45" s="553"/>
      <c r="CY45" s="553"/>
      <c r="CZ45" s="553"/>
      <c r="DA45" s="553"/>
      <c r="DB45" s="553"/>
      <c r="DC45" s="553"/>
      <c r="DD45" s="553"/>
      <c r="DE45" s="553"/>
      <c r="DF45" s="553"/>
      <c r="DG45" s="553"/>
      <c r="DH45" s="553"/>
      <c r="DI45" s="553"/>
      <c r="DJ45" s="553"/>
      <c r="DK45" s="553"/>
      <c r="DL45" s="553"/>
      <c r="DM45" s="553"/>
      <c r="DN45" s="553"/>
      <c r="DO45" s="553"/>
      <c r="DP45" s="553"/>
      <c r="DQ45" s="553"/>
      <c r="DR45" s="553"/>
      <c r="DS45" s="553"/>
      <c r="DT45" s="553"/>
      <c r="DU45" s="553"/>
      <c r="DV45" s="553"/>
      <c r="DW45" s="553"/>
      <c r="DX45" s="553"/>
      <c r="DY45" s="553"/>
      <c r="DZ45" s="553"/>
      <c r="EA45" s="553"/>
      <c r="EB45" s="553"/>
      <c r="EC45" s="553"/>
      <c r="ED45" s="553"/>
      <c r="EE45" s="553"/>
      <c r="EF45" s="553"/>
      <c r="EG45" s="553"/>
      <c r="EH45" s="553"/>
      <c r="EI45" s="553"/>
      <c r="EJ45" s="553"/>
      <c r="EK45" s="553"/>
      <c r="EL45" s="553"/>
      <c r="EM45" s="553"/>
      <c r="EN45" s="553"/>
      <c r="EO45" s="553"/>
      <c r="EP45" s="553"/>
      <c r="EQ45" s="553"/>
      <c r="ER45" s="553"/>
      <c r="ES45" s="553"/>
      <c r="ET45" s="553"/>
      <c r="EU45" s="553"/>
      <c r="EV45" s="553"/>
      <c r="EW45" s="553"/>
      <c r="EX45" s="553"/>
      <c r="EY45" s="553"/>
      <c r="EZ45" s="553"/>
      <c r="FA45" s="553"/>
      <c r="FB45" s="553"/>
      <c r="FC45" s="553"/>
      <c r="FD45" s="553"/>
      <c r="FE45" s="553"/>
      <c r="FF45" s="553"/>
      <c r="FG45" s="553"/>
      <c r="FH45" s="553"/>
      <c r="FI45" s="553"/>
      <c r="FJ45" s="553"/>
      <c r="FK45" s="553"/>
      <c r="FL45" s="553"/>
      <c r="FM45" s="553"/>
      <c r="FN45" s="553"/>
      <c r="FO45" s="553"/>
      <c r="FP45" s="553"/>
      <c r="FQ45" s="553"/>
      <c r="FR45" s="553"/>
      <c r="FS45" s="553"/>
      <c r="FT45" s="553"/>
      <c r="FU45" s="553"/>
      <c r="FV45" s="553"/>
      <c r="FW45" s="553"/>
      <c r="FX45" s="553"/>
      <c r="FY45" s="553"/>
      <c r="FZ45" s="553"/>
      <c r="GA45" s="553"/>
      <c r="GB45" s="553"/>
      <c r="GC45" s="553"/>
      <c r="GD45" s="553"/>
      <c r="GE45" s="553"/>
      <c r="GF45" s="553"/>
      <c r="GG45" s="553"/>
      <c r="GH45" s="553"/>
      <c r="GI45" s="553"/>
      <c r="GJ45" s="553"/>
      <c r="GK45" s="553"/>
      <c r="GL45" s="553"/>
      <c r="GM45" s="553"/>
      <c r="GN45" s="553"/>
      <c r="GO45" s="553"/>
      <c r="GP45" s="553"/>
      <c r="GQ45" s="553"/>
      <c r="GR45" s="553"/>
      <c r="GS45" s="553"/>
      <c r="GT45" s="553"/>
      <c r="GU45" s="553"/>
      <c r="GV45" s="553"/>
      <c r="GW45" s="553"/>
      <c r="GX45" s="553"/>
      <c r="GY45" s="553"/>
      <c r="GZ45" s="553"/>
      <c r="HA45" s="553"/>
      <c r="HB45" s="553"/>
      <c r="HC45" s="553"/>
      <c r="HD45" s="553"/>
      <c r="HE45" s="553"/>
      <c r="HF45" s="553"/>
      <c r="HG45" s="553"/>
      <c r="HH45" s="553"/>
      <c r="HI45" s="553"/>
      <c r="HJ45" s="553"/>
      <c r="HK45" s="553"/>
      <c r="HL45" s="553"/>
      <c r="HM45" s="553"/>
      <c r="HN45" s="553"/>
      <c r="HO45" s="553"/>
      <c r="HP45" s="553"/>
      <c r="HQ45" s="553"/>
      <c r="HR45" s="553"/>
      <c r="HS45" s="553"/>
      <c r="HT45" s="553"/>
      <c r="HU45" s="553"/>
      <c r="HV45" s="553"/>
      <c r="HW45" s="553"/>
      <c r="HX45" s="553"/>
      <c r="HY45" s="553"/>
      <c r="HZ45" s="553"/>
      <c r="IA45" s="553"/>
      <c r="IB45" s="553"/>
      <c r="IC45" s="553"/>
      <c r="ID45" s="553"/>
      <c r="IE45" s="553"/>
      <c r="IF45" s="553"/>
      <c r="IG45" s="553"/>
      <c r="IH45" s="553"/>
      <c r="II45" s="553"/>
      <c r="IJ45" s="553"/>
      <c r="IK45" s="553"/>
      <c r="IL45" s="553"/>
      <c r="IM45" s="553"/>
      <c r="IN45" s="553"/>
      <c r="IO45" s="553"/>
      <c r="IP45" s="553"/>
      <c r="IQ45" s="553"/>
      <c r="IR45" s="553"/>
      <c r="IS45" s="553"/>
      <c r="IT45" s="553"/>
      <c r="IU45" s="553"/>
      <c r="IV45" s="553"/>
      <c r="IW45" s="553"/>
      <c r="IX45" s="553"/>
      <c r="IY45" s="553"/>
      <c r="IZ45" s="553"/>
      <c r="JA45" s="553"/>
      <c r="JB45" s="721"/>
      <c r="JC45" s="721"/>
      <c r="JD45" s="299"/>
      <c r="JE45" s="299"/>
      <c r="JF45" s="549" t="str">
        <f t="shared" si="7"/>
        <v>마. 수위계 설치수위계(리드식) 컨트롤러Rack mount type</v>
      </c>
      <c r="JG45" s="711">
        <f t="shared" si="8"/>
        <v>11</v>
      </c>
      <c r="JH45" s="299" t="str">
        <f t="shared" si="9"/>
        <v>대</v>
      </c>
      <c r="JI45" s="710"/>
      <c r="JJ45" s="710"/>
    </row>
    <row r="46" spans="1:270" s="550" customFormat="1" ht="21.95" customHeight="1">
      <c r="A46" s="554"/>
      <c r="B46" s="555">
        <f t="shared" si="10"/>
        <v>18</v>
      </c>
      <c r="C46" s="49" t="s">
        <v>2002</v>
      </c>
      <c r="D46" s="50" t="s">
        <v>1950</v>
      </c>
      <c r="E46" s="26" t="s">
        <v>74</v>
      </c>
      <c r="F46" s="552">
        <f t="shared" si="6"/>
        <v>11</v>
      </c>
      <c r="G46" s="553"/>
      <c r="H46" s="553"/>
      <c r="I46" s="553"/>
      <c r="J46" s="553"/>
      <c r="K46" s="553"/>
      <c r="L46" s="553"/>
      <c r="M46" s="553">
        <v>1</v>
      </c>
      <c r="N46" s="553"/>
      <c r="O46" s="553">
        <v>1</v>
      </c>
      <c r="P46" s="553"/>
      <c r="Q46" s="553"/>
      <c r="R46" s="553"/>
      <c r="S46" s="553">
        <v>1</v>
      </c>
      <c r="T46" s="553">
        <v>1</v>
      </c>
      <c r="U46" s="553"/>
      <c r="V46" s="553"/>
      <c r="W46" s="553"/>
      <c r="X46" s="553"/>
      <c r="Y46" s="553"/>
      <c r="Z46" s="552"/>
      <c r="AA46" s="553"/>
      <c r="AB46" s="553">
        <v>1</v>
      </c>
      <c r="AC46" s="553"/>
      <c r="AD46" s="553"/>
      <c r="AE46" s="553">
        <v>1</v>
      </c>
      <c r="AF46" s="553"/>
      <c r="AG46" s="553"/>
      <c r="AH46" s="553"/>
      <c r="AI46" s="553"/>
      <c r="AJ46" s="553"/>
      <c r="AK46" s="553"/>
      <c r="AL46" s="553"/>
      <c r="AM46" s="553">
        <v>1</v>
      </c>
      <c r="AN46" s="552">
        <v>1</v>
      </c>
      <c r="AO46" s="553"/>
      <c r="AP46" s="553"/>
      <c r="AQ46" s="553"/>
      <c r="AR46" s="553"/>
      <c r="AS46" s="553">
        <v>1</v>
      </c>
      <c r="AT46" s="553"/>
      <c r="AU46" s="553"/>
      <c r="AV46" s="553"/>
      <c r="AW46" s="553"/>
      <c r="AX46" s="553">
        <v>1</v>
      </c>
      <c r="AY46" s="553"/>
      <c r="AZ46" s="553"/>
      <c r="BA46" s="553"/>
      <c r="BB46" s="553"/>
      <c r="BC46" s="552"/>
      <c r="BD46" s="553"/>
      <c r="BE46" s="553">
        <v>1</v>
      </c>
      <c r="BF46" s="553"/>
      <c r="BG46" s="553"/>
      <c r="BH46" s="553"/>
      <c r="BI46" s="553"/>
      <c r="BJ46" s="553"/>
      <c r="BK46" s="553"/>
      <c r="BL46" s="553"/>
      <c r="BM46" s="553"/>
      <c r="BN46" s="553"/>
      <c r="BO46" s="553"/>
      <c r="BP46" s="553"/>
      <c r="BQ46" s="553"/>
      <c r="BR46" s="553"/>
      <c r="BS46" s="553"/>
      <c r="BT46" s="553"/>
      <c r="BU46" s="553"/>
      <c r="BV46" s="553"/>
      <c r="BW46" s="553"/>
      <c r="BX46" s="553"/>
      <c r="BY46" s="553"/>
      <c r="BZ46" s="553"/>
      <c r="CA46" s="553"/>
      <c r="CB46" s="553"/>
      <c r="CC46" s="553"/>
      <c r="CD46" s="553"/>
      <c r="CE46" s="553"/>
      <c r="CF46" s="553"/>
      <c r="CG46" s="553"/>
      <c r="CH46" s="553"/>
      <c r="CI46" s="553"/>
      <c r="CJ46" s="553"/>
      <c r="CK46" s="553"/>
      <c r="CL46" s="553"/>
      <c r="CM46" s="553"/>
      <c r="CN46" s="553"/>
      <c r="CO46" s="553"/>
      <c r="CP46" s="553"/>
      <c r="CQ46" s="553"/>
      <c r="CR46" s="553"/>
      <c r="CS46" s="553"/>
      <c r="CT46" s="553"/>
      <c r="CU46" s="553"/>
      <c r="CV46" s="553"/>
      <c r="CW46" s="553"/>
      <c r="CX46" s="553"/>
      <c r="CY46" s="553"/>
      <c r="CZ46" s="553"/>
      <c r="DA46" s="553"/>
      <c r="DB46" s="553"/>
      <c r="DC46" s="553"/>
      <c r="DD46" s="553"/>
      <c r="DE46" s="553"/>
      <c r="DF46" s="553"/>
      <c r="DG46" s="553"/>
      <c r="DH46" s="553"/>
      <c r="DI46" s="553"/>
      <c r="DJ46" s="553"/>
      <c r="DK46" s="553"/>
      <c r="DL46" s="553"/>
      <c r="DM46" s="553"/>
      <c r="DN46" s="553"/>
      <c r="DO46" s="553"/>
      <c r="DP46" s="553"/>
      <c r="DQ46" s="553"/>
      <c r="DR46" s="553"/>
      <c r="DS46" s="553"/>
      <c r="DT46" s="553"/>
      <c r="DU46" s="553"/>
      <c r="DV46" s="553"/>
      <c r="DW46" s="553"/>
      <c r="DX46" s="553"/>
      <c r="DY46" s="553"/>
      <c r="DZ46" s="553"/>
      <c r="EA46" s="553"/>
      <c r="EB46" s="553"/>
      <c r="EC46" s="553"/>
      <c r="ED46" s="553"/>
      <c r="EE46" s="553"/>
      <c r="EF46" s="553"/>
      <c r="EG46" s="553"/>
      <c r="EH46" s="553"/>
      <c r="EI46" s="553"/>
      <c r="EJ46" s="553"/>
      <c r="EK46" s="553"/>
      <c r="EL46" s="553"/>
      <c r="EM46" s="553"/>
      <c r="EN46" s="553"/>
      <c r="EO46" s="553"/>
      <c r="EP46" s="553"/>
      <c r="EQ46" s="553"/>
      <c r="ER46" s="553"/>
      <c r="ES46" s="553"/>
      <c r="ET46" s="553"/>
      <c r="EU46" s="553"/>
      <c r="EV46" s="553"/>
      <c r="EW46" s="553"/>
      <c r="EX46" s="553"/>
      <c r="EY46" s="553"/>
      <c r="EZ46" s="553"/>
      <c r="FA46" s="553"/>
      <c r="FB46" s="553"/>
      <c r="FC46" s="553"/>
      <c r="FD46" s="553"/>
      <c r="FE46" s="553"/>
      <c r="FF46" s="553"/>
      <c r="FG46" s="553"/>
      <c r="FH46" s="553"/>
      <c r="FI46" s="553"/>
      <c r="FJ46" s="553"/>
      <c r="FK46" s="553"/>
      <c r="FL46" s="553"/>
      <c r="FM46" s="553"/>
      <c r="FN46" s="553"/>
      <c r="FO46" s="553"/>
      <c r="FP46" s="553"/>
      <c r="FQ46" s="553"/>
      <c r="FR46" s="553"/>
      <c r="FS46" s="553"/>
      <c r="FT46" s="553"/>
      <c r="FU46" s="553"/>
      <c r="FV46" s="553"/>
      <c r="FW46" s="553"/>
      <c r="FX46" s="553"/>
      <c r="FY46" s="553"/>
      <c r="FZ46" s="553"/>
      <c r="GA46" s="553"/>
      <c r="GB46" s="553"/>
      <c r="GC46" s="553"/>
      <c r="GD46" s="553"/>
      <c r="GE46" s="553"/>
      <c r="GF46" s="553"/>
      <c r="GG46" s="553"/>
      <c r="GH46" s="553"/>
      <c r="GI46" s="553"/>
      <c r="GJ46" s="553"/>
      <c r="GK46" s="553"/>
      <c r="GL46" s="553"/>
      <c r="GM46" s="553"/>
      <c r="GN46" s="553"/>
      <c r="GO46" s="553"/>
      <c r="GP46" s="553"/>
      <c r="GQ46" s="553"/>
      <c r="GR46" s="553"/>
      <c r="GS46" s="553"/>
      <c r="GT46" s="553"/>
      <c r="GU46" s="553"/>
      <c r="GV46" s="553"/>
      <c r="GW46" s="553"/>
      <c r="GX46" s="553"/>
      <c r="GY46" s="553"/>
      <c r="GZ46" s="553"/>
      <c r="HA46" s="553"/>
      <c r="HB46" s="553"/>
      <c r="HC46" s="553"/>
      <c r="HD46" s="553"/>
      <c r="HE46" s="553"/>
      <c r="HF46" s="553"/>
      <c r="HG46" s="553"/>
      <c r="HH46" s="553"/>
      <c r="HI46" s="553"/>
      <c r="HJ46" s="553"/>
      <c r="HK46" s="553"/>
      <c r="HL46" s="553"/>
      <c r="HM46" s="553"/>
      <c r="HN46" s="553"/>
      <c r="HO46" s="553"/>
      <c r="HP46" s="553"/>
      <c r="HQ46" s="553"/>
      <c r="HR46" s="553"/>
      <c r="HS46" s="553"/>
      <c r="HT46" s="553"/>
      <c r="HU46" s="553"/>
      <c r="HV46" s="553"/>
      <c r="HW46" s="553"/>
      <c r="HX46" s="553"/>
      <c r="HY46" s="553"/>
      <c r="HZ46" s="553"/>
      <c r="IA46" s="553"/>
      <c r="IB46" s="553"/>
      <c r="IC46" s="553"/>
      <c r="ID46" s="553"/>
      <c r="IE46" s="553"/>
      <c r="IF46" s="553"/>
      <c r="IG46" s="553"/>
      <c r="IH46" s="553"/>
      <c r="II46" s="553"/>
      <c r="IJ46" s="553"/>
      <c r="IK46" s="553"/>
      <c r="IL46" s="553"/>
      <c r="IM46" s="553"/>
      <c r="IN46" s="553"/>
      <c r="IO46" s="553"/>
      <c r="IP46" s="553"/>
      <c r="IQ46" s="553"/>
      <c r="IR46" s="553"/>
      <c r="IS46" s="553"/>
      <c r="IT46" s="553"/>
      <c r="IU46" s="553"/>
      <c r="IV46" s="553"/>
      <c r="IW46" s="553"/>
      <c r="IX46" s="553"/>
      <c r="IY46" s="553"/>
      <c r="IZ46" s="553"/>
      <c r="JA46" s="553"/>
      <c r="JB46" s="721"/>
      <c r="JC46" s="721"/>
      <c r="JD46" s="299"/>
      <c r="JE46" s="299"/>
      <c r="JF46" s="549" t="str">
        <f t="shared" si="7"/>
        <v>마. 수위계 설치수위계(리드식) 어레스터리드식용 200V</v>
      </c>
      <c r="JG46" s="711">
        <f t="shared" si="8"/>
        <v>11</v>
      </c>
      <c r="JH46" s="299" t="str">
        <f t="shared" si="9"/>
        <v>대</v>
      </c>
      <c r="JI46" s="710"/>
      <c r="JJ46" s="710"/>
    </row>
    <row r="47" spans="1:270" s="550" customFormat="1" ht="21.95" customHeight="1">
      <c r="A47" s="554"/>
      <c r="B47" s="555">
        <f t="shared" si="10"/>
        <v>19</v>
      </c>
      <c r="C47" s="49" t="s">
        <v>1996</v>
      </c>
      <c r="D47" s="50" t="s">
        <v>1997</v>
      </c>
      <c r="E47" s="26" t="s">
        <v>78</v>
      </c>
      <c r="F47" s="552">
        <f t="shared" si="6"/>
        <v>1515</v>
      </c>
      <c r="G47" s="553"/>
      <c r="H47" s="553"/>
      <c r="I47" s="553"/>
      <c r="J47" s="553"/>
      <c r="K47" s="553"/>
      <c r="L47" s="553"/>
      <c r="M47" s="553">
        <f>M32*2</f>
        <v>140</v>
      </c>
      <c r="N47" s="553"/>
      <c r="O47" s="553">
        <f>145*2</f>
        <v>290</v>
      </c>
      <c r="P47" s="553"/>
      <c r="Q47" s="553"/>
      <c r="R47" s="553"/>
      <c r="S47" s="553">
        <f>S32*2</f>
        <v>120</v>
      </c>
      <c r="T47" s="553">
        <v>100</v>
      </c>
      <c r="U47" s="553"/>
      <c r="V47" s="553"/>
      <c r="W47" s="553"/>
      <c r="X47" s="553"/>
      <c r="Y47" s="553"/>
      <c r="Z47" s="552"/>
      <c r="AA47" s="553"/>
      <c r="AB47" s="553">
        <v>90</v>
      </c>
      <c r="AC47" s="553"/>
      <c r="AD47" s="553"/>
      <c r="AE47" s="553">
        <v>90</v>
      </c>
      <c r="AF47" s="553"/>
      <c r="AG47" s="553"/>
      <c r="AH47" s="553"/>
      <c r="AI47" s="553"/>
      <c r="AJ47" s="553"/>
      <c r="AK47" s="553"/>
      <c r="AL47" s="553"/>
      <c r="AM47" s="553">
        <f>AM32</f>
        <v>135</v>
      </c>
      <c r="AN47" s="552">
        <f>90*1.5*2</f>
        <v>270</v>
      </c>
      <c r="AO47" s="553"/>
      <c r="AP47" s="553"/>
      <c r="AQ47" s="553"/>
      <c r="AR47" s="553"/>
      <c r="AS47" s="553">
        <f>AS32</f>
        <v>85</v>
      </c>
      <c r="AT47" s="553"/>
      <c r="AU47" s="553"/>
      <c r="AV47" s="553"/>
      <c r="AW47" s="553"/>
      <c r="AX47" s="553">
        <f>AX32</f>
        <v>60</v>
      </c>
      <c r="AY47" s="553"/>
      <c r="AZ47" s="553"/>
      <c r="BA47" s="553"/>
      <c r="BB47" s="553"/>
      <c r="BC47" s="552"/>
      <c r="BD47" s="553"/>
      <c r="BE47" s="553">
        <f>BE32</f>
        <v>135</v>
      </c>
      <c r="BF47" s="553"/>
      <c r="BG47" s="553"/>
      <c r="BH47" s="553"/>
      <c r="BI47" s="553"/>
      <c r="BJ47" s="553"/>
      <c r="BK47" s="553"/>
      <c r="BL47" s="553"/>
      <c r="BM47" s="553"/>
      <c r="BN47" s="553"/>
      <c r="BO47" s="553"/>
      <c r="BP47" s="553"/>
      <c r="BQ47" s="553"/>
      <c r="BR47" s="553"/>
      <c r="BS47" s="553"/>
      <c r="BT47" s="553"/>
      <c r="BU47" s="553"/>
      <c r="BV47" s="553"/>
      <c r="BW47" s="553"/>
      <c r="BX47" s="553"/>
      <c r="BY47" s="553"/>
      <c r="BZ47" s="553"/>
      <c r="CA47" s="553"/>
      <c r="CB47" s="553"/>
      <c r="CC47" s="553"/>
      <c r="CD47" s="553"/>
      <c r="CE47" s="553"/>
      <c r="CF47" s="553"/>
      <c r="CG47" s="553"/>
      <c r="CH47" s="553"/>
      <c r="CI47" s="553"/>
      <c r="CJ47" s="553"/>
      <c r="CK47" s="553"/>
      <c r="CL47" s="553"/>
      <c r="CM47" s="553"/>
      <c r="CN47" s="553"/>
      <c r="CO47" s="553"/>
      <c r="CP47" s="553"/>
      <c r="CQ47" s="553"/>
      <c r="CR47" s="553"/>
      <c r="CS47" s="553"/>
      <c r="CT47" s="553"/>
      <c r="CU47" s="553"/>
      <c r="CV47" s="553"/>
      <c r="CW47" s="553"/>
      <c r="CX47" s="553"/>
      <c r="CY47" s="553"/>
      <c r="CZ47" s="553"/>
      <c r="DA47" s="553"/>
      <c r="DB47" s="553"/>
      <c r="DC47" s="553"/>
      <c r="DD47" s="553"/>
      <c r="DE47" s="553"/>
      <c r="DF47" s="553"/>
      <c r="DG47" s="553"/>
      <c r="DH47" s="553"/>
      <c r="DI47" s="553"/>
      <c r="DJ47" s="553"/>
      <c r="DK47" s="553"/>
      <c r="DL47" s="553"/>
      <c r="DM47" s="553"/>
      <c r="DN47" s="553"/>
      <c r="DO47" s="553"/>
      <c r="DP47" s="553"/>
      <c r="DQ47" s="553"/>
      <c r="DR47" s="553"/>
      <c r="DS47" s="553"/>
      <c r="DT47" s="553"/>
      <c r="DU47" s="553"/>
      <c r="DV47" s="553"/>
      <c r="DW47" s="553"/>
      <c r="DX47" s="553"/>
      <c r="DY47" s="553"/>
      <c r="DZ47" s="553"/>
      <c r="EA47" s="553"/>
      <c r="EB47" s="553"/>
      <c r="EC47" s="553"/>
      <c r="ED47" s="553"/>
      <c r="EE47" s="553"/>
      <c r="EF47" s="553"/>
      <c r="EG47" s="553"/>
      <c r="EH47" s="553"/>
      <c r="EI47" s="553"/>
      <c r="EJ47" s="553"/>
      <c r="EK47" s="553"/>
      <c r="EL47" s="553"/>
      <c r="EM47" s="553"/>
      <c r="EN47" s="553"/>
      <c r="EO47" s="553"/>
      <c r="EP47" s="553"/>
      <c r="EQ47" s="553"/>
      <c r="ER47" s="553"/>
      <c r="ES47" s="553"/>
      <c r="ET47" s="553"/>
      <c r="EU47" s="553"/>
      <c r="EV47" s="553"/>
      <c r="EW47" s="553"/>
      <c r="EX47" s="553"/>
      <c r="EY47" s="553"/>
      <c r="EZ47" s="553"/>
      <c r="FA47" s="553"/>
      <c r="FB47" s="553"/>
      <c r="FC47" s="553"/>
      <c r="FD47" s="553"/>
      <c r="FE47" s="553"/>
      <c r="FF47" s="553"/>
      <c r="FG47" s="553"/>
      <c r="FH47" s="553"/>
      <c r="FI47" s="553"/>
      <c r="FJ47" s="553"/>
      <c r="FK47" s="553"/>
      <c r="FL47" s="553"/>
      <c r="FM47" s="553"/>
      <c r="FN47" s="553"/>
      <c r="FO47" s="553"/>
      <c r="FP47" s="553"/>
      <c r="FQ47" s="553"/>
      <c r="FR47" s="553"/>
      <c r="FS47" s="553"/>
      <c r="FT47" s="553"/>
      <c r="FU47" s="553"/>
      <c r="FV47" s="553"/>
      <c r="FW47" s="553"/>
      <c r="FX47" s="553"/>
      <c r="FY47" s="553"/>
      <c r="FZ47" s="553"/>
      <c r="GA47" s="553"/>
      <c r="GB47" s="553"/>
      <c r="GC47" s="553"/>
      <c r="GD47" s="553"/>
      <c r="GE47" s="553"/>
      <c r="GF47" s="553"/>
      <c r="GG47" s="553"/>
      <c r="GH47" s="553"/>
      <c r="GI47" s="553"/>
      <c r="GJ47" s="553"/>
      <c r="GK47" s="553"/>
      <c r="GL47" s="553"/>
      <c r="GM47" s="553"/>
      <c r="GN47" s="553"/>
      <c r="GO47" s="553"/>
      <c r="GP47" s="553"/>
      <c r="GQ47" s="553"/>
      <c r="GR47" s="553"/>
      <c r="GS47" s="553"/>
      <c r="GT47" s="553"/>
      <c r="GU47" s="553"/>
      <c r="GV47" s="553"/>
      <c r="GW47" s="553"/>
      <c r="GX47" s="553"/>
      <c r="GY47" s="553"/>
      <c r="GZ47" s="553"/>
      <c r="HA47" s="553"/>
      <c r="HB47" s="553"/>
      <c r="HC47" s="553"/>
      <c r="HD47" s="553"/>
      <c r="HE47" s="553"/>
      <c r="HF47" s="553"/>
      <c r="HG47" s="553"/>
      <c r="HH47" s="553"/>
      <c r="HI47" s="553"/>
      <c r="HJ47" s="553"/>
      <c r="HK47" s="553"/>
      <c r="HL47" s="553"/>
      <c r="HM47" s="553"/>
      <c r="HN47" s="553"/>
      <c r="HO47" s="553"/>
      <c r="HP47" s="553"/>
      <c r="HQ47" s="553"/>
      <c r="HR47" s="553"/>
      <c r="HS47" s="553"/>
      <c r="HT47" s="553"/>
      <c r="HU47" s="553"/>
      <c r="HV47" s="553"/>
      <c r="HW47" s="553"/>
      <c r="HX47" s="553"/>
      <c r="HY47" s="553"/>
      <c r="HZ47" s="553"/>
      <c r="IA47" s="553"/>
      <c r="IB47" s="553"/>
      <c r="IC47" s="553"/>
      <c r="ID47" s="553"/>
      <c r="IE47" s="553"/>
      <c r="IF47" s="553"/>
      <c r="IG47" s="553"/>
      <c r="IH47" s="553"/>
      <c r="II47" s="553"/>
      <c r="IJ47" s="553"/>
      <c r="IK47" s="553"/>
      <c r="IL47" s="553"/>
      <c r="IM47" s="553"/>
      <c r="IN47" s="553"/>
      <c r="IO47" s="553"/>
      <c r="IP47" s="553"/>
      <c r="IQ47" s="553"/>
      <c r="IR47" s="553"/>
      <c r="IS47" s="553"/>
      <c r="IT47" s="553"/>
      <c r="IU47" s="553"/>
      <c r="IV47" s="553"/>
      <c r="IW47" s="553"/>
      <c r="IX47" s="553"/>
      <c r="IY47" s="553"/>
      <c r="IZ47" s="553"/>
      <c r="JA47" s="553"/>
      <c r="JB47" s="721"/>
      <c r="JC47" s="721"/>
      <c r="JD47" s="299"/>
      <c r="JE47" s="299"/>
      <c r="JF47" s="549" t="str">
        <f t="shared" si="7"/>
        <v>마. 수위계 설치전원선(2.5㎟) 포설VCT-2.5㎟-2C</v>
      </c>
      <c r="JG47" s="711">
        <f t="shared" si="8"/>
        <v>1515</v>
      </c>
      <c r="JH47" s="299" t="str">
        <f t="shared" si="9"/>
        <v>m</v>
      </c>
      <c r="JI47" s="710"/>
      <c r="JJ47" s="710"/>
    </row>
    <row r="48" spans="1:270" s="550" customFormat="1" ht="21.95" customHeight="1">
      <c r="A48" s="554"/>
      <c r="B48" s="555">
        <f t="shared" si="10"/>
        <v>20</v>
      </c>
      <c r="C48" s="49" t="s">
        <v>1968</v>
      </c>
      <c r="D48" s="50" t="s">
        <v>1969</v>
      </c>
      <c r="E48" s="26" t="s">
        <v>1970</v>
      </c>
      <c r="F48" s="552">
        <f t="shared" si="6"/>
        <v>1</v>
      </c>
      <c r="G48" s="553"/>
      <c r="H48" s="553"/>
      <c r="I48" s="553"/>
      <c r="J48" s="553"/>
      <c r="K48" s="553"/>
      <c r="L48" s="553"/>
      <c r="M48" s="553">
        <v>1</v>
      </c>
      <c r="N48" s="553"/>
      <c r="O48" s="553"/>
      <c r="P48" s="553"/>
      <c r="Q48" s="553"/>
      <c r="R48" s="553"/>
      <c r="S48" s="553"/>
      <c r="T48" s="553"/>
      <c r="U48" s="553"/>
      <c r="V48" s="553"/>
      <c r="W48" s="553"/>
      <c r="X48" s="553"/>
      <c r="Y48" s="553"/>
      <c r="Z48" s="552"/>
      <c r="AA48" s="553"/>
      <c r="AB48" s="553"/>
      <c r="AC48" s="553"/>
      <c r="AD48" s="553"/>
      <c r="AE48" s="553"/>
      <c r="AF48" s="553"/>
      <c r="AG48" s="553"/>
      <c r="AH48" s="553"/>
      <c r="AI48" s="553"/>
      <c r="AJ48" s="553"/>
      <c r="AK48" s="553"/>
      <c r="AL48" s="553"/>
      <c r="AM48" s="553"/>
      <c r="AN48" s="552"/>
      <c r="AO48" s="553"/>
      <c r="AP48" s="553"/>
      <c r="AQ48" s="553"/>
      <c r="AR48" s="553"/>
      <c r="AS48" s="553"/>
      <c r="AT48" s="553"/>
      <c r="AU48" s="553"/>
      <c r="AV48" s="553"/>
      <c r="AW48" s="553"/>
      <c r="AX48" s="553"/>
      <c r="AY48" s="553"/>
      <c r="AZ48" s="553"/>
      <c r="BA48" s="553"/>
      <c r="BB48" s="553"/>
      <c r="BC48" s="552"/>
      <c r="BD48" s="553"/>
      <c r="BE48" s="553"/>
      <c r="BF48" s="553"/>
      <c r="BG48" s="553"/>
      <c r="BH48" s="553"/>
      <c r="BI48" s="553"/>
      <c r="BJ48" s="553"/>
      <c r="BK48" s="553"/>
      <c r="BL48" s="553"/>
      <c r="BM48" s="553"/>
      <c r="BN48" s="553"/>
      <c r="BO48" s="553"/>
      <c r="BP48" s="553"/>
      <c r="BQ48" s="553"/>
      <c r="BR48" s="553"/>
      <c r="BS48" s="553"/>
      <c r="BT48" s="553"/>
      <c r="BU48" s="553"/>
      <c r="BV48" s="553"/>
      <c r="BW48" s="553"/>
      <c r="BX48" s="553"/>
      <c r="BY48" s="553"/>
      <c r="BZ48" s="553"/>
      <c r="CA48" s="553"/>
      <c r="CB48" s="553"/>
      <c r="CC48" s="553"/>
      <c r="CD48" s="553"/>
      <c r="CE48" s="553"/>
      <c r="CF48" s="553"/>
      <c r="CG48" s="553"/>
      <c r="CH48" s="553"/>
      <c r="CI48" s="553"/>
      <c r="CJ48" s="553"/>
      <c r="CK48" s="553"/>
      <c r="CL48" s="553"/>
      <c r="CM48" s="553"/>
      <c r="CN48" s="553"/>
      <c r="CO48" s="553"/>
      <c r="CP48" s="553"/>
      <c r="CQ48" s="553"/>
      <c r="CR48" s="553"/>
      <c r="CS48" s="553"/>
      <c r="CT48" s="553"/>
      <c r="CU48" s="553"/>
      <c r="CV48" s="553"/>
      <c r="CW48" s="553"/>
      <c r="CX48" s="553"/>
      <c r="CY48" s="553"/>
      <c r="CZ48" s="553"/>
      <c r="DA48" s="553"/>
      <c r="DB48" s="553"/>
      <c r="DC48" s="553"/>
      <c r="DD48" s="553"/>
      <c r="DE48" s="553"/>
      <c r="DF48" s="553"/>
      <c r="DG48" s="553"/>
      <c r="DH48" s="553"/>
      <c r="DI48" s="553"/>
      <c r="DJ48" s="553"/>
      <c r="DK48" s="553"/>
      <c r="DL48" s="553"/>
      <c r="DM48" s="553"/>
      <c r="DN48" s="553"/>
      <c r="DO48" s="553"/>
      <c r="DP48" s="553"/>
      <c r="DQ48" s="553"/>
      <c r="DR48" s="553"/>
      <c r="DS48" s="553"/>
      <c r="DT48" s="553"/>
      <c r="DU48" s="553"/>
      <c r="DV48" s="553"/>
      <c r="DW48" s="553"/>
      <c r="DX48" s="553"/>
      <c r="DY48" s="553"/>
      <c r="DZ48" s="553"/>
      <c r="EA48" s="553"/>
      <c r="EB48" s="553"/>
      <c r="EC48" s="553"/>
      <c r="ED48" s="553"/>
      <c r="EE48" s="553"/>
      <c r="EF48" s="553"/>
      <c r="EG48" s="553"/>
      <c r="EH48" s="553"/>
      <c r="EI48" s="553"/>
      <c r="EJ48" s="553"/>
      <c r="EK48" s="553"/>
      <c r="EL48" s="553"/>
      <c r="EM48" s="553"/>
      <c r="EN48" s="553"/>
      <c r="EO48" s="553"/>
      <c r="EP48" s="553"/>
      <c r="EQ48" s="553"/>
      <c r="ER48" s="553"/>
      <c r="ES48" s="553"/>
      <c r="ET48" s="553"/>
      <c r="EU48" s="553"/>
      <c r="EV48" s="553"/>
      <c r="EW48" s="553"/>
      <c r="EX48" s="553"/>
      <c r="EY48" s="553"/>
      <c r="EZ48" s="553"/>
      <c r="FA48" s="553"/>
      <c r="FB48" s="553"/>
      <c r="FC48" s="553"/>
      <c r="FD48" s="553"/>
      <c r="FE48" s="553"/>
      <c r="FF48" s="553"/>
      <c r="FG48" s="553"/>
      <c r="FH48" s="553"/>
      <c r="FI48" s="553"/>
      <c r="FJ48" s="553"/>
      <c r="FK48" s="553"/>
      <c r="FL48" s="553"/>
      <c r="FM48" s="553"/>
      <c r="FN48" s="553"/>
      <c r="FO48" s="553"/>
      <c r="FP48" s="553"/>
      <c r="FQ48" s="553"/>
      <c r="FR48" s="553"/>
      <c r="FS48" s="553"/>
      <c r="FT48" s="553"/>
      <c r="FU48" s="553"/>
      <c r="FV48" s="553"/>
      <c r="FW48" s="553"/>
      <c r="FX48" s="553"/>
      <c r="FY48" s="553"/>
      <c r="FZ48" s="553"/>
      <c r="GA48" s="553"/>
      <c r="GB48" s="553"/>
      <c r="GC48" s="553"/>
      <c r="GD48" s="553"/>
      <c r="GE48" s="553"/>
      <c r="GF48" s="553"/>
      <c r="GG48" s="553"/>
      <c r="GH48" s="553"/>
      <c r="GI48" s="553"/>
      <c r="GJ48" s="553"/>
      <c r="GK48" s="553"/>
      <c r="GL48" s="553"/>
      <c r="GM48" s="553"/>
      <c r="GN48" s="553"/>
      <c r="GO48" s="553"/>
      <c r="GP48" s="553"/>
      <c r="GQ48" s="553"/>
      <c r="GR48" s="553"/>
      <c r="GS48" s="553"/>
      <c r="GT48" s="553"/>
      <c r="GU48" s="553"/>
      <c r="GV48" s="553"/>
      <c r="GW48" s="553"/>
      <c r="GX48" s="553"/>
      <c r="GY48" s="553"/>
      <c r="GZ48" s="553"/>
      <c r="HA48" s="553"/>
      <c r="HB48" s="553"/>
      <c r="HC48" s="553"/>
      <c r="HD48" s="553"/>
      <c r="HE48" s="553"/>
      <c r="HF48" s="553"/>
      <c r="HG48" s="553"/>
      <c r="HH48" s="553"/>
      <c r="HI48" s="553"/>
      <c r="HJ48" s="553"/>
      <c r="HK48" s="553"/>
      <c r="HL48" s="553"/>
      <c r="HM48" s="553"/>
      <c r="HN48" s="553"/>
      <c r="HO48" s="553"/>
      <c r="HP48" s="553"/>
      <c r="HQ48" s="553"/>
      <c r="HR48" s="553"/>
      <c r="HS48" s="553"/>
      <c r="HT48" s="553"/>
      <c r="HU48" s="553"/>
      <c r="HV48" s="553"/>
      <c r="HW48" s="553"/>
      <c r="HX48" s="553"/>
      <c r="HY48" s="553"/>
      <c r="HZ48" s="553"/>
      <c r="IA48" s="553"/>
      <c r="IB48" s="553"/>
      <c r="IC48" s="553"/>
      <c r="ID48" s="553"/>
      <c r="IE48" s="553"/>
      <c r="IF48" s="553"/>
      <c r="IG48" s="553"/>
      <c r="IH48" s="553"/>
      <c r="II48" s="553"/>
      <c r="IJ48" s="553"/>
      <c r="IK48" s="553"/>
      <c r="IL48" s="553"/>
      <c r="IM48" s="553"/>
      <c r="IN48" s="553"/>
      <c r="IO48" s="553"/>
      <c r="IP48" s="553"/>
      <c r="IQ48" s="553"/>
      <c r="IR48" s="553"/>
      <c r="IS48" s="553"/>
      <c r="IT48" s="553"/>
      <c r="IU48" s="553"/>
      <c r="IV48" s="553"/>
      <c r="IW48" s="553"/>
      <c r="IX48" s="553"/>
      <c r="IY48" s="553"/>
      <c r="IZ48" s="553"/>
      <c r="JA48" s="553"/>
      <c r="JB48" s="721"/>
      <c r="JC48" s="721"/>
      <c r="JD48" s="299"/>
      <c r="JE48" s="299"/>
      <c r="JF48" s="549" t="str">
        <f t="shared" si="7"/>
        <v>마. 수위계 설치리드식 수위계 3.5m 1단 3.5m 2단 교량 시공(가평군 선촌2교)수위계 고정판, 빔고정판 포함, 케이블 배관,스텐 통수망, 현장 시공</v>
      </c>
      <c r="JG48" s="711">
        <f t="shared" si="8"/>
        <v>1</v>
      </c>
      <c r="JH48" s="299" t="str">
        <f t="shared" si="9"/>
        <v>지점</v>
      </c>
      <c r="JI48" s="710"/>
      <c r="JJ48" s="710"/>
    </row>
    <row r="49" spans="1:270" s="550" customFormat="1" ht="21.95" customHeight="1">
      <c r="A49" s="554"/>
      <c r="B49" s="555">
        <f t="shared" ref="B49:B62" si="11">B48+1</f>
        <v>21</v>
      </c>
      <c r="C49" s="49" t="s">
        <v>1971</v>
      </c>
      <c r="D49" s="50" t="s">
        <v>1969</v>
      </c>
      <c r="E49" s="26" t="s">
        <v>1970</v>
      </c>
      <c r="F49" s="552">
        <f t="shared" si="6"/>
        <v>1</v>
      </c>
      <c r="G49" s="553"/>
      <c r="H49" s="553"/>
      <c r="I49" s="553"/>
      <c r="J49" s="553"/>
      <c r="K49" s="553"/>
      <c r="L49" s="553"/>
      <c r="M49" s="553"/>
      <c r="N49" s="553"/>
      <c r="O49" s="553">
        <v>1</v>
      </c>
      <c r="P49" s="553"/>
      <c r="Q49" s="553"/>
      <c r="R49" s="553"/>
      <c r="S49" s="553"/>
      <c r="T49" s="553"/>
      <c r="U49" s="553"/>
      <c r="V49" s="553"/>
      <c r="W49" s="553"/>
      <c r="X49" s="553"/>
      <c r="Y49" s="553"/>
      <c r="Z49" s="552"/>
      <c r="AA49" s="553"/>
      <c r="AB49" s="553"/>
      <c r="AC49" s="553"/>
      <c r="AD49" s="553"/>
      <c r="AE49" s="553"/>
      <c r="AF49" s="553"/>
      <c r="AG49" s="553"/>
      <c r="AH49" s="553"/>
      <c r="AI49" s="553"/>
      <c r="AJ49" s="553"/>
      <c r="AK49" s="553"/>
      <c r="AL49" s="553"/>
      <c r="AM49" s="553"/>
      <c r="AN49" s="552"/>
      <c r="AO49" s="553"/>
      <c r="AP49" s="553"/>
      <c r="AQ49" s="553"/>
      <c r="AR49" s="553"/>
      <c r="AS49" s="553"/>
      <c r="AT49" s="553"/>
      <c r="AU49" s="553"/>
      <c r="AV49" s="553"/>
      <c r="AW49" s="553"/>
      <c r="AX49" s="553"/>
      <c r="AY49" s="553"/>
      <c r="AZ49" s="553"/>
      <c r="BA49" s="553"/>
      <c r="BB49" s="553"/>
      <c r="BC49" s="552"/>
      <c r="BD49" s="553"/>
      <c r="BE49" s="553"/>
      <c r="BF49" s="553"/>
      <c r="BG49" s="553"/>
      <c r="BH49" s="553"/>
      <c r="BI49" s="553"/>
      <c r="BJ49" s="553"/>
      <c r="BK49" s="553"/>
      <c r="BL49" s="553"/>
      <c r="BM49" s="553"/>
      <c r="BN49" s="553"/>
      <c r="BO49" s="553"/>
      <c r="BP49" s="553"/>
      <c r="BQ49" s="553"/>
      <c r="BR49" s="553"/>
      <c r="BS49" s="553"/>
      <c r="BT49" s="553"/>
      <c r="BU49" s="553"/>
      <c r="BV49" s="553"/>
      <c r="BW49" s="553"/>
      <c r="BX49" s="553"/>
      <c r="BY49" s="553"/>
      <c r="BZ49" s="553"/>
      <c r="CA49" s="553"/>
      <c r="CB49" s="553"/>
      <c r="CC49" s="553"/>
      <c r="CD49" s="553"/>
      <c r="CE49" s="553"/>
      <c r="CF49" s="553"/>
      <c r="CG49" s="553"/>
      <c r="CH49" s="553"/>
      <c r="CI49" s="553"/>
      <c r="CJ49" s="553"/>
      <c r="CK49" s="553"/>
      <c r="CL49" s="553"/>
      <c r="CM49" s="553"/>
      <c r="CN49" s="553"/>
      <c r="CO49" s="553"/>
      <c r="CP49" s="553"/>
      <c r="CQ49" s="553"/>
      <c r="CR49" s="553"/>
      <c r="CS49" s="553"/>
      <c r="CT49" s="553"/>
      <c r="CU49" s="553"/>
      <c r="CV49" s="553"/>
      <c r="CW49" s="553"/>
      <c r="CX49" s="553"/>
      <c r="CY49" s="553"/>
      <c r="CZ49" s="553"/>
      <c r="DA49" s="553"/>
      <c r="DB49" s="553"/>
      <c r="DC49" s="553"/>
      <c r="DD49" s="553"/>
      <c r="DE49" s="553"/>
      <c r="DF49" s="553"/>
      <c r="DG49" s="553"/>
      <c r="DH49" s="553"/>
      <c r="DI49" s="553"/>
      <c r="DJ49" s="553"/>
      <c r="DK49" s="553"/>
      <c r="DL49" s="553"/>
      <c r="DM49" s="553"/>
      <c r="DN49" s="553"/>
      <c r="DO49" s="553"/>
      <c r="DP49" s="553"/>
      <c r="DQ49" s="553"/>
      <c r="DR49" s="553"/>
      <c r="DS49" s="553"/>
      <c r="DT49" s="553"/>
      <c r="DU49" s="553"/>
      <c r="DV49" s="553"/>
      <c r="DW49" s="553"/>
      <c r="DX49" s="553"/>
      <c r="DY49" s="553"/>
      <c r="DZ49" s="553"/>
      <c r="EA49" s="553"/>
      <c r="EB49" s="553"/>
      <c r="EC49" s="553"/>
      <c r="ED49" s="553"/>
      <c r="EE49" s="553"/>
      <c r="EF49" s="553"/>
      <c r="EG49" s="553"/>
      <c r="EH49" s="553"/>
      <c r="EI49" s="553"/>
      <c r="EJ49" s="553"/>
      <c r="EK49" s="553"/>
      <c r="EL49" s="553"/>
      <c r="EM49" s="553"/>
      <c r="EN49" s="553"/>
      <c r="EO49" s="553"/>
      <c r="EP49" s="553"/>
      <c r="EQ49" s="553"/>
      <c r="ER49" s="553"/>
      <c r="ES49" s="553"/>
      <c r="ET49" s="553"/>
      <c r="EU49" s="553"/>
      <c r="EV49" s="553"/>
      <c r="EW49" s="553"/>
      <c r="EX49" s="553"/>
      <c r="EY49" s="553"/>
      <c r="EZ49" s="553"/>
      <c r="FA49" s="553"/>
      <c r="FB49" s="553"/>
      <c r="FC49" s="553"/>
      <c r="FD49" s="553"/>
      <c r="FE49" s="553"/>
      <c r="FF49" s="553"/>
      <c r="FG49" s="553"/>
      <c r="FH49" s="553"/>
      <c r="FI49" s="553"/>
      <c r="FJ49" s="553"/>
      <c r="FK49" s="553"/>
      <c r="FL49" s="553"/>
      <c r="FM49" s="553"/>
      <c r="FN49" s="553"/>
      <c r="FO49" s="553"/>
      <c r="FP49" s="553"/>
      <c r="FQ49" s="553"/>
      <c r="FR49" s="553"/>
      <c r="FS49" s="553"/>
      <c r="FT49" s="553"/>
      <c r="FU49" s="553"/>
      <c r="FV49" s="553"/>
      <c r="FW49" s="553"/>
      <c r="FX49" s="553"/>
      <c r="FY49" s="553"/>
      <c r="FZ49" s="553"/>
      <c r="GA49" s="553"/>
      <c r="GB49" s="553"/>
      <c r="GC49" s="553"/>
      <c r="GD49" s="553"/>
      <c r="GE49" s="553"/>
      <c r="GF49" s="553"/>
      <c r="GG49" s="553"/>
      <c r="GH49" s="553"/>
      <c r="GI49" s="553"/>
      <c r="GJ49" s="553"/>
      <c r="GK49" s="553"/>
      <c r="GL49" s="553"/>
      <c r="GM49" s="553"/>
      <c r="GN49" s="553"/>
      <c r="GO49" s="553"/>
      <c r="GP49" s="553"/>
      <c r="GQ49" s="553"/>
      <c r="GR49" s="553"/>
      <c r="GS49" s="553"/>
      <c r="GT49" s="553"/>
      <c r="GU49" s="553"/>
      <c r="GV49" s="553"/>
      <c r="GW49" s="553"/>
      <c r="GX49" s="553"/>
      <c r="GY49" s="553"/>
      <c r="GZ49" s="553"/>
      <c r="HA49" s="553"/>
      <c r="HB49" s="553"/>
      <c r="HC49" s="553"/>
      <c r="HD49" s="553"/>
      <c r="HE49" s="553"/>
      <c r="HF49" s="553"/>
      <c r="HG49" s="553"/>
      <c r="HH49" s="553"/>
      <c r="HI49" s="553"/>
      <c r="HJ49" s="553"/>
      <c r="HK49" s="553"/>
      <c r="HL49" s="553"/>
      <c r="HM49" s="553"/>
      <c r="HN49" s="553"/>
      <c r="HO49" s="553"/>
      <c r="HP49" s="553"/>
      <c r="HQ49" s="553"/>
      <c r="HR49" s="553"/>
      <c r="HS49" s="553"/>
      <c r="HT49" s="553"/>
      <c r="HU49" s="553"/>
      <c r="HV49" s="553"/>
      <c r="HW49" s="553"/>
      <c r="HX49" s="553"/>
      <c r="HY49" s="553"/>
      <c r="HZ49" s="553"/>
      <c r="IA49" s="553"/>
      <c r="IB49" s="553"/>
      <c r="IC49" s="553"/>
      <c r="ID49" s="553"/>
      <c r="IE49" s="553"/>
      <c r="IF49" s="553"/>
      <c r="IG49" s="553"/>
      <c r="IH49" s="553"/>
      <c r="II49" s="553"/>
      <c r="IJ49" s="553"/>
      <c r="IK49" s="553"/>
      <c r="IL49" s="553"/>
      <c r="IM49" s="553"/>
      <c r="IN49" s="553"/>
      <c r="IO49" s="553"/>
      <c r="IP49" s="553"/>
      <c r="IQ49" s="553"/>
      <c r="IR49" s="553"/>
      <c r="IS49" s="553"/>
      <c r="IT49" s="553"/>
      <c r="IU49" s="553"/>
      <c r="IV49" s="553"/>
      <c r="IW49" s="553"/>
      <c r="IX49" s="553"/>
      <c r="IY49" s="553"/>
      <c r="IZ49" s="553"/>
      <c r="JA49" s="553"/>
      <c r="JB49" s="721"/>
      <c r="JC49" s="721"/>
      <c r="JD49" s="299"/>
      <c r="JE49" s="299"/>
      <c r="JF49" s="549" t="str">
        <f t="shared" si="7"/>
        <v>마. 수위계 설치리드식 수위계 3.5m 1단 1.5m 2단 교량 시공(가평군 화악교)수위계 고정판, 빔고정판 포함, 케이블 배관,스텐 통수망, 현장 시공</v>
      </c>
      <c r="JG49" s="711">
        <f t="shared" si="8"/>
        <v>1</v>
      </c>
      <c r="JH49" s="299" t="str">
        <f t="shared" si="9"/>
        <v>지점</v>
      </c>
      <c r="JI49" s="710"/>
      <c r="JJ49" s="710"/>
    </row>
    <row r="50" spans="1:270" s="550" customFormat="1" ht="21.95" customHeight="1">
      <c r="A50" s="554"/>
      <c r="B50" s="555">
        <f t="shared" si="11"/>
        <v>22</v>
      </c>
      <c r="C50" s="49" t="s">
        <v>1972</v>
      </c>
      <c r="D50" s="50" t="s">
        <v>1969</v>
      </c>
      <c r="E50" s="26" t="s">
        <v>1970</v>
      </c>
      <c r="F50" s="552">
        <f t="shared" si="6"/>
        <v>1</v>
      </c>
      <c r="G50" s="553"/>
      <c r="H50" s="553"/>
      <c r="I50" s="553"/>
      <c r="J50" s="553"/>
      <c r="K50" s="553"/>
      <c r="L50" s="553"/>
      <c r="M50" s="553"/>
      <c r="N50" s="553"/>
      <c r="O50" s="553"/>
      <c r="P50" s="553"/>
      <c r="Q50" s="553"/>
      <c r="R50" s="553"/>
      <c r="S50" s="553">
        <v>1</v>
      </c>
      <c r="T50" s="553"/>
      <c r="U50" s="553"/>
      <c r="V50" s="553"/>
      <c r="W50" s="553"/>
      <c r="X50" s="553"/>
      <c r="Y50" s="553"/>
      <c r="Z50" s="552"/>
      <c r="AA50" s="553"/>
      <c r="AB50" s="553"/>
      <c r="AC50" s="553"/>
      <c r="AD50" s="553"/>
      <c r="AE50" s="553"/>
      <c r="AF50" s="553"/>
      <c r="AG50" s="553"/>
      <c r="AH50" s="553"/>
      <c r="AI50" s="553"/>
      <c r="AJ50" s="553"/>
      <c r="AK50" s="553"/>
      <c r="AL50" s="553"/>
      <c r="AM50" s="553"/>
      <c r="AN50" s="552"/>
      <c r="AO50" s="553"/>
      <c r="AP50" s="553"/>
      <c r="AQ50" s="553"/>
      <c r="AR50" s="553"/>
      <c r="AS50" s="553"/>
      <c r="AT50" s="553"/>
      <c r="AU50" s="553"/>
      <c r="AV50" s="553"/>
      <c r="AW50" s="553"/>
      <c r="AX50" s="553"/>
      <c r="AY50" s="553"/>
      <c r="AZ50" s="553"/>
      <c r="BA50" s="553"/>
      <c r="BB50" s="553"/>
      <c r="BC50" s="552"/>
      <c r="BD50" s="553"/>
      <c r="BE50" s="553"/>
      <c r="BF50" s="553"/>
      <c r="BG50" s="553"/>
      <c r="BH50" s="553"/>
      <c r="BI50" s="553"/>
      <c r="BJ50" s="553"/>
      <c r="BK50" s="553"/>
      <c r="BL50" s="553"/>
      <c r="BM50" s="553"/>
      <c r="BN50" s="553"/>
      <c r="BO50" s="553"/>
      <c r="BP50" s="553"/>
      <c r="BQ50" s="553"/>
      <c r="BR50" s="553"/>
      <c r="BS50" s="553"/>
      <c r="BT50" s="553"/>
      <c r="BU50" s="553"/>
      <c r="BV50" s="553"/>
      <c r="BW50" s="553"/>
      <c r="BX50" s="553"/>
      <c r="BY50" s="553"/>
      <c r="BZ50" s="553"/>
      <c r="CA50" s="553"/>
      <c r="CB50" s="553"/>
      <c r="CC50" s="553"/>
      <c r="CD50" s="553"/>
      <c r="CE50" s="553"/>
      <c r="CF50" s="553"/>
      <c r="CG50" s="553"/>
      <c r="CH50" s="553"/>
      <c r="CI50" s="553"/>
      <c r="CJ50" s="553"/>
      <c r="CK50" s="553"/>
      <c r="CL50" s="553"/>
      <c r="CM50" s="553"/>
      <c r="CN50" s="553"/>
      <c r="CO50" s="553"/>
      <c r="CP50" s="553"/>
      <c r="CQ50" s="553"/>
      <c r="CR50" s="553"/>
      <c r="CS50" s="553"/>
      <c r="CT50" s="553"/>
      <c r="CU50" s="553"/>
      <c r="CV50" s="553"/>
      <c r="CW50" s="553"/>
      <c r="CX50" s="553"/>
      <c r="CY50" s="553"/>
      <c r="CZ50" s="553"/>
      <c r="DA50" s="553"/>
      <c r="DB50" s="553"/>
      <c r="DC50" s="553"/>
      <c r="DD50" s="553"/>
      <c r="DE50" s="553"/>
      <c r="DF50" s="553"/>
      <c r="DG50" s="553"/>
      <c r="DH50" s="553"/>
      <c r="DI50" s="553"/>
      <c r="DJ50" s="553"/>
      <c r="DK50" s="553"/>
      <c r="DL50" s="553"/>
      <c r="DM50" s="553"/>
      <c r="DN50" s="553"/>
      <c r="DO50" s="553"/>
      <c r="DP50" s="553"/>
      <c r="DQ50" s="553"/>
      <c r="DR50" s="553"/>
      <c r="DS50" s="553"/>
      <c r="DT50" s="553"/>
      <c r="DU50" s="553"/>
      <c r="DV50" s="553"/>
      <c r="DW50" s="553"/>
      <c r="DX50" s="553"/>
      <c r="DY50" s="553"/>
      <c r="DZ50" s="553"/>
      <c r="EA50" s="553"/>
      <c r="EB50" s="553"/>
      <c r="EC50" s="553"/>
      <c r="ED50" s="553"/>
      <c r="EE50" s="553"/>
      <c r="EF50" s="553"/>
      <c r="EG50" s="553"/>
      <c r="EH50" s="553"/>
      <c r="EI50" s="553"/>
      <c r="EJ50" s="553"/>
      <c r="EK50" s="553"/>
      <c r="EL50" s="553"/>
      <c r="EM50" s="553"/>
      <c r="EN50" s="553"/>
      <c r="EO50" s="553"/>
      <c r="EP50" s="553"/>
      <c r="EQ50" s="553"/>
      <c r="ER50" s="553"/>
      <c r="ES50" s="553"/>
      <c r="ET50" s="553"/>
      <c r="EU50" s="553"/>
      <c r="EV50" s="553"/>
      <c r="EW50" s="553"/>
      <c r="EX50" s="553"/>
      <c r="EY50" s="553"/>
      <c r="EZ50" s="553"/>
      <c r="FA50" s="553"/>
      <c r="FB50" s="553"/>
      <c r="FC50" s="553"/>
      <c r="FD50" s="553"/>
      <c r="FE50" s="553"/>
      <c r="FF50" s="553"/>
      <c r="FG50" s="553"/>
      <c r="FH50" s="553"/>
      <c r="FI50" s="553"/>
      <c r="FJ50" s="553"/>
      <c r="FK50" s="553"/>
      <c r="FL50" s="553"/>
      <c r="FM50" s="553"/>
      <c r="FN50" s="553"/>
      <c r="FO50" s="553"/>
      <c r="FP50" s="553"/>
      <c r="FQ50" s="553"/>
      <c r="FR50" s="553"/>
      <c r="FS50" s="553"/>
      <c r="FT50" s="553"/>
      <c r="FU50" s="553"/>
      <c r="FV50" s="553"/>
      <c r="FW50" s="553"/>
      <c r="FX50" s="553"/>
      <c r="FY50" s="553"/>
      <c r="FZ50" s="553"/>
      <c r="GA50" s="553"/>
      <c r="GB50" s="553"/>
      <c r="GC50" s="553"/>
      <c r="GD50" s="553"/>
      <c r="GE50" s="553"/>
      <c r="GF50" s="553"/>
      <c r="GG50" s="553"/>
      <c r="GH50" s="553"/>
      <c r="GI50" s="553"/>
      <c r="GJ50" s="553"/>
      <c r="GK50" s="553"/>
      <c r="GL50" s="553"/>
      <c r="GM50" s="553"/>
      <c r="GN50" s="553"/>
      <c r="GO50" s="553"/>
      <c r="GP50" s="553"/>
      <c r="GQ50" s="553"/>
      <c r="GR50" s="553"/>
      <c r="GS50" s="553"/>
      <c r="GT50" s="553"/>
      <c r="GU50" s="553"/>
      <c r="GV50" s="553"/>
      <c r="GW50" s="553"/>
      <c r="GX50" s="553"/>
      <c r="GY50" s="553"/>
      <c r="GZ50" s="553"/>
      <c r="HA50" s="553"/>
      <c r="HB50" s="553"/>
      <c r="HC50" s="553"/>
      <c r="HD50" s="553"/>
      <c r="HE50" s="553"/>
      <c r="HF50" s="553"/>
      <c r="HG50" s="553"/>
      <c r="HH50" s="553"/>
      <c r="HI50" s="553"/>
      <c r="HJ50" s="553"/>
      <c r="HK50" s="553"/>
      <c r="HL50" s="553"/>
      <c r="HM50" s="553"/>
      <c r="HN50" s="553"/>
      <c r="HO50" s="553"/>
      <c r="HP50" s="553"/>
      <c r="HQ50" s="553"/>
      <c r="HR50" s="553"/>
      <c r="HS50" s="553"/>
      <c r="HT50" s="553"/>
      <c r="HU50" s="553"/>
      <c r="HV50" s="553"/>
      <c r="HW50" s="553"/>
      <c r="HX50" s="553"/>
      <c r="HY50" s="553"/>
      <c r="HZ50" s="553"/>
      <c r="IA50" s="553"/>
      <c r="IB50" s="553"/>
      <c r="IC50" s="553"/>
      <c r="ID50" s="553"/>
      <c r="IE50" s="553"/>
      <c r="IF50" s="553"/>
      <c r="IG50" s="553"/>
      <c r="IH50" s="553"/>
      <c r="II50" s="553"/>
      <c r="IJ50" s="553"/>
      <c r="IK50" s="553"/>
      <c r="IL50" s="553"/>
      <c r="IM50" s="553"/>
      <c r="IN50" s="553"/>
      <c r="IO50" s="553"/>
      <c r="IP50" s="553"/>
      <c r="IQ50" s="553"/>
      <c r="IR50" s="553"/>
      <c r="IS50" s="553"/>
      <c r="IT50" s="553"/>
      <c r="IU50" s="553"/>
      <c r="IV50" s="553"/>
      <c r="IW50" s="553"/>
      <c r="IX50" s="553"/>
      <c r="IY50" s="553"/>
      <c r="IZ50" s="553"/>
      <c r="JA50" s="553"/>
      <c r="JB50" s="721"/>
      <c r="JC50" s="721"/>
      <c r="JD50" s="299"/>
      <c r="JE50" s="299"/>
      <c r="JF50" s="549" t="str">
        <f t="shared" si="7"/>
        <v>마. 수위계 설치리드식 수위계 3.5m 1단 1.5m 2단 교량시공(괴산군 월문교)수위계 고정판, 빔고정판 포함, 케이블 배관,스텐 통수망, 현장 시공</v>
      </c>
      <c r="JG50" s="711">
        <f t="shared" si="8"/>
        <v>1</v>
      </c>
      <c r="JH50" s="299" t="str">
        <f t="shared" si="9"/>
        <v>지점</v>
      </c>
      <c r="JI50" s="710"/>
      <c r="JJ50" s="710"/>
    </row>
    <row r="51" spans="1:270" s="550" customFormat="1" ht="21.95" customHeight="1">
      <c r="A51" s="554"/>
      <c r="B51" s="555">
        <f t="shared" si="11"/>
        <v>23</v>
      </c>
      <c r="C51" s="49" t="s">
        <v>1973</v>
      </c>
      <c r="D51" s="50" t="s">
        <v>1969</v>
      </c>
      <c r="E51" s="26" t="s">
        <v>1970</v>
      </c>
      <c r="F51" s="552">
        <f t="shared" si="6"/>
        <v>1</v>
      </c>
      <c r="G51" s="553"/>
      <c r="H51" s="553"/>
      <c r="I51" s="553"/>
      <c r="J51" s="553"/>
      <c r="K51" s="553"/>
      <c r="L51" s="553"/>
      <c r="M51" s="553"/>
      <c r="N51" s="553"/>
      <c r="O51" s="553"/>
      <c r="P51" s="553"/>
      <c r="Q51" s="553"/>
      <c r="R51" s="553"/>
      <c r="S51" s="553"/>
      <c r="T51" s="553">
        <v>1</v>
      </c>
      <c r="U51" s="553"/>
      <c r="V51" s="553"/>
      <c r="W51" s="553"/>
      <c r="X51" s="553"/>
      <c r="Y51" s="553"/>
      <c r="Z51" s="552"/>
      <c r="AA51" s="553"/>
      <c r="AB51" s="553"/>
      <c r="AC51" s="553"/>
      <c r="AD51" s="553"/>
      <c r="AE51" s="553"/>
      <c r="AF51" s="553"/>
      <c r="AG51" s="553"/>
      <c r="AH51" s="553"/>
      <c r="AI51" s="553"/>
      <c r="AJ51" s="553"/>
      <c r="AK51" s="553"/>
      <c r="AL51" s="553"/>
      <c r="AM51" s="553"/>
      <c r="AN51" s="552"/>
      <c r="AO51" s="553"/>
      <c r="AP51" s="553"/>
      <c r="AQ51" s="553"/>
      <c r="AR51" s="553"/>
      <c r="AS51" s="553"/>
      <c r="AT51" s="553"/>
      <c r="AU51" s="553"/>
      <c r="AV51" s="553"/>
      <c r="AW51" s="553"/>
      <c r="AX51" s="553"/>
      <c r="AY51" s="553"/>
      <c r="AZ51" s="553"/>
      <c r="BA51" s="553"/>
      <c r="BB51" s="553"/>
      <c r="BC51" s="552"/>
      <c r="BD51" s="553"/>
      <c r="BE51" s="553"/>
      <c r="BF51" s="553"/>
      <c r="BG51" s="553"/>
      <c r="BH51" s="553"/>
      <c r="BI51" s="553"/>
      <c r="BJ51" s="553"/>
      <c r="BK51" s="553"/>
      <c r="BL51" s="553"/>
      <c r="BM51" s="553"/>
      <c r="BN51" s="553"/>
      <c r="BO51" s="553"/>
      <c r="BP51" s="553"/>
      <c r="BQ51" s="553"/>
      <c r="BR51" s="553"/>
      <c r="BS51" s="553"/>
      <c r="BT51" s="553"/>
      <c r="BU51" s="553"/>
      <c r="BV51" s="553"/>
      <c r="BW51" s="553"/>
      <c r="BX51" s="553"/>
      <c r="BY51" s="553"/>
      <c r="BZ51" s="553"/>
      <c r="CA51" s="553"/>
      <c r="CB51" s="553"/>
      <c r="CC51" s="553"/>
      <c r="CD51" s="553"/>
      <c r="CE51" s="553"/>
      <c r="CF51" s="553"/>
      <c r="CG51" s="553"/>
      <c r="CH51" s="553"/>
      <c r="CI51" s="553"/>
      <c r="CJ51" s="553"/>
      <c r="CK51" s="553"/>
      <c r="CL51" s="553"/>
      <c r="CM51" s="553"/>
      <c r="CN51" s="553"/>
      <c r="CO51" s="553"/>
      <c r="CP51" s="553"/>
      <c r="CQ51" s="553"/>
      <c r="CR51" s="553"/>
      <c r="CS51" s="553"/>
      <c r="CT51" s="553"/>
      <c r="CU51" s="553"/>
      <c r="CV51" s="553"/>
      <c r="CW51" s="553"/>
      <c r="CX51" s="553"/>
      <c r="CY51" s="553"/>
      <c r="CZ51" s="553"/>
      <c r="DA51" s="553"/>
      <c r="DB51" s="553"/>
      <c r="DC51" s="553"/>
      <c r="DD51" s="553"/>
      <c r="DE51" s="553"/>
      <c r="DF51" s="553"/>
      <c r="DG51" s="553"/>
      <c r="DH51" s="553"/>
      <c r="DI51" s="553"/>
      <c r="DJ51" s="553"/>
      <c r="DK51" s="553"/>
      <c r="DL51" s="553"/>
      <c r="DM51" s="553"/>
      <c r="DN51" s="553"/>
      <c r="DO51" s="553"/>
      <c r="DP51" s="553"/>
      <c r="DQ51" s="553"/>
      <c r="DR51" s="553"/>
      <c r="DS51" s="553"/>
      <c r="DT51" s="553"/>
      <c r="DU51" s="553"/>
      <c r="DV51" s="553"/>
      <c r="DW51" s="553"/>
      <c r="DX51" s="553"/>
      <c r="DY51" s="553"/>
      <c r="DZ51" s="553"/>
      <c r="EA51" s="553"/>
      <c r="EB51" s="553"/>
      <c r="EC51" s="553"/>
      <c r="ED51" s="553"/>
      <c r="EE51" s="553"/>
      <c r="EF51" s="553"/>
      <c r="EG51" s="553"/>
      <c r="EH51" s="553"/>
      <c r="EI51" s="553"/>
      <c r="EJ51" s="553"/>
      <c r="EK51" s="553"/>
      <c r="EL51" s="553"/>
      <c r="EM51" s="553"/>
      <c r="EN51" s="553"/>
      <c r="EO51" s="553"/>
      <c r="EP51" s="553"/>
      <c r="EQ51" s="553"/>
      <c r="ER51" s="553"/>
      <c r="ES51" s="553"/>
      <c r="ET51" s="553"/>
      <c r="EU51" s="553"/>
      <c r="EV51" s="553"/>
      <c r="EW51" s="553"/>
      <c r="EX51" s="553"/>
      <c r="EY51" s="553"/>
      <c r="EZ51" s="553"/>
      <c r="FA51" s="553"/>
      <c r="FB51" s="553"/>
      <c r="FC51" s="553"/>
      <c r="FD51" s="553"/>
      <c r="FE51" s="553"/>
      <c r="FF51" s="553"/>
      <c r="FG51" s="553"/>
      <c r="FH51" s="553"/>
      <c r="FI51" s="553"/>
      <c r="FJ51" s="553"/>
      <c r="FK51" s="553"/>
      <c r="FL51" s="553"/>
      <c r="FM51" s="553"/>
      <c r="FN51" s="553"/>
      <c r="FO51" s="553"/>
      <c r="FP51" s="553"/>
      <c r="FQ51" s="553"/>
      <c r="FR51" s="553"/>
      <c r="FS51" s="553"/>
      <c r="FT51" s="553"/>
      <c r="FU51" s="553"/>
      <c r="FV51" s="553"/>
      <c r="FW51" s="553"/>
      <c r="FX51" s="553"/>
      <c r="FY51" s="553"/>
      <c r="FZ51" s="553"/>
      <c r="GA51" s="553"/>
      <c r="GB51" s="553"/>
      <c r="GC51" s="553"/>
      <c r="GD51" s="553"/>
      <c r="GE51" s="553"/>
      <c r="GF51" s="553"/>
      <c r="GG51" s="553"/>
      <c r="GH51" s="553"/>
      <c r="GI51" s="553"/>
      <c r="GJ51" s="553"/>
      <c r="GK51" s="553"/>
      <c r="GL51" s="553"/>
      <c r="GM51" s="553"/>
      <c r="GN51" s="553"/>
      <c r="GO51" s="553"/>
      <c r="GP51" s="553"/>
      <c r="GQ51" s="553"/>
      <c r="GR51" s="553"/>
      <c r="GS51" s="553"/>
      <c r="GT51" s="553"/>
      <c r="GU51" s="553"/>
      <c r="GV51" s="553"/>
      <c r="GW51" s="553"/>
      <c r="GX51" s="553"/>
      <c r="GY51" s="553"/>
      <c r="GZ51" s="553"/>
      <c r="HA51" s="553"/>
      <c r="HB51" s="553"/>
      <c r="HC51" s="553"/>
      <c r="HD51" s="553"/>
      <c r="HE51" s="553"/>
      <c r="HF51" s="553"/>
      <c r="HG51" s="553"/>
      <c r="HH51" s="553"/>
      <c r="HI51" s="553"/>
      <c r="HJ51" s="553"/>
      <c r="HK51" s="553"/>
      <c r="HL51" s="553"/>
      <c r="HM51" s="553"/>
      <c r="HN51" s="553"/>
      <c r="HO51" s="553"/>
      <c r="HP51" s="553"/>
      <c r="HQ51" s="553"/>
      <c r="HR51" s="553"/>
      <c r="HS51" s="553"/>
      <c r="HT51" s="553"/>
      <c r="HU51" s="553"/>
      <c r="HV51" s="553"/>
      <c r="HW51" s="553"/>
      <c r="HX51" s="553"/>
      <c r="HY51" s="553"/>
      <c r="HZ51" s="553"/>
      <c r="IA51" s="553"/>
      <c r="IB51" s="553"/>
      <c r="IC51" s="553"/>
      <c r="ID51" s="553"/>
      <c r="IE51" s="553"/>
      <c r="IF51" s="553"/>
      <c r="IG51" s="553"/>
      <c r="IH51" s="553"/>
      <c r="II51" s="553"/>
      <c r="IJ51" s="553"/>
      <c r="IK51" s="553"/>
      <c r="IL51" s="553"/>
      <c r="IM51" s="553"/>
      <c r="IN51" s="553"/>
      <c r="IO51" s="553"/>
      <c r="IP51" s="553"/>
      <c r="IQ51" s="553"/>
      <c r="IR51" s="553"/>
      <c r="IS51" s="553"/>
      <c r="IT51" s="553"/>
      <c r="IU51" s="553"/>
      <c r="IV51" s="553"/>
      <c r="IW51" s="553"/>
      <c r="IX51" s="553"/>
      <c r="IY51" s="553"/>
      <c r="IZ51" s="553"/>
      <c r="JA51" s="553"/>
      <c r="JB51" s="721"/>
      <c r="JC51" s="721"/>
      <c r="JD51" s="299"/>
      <c r="JE51" s="299"/>
      <c r="JF51" s="549" t="str">
        <f t="shared" si="7"/>
        <v>마. 수위계 설치리드식 수위계 3.5m 1단 교량시공(괴산군 적석교)수위계 고정판, 빔고정판 포함, 케이블 배관,스텐 통수망, 현장 시공</v>
      </c>
      <c r="JG51" s="711">
        <f t="shared" si="8"/>
        <v>1</v>
      </c>
      <c r="JH51" s="299" t="str">
        <f t="shared" si="9"/>
        <v>지점</v>
      </c>
      <c r="JI51" s="710"/>
      <c r="JJ51" s="710"/>
    </row>
    <row r="52" spans="1:270" s="550" customFormat="1" ht="21.95" customHeight="1">
      <c r="A52" s="554"/>
      <c r="B52" s="555">
        <f t="shared" si="11"/>
        <v>24</v>
      </c>
      <c r="C52" s="49" t="s">
        <v>1974</v>
      </c>
      <c r="D52" s="50" t="s">
        <v>1969</v>
      </c>
      <c r="E52" s="26" t="s">
        <v>1970</v>
      </c>
      <c r="F52" s="552">
        <f t="shared" si="6"/>
        <v>1</v>
      </c>
      <c r="G52" s="553"/>
      <c r="H52" s="553"/>
      <c r="I52" s="553"/>
      <c r="J52" s="553"/>
      <c r="K52" s="553"/>
      <c r="L52" s="553"/>
      <c r="M52" s="553"/>
      <c r="N52" s="553"/>
      <c r="O52" s="553"/>
      <c r="P52" s="553"/>
      <c r="Q52" s="553"/>
      <c r="R52" s="553"/>
      <c r="S52" s="553"/>
      <c r="T52" s="553"/>
      <c r="U52" s="553"/>
      <c r="V52" s="553"/>
      <c r="W52" s="553"/>
      <c r="X52" s="553"/>
      <c r="Y52" s="553"/>
      <c r="Z52" s="552"/>
      <c r="AA52" s="553"/>
      <c r="AB52" s="553">
        <v>1</v>
      </c>
      <c r="AC52" s="553"/>
      <c r="AD52" s="553"/>
      <c r="AE52" s="553"/>
      <c r="AF52" s="553"/>
      <c r="AG52" s="553"/>
      <c r="AH52" s="553"/>
      <c r="AI52" s="553"/>
      <c r="AJ52" s="553"/>
      <c r="AK52" s="553"/>
      <c r="AL52" s="553"/>
      <c r="AM52" s="553"/>
      <c r="AN52" s="552"/>
      <c r="AO52" s="553"/>
      <c r="AP52" s="553"/>
      <c r="AQ52" s="553"/>
      <c r="AR52" s="553"/>
      <c r="AS52" s="553"/>
      <c r="AT52" s="553"/>
      <c r="AU52" s="553"/>
      <c r="AV52" s="553"/>
      <c r="AW52" s="553"/>
      <c r="AX52" s="553"/>
      <c r="AY52" s="553"/>
      <c r="AZ52" s="553"/>
      <c r="BA52" s="553"/>
      <c r="BB52" s="553"/>
      <c r="BC52" s="552"/>
      <c r="BD52" s="553"/>
      <c r="BE52" s="553"/>
      <c r="BF52" s="553"/>
      <c r="BG52" s="553"/>
      <c r="BH52" s="553"/>
      <c r="BI52" s="553"/>
      <c r="BJ52" s="553"/>
      <c r="BK52" s="553"/>
      <c r="BL52" s="553"/>
      <c r="BM52" s="553"/>
      <c r="BN52" s="553"/>
      <c r="BO52" s="553"/>
      <c r="BP52" s="553"/>
      <c r="BQ52" s="553"/>
      <c r="BR52" s="553"/>
      <c r="BS52" s="553"/>
      <c r="BT52" s="553"/>
      <c r="BU52" s="553"/>
      <c r="BV52" s="553"/>
      <c r="BW52" s="553"/>
      <c r="BX52" s="553"/>
      <c r="BY52" s="553"/>
      <c r="BZ52" s="553"/>
      <c r="CA52" s="553"/>
      <c r="CB52" s="553"/>
      <c r="CC52" s="553"/>
      <c r="CD52" s="553"/>
      <c r="CE52" s="553"/>
      <c r="CF52" s="553"/>
      <c r="CG52" s="553"/>
      <c r="CH52" s="553"/>
      <c r="CI52" s="553"/>
      <c r="CJ52" s="553"/>
      <c r="CK52" s="553"/>
      <c r="CL52" s="553"/>
      <c r="CM52" s="553"/>
      <c r="CN52" s="553"/>
      <c r="CO52" s="553"/>
      <c r="CP52" s="553"/>
      <c r="CQ52" s="553"/>
      <c r="CR52" s="553"/>
      <c r="CS52" s="553"/>
      <c r="CT52" s="553"/>
      <c r="CU52" s="553"/>
      <c r="CV52" s="553"/>
      <c r="CW52" s="553"/>
      <c r="CX52" s="553"/>
      <c r="CY52" s="553"/>
      <c r="CZ52" s="553"/>
      <c r="DA52" s="553"/>
      <c r="DB52" s="553"/>
      <c r="DC52" s="553"/>
      <c r="DD52" s="553"/>
      <c r="DE52" s="553"/>
      <c r="DF52" s="553"/>
      <c r="DG52" s="553"/>
      <c r="DH52" s="553"/>
      <c r="DI52" s="553"/>
      <c r="DJ52" s="553"/>
      <c r="DK52" s="553"/>
      <c r="DL52" s="553"/>
      <c r="DM52" s="553"/>
      <c r="DN52" s="553"/>
      <c r="DO52" s="553"/>
      <c r="DP52" s="553"/>
      <c r="DQ52" s="553"/>
      <c r="DR52" s="553"/>
      <c r="DS52" s="553"/>
      <c r="DT52" s="553"/>
      <c r="DU52" s="553"/>
      <c r="DV52" s="553"/>
      <c r="DW52" s="553"/>
      <c r="DX52" s="553"/>
      <c r="DY52" s="553"/>
      <c r="DZ52" s="553"/>
      <c r="EA52" s="553"/>
      <c r="EB52" s="553"/>
      <c r="EC52" s="553"/>
      <c r="ED52" s="553"/>
      <c r="EE52" s="553"/>
      <c r="EF52" s="553"/>
      <c r="EG52" s="553"/>
      <c r="EH52" s="553"/>
      <c r="EI52" s="553"/>
      <c r="EJ52" s="553"/>
      <c r="EK52" s="553"/>
      <c r="EL52" s="553"/>
      <c r="EM52" s="553"/>
      <c r="EN52" s="553"/>
      <c r="EO52" s="553"/>
      <c r="EP52" s="553"/>
      <c r="EQ52" s="553"/>
      <c r="ER52" s="553"/>
      <c r="ES52" s="553"/>
      <c r="ET52" s="553"/>
      <c r="EU52" s="553"/>
      <c r="EV52" s="553"/>
      <c r="EW52" s="553"/>
      <c r="EX52" s="553"/>
      <c r="EY52" s="553"/>
      <c r="EZ52" s="553"/>
      <c r="FA52" s="553"/>
      <c r="FB52" s="553"/>
      <c r="FC52" s="553"/>
      <c r="FD52" s="553"/>
      <c r="FE52" s="553"/>
      <c r="FF52" s="553"/>
      <c r="FG52" s="553"/>
      <c r="FH52" s="553"/>
      <c r="FI52" s="553"/>
      <c r="FJ52" s="553"/>
      <c r="FK52" s="553"/>
      <c r="FL52" s="553"/>
      <c r="FM52" s="553"/>
      <c r="FN52" s="553"/>
      <c r="FO52" s="553"/>
      <c r="FP52" s="553"/>
      <c r="FQ52" s="553"/>
      <c r="FR52" s="553"/>
      <c r="FS52" s="553"/>
      <c r="FT52" s="553"/>
      <c r="FU52" s="553"/>
      <c r="FV52" s="553"/>
      <c r="FW52" s="553"/>
      <c r="FX52" s="553"/>
      <c r="FY52" s="553"/>
      <c r="FZ52" s="553"/>
      <c r="GA52" s="553"/>
      <c r="GB52" s="553"/>
      <c r="GC52" s="553"/>
      <c r="GD52" s="553"/>
      <c r="GE52" s="553"/>
      <c r="GF52" s="553"/>
      <c r="GG52" s="553"/>
      <c r="GH52" s="553"/>
      <c r="GI52" s="553"/>
      <c r="GJ52" s="553"/>
      <c r="GK52" s="553"/>
      <c r="GL52" s="553"/>
      <c r="GM52" s="553"/>
      <c r="GN52" s="553"/>
      <c r="GO52" s="553"/>
      <c r="GP52" s="553"/>
      <c r="GQ52" s="553"/>
      <c r="GR52" s="553"/>
      <c r="GS52" s="553"/>
      <c r="GT52" s="553"/>
      <c r="GU52" s="553"/>
      <c r="GV52" s="553"/>
      <c r="GW52" s="553"/>
      <c r="GX52" s="553"/>
      <c r="GY52" s="553"/>
      <c r="GZ52" s="553"/>
      <c r="HA52" s="553"/>
      <c r="HB52" s="553"/>
      <c r="HC52" s="553"/>
      <c r="HD52" s="553"/>
      <c r="HE52" s="553"/>
      <c r="HF52" s="553"/>
      <c r="HG52" s="553"/>
      <c r="HH52" s="553"/>
      <c r="HI52" s="553"/>
      <c r="HJ52" s="553"/>
      <c r="HK52" s="553"/>
      <c r="HL52" s="553"/>
      <c r="HM52" s="553"/>
      <c r="HN52" s="553"/>
      <c r="HO52" s="553"/>
      <c r="HP52" s="553"/>
      <c r="HQ52" s="553"/>
      <c r="HR52" s="553"/>
      <c r="HS52" s="553"/>
      <c r="HT52" s="553"/>
      <c r="HU52" s="553"/>
      <c r="HV52" s="553"/>
      <c r="HW52" s="553"/>
      <c r="HX52" s="553"/>
      <c r="HY52" s="553"/>
      <c r="HZ52" s="553"/>
      <c r="IA52" s="553"/>
      <c r="IB52" s="553"/>
      <c r="IC52" s="553"/>
      <c r="ID52" s="553"/>
      <c r="IE52" s="553"/>
      <c r="IF52" s="553"/>
      <c r="IG52" s="553"/>
      <c r="IH52" s="553"/>
      <c r="II52" s="553"/>
      <c r="IJ52" s="553"/>
      <c r="IK52" s="553"/>
      <c r="IL52" s="553"/>
      <c r="IM52" s="553"/>
      <c r="IN52" s="553"/>
      <c r="IO52" s="553"/>
      <c r="IP52" s="553"/>
      <c r="IQ52" s="553"/>
      <c r="IR52" s="553"/>
      <c r="IS52" s="553"/>
      <c r="IT52" s="553"/>
      <c r="IU52" s="553"/>
      <c r="IV52" s="553"/>
      <c r="IW52" s="553"/>
      <c r="IX52" s="553"/>
      <c r="IY52" s="553"/>
      <c r="IZ52" s="553"/>
      <c r="JA52" s="553"/>
      <c r="JB52" s="721"/>
      <c r="JC52" s="721"/>
      <c r="JD52" s="299"/>
      <c r="JE52" s="299"/>
      <c r="JF52" s="549" t="str">
        <f t="shared" si="7"/>
        <v>마. 수위계 설치리드식 수위계 3.0m 1단 교량시공(아산시 운교교)수위계 고정판, 빔고정판 포함, 케이블 배관,스텐 통수망, 현장 시공</v>
      </c>
      <c r="JG52" s="711">
        <f t="shared" si="8"/>
        <v>1</v>
      </c>
      <c r="JH52" s="299" t="str">
        <f t="shared" si="9"/>
        <v>지점</v>
      </c>
      <c r="JI52" s="710"/>
      <c r="JJ52" s="710"/>
    </row>
    <row r="53" spans="1:270" s="550" customFormat="1" ht="21.95" customHeight="1">
      <c r="A53" s="554"/>
      <c r="B53" s="555">
        <f t="shared" si="11"/>
        <v>25</v>
      </c>
      <c r="C53" s="49" t="s">
        <v>1975</v>
      </c>
      <c r="D53" s="50" t="s">
        <v>1969</v>
      </c>
      <c r="E53" s="26" t="s">
        <v>1970</v>
      </c>
      <c r="F53" s="552">
        <f t="shared" si="6"/>
        <v>1</v>
      </c>
      <c r="G53" s="553"/>
      <c r="H53" s="553"/>
      <c r="I53" s="553"/>
      <c r="J53" s="553"/>
      <c r="K53" s="553"/>
      <c r="L53" s="553"/>
      <c r="M53" s="553"/>
      <c r="N53" s="553"/>
      <c r="O53" s="553"/>
      <c r="P53" s="553"/>
      <c r="Q53" s="553"/>
      <c r="R53" s="553"/>
      <c r="S53" s="553"/>
      <c r="T53" s="553"/>
      <c r="U53" s="553"/>
      <c r="V53" s="553"/>
      <c r="W53" s="553"/>
      <c r="X53" s="553"/>
      <c r="Y53" s="553"/>
      <c r="Z53" s="552"/>
      <c r="AA53" s="553"/>
      <c r="AB53" s="553"/>
      <c r="AC53" s="553"/>
      <c r="AD53" s="553"/>
      <c r="AE53" s="553">
        <v>1</v>
      </c>
      <c r="AF53" s="553"/>
      <c r="AG53" s="553"/>
      <c r="AH53" s="553"/>
      <c r="AI53" s="553"/>
      <c r="AJ53" s="553"/>
      <c r="AK53" s="553"/>
      <c r="AL53" s="553"/>
      <c r="AM53" s="553"/>
      <c r="AN53" s="552"/>
      <c r="AO53" s="553"/>
      <c r="AP53" s="553"/>
      <c r="AQ53" s="553"/>
      <c r="AR53" s="553"/>
      <c r="AS53" s="553"/>
      <c r="AT53" s="553"/>
      <c r="AU53" s="553"/>
      <c r="AV53" s="553"/>
      <c r="AW53" s="553"/>
      <c r="AX53" s="553"/>
      <c r="AY53" s="553"/>
      <c r="AZ53" s="553"/>
      <c r="BA53" s="553"/>
      <c r="BB53" s="553"/>
      <c r="BC53" s="552"/>
      <c r="BD53" s="553"/>
      <c r="BE53" s="553"/>
      <c r="BF53" s="553"/>
      <c r="BG53" s="553"/>
      <c r="BH53" s="553"/>
      <c r="BI53" s="553"/>
      <c r="BJ53" s="553"/>
      <c r="BK53" s="553"/>
      <c r="BL53" s="553"/>
      <c r="BM53" s="553"/>
      <c r="BN53" s="553"/>
      <c r="BO53" s="553"/>
      <c r="BP53" s="553"/>
      <c r="BQ53" s="553"/>
      <c r="BR53" s="553"/>
      <c r="BS53" s="553"/>
      <c r="BT53" s="553"/>
      <c r="BU53" s="553"/>
      <c r="BV53" s="553"/>
      <c r="BW53" s="553"/>
      <c r="BX53" s="553"/>
      <c r="BY53" s="553"/>
      <c r="BZ53" s="553"/>
      <c r="CA53" s="553"/>
      <c r="CB53" s="553"/>
      <c r="CC53" s="553"/>
      <c r="CD53" s="553"/>
      <c r="CE53" s="553"/>
      <c r="CF53" s="553"/>
      <c r="CG53" s="553"/>
      <c r="CH53" s="553"/>
      <c r="CI53" s="553"/>
      <c r="CJ53" s="553"/>
      <c r="CK53" s="553"/>
      <c r="CL53" s="553"/>
      <c r="CM53" s="553"/>
      <c r="CN53" s="553"/>
      <c r="CO53" s="553"/>
      <c r="CP53" s="553"/>
      <c r="CQ53" s="553"/>
      <c r="CR53" s="553"/>
      <c r="CS53" s="553"/>
      <c r="CT53" s="553"/>
      <c r="CU53" s="553"/>
      <c r="CV53" s="553"/>
      <c r="CW53" s="553"/>
      <c r="CX53" s="553"/>
      <c r="CY53" s="553"/>
      <c r="CZ53" s="553"/>
      <c r="DA53" s="553"/>
      <c r="DB53" s="553"/>
      <c r="DC53" s="553"/>
      <c r="DD53" s="553"/>
      <c r="DE53" s="553"/>
      <c r="DF53" s="553"/>
      <c r="DG53" s="553"/>
      <c r="DH53" s="553"/>
      <c r="DI53" s="553"/>
      <c r="DJ53" s="553"/>
      <c r="DK53" s="553"/>
      <c r="DL53" s="553"/>
      <c r="DM53" s="553"/>
      <c r="DN53" s="553"/>
      <c r="DO53" s="553"/>
      <c r="DP53" s="553"/>
      <c r="DQ53" s="553"/>
      <c r="DR53" s="553"/>
      <c r="DS53" s="553"/>
      <c r="DT53" s="553"/>
      <c r="DU53" s="553"/>
      <c r="DV53" s="553"/>
      <c r="DW53" s="553"/>
      <c r="DX53" s="553"/>
      <c r="DY53" s="553"/>
      <c r="DZ53" s="553"/>
      <c r="EA53" s="553"/>
      <c r="EB53" s="553"/>
      <c r="EC53" s="553"/>
      <c r="ED53" s="553"/>
      <c r="EE53" s="553"/>
      <c r="EF53" s="553"/>
      <c r="EG53" s="553"/>
      <c r="EH53" s="553"/>
      <c r="EI53" s="553"/>
      <c r="EJ53" s="553"/>
      <c r="EK53" s="553"/>
      <c r="EL53" s="553"/>
      <c r="EM53" s="553"/>
      <c r="EN53" s="553"/>
      <c r="EO53" s="553"/>
      <c r="EP53" s="553"/>
      <c r="EQ53" s="553"/>
      <c r="ER53" s="553"/>
      <c r="ES53" s="553"/>
      <c r="ET53" s="553"/>
      <c r="EU53" s="553"/>
      <c r="EV53" s="553"/>
      <c r="EW53" s="553"/>
      <c r="EX53" s="553"/>
      <c r="EY53" s="553"/>
      <c r="EZ53" s="553"/>
      <c r="FA53" s="553"/>
      <c r="FB53" s="553"/>
      <c r="FC53" s="553"/>
      <c r="FD53" s="553"/>
      <c r="FE53" s="553"/>
      <c r="FF53" s="553"/>
      <c r="FG53" s="553"/>
      <c r="FH53" s="553"/>
      <c r="FI53" s="553"/>
      <c r="FJ53" s="553"/>
      <c r="FK53" s="553"/>
      <c r="FL53" s="553"/>
      <c r="FM53" s="553"/>
      <c r="FN53" s="553"/>
      <c r="FO53" s="553"/>
      <c r="FP53" s="553"/>
      <c r="FQ53" s="553"/>
      <c r="FR53" s="553"/>
      <c r="FS53" s="553"/>
      <c r="FT53" s="553"/>
      <c r="FU53" s="553"/>
      <c r="FV53" s="553"/>
      <c r="FW53" s="553"/>
      <c r="FX53" s="553"/>
      <c r="FY53" s="553"/>
      <c r="FZ53" s="553"/>
      <c r="GA53" s="553"/>
      <c r="GB53" s="553"/>
      <c r="GC53" s="553"/>
      <c r="GD53" s="553"/>
      <c r="GE53" s="553"/>
      <c r="GF53" s="553"/>
      <c r="GG53" s="553"/>
      <c r="GH53" s="553"/>
      <c r="GI53" s="553"/>
      <c r="GJ53" s="553"/>
      <c r="GK53" s="553"/>
      <c r="GL53" s="553"/>
      <c r="GM53" s="553"/>
      <c r="GN53" s="553"/>
      <c r="GO53" s="553"/>
      <c r="GP53" s="553"/>
      <c r="GQ53" s="553"/>
      <c r="GR53" s="553"/>
      <c r="GS53" s="553"/>
      <c r="GT53" s="553"/>
      <c r="GU53" s="553"/>
      <c r="GV53" s="553"/>
      <c r="GW53" s="553"/>
      <c r="GX53" s="553"/>
      <c r="GY53" s="553"/>
      <c r="GZ53" s="553"/>
      <c r="HA53" s="553"/>
      <c r="HB53" s="553"/>
      <c r="HC53" s="553"/>
      <c r="HD53" s="553"/>
      <c r="HE53" s="553"/>
      <c r="HF53" s="553"/>
      <c r="HG53" s="553"/>
      <c r="HH53" s="553"/>
      <c r="HI53" s="553"/>
      <c r="HJ53" s="553"/>
      <c r="HK53" s="553"/>
      <c r="HL53" s="553"/>
      <c r="HM53" s="553"/>
      <c r="HN53" s="553"/>
      <c r="HO53" s="553"/>
      <c r="HP53" s="553"/>
      <c r="HQ53" s="553"/>
      <c r="HR53" s="553"/>
      <c r="HS53" s="553"/>
      <c r="HT53" s="553"/>
      <c r="HU53" s="553"/>
      <c r="HV53" s="553"/>
      <c r="HW53" s="553"/>
      <c r="HX53" s="553"/>
      <c r="HY53" s="553"/>
      <c r="HZ53" s="553"/>
      <c r="IA53" s="553"/>
      <c r="IB53" s="553"/>
      <c r="IC53" s="553"/>
      <c r="ID53" s="553"/>
      <c r="IE53" s="553"/>
      <c r="IF53" s="553"/>
      <c r="IG53" s="553"/>
      <c r="IH53" s="553"/>
      <c r="II53" s="553"/>
      <c r="IJ53" s="553"/>
      <c r="IK53" s="553"/>
      <c r="IL53" s="553"/>
      <c r="IM53" s="553"/>
      <c r="IN53" s="553"/>
      <c r="IO53" s="553"/>
      <c r="IP53" s="553"/>
      <c r="IQ53" s="553"/>
      <c r="IR53" s="553"/>
      <c r="IS53" s="553"/>
      <c r="IT53" s="553"/>
      <c r="IU53" s="553"/>
      <c r="IV53" s="553"/>
      <c r="IW53" s="553"/>
      <c r="IX53" s="553"/>
      <c r="IY53" s="553"/>
      <c r="IZ53" s="553"/>
      <c r="JA53" s="553"/>
      <c r="JB53" s="721"/>
      <c r="JC53" s="721"/>
      <c r="JD53" s="299"/>
      <c r="JE53" s="299"/>
      <c r="JF53" s="549" t="str">
        <f t="shared" si="7"/>
        <v>마. 수위계 설치리드식 수위계 3.5m 1단 교량시공(안성시 두현교)수위계 고정판, 빔고정판 포함, 케이블 배관,스텐 통수망, 현장 시공</v>
      </c>
      <c r="JG53" s="711">
        <f t="shared" si="8"/>
        <v>1</v>
      </c>
      <c r="JH53" s="299" t="str">
        <f t="shared" si="9"/>
        <v>지점</v>
      </c>
      <c r="JI53" s="710"/>
      <c r="JJ53" s="710"/>
    </row>
    <row r="54" spans="1:270" s="550" customFormat="1" ht="21.95" customHeight="1">
      <c r="A54" s="554"/>
      <c r="B54" s="555">
        <f t="shared" si="11"/>
        <v>26</v>
      </c>
      <c r="C54" s="49" t="s">
        <v>1976</v>
      </c>
      <c r="D54" s="50" t="s">
        <v>1969</v>
      </c>
      <c r="E54" s="26" t="s">
        <v>1970</v>
      </c>
      <c r="F54" s="552">
        <f t="shared" si="6"/>
        <v>1</v>
      </c>
      <c r="G54" s="553"/>
      <c r="H54" s="553"/>
      <c r="I54" s="553"/>
      <c r="J54" s="553"/>
      <c r="K54" s="553"/>
      <c r="L54" s="553"/>
      <c r="M54" s="553"/>
      <c r="N54" s="553"/>
      <c r="O54" s="553"/>
      <c r="P54" s="553"/>
      <c r="Q54" s="553"/>
      <c r="R54" s="553"/>
      <c r="S54" s="553"/>
      <c r="T54" s="553"/>
      <c r="U54" s="553"/>
      <c r="V54" s="553"/>
      <c r="W54" s="553"/>
      <c r="X54" s="553"/>
      <c r="Y54" s="553"/>
      <c r="Z54" s="552"/>
      <c r="AA54" s="553"/>
      <c r="AB54" s="553"/>
      <c r="AC54" s="553"/>
      <c r="AD54" s="553"/>
      <c r="AE54" s="553"/>
      <c r="AF54" s="553"/>
      <c r="AG54" s="553"/>
      <c r="AH54" s="553"/>
      <c r="AI54" s="553"/>
      <c r="AJ54" s="553"/>
      <c r="AK54" s="553"/>
      <c r="AL54" s="553"/>
      <c r="AM54" s="553">
        <v>1</v>
      </c>
      <c r="AN54" s="552"/>
      <c r="AO54" s="553"/>
      <c r="AP54" s="553"/>
      <c r="AQ54" s="553"/>
      <c r="AR54" s="553"/>
      <c r="AS54" s="553"/>
      <c r="AT54" s="553"/>
      <c r="AU54" s="553"/>
      <c r="AV54" s="553"/>
      <c r="AW54" s="553"/>
      <c r="AX54" s="553"/>
      <c r="AY54" s="553"/>
      <c r="AZ54" s="553"/>
      <c r="BA54" s="553"/>
      <c r="BB54" s="553"/>
      <c r="BC54" s="552"/>
      <c r="BD54" s="553"/>
      <c r="BE54" s="553"/>
      <c r="BF54" s="553"/>
      <c r="BG54" s="553"/>
      <c r="BH54" s="553"/>
      <c r="BI54" s="553"/>
      <c r="BJ54" s="553"/>
      <c r="BK54" s="553"/>
      <c r="BL54" s="553"/>
      <c r="BM54" s="553"/>
      <c r="BN54" s="553"/>
      <c r="BO54" s="553"/>
      <c r="BP54" s="553"/>
      <c r="BQ54" s="553"/>
      <c r="BR54" s="553"/>
      <c r="BS54" s="553"/>
      <c r="BT54" s="553"/>
      <c r="BU54" s="553"/>
      <c r="BV54" s="553"/>
      <c r="BW54" s="553"/>
      <c r="BX54" s="553"/>
      <c r="BY54" s="553"/>
      <c r="BZ54" s="553"/>
      <c r="CA54" s="553"/>
      <c r="CB54" s="553"/>
      <c r="CC54" s="553"/>
      <c r="CD54" s="553"/>
      <c r="CE54" s="553"/>
      <c r="CF54" s="553"/>
      <c r="CG54" s="553"/>
      <c r="CH54" s="553"/>
      <c r="CI54" s="553"/>
      <c r="CJ54" s="553"/>
      <c r="CK54" s="553"/>
      <c r="CL54" s="553"/>
      <c r="CM54" s="553"/>
      <c r="CN54" s="553"/>
      <c r="CO54" s="553"/>
      <c r="CP54" s="553"/>
      <c r="CQ54" s="553"/>
      <c r="CR54" s="553"/>
      <c r="CS54" s="553"/>
      <c r="CT54" s="553"/>
      <c r="CU54" s="553"/>
      <c r="CV54" s="553"/>
      <c r="CW54" s="553"/>
      <c r="CX54" s="553"/>
      <c r="CY54" s="553"/>
      <c r="CZ54" s="553"/>
      <c r="DA54" s="553"/>
      <c r="DB54" s="553"/>
      <c r="DC54" s="553"/>
      <c r="DD54" s="553"/>
      <c r="DE54" s="553"/>
      <c r="DF54" s="553"/>
      <c r="DG54" s="553"/>
      <c r="DH54" s="553"/>
      <c r="DI54" s="553"/>
      <c r="DJ54" s="553"/>
      <c r="DK54" s="553"/>
      <c r="DL54" s="553"/>
      <c r="DM54" s="553"/>
      <c r="DN54" s="553"/>
      <c r="DO54" s="553"/>
      <c r="DP54" s="553"/>
      <c r="DQ54" s="553"/>
      <c r="DR54" s="553"/>
      <c r="DS54" s="553"/>
      <c r="DT54" s="553"/>
      <c r="DU54" s="553"/>
      <c r="DV54" s="553"/>
      <c r="DW54" s="553"/>
      <c r="DX54" s="553"/>
      <c r="DY54" s="553"/>
      <c r="DZ54" s="553"/>
      <c r="EA54" s="553"/>
      <c r="EB54" s="553"/>
      <c r="EC54" s="553"/>
      <c r="ED54" s="553"/>
      <c r="EE54" s="553"/>
      <c r="EF54" s="553"/>
      <c r="EG54" s="553"/>
      <c r="EH54" s="553"/>
      <c r="EI54" s="553"/>
      <c r="EJ54" s="553"/>
      <c r="EK54" s="553"/>
      <c r="EL54" s="553"/>
      <c r="EM54" s="553"/>
      <c r="EN54" s="553"/>
      <c r="EO54" s="553"/>
      <c r="EP54" s="553"/>
      <c r="EQ54" s="553"/>
      <c r="ER54" s="553"/>
      <c r="ES54" s="553"/>
      <c r="ET54" s="553"/>
      <c r="EU54" s="553"/>
      <c r="EV54" s="553"/>
      <c r="EW54" s="553"/>
      <c r="EX54" s="553"/>
      <c r="EY54" s="553"/>
      <c r="EZ54" s="553"/>
      <c r="FA54" s="553"/>
      <c r="FB54" s="553"/>
      <c r="FC54" s="553"/>
      <c r="FD54" s="553"/>
      <c r="FE54" s="553"/>
      <c r="FF54" s="553"/>
      <c r="FG54" s="553"/>
      <c r="FH54" s="553"/>
      <c r="FI54" s="553"/>
      <c r="FJ54" s="553"/>
      <c r="FK54" s="553"/>
      <c r="FL54" s="553"/>
      <c r="FM54" s="553"/>
      <c r="FN54" s="553"/>
      <c r="FO54" s="553"/>
      <c r="FP54" s="553"/>
      <c r="FQ54" s="553"/>
      <c r="FR54" s="553"/>
      <c r="FS54" s="553"/>
      <c r="FT54" s="553"/>
      <c r="FU54" s="553"/>
      <c r="FV54" s="553"/>
      <c r="FW54" s="553"/>
      <c r="FX54" s="553"/>
      <c r="FY54" s="553"/>
      <c r="FZ54" s="553"/>
      <c r="GA54" s="553"/>
      <c r="GB54" s="553"/>
      <c r="GC54" s="553"/>
      <c r="GD54" s="553"/>
      <c r="GE54" s="553"/>
      <c r="GF54" s="553"/>
      <c r="GG54" s="553"/>
      <c r="GH54" s="553"/>
      <c r="GI54" s="553"/>
      <c r="GJ54" s="553"/>
      <c r="GK54" s="553"/>
      <c r="GL54" s="553"/>
      <c r="GM54" s="553"/>
      <c r="GN54" s="553"/>
      <c r="GO54" s="553"/>
      <c r="GP54" s="553"/>
      <c r="GQ54" s="553"/>
      <c r="GR54" s="553"/>
      <c r="GS54" s="553"/>
      <c r="GT54" s="553"/>
      <c r="GU54" s="553"/>
      <c r="GV54" s="553"/>
      <c r="GW54" s="553"/>
      <c r="GX54" s="553"/>
      <c r="GY54" s="553"/>
      <c r="GZ54" s="553"/>
      <c r="HA54" s="553"/>
      <c r="HB54" s="553"/>
      <c r="HC54" s="553"/>
      <c r="HD54" s="553"/>
      <c r="HE54" s="553"/>
      <c r="HF54" s="553"/>
      <c r="HG54" s="553"/>
      <c r="HH54" s="553"/>
      <c r="HI54" s="553"/>
      <c r="HJ54" s="553"/>
      <c r="HK54" s="553"/>
      <c r="HL54" s="553"/>
      <c r="HM54" s="553"/>
      <c r="HN54" s="553"/>
      <c r="HO54" s="553"/>
      <c r="HP54" s="553"/>
      <c r="HQ54" s="553"/>
      <c r="HR54" s="553"/>
      <c r="HS54" s="553"/>
      <c r="HT54" s="553"/>
      <c r="HU54" s="553"/>
      <c r="HV54" s="553"/>
      <c r="HW54" s="553"/>
      <c r="HX54" s="553"/>
      <c r="HY54" s="553"/>
      <c r="HZ54" s="553"/>
      <c r="IA54" s="553"/>
      <c r="IB54" s="553"/>
      <c r="IC54" s="553"/>
      <c r="ID54" s="553"/>
      <c r="IE54" s="553"/>
      <c r="IF54" s="553"/>
      <c r="IG54" s="553"/>
      <c r="IH54" s="553"/>
      <c r="II54" s="553"/>
      <c r="IJ54" s="553"/>
      <c r="IK54" s="553"/>
      <c r="IL54" s="553"/>
      <c r="IM54" s="553"/>
      <c r="IN54" s="553"/>
      <c r="IO54" s="553"/>
      <c r="IP54" s="553"/>
      <c r="IQ54" s="553"/>
      <c r="IR54" s="553"/>
      <c r="IS54" s="553"/>
      <c r="IT54" s="553"/>
      <c r="IU54" s="553"/>
      <c r="IV54" s="553"/>
      <c r="IW54" s="553"/>
      <c r="IX54" s="553"/>
      <c r="IY54" s="553"/>
      <c r="IZ54" s="553"/>
      <c r="JA54" s="553"/>
      <c r="JB54" s="721"/>
      <c r="JC54" s="721"/>
      <c r="JD54" s="299"/>
      <c r="JE54" s="299"/>
      <c r="JF54" s="549" t="str">
        <f t="shared" si="7"/>
        <v>마. 수위계 설치리드식 수위계 3.5m 1단 교량시공(용인시 전궁교)수위계 고정판, 빔고정판 포함, 케이블 배관,스텐 통수망, 현장 시공</v>
      </c>
      <c r="JG54" s="711">
        <f t="shared" si="8"/>
        <v>1</v>
      </c>
      <c r="JH54" s="299" t="str">
        <f t="shared" si="9"/>
        <v>지점</v>
      </c>
      <c r="JI54" s="710"/>
      <c r="JJ54" s="710"/>
    </row>
    <row r="55" spans="1:270" s="550" customFormat="1" ht="21.95" customHeight="1">
      <c r="A55" s="554"/>
      <c r="B55" s="555">
        <f t="shared" si="11"/>
        <v>27</v>
      </c>
      <c r="C55" s="49" t="s">
        <v>1977</v>
      </c>
      <c r="D55" s="50" t="s">
        <v>1969</v>
      </c>
      <c r="E55" s="26" t="s">
        <v>1970</v>
      </c>
      <c r="F55" s="552">
        <f t="shared" si="6"/>
        <v>1</v>
      </c>
      <c r="G55" s="553"/>
      <c r="H55" s="553"/>
      <c r="I55" s="553"/>
      <c r="J55" s="553"/>
      <c r="K55" s="553"/>
      <c r="L55" s="553"/>
      <c r="M55" s="553"/>
      <c r="N55" s="553"/>
      <c r="O55" s="553"/>
      <c r="P55" s="553"/>
      <c r="Q55" s="553"/>
      <c r="R55" s="553"/>
      <c r="S55" s="553"/>
      <c r="T55" s="553"/>
      <c r="U55" s="553"/>
      <c r="V55" s="553"/>
      <c r="W55" s="553"/>
      <c r="X55" s="553"/>
      <c r="Y55" s="553"/>
      <c r="Z55" s="552"/>
      <c r="AA55" s="553"/>
      <c r="AB55" s="553"/>
      <c r="AC55" s="553"/>
      <c r="AD55" s="553"/>
      <c r="AE55" s="553"/>
      <c r="AF55" s="553"/>
      <c r="AG55" s="553"/>
      <c r="AH55" s="553"/>
      <c r="AI55" s="553"/>
      <c r="AJ55" s="553"/>
      <c r="AK55" s="553"/>
      <c r="AL55" s="553"/>
      <c r="AM55" s="553"/>
      <c r="AN55" s="552">
        <v>1</v>
      </c>
      <c r="AO55" s="553"/>
      <c r="AP55" s="553"/>
      <c r="AQ55" s="553"/>
      <c r="AR55" s="553"/>
      <c r="AS55" s="553"/>
      <c r="AT55" s="553"/>
      <c r="AU55" s="553"/>
      <c r="AV55" s="553"/>
      <c r="AW55" s="553"/>
      <c r="AX55" s="553"/>
      <c r="AY55" s="553"/>
      <c r="AZ55" s="553"/>
      <c r="BA55" s="553"/>
      <c r="BB55" s="553"/>
      <c r="BC55" s="552"/>
      <c r="BD55" s="553"/>
      <c r="BE55" s="553"/>
      <c r="BF55" s="553"/>
      <c r="BG55" s="553"/>
      <c r="BH55" s="553"/>
      <c r="BI55" s="553"/>
      <c r="BJ55" s="553"/>
      <c r="BK55" s="553"/>
      <c r="BL55" s="553"/>
      <c r="BM55" s="553"/>
      <c r="BN55" s="553"/>
      <c r="BO55" s="553"/>
      <c r="BP55" s="553"/>
      <c r="BQ55" s="553"/>
      <c r="BR55" s="553"/>
      <c r="BS55" s="553"/>
      <c r="BT55" s="553"/>
      <c r="BU55" s="553"/>
      <c r="BV55" s="553"/>
      <c r="BW55" s="553"/>
      <c r="BX55" s="553"/>
      <c r="BY55" s="553"/>
      <c r="BZ55" s="553"/>
      <c r="CA55" s="553"/>
      <c r="CB55" s="553"/>
      <c r="CC55" s="553"/>
      <c r="CD55" s="553"/>
      <c r="CE55" s="553"/>
      <c r="CF55" s="553"/>
      <c r="CG55" s="553"/>
      <c r="CH55" s="553"/>
      <c r="CI55" s="553"/>
      <c r="CJ55" s="553"/>
      <c r="CK55" s="553"/>
      <c r="CL55" s="553"/>
      <c r="CM55" s="553"/>
      <c r="CN55" s="553"/>
      <c r="CO55" s="553"/>
      <c r="CP55" s="553"/>
      <c r="CQ55" s="553"/>
      <c r="CR55" s="553"/>
      <c r="CS55" s="553"/>
      <c r="CT55" s="553"/>
      <c r="CU55" s="553"/>
      <c r="CV55" s="553"/>
      <c r="CW55" s="553"/>
      <c r="CX55" s="553"/>
      <c r="CY55" s="553"/>
      <c r="CZ55" s="553"/>
      <c r="DA55" s="553"/>
      <c r="DB55" s="553"/>
      <c r="DC55" s="553"/>
      <c r="DD55" s="553"/>
      <c r="DE55" s="553"/>
      <c r="DF55" s="553"/>
      <c r="DG55" s="553"/>
      <c r="DH55" s="553"/>
      <c r="DI55" s="553"/>
      <c r="DJ55" s="553"/>
      <c r="DK55" s="553"/>
      <c r="DL55" s="553"/>
      <c r="DM55" s="553"/>
      <c r="DN55" s="553"/>
      <c r="DO55" s="553"/>
      <c r="DP55" s="553"/>
      <c r="DQ55" s="553"/>
      <c r="DR55" s="553"/>
      <c r="DS55" s="553"/>
      <c r="DT55" s="553"/>
      <c r="DU55" s="553"/>
      <c r="DV55" s="553"/>
      <c r="DW55" s="553"/>
      <c r="DX55" s="553"/>
      <c r="DY55" s="553"/>
      <c r="DZ55" s="553"/>
      <c r="EA55" s="553"/>
      <c r="EB55" s="553"/>
      <c r="EC55" s="553"/>
      <c r="ED55" s="553"/>
      <c r="EE55" s="553"/>
      <c r="EF55" s="553"/>
      <c r="EG55" s="553"/>
      <c r="EH55" s="553"/>
      <c r="EI55" s="553"/>
      <c r="EJ55" s="553"/>
      <c r="EK55" s="553"/>
      <c r="EL55" s="553"/>
      <c r="EM55" s="553"/>
      <c r="EN55" s="553"/>
      <c r="EO55" s="553"/>
      <c r="EP55" s="553"/>
      <c r="EQ55" s="553"/>
      <c r="ER55" s="553"/>
      <c r="ES55" s="553"/>
      <c r="ET55" s="553"/>
      <c r="EU55" s="553"/>
      <c r="EV55" s="553"/>
      <c r="EW55" s="553"/>
      <c r="EX55" s="553"/>
      <c r="EY55" s="553"/>
      <c r="EZ55" s="553"/>
      <c r="FA55" s="553"/>
      <c r="FB55" s="553"/>
      <c r="FC55" s="553"/>
      <c r="FD55" s="553"/>
      <c r="FE55" s="553"/>
      <c r="FF55" s="553"/>
      <c r="FG55" s="553"/>
      <c r="FH55" s="553"/>
      <c r="FI55" s="553"/>
      <c r="FJ55" s="553"/>
      <c r="FK55" s="553"/>
      <c r="FL55" s="553"/>
      <c r="FM55" s="553"/>
      <c r="FN55" s="553"/>
      <c r="FO55" s="553"/>
      <c r="FP55" s="553"/>
      <c r="FQ55" s="553"/>
      <c r="FR55" s="553"/>
      <c r="FS55" s="553"/>
      <c r="FT55" s="553"/>
      <c r="FU55" s="553"/>
      <c r="FV55" s="553"/>
      <c r="FW55" s="553"/>
      <c r="FX55" s="553"/>
      <c r="FY55" s="553"/>
      <c r="FZ55" s="553"/>
      <c r="GA55" s="553"/>
      <c r="GB55" s="553"/>
      <c r="GC55" s="553"/>
      <c r="GD55" s="553"/>
      <c r="GE55" s="553"/>
      <c r="GF55" s="553"/>
      <c r="GG55" s="553"/>
      <c r="GH55" s="553"/>
      <c r="GI55" s="553"/>
      <c r="GJ55" s="553"/>
      <c r="GK55" s="553"/>
      <c r="GL55" s="553"/>
      <c r="GM55" s="553"/>
      <c r="GN55" s="553"/>
      <c r="GO55" s="553"/>
      <c r="GP55" s="553"/>
      <c r="GQ55" s="553"/>
      <c r="GR55" s="553"/>
      <c r="GS55" s="553"/>
      <c r="GT55" s="553"/>
      <c r="GU55" s="553"/>
      <c r="GV55" s="553"/>
      <c r="GW55" s="553"/>
      <c r="GX55" s="553"/>
      <c r="GY55" s="553"/>
      <c r="GZ55" s="553"/>
      <c r="HA55" s="553"/>
      <c r="HB55" s="553"/>
      <c r="HC55" s="553"/>
      <c r="HD55" s="553"/>
      <c r="HE55" s="553"/>
      <c r="HF55" s="553"/>
      <c r="HG55" s="553"/>
      <c r="HH55" s="553"/>
      <c r="HI55" s="553"/>
      <c r="HJ55" s="553"/>
      <c r="HK55" s="553"/>
      <c r="HL55" s="553"/>
      <c r="HM55" s="553"/>
      <c r="HN55" s="553"/>
      <c r="HO55" s="553"/>
      <c r="HP55" s="553"/>
      <c r="HQ55" s="553"/>
      <c r="HR55" s="553"/>
      <c r="HS55" s="553"/>
      <c r="HT55" s="553"/>
      <c r="HU55" s="553"/>
      <c r="HV55" s="553"/>
      <c r="HW55" s="553"/>
      <c r="HX55" s="553"/>
      <c r="HY55" s="553"/>
      <c r="HZ55" s="553"/>
      <c r="IA55" s="553"/>
      <c r="IB55" s="553"/>
      <c r="IC55" s="553"/>
      <c r="ID55" s="553"/>
      <c r="IE55" s="553"/>
      <c r="IF55" s="553"/>
      <c r="IG55" s="553"/>
      <c r="IH55" s="553"/>
      <c r="II55" s="553"/>
      <c r="IJ55" s="553"/>
      <c r="IK55" s="553"/>
      <c r="IL55" s="553"/>
      <c r="IM55" s="553"/>
      <c r="IN55" s="553"/>
      <c r="IO55" s="553"/>
      <c r="IP55" s="553"/>
      <c r="IQ55" s="553"/>
      <c r="IR55" s="553"/>
      <c r="IS55" s="553"/>
      <c r="IT55" s="553"/>
      <c r="IU55" s="553"/>
      <c r="IV55" s="553"/>
      <c r="IW55" s="553"/>
      <c r="IX55" s="553"/>
      <c r="IY55" s="553"/>
      <c r="IZ55" s="553"/>
      <c r="JA55" s="553"/>
      <c r="JB55" s="721"/>
      <c r="JC55" s="721"/>
      <c r="JD55" s="299"/>
      <c r="JE55" s="299"/>
      <c r="JF55" s="549" t="str">
        <f t="shared" si="7"/>
        <v>마. 수위계 설치리드식 수위계 3.5m 1단 2.0m 2단 교량시공(의정부시 금신교)수위계 고정판, 빔고정판 포함, 케이블 배관,스텐 통수망, 현장 시공</v>
      </c>
      <c r="JG55" s="711">
        <f t="shared" si="8"/>
        <v>1</v>
      </c>
      <c r="JH55" s="299" t="str">
        <f t="shared" si="9"/>
        <v>지점</v>
      </c>
      <c r="JI55" s="710"/>
      <c r="JJ55" s="710"/>
    </row>
    <row r="56" spans="1:270" s="550" customFormat="1" ht="21.95" customHeight="1">
      <c r="A56" s="554"/>
      <c r="B56" s="555">
        <f t="shared" si="11"/>
        <v>28</v>
      </c>
      <c r="C56" s="49" t="s">
        <v>1978</v>
      </c>
      <c r="D56" s="50" t="s">
        <v>1969</v>
      </c>
      <c r="E56" s="26" t="s">
        <v>1970</v>
      </c>
      <c r="F56" s="552">
        <f t="shared" si="6"/>
        <v>1</v>
      </c>
      <c r="G56" s="553"/>
      <c r="H56" s="553"/>
      <c r="I56" s="553"/>
      <c r="J56" s="553"/>
      <c r="K56" s="553"/>
      <c r="L56" s="553"/>
      <c r="M56" s="553"/>
      <c r="N56" s="553"/>
      <c r="O56" s="553"/>
      <c r="P56" s="553"/>
      <c r="Q56" s="553"/>
      <c r="R56" s="553"/>
      <c r="S56" s="553"/>
      <c r="T56" s="553"/>
      <c r="U56" s="553"/>
      <c r="V56" s="553"/>
      <c r="W56" s="553"/>
      <c r="X56" s="553"/>
      <c r="Y56" s="553"/>
      <c r="Z56" s="552"/>
      <c r="AA56" s="553"/>
      <c r="AB56" s="553"/>
      <c r="AC56" s="553"/>
      <c r="AD56" s="553"/>
      <c r="AE56" s="553"/>
      <c r="AF56" s="553"/>
      <c r="AG56" s="553"/>
      <c r="AH56" s="553"/>
      <c r="AI56" s="553"/>
      <c r="AJ56" s="553"/>
      <c r="AK56" s="553"/>
      <c r="AL56" s="553"/>
      <c r="AM56" s="553"/>
      <c r="AN56" s="552"/>
      <c r="AO56" s="553"/>
      <c r="AP56" s="553"/>
      <c r="AQ56" s="553"/>
      <c r="AR56" s="553"/>
      <c r="AS56" s="553">
        <v>1</v>
      </c>
      <c r="AT56" s="553"/>
      <c r="AU56" s="553"/>
      <c r="AV56" s="553"/>
      <c r="AW56" s="553"/>
      <c r="AX56" s="553"/>
      <c r="AY56" s="553"/>
      <c r="AZ56" s="553"/>
      <c r="BA56" s="553"/>
      <c r="BB56" s="553"/>
      <c r="BC56" s="552"/>
      <c r="BD56" s="553"/>
      <c r="BE56" s="553"/>
      <c r="BF56" s="553"/>
      <c r="BG56" s="553"/>
      <c r="BH56" s="553"/>
      <c r="BI56" s="553"/>
      <c r="BJ56" s="553"/>
      <c r="BK56" s="553"/>
      <c r="BL56" s="553"/>
      <c r="BM56" s="553"/>
      <c r="BN56" s="553"/>
      <c r="BO56" s="553"/>
      <c r="BP56" s="553"/>
      <c r="BQ56" s="553"/>
      <c r="BR56" s="553"/>
      <c r="BS56" s="553"/>
      <c r="BT56" s="553"/>
      <c r="BU56" s="553"/>
      <c r="BV56" s="553"/>
      <c r="BW56" s="553"/>
      <c r="BX56" s="553"/>
      <c r="BY56" s="553"/>
      <c r="BZ56" s="553"/>
      <c r="CA56" s="553"/>
      <c r="CB56" s="553"/>
      <c r="CC56" s="553"/>
      <c r="CD56" s="553"/>
      <c r="CE56" s="553"/>
      <c r="CF56" s="553"/>
      <c r="CG56" s="553"/>
      <c r="CH56" s="553"/>
      <c r="CI56" s="553"/>
      <c r="CJ56" s="553"/>
      <c r="CK56" s="553"/>
      <c r="CL56" s="553"/>
      <c r="CM56" s="553"/>
      <c r="CN56" s="553"/>
      <c r="CO56" s="553"/>
      <c r="CP56" s="553"/>
      <c r="CQ56" s="553"/>
      <c r="CR56" s="553"/>
      <c r="CS56" s="553"/>
      <c r="CT56" s="553"/>
      <c r="CU56" s="553"/>
      <c r="CV56" s="553"/>
      <c r="CW56" s="553"/>
      <c r="CX56" s="553"/>
      <c r="CY56" s="553"/>
      <c r="CZ56" s="553"/>
      <c r="DA56" s="553"/>
      <c r="DB56" s="553"/>
      <c r="DC56" s="553"/>
      <c r="DD56" s="553"/>
      <c r="DE56" s="553"/>
      <c r="DF56" s="553"/>
      <c r="DG56" s="553"/>
      <c r="DH56" s="553"/>
      <c r="DI56" s="553"/>
      <c r="DJ56" s="553"/>
      <c r="DK56" s="553"/>
      <c r="DL56" s="553"/>
      <c r="DM56" s="553"/>
      <c r="DN56" s="553"/>
      <c r="DO56" s="553"/>
      <c r="DP56" s="553"/>
      <c r="DQ56" s="553"/>
      <c r="DR56" s="553"/>
      <c r="DS56" s="553"/>
      <c r="DT56" s="553"/>
      <c r="DU56" s="553"/>
      <c r="DV56" s="553"/>
      <c r="DW56" s="553"/>
      <c r="DX56" s="553"/>
      <c r="DY56" s="553"/>
      <c r="DZ56" s="553"/>
      <c r="EA56" s="553"/>
      <c r="EB56" s="553"/>
      <c r="EC56" s="553"/>
      <c r="ED56" s="553"/>
      <c r="EE56" s="553"/>
      <c r="EF56" s="553"/>
      <c r="EG56" s="553"/>
      <c r="EH56" s="553"/>
      <c r="EI56" s="553"/>
      <c r="EJ56" s="553"/>
      <c r="EK56" s="553"/>
      <c r="EL56" s="553"/>
      <c r="EM56" s="553"/>
      <c r="EN56" s="553"/>
      <c r="EO56" s="553"/>
      <c r="EP56" s="553"/>
      <c r="EQ56" s="553"/>
      <c r="ER56" s="553"/>
      <c r="ES56" s="553"/>
      <c r="ET56" s="553"/>
      <c r="EU56" s="553"/>
      <c r="EV56" s="553"/>
      <c r="EW56" s="553"/>
      <c r="EX56" s="553"/>
      <c r="EY56" s="553"/>
      <c r="EZ56" s="553"/>
      <c r="FA56" s="553"/>
      <c r="FB56" s="553"/>
      <c r="FC56" s="553"/>
      <c r="FD56" s="553"/>
      <c r="FE56" s="553"/>
      <c r="FF56" s="553"/>
      <c r="FG56" s="553"/>
      <c r="FH56" s="553"/>
      <c r="FI56" s="553"/>
      <c r="FJ56" s="553"/>
      <c r="FK56" s="553"/>
      <c r="FL56" s="553"/>
      <c r="FM56" s="553"/>
      <c r="FN56" s="553"/>
      <c r="FO56" s="553"/>
      <c r="FP56" s="553"/>
      <c r="FQ56" s="553"/>
      <c r="FR56" s="553"/>
      <c r="FS56" s="553"/>
      <c r="FT56" s="553"/>
      <c r="FU56" s="553"/>
      <c r="FV56" s="553"/>
      <c r="FW56" s="553"/>
      <c r="FX56" s="553"/>
      <c r="FY56" s="553"/>
      <c r="FZ56" s="553"/>
      <c r="GA56" s="553"/>
      <c r="GB56" s="553"/>
      <c r="GC56" s="553"/>
      <c r="GD56" s="553"/>
      <c r="GE56" s="553"/>
      <c r="GF56" s="553"/>
      <c r="GG56" s="553"/>
      <c r="GH56" s="553"/>
      <c r="GI56" s="553"/>
      <c r="GJ56" s="553"/>
      <c r="GK56" s="553"/>
      <c r="GL56" s="553"/>
      <c r="GM56" s="553"/>
      <c r="GN56" s="553"/>
      <c r="GO56" s="553"/>
      <c r="GP56" s="553"/>
      <c r="GQ56" s="553"/>
      <c r="GR56" s="553"/>
      <c r="GS56" s="553"/>
      <c r="GT56" s="553"/>
      <c r="GU56" s="553"/>
      <c r="GV56" s="553"/>
      <c r="GW56" s="553"/>
      <c r="GX56" s="553"/>
      <c r="GY56" s="553"/>
      <c r="GZ56" s="553"/>
      <c r="HA56" s="553"/>
      <c r="HB56" s="553"/>
      <c r="HC56" s="553"/>
      <c r="HD56" s="553"/>
      <c r="HE56" s="553"/>
      <c r="HF56" s="553"/>
      <c r="HG56" s="553"/>
      <c r="HH56" s="553"/>
      <c r="HI56" s="553"/>
      <c r="HJ56" s="553"/>
      <c r="HK56" s="553"/>
      <c r="HL56" s="553"/>
      <c r="HM56" s="553"/>
      <c r="HN56" s="553"/>
      <c r="HO56" s="553"/>
      <c r="HP56" s="553"/>
      <c r="HQ56" s="553"/>
      <c r="HR56" s="553"/>
      <c r="HS56" s="553"/>
      <c r="HT56" s="553"/>
      <c r="HU56" s="553"/>
      <c r="HV56" s="553"/>
      <c r="HW56" s="553"/>
      <c r="HX56" s="553"/>
      <c r="HY56" s="553"/>
      <c r="HZ56" s="553"/>
      <c r="IA56" s="553"/>
      <c r="IB56" s="553"/>
      <c r="IC56" s="553"/>
      <c r="ID56" s="553"/>
      <c r="IE56" s="553"/>
      <c r="IF56" s="553"/>
      <c r="IG56" s="553"/>
      <c r="IH56" s="553"/>
      <c r="II56" s="553"/>
      <c r="IJ56" s="553"/>
      <c r="IK56" s="553"/>
      <c r="IL56" s="553"/>
      <c r="IM56" s="553"/>
      <c r="IN56" s="553"/>
      <c r="IO56" s="553"/>
      <c r="IP56" s="553"/>
      <c r="IQ56" s="553"/>
      <c r="IR56" s="553"/>
      <c r="IS56" s="553"/>
      <c r="IT56" s="553"/>
      <c r="IU56" s="553"/>
      <c r="IV56" s="553"/>
      <c r="IW56" s="553"/>
      <c r="IX56" s="553"/>
      <c r="IY56" s="553"/>
      <c r="IZ56" s="553"/>
      <c r="JA56" s="553"/>
      <c r="JB56" s="721"/>
      <c r="JC56" s="721"/>
      <c r="JD56" s="299"/>
      <c r="JE56" s="299"/>
      <c r="JF56" s="549" t="str">
        <f t="shared" si="7"/>
        <v>마. 수위계 설치리드식 수위계 3.0m 1단 교량시공(제천시 송계교)수위계 고정판, 빔고정판 포함, 케이블 배관,스텐 통수망, 현장 시공</v>
      </c>
      <c r="JG56" s="711">
        <f t="shared" si="8"/>
        <v>1</v>
      </c>
      <c r="JH56" s="299" t="str">
        <f t="shared" si="9"/>
        <v>지점</v>
      </c>
      <c r="JI56" s="710"/>
      <c r="JJ56" s="710"/>
    </row>
    <row r="57" spans="1:270" s="550" customFormat="1" ht="21.95" customHeight="1">
      <c r="A57" s="554"/>
      <c r="B57" s="555">
        <f t="shared" si="11"/>
        <v>29</v>
      </c>
      <c r="C57" s="49" t="s">
        <v>1979</v>
      </c>
      <c r="D57" s="50" t="s">
        <v>1969</v>
      </c>
      <c r="E57" s="26" t="s">
        <v>1970</v>
      </c>
      <c r="F57" s="552">
        <f t="shared" si="6"/>
        <v>1</v>
      </c>
      <c r="G57" s="553"/>
      <c r="H57" s="553"/>
      <c r="I57" s="553"/>
      <c r="J57" s="553"/>
      <c r="K57" s="553"/>
      <c r="L57" s="553"/>
      <c r="M57" s="553"/>
      <c r="N57" s="553"/>
      <c r="O57" s="553"/>
      <c r="P57" s="553"/>
      <c r="Q57" s="553"/>
      <c r="R57" s="553"/>
      <c r="S57" s="553"/>
      <c r="T57" s="553"/>
      <c r="U57" s="553"/>
      <c r="V57" s="553"/>
      <c r="W57" s="553"/>
      <c r="X57" s="553"/>
      <c r="Y57" s="553"/>
      <c r="Z57" s="552"/>
      <c r="AA57" s="553"/>
      <c r="AB57" s="553"/>
      <c r="AC57" s="553"/>
      <c r="AD57" s="553"/>
      <c r="AE57" s="553"/>
      <c r="AF57" s="553"/>
      <c r="AG57" s="553"/>
      <c r="AH57" s="553"/>
      <c r="AI57" s="553"/>
      <c r="AJ57" s="553"/>
      <c r="AK57" s="553"/>
      <c r="AL57" s="553"/>
      <c r="AM57" s="553"/>
      <c r="AN57" s="552"/>
      <c r="AO57" s="553"/>
      <c r="AP57" s="553"/>
      <c r="AQ57" s="553"/>
      <c r="AR57" s="553"/>
      <c r="AS57" s="553"/>
      <c r="AT57" s="553"/>
      <c r="AU57" s="553"/>
      <c r="AV57" s="553"/>
      <c r="AW57" s="553"/>
      <c r="AX57" s="553">
        <v>1</v>
      </c>
      <c r="AY57" s="553"/>
      <c r="AZ57" s="553"/>
      <c r="BA57" s="553"/>
      <c r="BB57" s="553"/>
      <c r="BC57" s="552"/>
      <c r="BD57" s="553"/>
      <c r="BE57" s="553"/>
      <c r="BF57" s="553"/>
      <c r="BG57" s="553"/>
      <c r="BH57" s="553"/>
      <c r="BI57" s="553"/>
      <c r="BJ57" s="553"/>
      <c r="BK57" s="553"/>
      <c r="BL57" s="553"/>
      <c r="BM57" s="553"/>
      <c r="BN57" s="553"/>
      <c r="BO57" s="553"/>
      <c r="BP57" s="553"/>
      <c r="BQ57" s="553"/>
      <c r="BR57" s="553"/>
      <c r="BS57" s="553"/>
      <c r="BT57" s="553"/>
      <c r="BU57" s="553"/>
      <c r="BV57" s="553"/>
      <c r="BW57" s="553"/>
      <c r="BX57" s="553"/>
      <c r="BY57" s="553"/>
      <c r="BZ57" s="553"/>
      <c r="CA57" s="553"/>
      <c r="CB57" s="553"/>
      <c r="CC57" s="553"/>
      <c r="CD57" s="553"/>
      <c r="CE57" s="553"/>
      <c r="CF57" s="553"/>
      <c r="CG57" s="553"/>
      <c r="CH57" s="553"/>
      <c r="CI57" s="553"/>
      <c r="CJ57" s="553"/>
      <c r="CK57" s="553"/>
      <c r="CL57" s="553"/>
      <c r="CM57" s="553"/>
      <c r="CN57" s="553"/>
      <c r="CO57" s="553"/>
      <c r="CP57" s="553"/>
      <c r="CQ57" s="553"/>
      <c r="CR57" s="553"/>
      <c r="CS57" s="553"/>
      <c r="CT57" s="553"/>
      <c r="CU57" s="553"/>
      <c r="CV57" s="553"/>
      <c r="CW57" s="553"/>
      <c r="CX57" s="553"/>
      <c r="CY57" s="553"/>
      <c r="CZ57" s="553"/>
      <c r="DA57" s="553"/>
      <c r="DB57" s="553"/>
      <c r="DC57" s="553"/>
      <c r="DD57" s="553"/>
      <c r="DE57" s="553"/>
      <c r="DF57" s="553"/>
      <c r="DG57" s="553"/>
      <c r="DH57" s="553"/>
      <c r="DI57" s="553"/>
      <c r="DJ57" s="553"/>
      <c r="DK57" s="553"/>
      <c r="DL57" s="553"/>
      <c r="DM57" s="553"/>
      <c r="DN57" s="553"/>
      <c r="DO57" s="553"/>
      <c r="DP57" s="553"/>
      <c r="DQ57" s="553"/>
      <c r="DR57" s="553"/>
      <c r="DS57" s="553"/>
      <c r="DT57" s="553"/>
      <c r="DU57" s="553"/>
      <c r="DV57" s="553"/>
      <c r="DW57" s="553"/>
      <c r="DX57" s="553"/>
      <c r="DY57" s="553"/>
      <c r="DZ57" s="553"/>
      <c r="EA57" s="553"/>
      <c r="EB57" s="553"/>
      <c r="EC57" s="553"/>
      <c r="ED57" s="553"/>
      <c r="EE57" s="553"/>
      <c r="EF57" s="553"/>
      <c r="EG57" s="553"/>
      <c r="EH57" s="553"/>
      <c r="EI57" s="553"/>
      <c r="EJ57" s="553"/>
      <c r="EK57" s="553"/>
      <c r="EL57" s="553"/>
      <c r="EM57" s="553"/>
      <c r="EN57" s="553"/>
      <c r="EO57" s="553"/>
      <c r="EP57" s="553"/>
      <c r="EQ57" s="553"/>
      <c r="ER57" s="553"/>
      <c r="ES57" s="553"/>
      <c r="ET57" s="553"/>
      <c r="EU57" s="553"/>
      <c r="EV57" s="553"/>
      <c r="EW57" s="553"/>
      <c r="EX57" s="553"/>
      <c r="EY57" s="553"/>
      <c r="EZ57" s="553"/>
      <c r="FA57" s="553"/>
      <c r="FB57" s="553"/>
      <c r="FC57" s="553"/>
      <c r="FD57" s="553"/>
      <c r="FE57" s="553"/>
      <c r="FF57" s="553"/>
      <c r="FG57" s="553"/>
      <c r="FH57" s="553"/>
      <c r="FI57" s="553"/>
      <c r="FJ57" s="553"/>
      <c r="FK57" s="553"/>
      <c r="FL57" s="553"/>
      <c r="FM57" s="553"/>
      <c r="FN57" s="553"/>
      <c r="FO57" s="553"/>
      <c r="FP57" s="553"/>
      <c r="FQ57" s="553"/>
      <c r="FR57" s="553"/>
      <c r="FS57" s="553"/>
      <c r="FT57" s="553"/>
      <c r="FU57" s="553"/>
      <c r="FV57" s="553"/>
      <c r="FW57" s="553"/>
      <c r="FX57" s="553"/>
      <c r="FY57" s="553"/>
      <c r="FZ57" s="553"/>
      <c r="GA57" s="553"/>
      <c r="GB57" s="553"/>
      <c r="GC57" s="553"/>
      <c r="GD57" s="553"/>
      <c r="GE57" s="553"/>
      <c r="GF57" s="553"/>
      <c r="GG57" s="553"/>
      <c r="GH57" s="553"/>
      <c r="GI57" s="553"/>
      <c r="GJ57" s="553"/>
      <c r="GK57" s="553"/>
      <c r="GL57" s="553"/>
      <c r="GM57" s="553"/>
      <c r="GN57" s="553"/>
      <c r="GO57" s="553"/>
      <c r="GP57" s="553"/>
      <c r="GQ57" s="553"/>
      <c r="GR57" s="553"/>
      <c r="GS57" s="553"/>
      <c r="GT57" s="553"/>
      <c r="GU57" s="553"/>
      <c r="GV57" s="553"/>
      <c r="GW57" s="553"/>
      <c r="GX57" s="553"/>
      <c r="GY57" s="553"/>
      <c r="GZ57" s="553"/>
      <c r="HA57" s="553"/>
      <c r="HB57" s="553"/>
      <c r="HC57" s="553"/>
      <c r="HD57" s="553"/>
      <c r="HE57" s="553"/>
      <c r="HF57" s="553"/>
      <c r="HG57" s="553"/>
      <c r="HH57" s="553"/>
      <c r="HI57" s="553"/>
      <c r="HJ57" s="553"/>
      <c r="HK57" s="553"/>
      <c r="HL57" s="553"/>
      <c r="HM57" s="553"/>
      <c r="HN57" s="553"/>
      <c r="HO57" s="553"/>
      <c r="HP57" s="553"/>
      <c r="HQ57" s="553"/>
      <c r="HR57" s="553"/>
      <c r="HS57" s="553"/>
      <c r="HT57" s="553"/>
      <c r="HU57" s="553"/>
      <c r="HV57" s="553"/>
      <c r="HW57" s="553"/>
      <c r="HX57" s="553"/>
      <c r="HY57" s="553"/>
      <c r="HZ57" s="553"/>
      <c r="IA57" s="553"/>
      <c r="IB57" s="553"/>
      <c r="IC57" s="553"/>
      <c r="ID57" s="553"/>
      <c r="IE57" s="553"/>
      <c r="IF57" s="553"/>
      <c r="IG57" s="553"/>
      <c r="IH57" s="553"/>
      <c r="II57" s="553"/>
      <c r="IJ57" s="553"/>
      <c r="IK57" s="553"/>
      <c r="IL57" s="553"/>
      <c r="IM57" s="553"/>
      <c r="IN57" s="553"/>
      <c r="IO57" s="553"/>
      <c r="IP57" s="553"/>
      <c r="IQ57" s="553"/>
      <c r="IR57" s="553"/>
      <c r="IS57" s="553"/>
      <c r="IT57" s="553"/>
      <c r="IU57" s="553"/>
      <c r="IV57" s="553"/>
      <c r="IW57" s="553"/>
      <c r="IX57" s="553"/>
      <c r="IY57" s="553"/>
      <c r="IZ57" s="553"/>
      <c r="JA57" s="553"/>
      <c r="JB57" s="721"/>
      <c r="JC57" s="721"/>
      <c r="JD57" s="299"/>
      <c r="JE57" s="299"/>
      <c r="JF57" s="549" t="str">
        <f t="shared" si="7"/>
        <v>마. 수위계 설치리드식 수위계 3.0m 1단 교량시공(충주시 봉계교)수위계 고정판, 빔고정판 포함, 케이블 배관,스텐 통수망, 현장 시공</v>
      </c>
      <c r="JG57" s="711">
        <f t="shared" si="8"/>
        <v>1</v>
      </c>
      <c r="JH57" s="299" t="str">
        <f t="shared" si="9"/>
        <v>지점</v>
      </c>
      <c r="JI57" s="710"/>
      <c r="JJ57" s="710"/>
    </row>
    <row r="58" spans="1:270" s="550" customFormat="1" ht="21.95" customHeight="1">
      <c r="A58" s="554"/>
      <c r="B58" s="555">
        <f t="shared" si="11"/>
        <v>30</v>
      </c>
      <c r="C58" s="49" t="s">
        <v>1980</v>
      </c>
      <c r="D58" s="50" t="s">
        <v>1969</v>
      </c>
      <c r="E58" s="26" t="s">
        <v>1970</v>
      </c>
      <c r="F58" s="552">
        <f t="shared" si="6"/>
        <v>1</v>
      </c>
      <c r="G58" s="553"/>
      <c r="H58" s="553"/>
      <c r="I58" s="553"/>
      <c r="J58" s="553"/>
      <c r="K58" s="553"/>
      <c r="L58" s="553"/>
      <c r="M58" s="553"/>
      <c r="N58" s="553"/>
      <c r="O58" s="553"/>
      <c r="P58" s="553"/>
      <c r="Q58" s="553"/>
      <c r="R58" s="553"/>
      <c r="S58" s="553"/>
      <c r="T58" s="553"/>
      <c r="U58" s="553"/>
      <c r="V58" s="553"/>
      <c r="W58" s="553"/>
      <c r="X58" s="553"/>
      <c r="Y58" s="553"/>
      <c r="Z58" s="552"/>
      <c r="AA58" s="553"/>
      <c r="AB58" s="553"/>
      <c r="AC58" s="553"/>
      <c r="AD58" s="553"/>
      <c r="AE58" s="553"/>
      <c r="AF58" s="553"/>
      <c r="AG58" s="553"/>
      <c r="AH58" s="553"/>
      <c r="AI58" s="553"/>
      <c r="AJ58" s="553"/>
      <c r="AK58" s="553"/>
      <c r="AL58" s="553"/>
      <c r="AM58" s="553"/>
      <c r="AN58" s="552"/>
      <c r="AO58" s="553"/>
      <c r="AP58" s="553"/>
      <c r="AQ58" s="553"/>
      <c r="AR58" s="553"/>
      <c r="AS58" s="553"/>
      <c r="AT58" s="553"/>
      <c r="AU58" s="553"/>
      <c r="AV58" s="553"/>
      <c r="AW58" s="553"/>
      <c r="AX58" s="553"/>
      <c r="AY58" s="553"/>
      <c r="AZ58" s="553"/>
      <c r="BA58" s="553"/>
      <c r="BB58" s="553"/>
      <c r="BC58" s="552"/>
      <c r="BD58" s="553"/>
      <c r="BE58" s="553">
        <v>1</v>
      </c>
      <c r="BF58" s="553"/>
      <c r="BG58" s="553"/>
      <c r="BH58" s="553"/>
      <c r="BI58" s="553"/>
      <c r="BJ58" s="553"/>
      <c r="BK58" s="553"/>
      <c r="BL58" s="553"/>
      <c r="BM58" s="553"/>
      <c r="BN58" s="553"/>
      <c r="BO58" s="553"/>
      <c r="BP58" s="553"/>
      <c r="BQ58" s="553"/>
      <c r="BR58" s="553"/>
      <c r="BS58" s="553"/>
      <c r="BT58" s="553"/>
      <c r="BU58" s="553"/>
      <c r="BV58" s="553"/>
      <c r="BW58" s="553"/>
      <c r="BX58" s="553"/>
      <c r="BY58" s="553"/>
      <c r="BZ58" s="553"/>
      <c r="CA58" s="553"/>
      <c r="CB58" s="553"/>
      <c r="CC58" s="553"/>
      <c r="CD58" s="553"/>
      <c r="CE58" s="553"/>
      <c r="CF58" s="553"/>
      <c r="CG58" s="553"/>
      <c r="CH58" s="553"/>
      <c r="CI58" s="553"/>
      <c r="CJ58" s="553"/>
      <c r="CK58" s="553"/>
      <c r="CL58" s="553"/>
      <c r="CM58" s="553"/>
      <c r="CN58" s="553"/>
      <c r="CO58" s="553"/>
      <c r="CP58" s="553"/>
      <c r="CQ58" s="553"/>
      <c r="CR58" s="553"/>
      <c r="CS58" s="553"/>
      <c r="CT58" s="553"/>
      <c r="CU58" s="553"/>
      <c r="CV58" s="553"/>
      <c r="CW58" s="553"/>
      <c r="CX58" s="553"/>
      <c r="CY58" s="553"/>
      <c r="CZ58" s="553"/>
      <c r="DA58" s="553"/>
      <c r="DB58" s="553"/>
      <c r="DC58" s="553"/>
      <c r="DD58" s="553"/>
      <c r="DE58" s="553"/>
      <c r="DF58" s="553"/>
      <c r="DG58" s="553"/>
      <c r="DH58" s="553"/>
      <c r="DI58" s="553"/>
      <c r="DJ58" s="553"/>
      <c r="DK58" s="553"/>
      <c r="DL58" s="553"/>
      <c r="DM58" s="553"/>
      <c r="DN58" s="553"/>
      <c r="DO58" s="553"/>
      <c r="DP58" s="553"/>
      <c r="DQ58" s="553"/>
      <c r="DR58" s="553"/>
      <c r="DS58" s="553"/>
      <c r="DT58" s="553"/>
      <c r="DU58" s="553"/>
      <c r="DV58" s="553"/>
      <c r="DW58" s="553"/>
      <c r="DX58" s="553"/>
      <c r="DY58" s="553"/>
      <c r="DZ58" s="553"/>
      <c r="EA58" s="553"/>
      <c r="EB58" s="553"/>
      <c r="EC58" s="553"/>
      <c r="ED58" s="553"/>
      <c r="EE58" s="553"/>
      <c r="EF58" s="553"/>
      <c r="EG58" s="553"/>
      <c r="EH58" s="553"/>
      <c r="EI58" s="553"/>
      <c r="EJ58" s="553"/>
      <c r="EK58" s="553"/>
      <c r="EL58" s="553"/>
      <c r="EM58" s="553"/>
      <c r="EN58" s="553"/>
      <c r="EO58" s="553"/>
      <c r="EP58" s="553"/>
      <c r="EQ58" s="553"/>
      <c r="ER58" s="553"/>
      <c r="ES58" s="553"/>
      <c r="ET58" s="553"/>
      <c r="EU58" s="553"/>
      <c r="EV58" s="553"/>
      <c r="EW58" s="553"/>
      <c r="EX58" s="553"/>
      <c r="EY58" s="553"/>
      <c r="EZ58" s="553"/>
      <c r="FA58" s="553"/>
      <c r="FB58" s="553"/>
      <c r="FC58" s="553"/>
      <c r="FD58" s="553"/>
      <c r="FE58" s="553"/>
      <c r="FF58" s="553"/>
      <c r="FG58" s="553"/>
      <c r="FH58" s="553"/>
      <c r="FI58" s="553"/>
      <c r="FJ58" s="553"/>
      <c r="FK58" s="553"/>
      <c r="FL58" s="553"/>
      <c r="FM58" s="553"/>
      <c r="FN58" s="553"/>
      <c r="FO58" s="553"/>
      <c r="FP58" s="553"/>
      <c r="FQ58" s="553"/>
      <c r="FR58" s="553"/>
      <c r="FS58" s="553"/>
      <c r="FT58" s="553"/>
      <c r="FU58" s="553"/>
      <c r="FV58" s="553"/>
      <c r="FW58" s="553"/>
      <c r="FX58" s="553"/>
      <c r="FY58" s="553"/>
      <c r="FZ58" s="553"/>
      <c r="GA58" s="553"/>
      <c r="GB58" s="553"/>
      <c r="GC58" s="553"/>
      <c r="GD58" s="553"/>
      <c r="GE58" s="553"/>
      <c r="GF58" s="553"/>
      <c r="GG58" s="553"/>
      <c r="GH58" s="553"/>
      <c r="GI58" s="553"/>
      <c r="GJ58" s="553"/>
      <c r="GK58" s="553"/>
      <c r="GL58" s="553"/>
      <c r="GM58" s="553"/>
      <c r="GN58" s="553"/>
      <c r="GO58" s="553"/>
      <c r="GP58" s="553"/>
      <c r="GQ58" s="553"/>
      <c r="GR58" s="553"/>
      <c r="GS58" s="553"/>
      <c r="GT58" s="553"/>
      <c r="GU58" s="553"/>
      <c r="GV58" s="553"/>
      <c r="GW58" s="553"/>
      <c r="GX58" s="553"/>
      <c r="GY58" s="553"/>
      <c r="GZ58" s="553"/>
      <c r="HA58" s="553"/>
      <c r="HB58" s="553"/>
      <c r="HC58" s="553"/>
      <c r="HD58" s="553"/>
      <c r="HE58" s="553"/>
      <c r="HF58" s="553"/>
      <c r="HG58" s="553"/>
      <c r="HH58" s="553"/>
      <c r="HI58" s="553"/>
      <c r="HJ58" s="553"/>
      <c r="HK58" s="553"/>
      <c r="HL58" s="553"/>
      <c r="HM58" s="553"/>
      <c r="HN58" s="553"/>
      <c r="HO58" s="553"/>
      <c r="HP58" s="553"/>
      <c r="HQ58" s="553"/>
      <c r="HR58" s="553"/>
      <c r="HS58" s="553"/>
      <c r="HT58" s="553"/>
      <c r="HU58" s="553"/>
      <c r="HV58" s="553"/>
      <c r="HW58" s="553"/>
      <c r="HX58" s="553"/>
      <c r="HY58" s="553"/>
      <c r="HZ58" s="553"/>
      <c r="IA58" s="553"/>
      <c r="IB58" s="553"/>
      <c r="IC58" s="553"/>
      <c r="ID58" s="553"/>
      <c r="IE58" s="553"/>
      <c r="IF58" s="553"/>
      <c r="IG58" s="553"/>
      <c r="IH58" s="553"/>
      <c r="II58" s="553"/>
      <c r="IJ58" s="553"/>
      <c r="IK58" s="553"/>
      <c r="IL58" s="553"/>
      <c r="IM58" s="553"/>
      <c r="IN58" s="553"/>
      <c r="IO58" s="553"/>
      <c r="IP58" s="553"/>
      <c r="IQ58" s="553"/>
      <c r="IR58" s="553"/>
      <c r="IS58" s="553"/>
      <c r="IT58" s="553"/>
      <c r="IU58" s="553"/>
      <c r="IV58" s="553"/>
      <c r="IW58" s="553"/>
      <c r="IX58" s="553"/>
      <c r="IY58" s="553"/>
      <c r="IZ58" s="553"/>
      <c r="JA58" s="553"/>
      <c r="JB58" s="721"/>
      <c r="JC58" s="721"/>
      <c r="JD58" s="299"/>
      <c r="JE58" s="299"/>
      <c r="JF58" s="549" t="str">
        <f t="shared" si="7"/>
        <v>마. 수위계 설치리드식 수위계 3.5m 1단 교량시공(화성시 발안천2교)수위계 고정판, 빔고정판 포함, 케이블 배관,스텐 통수망, 현장 시공</v>
      </c>
      <c r="JG58" s="711">
        <f t="shared" si="8"/>
        <v>1</v>
      </c>
      <c r="JH58" s="299" t="str">
        <f t="shared" si="9"/>
        <v>지점</v>
      </c>
      <c r="JI58" s="710"/>
      <c r="JJ58" s="710"/>
    </row>
    <row r="59" spans="1:270" s="550" customFormat="1" ht="21.95" customHeight="1">
      <c r="A59" s="554"/>
      <c r="B59" s="640">
        <f t="shared" si="11"/>
        <v>31</v>
      </c>
      <c r="C59" s="618" t="s">
        <v>2399</v>
      </c>
      <c r="D59" s="613" t="s">
        <v>2401</v>
      </c>
      <c r="E59" s="408" t="s">
        <v>2104</v>
      </c>
      <c r="F59" s="642">
        <f t="shared" si="6"/>
        <v>11</v>
      </c>
      <c r="G59" s="713"/>
      <c r="H59" s="713"/>
      <c r="I59" s="713"/>
      <c r="J59" s="713"/>
      <c r="K59" s="713"/>
      <c r="L59" s="713"/>
      <c r="M59" s="713">
        <v>1</v>
      </c>
      <c r="N59" s="713"/>
      <c r="O59" s="713">
        <v>1</v>
      </c>
      <c r="P59" s="713"/>
      <c r="Q59" s="713"/>
      <c r="R59" s="713"/>
      <c r="S59" s="713">
        <v>1</v>
      </c>
      <c r="T59" s="713">
        <v>1</v>
      </c>
      <c r="U59" s="713"/>
      <c r="V59" s="713"/>
      <c r="W59" s="713"/>
      <c r="X59" s="713"/>
      <c r="Y59" s="713"/>
      <c r="Z59" s="642"/>
      <c r="AA59" s="713"/>
      <c r="AB59" s="713">
        <v>1</v>
      </c>
      <c r="AC59" s="713"/>
      <c r="AD59" s="713"/>
      <c r="AE59" s="713">
        <v>1</v>
      </c>
      <c r="AF59" s="713"/>
      <c r="AG59" s="713"/>
      <c r="AH59" s="713"/>
      <c r="AI59" s="713"/>
      <c r="AJ59" s="713"/>
      <c r="AK59" s="713"/>
      <c r="AL59" s="713"/>
      <c r="AM59" s="713">
        <v>1</v>
      </c>
      <c r="AN59" s="642">
        <v>1</v>
      </c>
      <c r="AO59" s="713"/>
      <c r="AP59" s="713"/>
      <c r="AQ59" s="713"/>
      <c r="AR59" s="713"/>
      <c r="AS59" s="713">
        <v>1</v>
      </c>
      <c r="AT59" s="713"/>
      <c r="AU59" s="713"/>
      <c r="AV59" s="713"/>
      <c r="AW59" s="713"/>
      <c r="AX59" s="713">
        <v>1</v>
      </c>
      <c r="AY59" s="713"/>
      <c r="AZ59" s="713"/>
      <c r="BA59" s="713"/>
      <c r="BB59" s="713"/>
      <c r="BC59" s="642"/>
      <c r="BD59" s="713"/>
      <c r="BE59" s="713">
        <v>1</v>
      </c>
      <c r="BF59" s="713"/>
      <c r="BG59" s="713"/>
      <c r="BH59" s="713"/>
      <c r="BI59" s="713"/>
      <c r="BJ59" s="713"/>
      <c r="BK59" s="713"/>
      <c r="BL59" s="713"/>
      <c r="BM59" s="713"/>
      <c r="BN59" s="713"/>
      <c r="BO59" s="713"/>
      <c r="BP59" s="713"/>
      <c r="BQ59" s="713"/>
      <c r="BR59" s="713"/>
      <c r="BS59" s="713"/>
      <c r="BT59" s="713"/>
      <c r="BU59" s="713"/>
      <c r="BV59" s="713"/>
      <c r="BW59" s="713"/>
      <c r="BX59" s="713"/>
      <c r="BY59" s="713"/>
      <c r="BZ59" s="713"/>
      <c r="CA59" s="713"/>
      <c r="CB59" s="713"/>
      <c r="CC59" s="713"/>
      <c r="CD59" s="713"/>
      <c r="CE59" s="713"/>
      <c r="CF59" s="713"/>
      <c r="CG59" s="713"/>
      <c r="CH59" s="713"/>
      <c r="CI59" s="713"/>
      <c r="CJ59" s="713"/>
      <c r="CK59" s="713"/>
      <c r="CL59" s="713"/>
      <c r="CM59" s="713"/>
      <c r="CN59" s="713"/>
      <c r="CO59" s="713"/>
      <c r="CP59" s="713"/>
      <c r="CQ59" s="713"/>
      <c r="CR59" s="713"/>
      <c r="CS59" s="713"/>
      <c r="CT59" s="713"/>
      <c r="CU59" s="713"/>
      <c r="CV59" s="713"/>
      <c r="CW59" s="713"/>
      <c r="CX59" s="713"/>
      <c r="CY59" s="713"/>
      <c r="CZ59" s="713"/>
      <c r="DA59" s="713"/>
      <c r="DB59" s="713"/>
      <c r="DC59" s="713"/>
      <c r="DD59" s="713"/>
      <c r="DE59" s="713"/>
      <c r="DF59" s="713"/>
      <c r="DG59" s="713"/>
      <c r="DH59" s="713"/>
      <c r="DI59" s="713"/>
      <c r="DJ59" s="713"/>
      <c r="DK59" s="713"/>
      <c r="DL59" s="713"/>
      <c r="DM59" s="713"/>
      <c r="DN59" s="713"/>
      <c r="DO59" s="713"/>
      <c r="DP59" s="713"/>
      <c r="DQ59" s="713"/>
      <c r="DR59" s="713"/>
      <c r="DS59" s="713"/>
      <c r="DT59" s="713"/>
      <c r="DU59" s="713"/>
      <c r="DV59" s="713"/>
      <c r="DW59" s="713"/>
      <c r="DX59" s="713"/>
      <c r="DY59" s="713"/>
      <c r="DZ59" s="713"/>
      <c r="EA59" s="713"/>
      <c r="EB59" s="713"/>
      <c r="EC59" s="713"/>
      <c r="ED59" s="713"/>
      <c r="EE59" s="713"/>
      <c r="EF59" s="713"/>
      <c r="EG59" s="713"/>
      <c r="EH59" s="713"/>
      <c r="EI59" s="713"/>
      <c r="EJ59" s="713"/>
      <c r="EK59" s="713"/>
      <c r="EL59" s="713"/>
      <c r="EM59" s="713"/>
      <c r="EN59" s="713"/>
      <c r="EO59" s="713"/>
      <c r="EP59" s="713"/>
      <c r="EQ59" s="713"/>
      <c r="ER59" s="713"/>
      <c r="ES59" s="713"/>
      <c r="ET59" s="713"/>
      <c r="EU59" s="713"/>
      <c r="EV59" s="713"/>
      <c r="EW59" s="713"/>
      <c r="EX59" s="713"/>
      <c r="EY59" s="713"/>
      <c r="EZ59" s="713"/>
      <c r="FA59" s="713"/>
      <c r="FB59" s="713"/>
      <c r="FC59" s="713"/>
      <c r="FD59" s="713"/>
      <c r="FE59" s="713"/>
      <c r="FF59" s="713"/>
      <c r="FG59" s="713"/>
      <c r="FH59" s="713"/>
      <c r="FI59" s="713"/>
      <c r="FJ59" s="713"/>
      <c r="FK59" s="713"/>
      <c r="FL59" s="713"/>
      <c r="FM59" s="713"/>
      <c r="FN59" s="713"/>
      <c r="FO59" s="713"/>
      <c r="FP59" s="713"/>
      <c r="FQ59" s="713"/>
      <c r="FR59" s="713"/>
      <c r="FS59" s="713"/>
      <c r="FT59" s="713"/>
      <c r="FU59" s="713"/>
      <c r="FV59" s="713"/>
      <c r="FW59" s="713"/>
      <c r="FX59" s="713"/>
      <c r="FY59" s="713"/>
      <c r="FZ59" s="713"/>
      <c r="GA59" s="713"/>
      <c r="GB59" s="713"/>
      <c r="GC59" s="713"/>
      <c r="GD59" s="713"/>
      <c r="GE59" s="713"/>
      <c r="GF59" s="713"/>
      <c r="GG59" s="713"/>
      <c r="GH59" s="713"/>
      <c r="GI59" s="713"/>
      <c r="GJ59" s="713"/>
      <c r="GK59" s="713"/>
      <c r="GL59" s="713"/>
      <c r="GM59" s="713"/>
      <c r="GN59" s="713"/>
      <c r="GO59" s="713"/>
      <c r="GP59" s="713"/>
      <c r="GQ59" s="713"/>
      <c r="GR59" s="713"/>
      <c r="GS59" s="713"/>
      <c r="GT59" s="713"/>
      <c r="GU59" s="713"/>
      <c r="GV59" s="713"/>
      <c r="GW59" s="713"/>
      <c r="GX59" s="713"/>
      <c r="GY59" s="713"/>
      <c r="GZ59" s="713"/>
      <c r="HA59" s="713"/>
      <c r="HB59" s="713"/>
      <c r="HC59" s="713"/>
      <c r="HD59" s="713"/>
      <c r="HE59" s="713"/>
      <c r="HF59" s="713"/>
      <c r="HG59" s="713"/>
      <c r="HH59" s="713"/>
      <c r="HI59" s="713"/>
      <c r="HJ59" s="713"/>
      <c r="HK59" s="713"/>
      <c r="HL59" s="713"/>
      <c r="HM59" s="713"/>
      <c r="HN59" s="713"/>
      <c r="HO59" s="713"/>
      <c r="HP59" s="713"/>
      <c r="HQ59" s="713"/>
      <c r="HR59" s="713"/>
      <c r="HS59" s="713"/>
      <c r="HT59" s="713"/>
      <c r="HU59" s="713"/>
      <c r="HV59" s="713"/>
      <c r="HW59" s="713"/>
      <c r="HX59" s="713"/>
      <c r="HY59" s="713"/>
      <c r="HZ59" s="713"/>
      <c r="IA59" s="713"/>
      <c r="IB59" s="713"/>
      <c r="IC59" s="713"/>
      <c r="ID59" s="713"/>
      <c r="IE59" s="713"/>
      <c r="IF59" s="713"/>
      <c r="IG59" s="713"/>
      <c r="IH59" s="713"/>
      <c r="II59" s="713"/>
      <c r="IJ59" s="713"/>
      <c r="IK59" s="713"/>
      <c r="IL59" s="713"/>
      <c r="IM59" s="713"/>
      <c r="IN59" s="713"/>
      <c r="IO59" s="713"/>
      <c r="IP59" s="713"/>
      <c r="IQ59" s="713"/>
      <c r="IR59" s="713"/>
      <c r="IS59" s="713"/>
      <c r="IT59" s="713"/>
      <c r="IU59" s="713"/>
      <c r="IV59" s="713"/>
      <c r="IW59" s="713"/>
      <c r="IX59" s="713"/>
      <c r="IY59" s="713"/>
      <c r="IZ59" s="713"/>
      <c r="JA59" s="713"/>
      <c r="JB59" s="721"/>
      <c r="JC59" s="721"/>
      <c r="JD59" s="299"/>
      <c r="JE59" s="299"/>
      <c r="JF59" s="549" t="str">
        <f t="shared" si="7"/>
        <v>마. 수위계 설치구조검토비교량 하중 계산</v>
      </c>
      <c r="JG59" s="711">
        <f t="shared" si="8"/>
        <v>11</v>
      </c>
      <c r="JH59" s="299" t="str">
        <f t="shared" si="9"/>
        <v>지점</v>
      </c>
      <c r="JI59" s="710"/>
      <c r="JJ59" s="710"/>
    </row>
    <row r="60" spans="1:270" s="550" customFormat="1" ht="21.95" customHeight="1">
      <c r="A60" s="554"/>
      <c r="B60" s="714">
        <f t="shared" si="11"/>
        <v>32</v>
      </c>
      <c r="C60" s="715" t="s">
        <v>1568</v>
      </c>
      <c r="D60" s="547" t="s">
        <v>1513</v>
      </c>
      <c r="E60" s="31" t="s">
        <v>74</v>
      </c>
      <c r="F60" s="716">
        <f t="shared" si="6"/>
        <v>15</v>
      </c>
      <c r="G60" s="717"/>
      <c r="H60" s="717"/>
      <c r="I60" s="717"/>
      <c r="J60" s="717"/>
      <c r="K60" s="717"/>
      <c r="L60" s="717"/>
      <c r="M60" s="717"/>
      <c r="N60" s="717"/>
      <c r="O60" s="717">
        <v>1</v>
      </c>
      <c r="P60" s="717"/>
      <c r="Q60" s="717">
        <v>1</v>
      </c>
      <c r="R60" s="717"/>
      <c r="S60" s="717"/>
      <c r="T60" s="717">
        <v>1</v>
      </c>
      <c r="U60" s="717"/>
      <c r="V60" s="717">
        <v>1</v>
      </c>
      <c r="W60" s="717"/>
      <c r="X60" s="717">
        <v>1</v>
      </c>
      <c r="Y60" s="717"/>
      <c r="Z60" s="716"/>
      <c r="AA60" s="717"/>
      <c r="AB60" s="717">
        <v>1</v>
      </c>
      <c r="AC60" s="717"/>
      <c r="AD60" s="717">
        <v>1</v>
      </c>
      <c r="AE60" s="717">
        <v>1</v>
      </c>
      <c r="AF60" s="717">
        <v>1</v>
      </c>
      <c r="AG60" s="717">
        <v>1</v>
      </c>
      <c r="AH60" s="717"/>
      <c r="AI60" s="717"/>
      <c r="AJ60" s="717"/>
      <c r="AK60" s="717"/>
      <c r="AL60" s="717">
        <v>1</v>
      </c>
      <c r="AM60" s="717"/>
      <c r="AN60" s="716">
        <v>1</v>
      </c>
      <c r="AO60" s="717"/>
      <c r="AP60" s="717"/>
      <c r="AQ60" s="717"/>
      <c r="AR60" s="717"/>
      <c r="AS60" s="717"/>
      <c r="AT60" s="717"/>
      <c r="AU60" s="717"/>
      <c r="AV60" s="717">
        <v>1</v>
      </c>
      <c r="AW60" s="717"/>
      <c r="AX60" s="717"/>
      <c r="AY60" s="717">
        <v>1</v>
      </c>
      <c r="AZ60" s="717"/>
      <c r="BA60" s="717"/>
      <c r="BB60" s="717"/>
      <c r="BC60" s="716">
        <v>1</v>
      </c>
      <c r="BD60" s="717"/>
      <c r="BE60" s="717"/>
      <c r="BF60" s="717"/>
      <c r="BG60" s="717"/>
      <c r="BH60" s="717"/>
      <c r="BI60" s="717"/>
      <c r="BJ60" s="717"/>
      <c r="BK60" s="717"/>
      <c r="BL60" s="717"/>
      <c r="BM60" s="717"/>
      <c r="BN60" s="717"/>
      <c r="BO60" s="717"/>
      <c r="BP60" s="717"/>
      <c r="BQ60" s="717"/>
      <c r="BR60" s="717"/>
      <c r="BS60" s="717"/>
      <c r="BT60" s="717"/>
      <c r="BU60" s="717"/>
      <c r="BV60" s="717"/>
      <c r="BW60" s="717"/>
      <c r="BX60" s="717"/>
      <c r="BY60" s="717"/>
      <c r="BZ60" s="717"/>
      <c r="CA60" s="717"/>
      <c r="CB60" s="717"/>
      <c r="CC60" s="717"/>
      <c r="CD60" s="717"/>
      <c r="CE60" s="717"/>
      <c r="CF60" s="717"/>
      <c r="CG60" s="717"/>
      <c r="CH60" s="717"/>
      <c r="CI60" s="717"/>
      <c r="CJ60" s="717"/>
      <c r="CK60" s="717"/>
      <c r="CL60" s="717"/>
      <c r="CM60" s="717"/>
      <c r="CN60" s="717"/>
      <c r="CO60" s="717"/>
      <c r="CP60" s="717"/>
      <c r="CQ60" s="717"/>
      <c r="CR60" s="717"/>
      <c r="CS60" s="717"/>
      <c r="CT60" s="717"/>
      <c r="CU60" s="717"/>
      <c r="CV60" s="717"/>
      <c r="CW60" s="717"/>
      <c r="CX60" s="717"/>
      <c r="CY60" s="717"/>
      <c r="CZ60" s="717"/>
      <c r="DA60" s="717"/>
      <c r="DB60" s="717"/>
      <c r="DC60" s="717"/>
      <c r="DD60" s="717"/>
      <c r="DE60" s="717"/>
      <c r="DF60" s="717"/>
      <c r="DG60" s="717"/>
      <c r="DH60" s="717"/>
      <c r="DI60" s="717"/>
      <c r="DJ60" s="717"/>
      <c r="DK60" s="717"/>
      <c r="DL60" s="717"/>
      <c r="DM60" s="717"/>
      <c r="DN60" s="717"/>
      <c r="DO60" s="717"/>
      <c r="DP60" s="717"/>
      <c r="DQ60" s="717"/>
      <c r="DR60" s="717"/>
      <c r="DS60" s="717"/>
      <c r="DT60" s="717"/>
      <c r="DU60" s="717"/>
      <c r="DV60" s="717"/>
      <c r="DW60" s="717"/>
      <c r="DX60" s="717"/>
      <c r="DY60" s="717"/>
      <c r="DZ60" s="717"/>
      <c r="EA60" s="717"/>
      <c r="EB60" s="717"/>
      <c r="EC60" s="717"/>
      <c r="ED60" s="717"/>
      <c r="EE60" s="717"/>
      <c r="EF60" s="717"/>
      <c r="EG60" s="717"/>
      <c r="EH60" s="717"/>
      <c r="EI60" s="717"/>
      <c r="EJ60" s="717"/>
      <c r="EK60" s="717"/>
      <c r="EL60" s="717"/>
      <c r="EM60" s="717"/>
      <c r="EN60" s="717"/>
      <c r="EO60" s="717"/>
      <c r="EP60" s="717"/>
      <c r="EQ60" s="717"/>
      <c r="ER60" s="717"/>
      <c r="ES60" s="717"/>
      <c r="ET60" s="717"/>
      <c r="EU60" s="717"/>
      <c r="EV60" s="717"/>
      <c r="EW60" s="717"/>
      <c r="EX60" s="717"/>
      <c r="EY60" s="717"/>
      <c r="EZ60" s="717"/>
      <c r="FA60" s="717"/>
      <c r="FB60" s="717"/>
      <c r="FC60" s="717"/>
      <c r="FD60" s="717"/>
      <c r="FE60" s="717"/>
      <c r="FF60" s="717"/>
      <c r="FG60" s="717"/>
      <c r="FH60" s="717"/>
      <c r="FI60" s="717"/>
      <c r="FJ60" s="717"/>
      <c r="FK60" s="717"/>
      <c r="FL60" s="717"/>
      <c r="FM60" s="717"/>
      <c r="FN60" s="717"/>
      <c r="FO60" s="717"/>
      <c r="FP60" s="717"/>
      <c r="FQ60" s="717"/>
      <c r="FR60" s="717"/>
      <c r="FS60" s="717"/>
      <c r="FT60" s="717"/>
      <c r="FU60" s="717"/>
      <c r="FV60" s="717"/>
      <c r="FW60" s="717"/>
      <c r="FX60" s="717"/>
      <c r="FY60" s="717"/>
      <c r="FZ60" s="717"/>
      <c r="GA60" s="717"/>
      <c r="GB60" s="717"/>
      <c r="GC60" s="717"/>
      <c r="GD60" s="717"/>
      <c r="GE60" s="717"/>
      <c r="GF60" s="717"/>
      <c r="GG60" s="717"/>
      <c r="GH60" s="717"/>
      <c r="GI60" s="717"/>
      <c r="GJ60" s="717"/>
      <c r="GK60" s="717"/>
      <c r="GL60" s="717"/>
      <c r="GM60" s="717"/>
      <c r="GN60" s="717"/>
      <c r="GO60" s="717"/>
      <c r="GP60" s="717"/>
      <c r="GQ60" s="717"/>
      <c r="GR60" s="717"/>
      <c r="GS60" s="717"/>
      <c r="GT60" s="717"/>
      <c r="GU60" s="717"/>
      <c r="GV60" s="717"/>
      <c r="GW60" s="717"/>
      <c r="GX60" s="717"/>
      <c r="GY60" s="717"/>
      <c r="GZ60" s="717"/>
      <c r="HA60" s="717"/>
      <c r="HB60" s="717"/>
      <c r="HC60" s="717"/>
      <c r="HD60" s="717"/>
      <c r="HE60" s="717"/>
      <c r="HF60" s="717"/>
      <c r="HG60" s="717"/>
      <c r="HH60" s="717"/>
      <c r="HI60" s="717"/>
      <c r="HJ60" s="717"/>
      <c r="HK60" s="717"/>
      <c r="HL60" s="717"/>
      <c r="HM60" s="717"/>
      <c r="HN60" s="717"/>
      <c r="HO60" s="717"/>
      <c r="HP60" s="717"/>
      <c r="HQ60" s="717"/>
      <c r="HR60" s="717"/>
      <c r="HS60" s="717"/>
      <c r="HT60" s="717"/>
      <c r="HU60" s="717"/>
      <c r="HV60" s="717"/>
      <c r="HW60" s="717"/>
      <c r="HX60" s="717"/>
      <c r="HY60" s="717"/>
      <c r="HZ60" s="717"/>
      <c r="IA60" s="717"/>
      <c r="IB60" s="717"/>
      <c r="IC60" s="717"/>
      <c r="ID60" s="717"/>
      <c r="IE60" s="717"/>
      <c r="IF60" s="717"/>
      <c r="IG60" s="717"/>
      <c r="IH60" s="717"/>
      <c r="II60" s="717"/>
      <c r="IJ60" s="717"/>
      <c r="IK60" s="717"/>
      <c r="IL60" s="717"/>
      <c r="IM60" s="717"/>
      <c r="IN60" s="717"/>
      <c r="IO60" s="717"/>
      <c r="IP60" s="717"/>
      <c r="IQ60" s="717"/>
      <c r="IR60" s="717"/>
      <c r="IS60" s="717"/>
      <c r="IT60" s="717"/>
      <c r="IU60" s="717"/>
      <c r="IV60" s="717"/>
      <c r="IW60" s="717"/>
      <c r="IX60" s="717"/>
      <c r="IY60" s="717"/>
      <c r="IZ60" s="717"/>
      <c r="JA60" s="717"/>
      <c r="JB60" s="721"/>
      <c r="JC60" s="721"/>
      <c r="JD60" s="299"/>
      <c r="JE60" s="299"/>
      <c r="JF60" s="549" t="str">
        <f t="shared" si="7"/>
        <v xml:space="preserve">마. 수위계 설치근거리무선전송장치 설치BCD, HART, SDI-12, RS-485, RS-232 포트 내장, 2.4GHz 대역, 최대 1Km(송신세트) </v>
      </c>
      <c r="JG60" s="711">
        <f t="shared" si="8"/>
        <v>15</v>
      </c>
      <c r="JH60" s="299" t="str">
        <f t="shared" si="9"/>
        <v>대</v>
      </c>
      <c r="JI60" s="710"/>
      <c r="JJ60" s="710"/>
    </row>
    <row r="61" spans="1:270" s="550" customFormat="1" ht="21.95" customHeight="1">
      <c r="A61" s="554"/>
      <c r="B61" s="555">
        <f t="shared" si="11"/>
        <v>33</v>
      </c>
      <c r="C61" s="49" t="s">
        <v>1569</v>
      </c>
      <c r="D61" s="50" t="s">
        <v>1504</v>
      </c>
      <c r="E61" s="26" t="s">
        <v>74</v>
      </c>
      <c r="F61" s="552">
        <f t="shared" si="6"/>
        <v>15</v>
      </c>
      <c r="G61" s="553"/>
      <c r="H61" s="553"/>
      <c r="I61" s="553"/>
      <c r="J61" s="553"/>
      <c r="K61" s="553"/>
      <c r="L61" s="553"/>
      <c r="M61" s="553"/>
      <c r="N61" s="553"/>
      <c r="O61" s="553">
        <v>1</v>
      </c>
      <c r="P61" s="553"/>
      <c r="Q61" s="553">
        <v>1</v>
      </c>
      <c r="R61" s="553"/>
      <c r="S61" s="553"/>
      <c r="T61" s="553">
        <v>1</v>
      </c>
      <c r="U61" s="553"/>
      <c r="V61" s="553">
        <v>1</v>
      </c>
      <c r="W61" s="553"/>
      <c r="X61" s="553">
        <v>1</v>
      </c>
      <c r="Y61" s="553"/>
      <c r="Z61" s="552"/>
      <c r="AA61" s="553"/>
      <c r="AB61" s="553">
        <v>1</v>
      </c>
      <c r="AC61" s="553"/>
      <c r="AD61" s="553">
        <v>1</v>
      </c>
      <c r="AE61" s="553">
        <v>1</v>
      </c>
      <c r="AF61" s="553">
        <v>1</v>
      </c>
      <c r="AG61" s="553">
        <v>1</v>
      </c>
      <c r="AH61" s="553"/>
      <c r="AI61" s="553"/>
      <c r="AJ61" s="553"/>
      <c r="AK61" s="553"/>
      <c r="AL61" s="553">
        <v>1</v>
      </c>
      <c r="AM61" s="553"/>
      <c r="AN61" s="552">
        <v>1</v>
      </c>
      <c r="AO61" s="553"/>
      <c r="AP61" s="553"/>
      <c r="AQ61" s="553"/>
      <c r="AR61" s="553"/>
      <c r="AS61" s="553"/>
      <c r="AT61" s="553"/>
      <c r="AU61" s="553"/>
      <c r="AV61" s="553">
        <v>1</v>
      </c>
      <c r="AW61" s="553"/>
      <c r="AX61" s="553"/>
      <c r="AY61" s="553">
        <v>1</v>
      </c>
      <c r="AZ61" s="553"/>
      <c r="BA61" s="553"/>
      <c r="BB61" s="553"/>
      <c r="BC61" s="552">
        <v>1</v>
      </c>
      <c r="BD61" s="553"/>
      <c r="BE61" s="553"/>
      <c r="BF61" s="553"/>
      <c r="BG61" s="553"/>
      <c r="BH61" s="553"/>
      <c r="BI61" s="553"/>
      <c r="BJ61" s="553"/>
      <c r="BK61" s="553"/>
      <c r="BL61" s="553"/>
      <c r="BM61" s="553"/>
      <c r="BN61" s="553"/>
      <c r="BO61" s="553"/>
      <c r="BP61" s="553"/>
      <c r="BQ61" s="553"/>
      <c r="BR61" s="553"/>
      <c r="BS61" s="553"/>
      <c r="BT61" s="553"/>
      <c r="BU61" s="553"/>
      <c r="BV61" s="553"/>
      <c r="BW61" s="553"/>
      <c r="BX61" s="553"/>
      <c r="BY61" s="553"/>
      <c r="BZ61" s="553"/>
      <c r="CA61" s="553"/>
      <c r="CB61" s="553"/>
      <c r="CC61" s="553"/>
      <c r="CD61" s="553"/>
      <c r="CE61" s="553"/>
      <c r="CF61" s="553"/>
      <c r="CG61" s="553"/>
      <c r="CH61" s="553"/>
      <c r="CI61" s="553"/>
      <c r="CJ61" s="553"/>
      <c r="CK61" s="553"/>
      <c r="CL61" s="553"/>
      <c r="CM61" s="553"/>
      <c r="CN61" s="553"/>
      <c r="CO61" s="553"/>
      <c r="CP61" s="553"/>
      <c r="CQ61" s="553"/>
      <c r="CR61" s="553"/>
      <c r="CS61" s="553"/>
      <c r="CT61" s="553"/>
      <c r="CU61" s="553"/>
      <c r="CV61" s="553"/>
      <c r="CW61" s="553"/>
      <c r="CX61" s="553"/>
      <c r="CY61" s="553"/>
      <c r="CZ61" s="553"/>
      <c r="DA61" s="553"/>
      <c r="DB61" s="553"/>
      <c r="DC61" s="553"/>
      <c r="DD61" s="553"/>
      <c r="DE61" s="553"/>
      <c r="DF61" s="553"/>
      <c r="DG61" s="553"/>
      <c r="DH61" s="553"/>
      <c r="DI61" s="553"/>
      <c r="DJ61" s="553"/>
      <c r="DK61" s="553"/>
      <c r="DL61" s="553"/>
      <c r="DM61" s="553"/>
      <c r="DN61" s="553"/>
      <c r="DO61" s="553"/>
      <c r="DP61" s="553"/>
      <c r="DQ61" s="553"/>
      <c r="DR61" s="553"/>
      <c r="DS61" s="553"/>
      <c r="DT61" s="553"/>
      <c r="DU61" s="553"/>
      <c r="DV61" s="553"/>
      <c r="DW61" s="553"/>
      <c r="DX61" s="553"/>
      <c r="DY61" s="553"/>
      <c r="DZ61" s="553"/>
      <c r="EA61" s="553"/>
      <c r="EB61" s="553"/>
      <c r="EC61" s="553"/>
      <c r="ED61" s="553"/>
      <c r="EE61" s="553"/>
      <c r="EF61" s="553"/>
      <c r="EG61" s="553"/>
      <c r="EH61" s="553"/>
      <c r="EI61" s="553"/>
      <c r="EJ61" s="553"/>
      <c r="EK61" s="553"/>
      <c r="EL61" s="553"/>
      <c r="EM61" s="553"/>
      <c r="EN61" s="553"/>
      <c r="EO61" s="553"/>
      <c r="EP61" s="553"/>
      <c r="EQ61" s="553"/>
      <c r="ER61" s="553"/>
      <c r="ES61" s="553"/>
      <c r="ET61" s="553"/>
      <c r="EU61" s="553"/>
      <c r="EV61" s="553"/>
      <c r="EW61" s="553"/>
      <c r="EX61" s="553"/>
      <c r="EY61" s="553"/>
      <c r="EZ61" s="553"/>
      <c r="FA61" s="553"/>
      <c r="FB61" s="553"/>
      <c r="FC61" s="553"/>
      <c r="FD61" s="553"/>
      <c r="FE61" s="553"/>
      <c r="FF61" s="553"/>
      <c r="FG61" s="553"/>
      <c r="FH61" s="553"/>
      <c r="FI61" s="553"/>
      <c r="FJ61" s="553"/>
      <c r="FK61" s="553"/>
      <c r="FL61" s="553"/>
      <c r="FM61" s="553"/>
      <c r="FN61" s="553"/>
      <c r="FO61" s="553"/>
      <c r="FP61" s="553"/>
      <c r="FQ61" s="553"/>
      <c r="FR61" s="553"/>
      <c r="FS61" s="553"/>
      <c r="FT61" s="553"/>
      <c r="FU61" s="553"/>
      <c r="FV61" s="553"/>
      <c r="FW61" s="553"/>
      <c r="FX61" s="553"/>
      <c r="FY61" s="553"/>
      <c r="FZ61" s="553"/>
      <c r="GA61" s="553"/>
      <c r="GB61" s="553"/>
      <c r="GC61" s="553"/>
      <c r="GD61" s="553"/>
      <c r="GE61" s="553"/>
      <c r="GF61" s="553"/>
      <c r="GG61" s="553"/>
      <c r="GH61" s="553"/>
      <c r="GI61" s="553"/>
      <c r="GJ61" s="553"/>
      <c r="GK61" s="553"/>
      <c r="GL61" s="553"/>
      <c r="GM61" s="553"/>
      <c r="GN61" s="553"/>
      <c r="GO61" s="553"/>
      <c r="GP61" s="553"/>
      <c r="GQ61" s="553"/>
      <c r="GR61" s="553"/>
      <c r="GS61" s="553"/>
      <c r="GT61" s="553"/>
      <c r="GU61" s="553"/>
      <c r="GV61" s="553"/>
      <c r="GW61" s="553"/>
      <c r="GX61" s="553"/>
      <c r="GY61" s="553"/>
      <c r="GZ61" s="553"/>
      <c r="HA61" s="553"/>
      <c r="HB61" s="553"/>
      <c r="HC61" s="553"/>
      <c r="HD61" s="553"/>
      <c r="HE61" s="553"/>
      <c r="HF61" s="553"/>
      <c r="HG61" s="553"/>
      <c r="HH61" s="553"/>
      <c r="HI61" s="553"/>
      <c r="HJ61" s="553"/>
      <c r="HK61" s="553"/>
      <c r="HL61" s="553"/>
      <c r="HM61" s="553"/>
      <c r="HN61" s="553"/>
      <c r="HO61" s="553"/>
      <c r="HP61" s="553"/>
      <c r="HQ61" s="553"/>
      <c r="HR61" s="553"/>
      <c r="HS61" s="553"/>
      <c r="HT61" s="553"/>
      <c r="HU61" s="553"/>
      <c r="HV61" s="553"/>
      <c r="HW61" s="553"/>
      <c r="HX61" s="553"/>
      <c r="HY61" s="553"/>
      <c r="HZ61" s="553"/>
      <c r="IA61" s="553"/>
      <c r="IB61" s="553"/>
      <c r="IC61" s="553"/>
      <c r="ID61" s="553"/>
      <c r="IE61" s="553"/>
      <c r="IF61" s="553"/>
      <c r="IG61" s="553"/>
      <c r="IH61" s="553"/>
      <c r="II61" s="553"/>
      <c r="IJ61" s="553"/>
      <c r="IK61" s="553"/>
      <c r="IL61" s="553"/>
      <c r="IM61" s="553"/>
      <c r="IN61" s="553"/>
      <c r="IO61" s="553"/>
      <c r="IP61" s="553"/>
      <c r="IQ61" s="553"/>
      <c r="IR61" s="553"/>
      <c r="IS61" s="553"/>
      <c r="IT61" s="553"/>
      <c r="IU61" s="553"/>
      <c r="IV61" s="553"/>
      <c r="IW61" s="553"/>
      <c r="IX61" s="553"/>
      <c r="IY61" s="553"/>
      <c r="IZ61" s="553"/>
      <c r="JA61" s="553"/>
      <c r="JB61" s="721"/>
      <c r="JC61" s="721"/>
      <c r="JD61" s="299"/>
      <c r="JE61" s="299"/>
      <c r="JF61" s="549" t="str">
        <f t="shared" si="7"/>
        <v>마. 수위계 설치안전가대 설치제작사양 1200*1000*500(발끝막이형)</v>
      </c>
      <c r="JG61" s="711">
        <f t="shared" si="8"/>
        <v>15</v>
      </c>
      <c r="JH61" s="299" t="str">
        <f t="shared" si="9"/>
        <v>대</v>
      </c>
      <c r="JI61" s="710"/>
      <c r="JJ61" s="710"/>
    </row>
    <row r="62" spans="1:270" s="550" customFormat="1" ht="21.95" customHeight="1">
      <c r="A62" s="554"/>
      <c r="B62" s="555">
        <f t="shared" si="11"/>
        <v>34</v>
      </c>
      <c r="C62" s="49" t="s">
        <v>1442</v>
      </c>
      <c r="D62" s="50" t="s">
        <v>1443</v>
      </c>
      <c r="E62" s="26" t="s">
        <v>1565</v>
      </c>
      <c r="F62" s="552">
        <f t="shared" si="6"/>
        <v>15</v>
      </c>
      <c r="G62" s="553"/>
      <c r="H62" s="553"/>
      <c r="I62" s="553"/>
      <c r="J62" s="553"/>
      <c r="K62" s="553"/>
      <c r="L62" s="553"/>
      <c r="M62" s="553"/>
      <c r="N62" s="553"/>
      <c r="O62" s="553">
        <v>1</v>
      </c>
      <c r="P62" s="553"/>
      <c r="Q62" s="553">
        <v>1</v>
      </c>
      <c r="R62" s="553"/>
      <c r="S62" s="553"/>
      <c r="T62" s="553">
        <v>1</v>
      </c>
      <c r="U62" s="553"/>
      <c r="V62" s="553">
        <v>1</v>
      </c>
      <c r="W62" s="553"/>
      <c r="X62" s="553">
        <v>1</v>
      </c>
      <c r="Y62" s="553"/>
      <c r="Z62" s="552"/>
      <c r="AA62" s="553"/>
      <c r="AB62" s="553">
        <v>1</v>
      </c>
      <c r="AC62" s="553"/>
      <c r="AD62" s="553">
        <v>1</v>
      </c>
      <c r="AE62" s="553">
        <v>1</v>
      </c>
      <c r="AF62" s="553">
        <v>1</v>
      </c>
      <c r="AG62" s="553">
        <v>1</v>
      </c>
      <c r="AH62" s="553"/>
      <c r="AI62" s="553"/>
      <c r="AJ62" s="553"/>
      <c r="AK62" s="553"/>
      <c r="AL62" s="553">
        <v>1</v>
      </c>
      <c r="AM62" s="553"/>
      <c r="AN62" s="552">
        <v>1</v>
      </c>
      <c r="AO62" s="553"/>
      <c r="AP62" s="553"/>
      <c r="AQ62" s="553"/>
      <c r="AR62" s="553"/>
      <c r="AS62" s="553"/>
      <c r="AT62" s="553"/>
      <c r="AU62" s="553"/>
      <c r="AV62" s="553">
        <v>1</v>
      </c>
      <c r="AW62" s="553"/>
      <c r="AX62" s="553"/>
      <c r="AY62" s="553">
        <v>1</v>
      </c>
      <c r="AZ62" s="553"/>
      <c r="BA62" s="553"/>
      <c r="BB62" s="553"/>
      <c r="BC62" s="552">
        <v>1</v>
      </c>
      <c r="BD62" s="553"/>
      <c r="BE62" s="553"/>
      <c r="BF62" s="553"/>
      <c r="BG62" s="553"/>
      <c r="BH62" s="553"/>
      <c r="BI62" s="553"/>
      <c r="BJ62" s="553"/>
      <c r="BK62" s="553"/>
      <c r="BL62" s="553"/>
      <c r="BM62" s="553"/>
      <c r="BN62" s="553"/>
      <c r="BO62" s="553"/>
      <c r="BP62" s="553"/>
      <c r="BQ62" s="553"/>
      <c r="BR62" s="553"/>
      <c r="BS62" s="553"/>
      <c r="BT62" s="553"/>
      <c r="BU62" s="553"/>
      <c r="BV62" s="553"/>
      <c r="BW62" s="553"/>
      <c r="BX62" s="553"/>
      <c r="BY62" s="553"/>
      <c r="BZ62" s="553"/>
      <c r="CA62" s="553"/>
      <c r="CB62" s="553"/>
      <c r="CC62" s="553"/>
      <c r="CD62" s="553"/>
      <c r="CE62" s="553"/>
      <c r="CF62" s="553"/>
      <c r="CG62" s="553"/>
      <c r="CH62" s="553"/>
      <c r="CI62" s="553"/>
      <c r="CJ62" s="553"/>
      <c r="CK62" s="553"/>
      <c r="CL62" s="553"/>
      <c r="CM62" s="553"/>
      <c r="CN62" s="553"/>
      <c r="CO62" s="553"/>
      <c r="CP62" s="553"/>
      <c r="CQ62" s="553"/>
      <c r="CR62" s="553"/>
      <c r="CS62" s="553"/>
      <c r="CT62" s="553"/>
      <c r="CU62" s="553"/>
      <c r="CV62" s="553"/>
      <c r="CW62" s="553"/>
      <c r="CX62" s="553"/>
      <c r="CY62" s="553"/>
      <c r="CZ62" s="553"/>
      <c r="DA62" s="553"/>
      <c r="DB62" s="553"/>
      <c r="DC62" s="553"/>
      <c r="DD62" s="553"/>
      <c r="DE62" s="553"/>
      <c r="DF62" s="553"/>
      <c r="DG62" s="553"/>
      <c r="DH62" s="553"/>
      <c r="DI62" s="553"/>
      <c r="DJ62" s="553"/>
      <c r="DK62" s="553"/>
      <c r="DL62" s="553"/>
      <c r="DM62" s="553"/>
      <c r="DN62" s="553"/>
      <c r="DO62" s="553"/>
      <c r="DP62" s="553"/>
      <c r="DQ62" s="553"/>
      <c r="DR62" s="553"/>
      <c r="DS62" s="553"/>
      <c r="DT62" s="553"/>
      <c r="DU62" s="553"/>
      <c r="DV62" s="553"/>
      <c r="DW62" s="553"/>
      <c r="DX62" s="553"/>
      <c r="DY62" s="553"/>
      <c r="DZ62" s="553"/>
      <c r="EA62" s="553"/>
      <c r="EB62" s="553"/>
      <c r="EC62" s="553"/>
      <c r="ED62" s="553"/>
      <c r="EE62" s="553"/>
      <c r="EF62" s="553"/>
      <c r="EG62" s="553"/>
      <c r="EH62" s="553"/>
      <c r="EI62" s="553"/>
      <c r="EJ62" s="553"/>
      <c r="EK62" s="553"/>
      <c r="EL62" s="553"/>
      <c r="EM62" s="553"/>
      <c r="EN62" s="553"/>
      <c r="EO62" s="553"/>
      <c r="EP62" s="553"/>
      <c r="EQ62" s="553"/>
      <c r="ER62" s="553"/>
      <c r="ES62" s="553"/>
      <c r="ET62" s="553"/>
      <c r="EU62" s="553"/>
      <c r="EV62" s="553"/>
      <c r="EW62" s="553"/>
      <c r="EX62" s="553"/>
      <c r="EY62" s="553"/>
      <c r="EZ62" s="553"/>
      <c r="FA62" s="553"/>
      <c r="FB62" s="553"/>
      <c r="FC62" s="553"/>
      <c r="FD62" s="553"/>
      <c r="FE62" s="553"/>
      <c r="FF62" s="553"/>
      <c r="FG62" s="553"/>
      <c r="FH62" s="553"/>
      <c r="FI62" s="553"/>
      <c r="FJ62" s="553"/>
      <c r="FK62" s="553"/>
      <c r="FL62" s="553"/>
      <c r="FM62" s="553"/>
      <c r="FN62" s="553"/>
      <c r="FO62" s="553"/>
      <c r="FP62" s="553"/>
      <c r="FQ62" s="553"/>
      <c r="FR62" s="553"/>
      <c r="FS62" s="553"/>
      <c r="FT62" s="553"/>
      <c r="FU62" s="553"/>
      <c r="FV62" s="553"/>
      <c r="FW62" s="553"/>
      <c r="FX62" s="553"/>
      <c r="FY62" s="553"/>
      <c r="FZ62" s="553"/>
      <c r="GA62" s="553"/>
      <c r="GB62" s="553"/>
      <c r="GC62" s="553"/>
      <c r="GD62" s="553"/>
      <c r="GE62" s="553"/>
      <c r="GF62" s="553"/>
      <c r="GG62" s="553"/>
      <c r="GH62" s="553"/>
      <c r="GI62" s="553"/>
      <c r="GJ62" s="553"/>
      <c r="GK62" s="553"/>
      <c r="GL62" s="553"/>
      <c r="GM62" s="553"/>
      <c r="GN62" s="553"/>
      <c r="GO62" s="553"/>
      <c r="GP62" s="553"/>
      <c r="GQ62" s="553"/>
      <c r="GR62" s="553"/>
      <c r="GS62" s="553"/>
      <c r="GT62" s="553"/>
      <c r="GU62" s="553"/>
      <c r="GV62" s="553"/>
      <c r="GW62" s="553"/>
      <c r="GX62" s="553"/>
      <c r="GY62" s="553"/>
      <c r="GZ62" s="553"/>
      <c r="HA62" s="553"/>
      <c r="HB62" s="553"/>
      <c r="HC62" s="553"/>
      <c r="HD62" s="553"/>
      <c r="HE62" s="553"/>
      <c r="HF62" s="553"/>
      <c r="HG62" s="553"/>
      <c r="HH62" s="553"/>
      <c r="HI62" s="553"/>
      <c r="HJ62" s="553"/>
      <c r="HK62" s="553"/>
      <c r="HL62" s="553"/>
      <c r="HM62" s="553"/>
      <c r="HN62" s="553"/>
      <c r="HO62" s="553"/>
      <c r="HP62" s="553"/>
      <c r="HQ62" s="553"/>
      <c r="HR62" s="553"/>
      <c r="HS62" s="553"/>
      <c r="HT62" s="553"/>
      <c r="HU62" s="553"/>
      <c r="HV62" s="553"/>
      <c r="HW62" s="553"/>
      <c r="HX62" s="553"/>
      <c r="HY62" s="553"/>
      <c r="HZ62" s="553"/>
      <c r="IA62" s="553"/>
      <c r="IB62" s="553"/>
      <c r="IC62" s="553"/>
      <c r="ID62" s="553"/>
      <c r="IE62" s="553"/>
      <c r="IF62" s="553"/>
      <c r="IG62" s="553"/>
      <c r="IH62" s="553"/>
      <c r="II62" s="553"/>
      <c r="IJ62" s="553"/>
      <c r="IK62" s="553"/>
      <c r="IL62" s="553"/>
      <c r="IM62" s="553"/>
      <c r="IN62" s="553"/>
      <c r="IO62" s="553"/>
      <c r="IP62" s="553"/>
      <c r="IQ62" s="553"/>
      <c r="IR62" s="553"/>
      <c r="IS62" s="553"/>
      <c r="IT62" s="553"/>
      <c r="IU62" s="553"/>
      <c r="IV62" s="553"/>
      <c r="IW62" s="553"/>
      <c r="IX62" s="553"/>
      <c r="IY62" s="553"/>
      <c r="IZ62" s="553"/>
      <c r="JA62" s="553"/>
      <c r="JB62" s="721"/>
      <c r="JC62" s="721"/>
      <c r="JD62" s="299"/>
      <c r="JE62" s="299"/>
      <c r="JF62" s="549" t="str">
        <f t="shared" si="7"/>
        <v>마. 수위계 설치무보수 축전지 설치밀폐형, 12V 100AH * 1</v>
      </c>
      <c r="JG62" s="711">
        <f t="shared" si="8"/>
        <v>15</v>
      </c>
      <c r="JH62" s="299" t="str">
        <f t="shared" si="9"/>
        <v>개소</v>
      </c>
      <c r="JI62" s="710"/>
      <c r="JJ62" s="710"/>
    </row>
    <row r="63" spans="1:270" s="550" customFormat="1" ht="21.95" customHeight="1">
      <c r="A63" s="554"/>
      <c r="B63" s="555">
        <f t="shared" ref="B63:B71" si="12">B62+1</f>
        <v>35</v>
      </c>
      <c r="C63" s="49" t="s">
        <v>1570</v>
      </c>
      <c r="D63" s="50" t="s">
        <v>1571</v>
      </c>
      <c r="E63" s="26" t="s">
        <v>74</v>
      </c>
      <c r="F63" s="552">
        <f t="shared" si="6"/>
        <v>30</v>
      </c>
      <c r="G63" s="553"/>
      <c r="H63" s="553"/>
      <c r="I63" s="553"/>
      <c r="J63" s="553"/>
      <c r="K63" s="553"/>
      <c r="L63" s="553"/>
      <c r="M63" s="553"/>
      <c r="N63" s="553"/>
      <c r="O63" s="553">
        <v>2</v>
      </c>
      <c r="P63" s="553"/>
      <c r="Q63" s="553">
        <v>2</v>
      </c>
      <c r="R63" s="553"/>
      <c r="S63" s="553"/>
      <c r="T63" s="553">
        <v>2</v>
      </c>
      <c r="U63" s="553"/>
      <c r="V63" s="553">
        <v>2</v>
      </c>
      <c r="W63" s="553"/>
      <c r="X63" s="553">
        <v>2</v>
      </c>
      <c r="Y63" s="553"/>
      <c r="Z63" s="552"/>
      <c r="AA63" s="553"/>
      <c r="AB63" s="553">
        <v>2</v>
      </c>
      <c r="AC63" s="553"/>
      <c r="AD63" s="553">
        <v>2</v>
      </c>
      <c r="AE63" s="553">
        <v>2</v>
      </c>
      <c r="AF63" s="553">
        <v>2</v>
      </c>
      <c r="AG63" s="553">
        <v>2</v>
      </c>
      <c r="AH63" s="553"/>
      <c r="AI63" s="553"/>
      <c r="AJ63" s="553"/>
      <c r="AK63" s="553"/>
      <c r="AL63" s="553">
        <v>2</v>
      </c>
      <c r="AM63" s="553"/>
      <c r="AN63" s="552">
        <v>2</v>
      </c>
      <c r="AO63" s="553"/>
      <c r="AP63" s="553"/>
      <c r="AQ63" s="553"/>
      <c r="AR63" s="553"/>
      <c r="AS63" s="553"/>
      <c r="AT63" s="553"/>
      <c r="AU63" s="553"/>
      <c r="AV63" s="553">
        <v>2</v>
      </c>
      <c r="AW63" s="553"/>
      <c r="AX63" s="553"/>
      <c r="AY63" s="553">
        <v>2</v>
      </c>
      <c r="AZ63" s="553"/>
      <c r="BA63" s="553"/>
      <c r="BB63" s="553"/>
      <c r="BC63" s="552">
        <v>2</v>
      </c>
      <c r="BD63" s="553"/>
      <c r="BE63" s="553"/>
      <c r="BF63" s="553"/>
      <c r="BG63" s="553"/>
      <c r="BH63" s="553"/>
      <c r="BI63" s="553"/>
      <c r="BJ63" s="553"/>
      <c r="BK63" s="553"/>
      <c r="BL63" s="553"/>
      <c r="BM63" s="553"/>
      <c r="BN63" s="553"/>
      <c r="BO63" s="553"/>
      <c r="BP63" s="553"/>
      <c r="BQ63" s="553"/>
      <c r="BR63" s="553"/>
      <c r="BS63" s="553"/>
      <c r="BT63" s="553"/>
      <c r="BU63" s="553"/>
      <c r="BV63" s="553"/>
      <c r="BW63" s="553"/>
      <c r="BX63" s="553"/>
      <c r="BY63" s="553"/>
      <c r="BZ63" s="553"/>
      <c r="CA63" s="553"/>
      <c r="CB63" s="553"/>
      <c r="CC63" s="553"/>
      <c r="CD63" s="553"/>
      <c r="CE63" s="553"/>
      <c r="CF63" s="553"/>
      <c r="CG63" s="553"/>
      <c r="CH63" s="553"/>
      <c r="CI63" s="553"/>
      <c r="CJ63" s="553"/>
      <c r="CK63" s="553"/>
      <c r="CL63" s="553"/>
      <c r="CM63" s="553"/>
      <c r="CN63" s="553"/>
      <c r="CO63" s="553"/>
      <c r="CP63" s="553"/>
      <c r="CQ63" s="553"/>
      <c r="CR63" s="553"/>
      <c r="CS63" s="553"/>
      <c r="CT63" s="553"/>
      <c r="CU63" s="553"/>
      <c r="CV63" s="553"/>
      <c r="CW63" s="553"/>
      <c r="CX63" s="553"/>
      <c r="CY63" s="553"/>
      <c r="CZ63" s="553"/>
      <c r="DA63" s="553"/>
      <c r="DB63" s="553"/>
      <c r="DC63" s="553"/>
      <c r="DD63" s="553"/>
      <c r="DE63" s="553"/>
      <c r="DF63" s="553"/>
      <c r="DG63" s="553"/>
      <c r="DH63" s="553"/>
      <c r="DI63" s="553"/>
      <c r="DJ63" s="553"/>
      <c r="DK63" s="553"/>
      <c r="DL63" s="553"/>
      <c r="DM63" s="553"/>
      <c r="DN63" s="553"/>
      <c r="DO63" s="553"/>
      <c r="DP63" s="553"/>
      <c r="DQ63" s="553"/>
      <c r="DR63" s="553"/>
      <c r="DS63" s="553"/>
      <c r="DT63" s="553"/>
      <c r="DU63" s="553"/>
      <c r="DV63" s="553"/>
      <c r="DW63" s="553"/>
      <c r="DX63" s="553"/>
      <c r="DY63" s="553"/>
      <c r="DZ63" s="553"/>
      <c r="EA63" s="553"/>
      <c r="EB63" s="553"/>
      <c r="EC63" s="553"/>
      <c r="ED63" s="553"/>
      <c r="EE63" s="553"/>
      <c r="EF63" s="553"/>
      <c r="EG63" s="553"/>
      <c r="EH63" s="553"/>
      <c r="EI63" s="553"/>
      <c r="EJ63" s="553"/>
      <c r="EK63" s="553"/>
      <c r="EL63" s="553"/>
      <c r="EM63" s="553"/>
      <c r="EN63" s="553"/>
      <c r="EO63" s="553"/>
      <c r="EP63" s="553"/>
      <c r="EQ63" s="553"/>
      <c r="ER63" s="553"/>
      <c r="ES63" s="553"/>
      <c r="ET63" s="553"/>
      <c r="EU63" s="553"/>
      <c r="EV63" s="553"/>
      <c r="EW63" s="553"/>
      <c r="EX63" s="553"/>
      <c r="EY63" s="553"/>
      <c r="EZ63" s="553"/>
      <c r="FA63" s="553"/>
      <c r="FB63" s="553"/>
      <c r="FC63" s="553"/>
      <c r="FD63" s="553"/>
      <c r="FE63" s="553"/>
      <c r="FF63" s="553"/>
      <c r="FG63" s="553"/>
      <c r="FH63" s="553"/>
      <c r="FI63" s="553"/>
      <c r="FJ63" s="553"/>
      <c r="FK63" s="553"/>
      <c r="FL63" s="553"/>
      <c r="FM63" s="553"/>
      <c r="FN63" s="553"/>
      <c r="FO63" s="553"/>
      <c r="FP63" s="553"/>
      <c r="FQ63" s="553"/>
      <c r="FR63" s="553"/>
      <c r="FS63" s="553"/>
      <c r="FT63" s="553"/>
      <c r="FU63" s="553"/>
      <c r="FV63" s="553"/>
      <c r="FW63" s="553"/>
      <c r="FX63" s="553"/>
      <c r="FY63" s="553"/>
      <c r="FZ63" s="553"/>
      <c r="GA63" s="553"/>
      <c r="GB63" s="553"/>
      <c r="GC63" s="553"/>
      <c r="GD63" s="553"/>
      <c r="GE63" s="553"/>
      <c r="GF63" s="553"/>
      <c r="GG63" s="553"/>
      <c r="GH63" s="553"/>
      <c r="GI63" s="553"/>
      <c r="GJ63" s="553"/>
      <c r="GK63" s="553"/>
      <c r="GL63" s="553"/>
      <c r="GM63" s="553"/>
      <c r="GN63" s="553"/>
      <c r="GO63" s="553"/>
      <c r="GP63" s="553"/>
      <c r="GQ63" s="553"/>
      <c r="GR63" s="553"/>
      <c r="GS63" s="553"/>
      <c r="GT63" s="553"/>
      <c r="GU63" s="553"/>
      <c r="GV63" s="553"/>
      <c r="GW63" s="553"/>
      <c r="GX63" s="553"/>
      <c r="GY63" s="553"/>
      <c r="GZ63" s="553"/>
      <c r="HA63" s="553"/>
      <c r="HB63" s="553"/>
      <c r="HC63" s="553"/>
      <c r="HD63" s="553"/>
      <c r="HE63" s="553"/>
      <c r="HF63" s="553"/>
      <c r="HG63" s="553"/>
      <c r="HH63" s="553"/>
      <c r="HI63" s="553"/>
      <c r="HJ63" s="553"/>
      <c r="HK63" s="553"/>
      <c r="HL63" s="553"/>
      <c r="HM63" s="553"/>
      <c r="HN63" s="553"/>
      <c r="HO63" s="553"/>
      <c r="HP63" s="553"/>
      <c r="HQ63" s="553"/>
      <c r="HR63" s="553"/>
      <c r="HS63" s="553"/>
      <c r="HT63" s="553"/>
      <c r="HU63" s="553"/>
      <c r="HV63" s="553"/>
      <c r="HW63" s="553"/>
      <c r="HX63" s="553"/>
      <c r="HY63" s="553"/>
      <c r="HZ63" s="553"/>
      <c r="IA63" s="553"/>
      <c r="IB63" s="553"/>
      <c r="IC63" s="553"/>
      <c r="ID63" s="553"/>
      <c r="IE63" s="553"/>
      <c r="IF63" s="553"/>
      <c r="IG63" s="553"/>
      <c r="IH63" s="553"/>
      <c r="II63" s="553"/>
      <c r="IJ63" s="553"/>
      <c r="IK63" s="553"/>
      <c r="IL63" s="553"/>
      <c r="IM63" s="553"/>
      <c r="IN63" s="553"/>
      <c r="IO63" s="553"/>
      <c r="IP63" s="553"/>
      <c r="IQ63" s="553"/>
      <c r="IR63" s="553"/>
      <c r="IS63" s="553"/>
      <c r="IT63" s="553"/>
      <c r="IU63" s="553"/>
      <c r="IV63" s="553"/>
      <c r="IW63" s="553"/>
      <c r="IX63" s="553"/>
      <c r="IY63" s="553"/>
      <c r="IZ63" s="553"/>
      <c r="JA63" s="553"/>
      <c r="JB63" s="721"/>
      <c r="JC63" s="721"/>
      <c r="JD63" s="299"/>
      <c r="JE63" s="299"/>
      <c r="JF63" s="549" t="str">
        <f t="shared" si="7"/>
        <v>마. 수위계 설치패치안테나 설치2.4G, 8dBi, 블루투스</v>
      </c>
      <c r="JG63" s="711">
        <f t="shared" si="8"/>
        <v>30</v>
      </c>
      <c r="JH63" s="299" t="str">
        <f t="shared" si="9"/>
        <v>대</v>
      </c>
      <c r="JI63" s="710"/>
      <c r="JJ63" s="710"/>
    </row>
    <row r="64" spans="1:270" s="550" customFormat="1" ht="21.95" customHeight="1">
      <c r="A64" s="554"/>
      <c r="B64" s="555">
        <f t="shared" si="12"/>
        <v>36</v>
      </c>
      <c r="C64" s="49" t="s">
        <v>1572</v>
      </c>
      <c r="D64" s="50" t="s">
        <v>1507</v>
      </c>
      <c r="E64" s="26" t="s">
        <v>78</v>
      </c>
      <c r="F64" s="552">
        <f t="shared" si="6"/>
        <v>105</v>
      </c>
      <c r="G64" s="553"/>
      <c r="H64" s="553"/>
      <c r="I64" s="553"/>
      <c r="J64" s="553"/>
      <c r="K64" s="553"/>
      <c r="L64" s="553"/>
      <c r="M64" s="553"/>
      <c r="N64" s="553"/>
      <c r="O64" s="553">
        <v>7</v>
      </c>
      <c r="P64" s="553"/>
      <c r="Q64" s="553">
        <v>7</v>
      </c>
      <c r="R64" s="553"/>
      <c r="S64" s="553"/>
      <c r="T64" s="553">
        <v>7</v>
      </c>
      <c r="U64" s="553"/>
      <c r="V64" s="553">
        <v>7</v>
      </c>
      <c r="W64" s="553"/>
      <c r="X64" s="553">
        <v>7</v>
      </c>
      <c r="Y64" s="553"/>
      <c r="Z64" s="552"/>
      <c r="AA64" s="553"/>
      <c r="AB64" s="553">
        <v>7</v>
      </c>
      <c r="AC64" s="553"/>
      <c r="AD64" s="553">
        <v>7</v>
      </c>
      <c r="AE64" s="553">
        <v>7</v>
      </c>
      <c r="AF64" s="553">
        <v>7</v>
      </c>
      <c r="AG64" s="553">
        <v>7</v>
      </c>
      <c r="AH64" s="553"/>
      <c r="AI64" s="553"/>
      <c r="AJ64" s="553"/>
      <c r="AK64" s="553"/>
      <c r="AL64" s="553">
        <v>7</v>
      </c>
      <c r="AM64" s="553"/>
      <c r="AN64" s="552">
        <v>7</v>
      </c>
      <c r="AO64" s="553"/>
      <c r="AP64" s="553"/>
      <c r="AQ64" s="553"/>
      <c r="AR64" s="553"/>
      <c r="AS64" s="553"/>
      <c r="AT64" s="553"/>
      <c r="AU64" s="553"/>
      <c r="AV64" s="553">
        <v>7</v>
      </c>
      <c r="AW64" s="553"/>
      <c r="AX64" s="553"/>
      <c r="AY64" s="553">
        <v>7</v>
      </c>
      <c r="AZ64" s="553"/>
      <c r="BA64" s="553"/>
      <c r="BB64" s="553"/>
      <c r="BC64" s="552">
        <v>7</v>
      </c>
      <c r="BD64" s="553"/>
      <c r="BE64" s="553"/>
      <c r="BF64" s="553"/>
      <c r="BG64" s="553"/>
      <c r="BH64" s="553"/>
      <c r="BI64" s="553"/>
      <c r="BJ64" s="553"/>
      <c r="BK64" s="553"/>
      <c r="BL64" s="553"/>
      <c r="BM64" s="553"/>
      <c r="BN64" s="553"/>
      <c r="BO64" s="553"/>
      <c r="BP64" s="553"/>
      <c r="BQ64" s="553"/>
      <c r="BR64" s="553"/>
      <c r="BS64" s="553"/>
      <c r="BT64" s="553"/>
      <c r="BU64" s="553"/>
      <c r="BV64" s="553"/>
      <c r="BW64" s="553"/>
      <c r="BX64" s="553"/>
      <c r="BY64" s="553"/>
      <c r="BZ64" s="553"/>
      <c r="CA64" s="553"/>
      <c r="CB64" s="553"/>
      <c r="CC64" s="553"/>
      <c r="CD64" s="553"/>
      <c r="CE64" s="553"/>
      <c r="CF64" s="553"/>
      <c r="CG64" s="553"/>
      <c r="CH64" s="553"/>
      <c r="CI64" s="553"/>
      <c r="CJ64" s="553"/>
      <c r="CK64" s="553"/>
      <c r="CL64" s="553"/>
      <c r="CM64" s="553"/>
      <c r="CN64" s="553"/>
      <c r="CO64" s="553"/>
      <c r="CP64" s="553"/>
      <c r="CQ64" s="553"/>
      <c r="CR64" s="553"/>
      <c r="CS64" s="553"/>
      <c r="CT64" s="553"/>
      <c r="CU64" s="553"/>
      <c r="CV64" s="553"/>
      <c r="CW64" s="553"/>
      <c r="CX64" s="553"/>
      <c r="CY64" s="553"/>
      <c r="CZ64" s="553"/>
      <c r="DA64" s="553"/>
      <c r="DB64" s="553"/>
      <c r="DC64" s="553"/>
      <c r="DD64" s="553"/>
      <c r="DE64" s="553"/>
      <c r="DF64" s="553"/>
      <c r="DG64" s="553"/>
      <c r="DH64" s="553"/>
      <c r="DI64" s="553"/>
      <c r="DJ64" s="553"/>
      <c r="DK64" s="553"/>
      <c r="DL64" s="553"/>
      <c r="DM64" s="553"/>
      <c r="DN64" s="553"/>
      <c r="DO64" s="553"/>
      <c r="DP64" s="553"/>
      <c r="DQ64" s="553"/>
      <c r="DR64" s="553"/>
      <c r="DS64" s="553"/>
      <c r="DT64" s="553"/>
      <c r="DU64" s="553"/>
      <c r="DV64" s="553"/>
      <c r="DW64" s="553"/>
      <c r="DX64" s="553"/>
      <c r="DY64" s="553"/>
      <c r="DZ64" s="553"/>
      <c r="EA64" s="553"/>
      <c r="EB64" s="553"/>
      <c r="EC64" s="553"/>
      <c r="ED64" s="553"/>
      <c r="EE64" s="553"/>
      <c r="EF64" s="553"/>
      <c r="EG64" s="553"/>
      <c r="EH64" s="553"/>
      <c r="EI64" s="553"/>
      <c r="EJ64" s="553"/>
      <c r="EK64" s="553"/>
      <c r="EL64" s="553"/>
      <c r="EM64" s="553"/>
      <c r="EN64" s="553"/>
      <c r="EO64" s="553"/>
      <c r="EP64" s="553"/>
      <c r="EQ64" s="553"/>
      <c r="ER64" s="553"/>
      <c r="ES64" s="553"/>
      <c r="ET64" s="553"/>
      <c r="EU64" s="553"/>
      <c r="EV64" s="553"/>
      <c r="EW64" s="553"/>
      <c r="EX64" s="553"/>
      <c r="EY64" s="553"/>
      <c r="EZ64" s="553"/>
      <c r="FA64" s="553"/>
      <c r="FB64" s="553"/>
      <c r="FC64" s="553"/>
      <c r="FD64" s="553"/>
      <c r="FE64" s="553"/>
      <c r="FF64" s="553"/>
      <c r="FG64" s="553"/>
      <c r="FH64" s="553"/>
      <c r="FI64" s="553"/>
      <c r="FJ64" s="553"/>
      <c r="FK64" s="553"/>
      <c r="FL64" s="553"/>
      <c r="FM64" s="553"/>
      <c r="FN64" s="553"/>
      <c r="FO64" s="553"/>
      <c r="FP64" s="553"/>
      <c r="FQ64" s="553"/>
      <c r="FR64" s="553"/>
      <c r="FS64" s="553"/>
      <c r="FT64" s="553"/>
      <c r="FU64" s="553"/>
      <c r="FV64" s="553"/>
      <c r="FW64" s="553"/>
      <c r="FX64" s="553"/>
      <c r="FY64" s="553"/>
      <c r="FZ64" s="553"/>
      <c r="GA64" s="553"/>
      <c r="GB64" s="553"/>
      <c r="GC64" s="553"/>
      <c r="GD64" s="553"/>
      <c r="GE64" s="553"/>
      <c r="GF64" s="553"/>
      <c r="GG64" s="553"/>
      <c r="GH64" s="553"/>
      <c r="GI64" s="553"/>
      <c r="GJ64" s="553"/>
      <c r="GK64" s="553"/>
      <c r="GL64" s="553"/>
      <c r="GM64" s="553"/>
      <c r="GN64" s="553"/>
      <c r="GO64" s="553"/>
      <c r="GP64" s="553"/>
      <c r="GQ64" s="553"/>
      <c r="GR64" s="553"/>
      <c r="GS64" s="553"/>
      <c r="GT64" s="553"/>
      <c r="GU64" s="553"/>
      <c r="GV64" s="553"/>
      <c r="GW64" s="553"/>
      <c r="GX64" s="553"/>
      <c r="GY64" s="553"/>
      <c r="GZ64" s="553"/>
      <c r="HA64" s="553"/>
      <c r="HB64" s="553"/>
      <c r="HC64" s="553"/>
      <c r="HD64" s="553"/>
      <c r="HE64" s="553"/>
      <c r="HF64" s="553"/>
      <c r="HG64" s="553"/>
      <c r="HH64" s="553"/>
      <c r="HI64" s="553"/>
      <c r="HJ64" s="553"/>
      <c r="HK64" s="553"/>
      <c r="HL64" s="553"/>
      <c r="HM64" s="553"/>
      <c r="HN64" s="553"/>
      <c r="HO64" s="553"/>
      <c r="HP64" s="553"/>
      <c r="HQ64" s="553"/>
      <c r="HR64" s="553"/>
      <c r="HS64" s="553"/>
      <c r="HT64" s="553"/>
      <c r="HU64" s="553"/>
      <c r="HV64" s="553"/>
      <c r="HW64" s="553"/>
      <c r="HX64" s="553"/>
      <c r="HY64" s="553"/>
      <c r="HZ64" s="553"/>
      <c r="IA64" s="553"/>
      <c r="IB64" s="553"/>
      <c r="IC64" s="553"/>
      <c r="ID64" s="553"/>
      <c r="IE64" s="553"/>
      <c r="IF64" s="553"/>
      <c r="IG64" s="553"/>
      <c r="IH64" s="553"/>
      <c r="II64" s="553"/>
      <c r="IJ64" s="553"/>
      <c r="IK64" s="553"/>
      <c r="IL64" s="553"/>
      <c r="IM64" s="553"/>
      <c r="IN64" s="553"/>
      <c r="IO64" s="553"/>
      <c r="IP64" s="553"/>
      <c r="IQ64" s="553"/>
      <c r="IR64" s="553"/>
      <c r="IS64" s="553"/>
      <c r="IT64" s="553"/>
      <c r="IU64" s="553"/>
      <c r="IV64" s="553"/>
      <c r="IW64" s="553"/>
      <c r="IX64" s="553"/>
      <c r="IY64" s="553"/>
      <c r="IZ64" s="553"/>
      <c r="JA64" s="553"/>
      <c r="JB64" s="721"/>
      <c r="JC64" s="721"/>
      <c r="JD64" s="299"/>
      <c r="JE64" s="299"/>
      <c r="JF64" s="549" t="str">
        <f t="shared" si="7"/>
        <v>마. 수위계 설치패치안테나 케이블 포설국소용</v>
      </c>
      <c r="JG64" s="711">
        <f t="shared" si="8"/>
        <v>105</v>
      </c>
      <c r="JH64" s="299" t="str">
        <f t="shared" si="9"/>
        <v>m</v>
      </c>
      <c r="JI64" s="710"/>
      <c r="JJ64" s="710"/>
    </row>
    <row r="65" spans="1:270" s="550" customFormat="1" ht="21.95" customHeight="1">
      <c r="A65" s="554"/>
      <c r="B65" s="555">
        <f t="shared" si="12"/>
        <v>37</v>
      </c>
      <c r="C65" s="49" t="s">
        <v>1572</v>
      </c>
      <c r="D65" s="50" t="s">
        <v>1508</v>
      </c>
      <c r="E65" s="26" t="s">
        <v>78</v>
      </c>
      <c r="F65" s="552">
        <f t="shared" si="6"/>
        <v>45</v>
      </c>
      <c r="G65" s="553"/>
      <c r="H65" s="553"/>
      <c r="I65" s="553"/>
      <c r="J65" s="553"/>
      <c r="K65" s="553"/>
      <c r="L65" s="553"/>
      <c r="M65" s="553"/>
      <c r="N65" s="553"/>
      <c r="O65" s="553">
        <v>3</v>
      </c>
      <c r="P65" s="553"/>
      <c r="Q65" s="553">
        <v>3</v>
      </c>
      <c r="R65" s="553"/>
      <c r="S65" s="553"/>
      <c r="T65" s="553">
        <v>3</v>
      </c>
      <c r="U65" s="553"/>
      <c r="V65" s="553">
        <v>3</v>
      </c>
      <c r="W65" s="553"/>
      <c r="X65" s="553">
        <v>3</v>
      </c>
      <c r="Y65" s="553"/>
      <c r="Z65" s="552"/>
      <c r="AA65" s="553"/>
      <c r="AB65" s="553">
        <v>3</v>
      </c>
      <c r="AC65" s="553"/>
      <c r="AD65" s="553">
        <v>3</v>
      </c>
      <c r="AE65" s="553">
        <v>3</v>
      </c>
      <c r="AF65" s="553">
        <v>3</v>
      </c>
      <c r="AG65" s="553">
        <v>3</v>
      </c>
      <c r="AH65" s="553"/>
      <c r="AI65" s="553"/>
      <c r="AJ65" s="553"/>
      <c r="AK65" s="553"/>
      <c r="AL65" s="553">
        <v>3</v>
      </c>
      <c r="AM65" s="553"/>
      <c r="AN65" s="552">
        <v>3</v>
      </c>
      <c r="AO65" s="553"/>
      <c r="AP65" s="553"/>
      <c r="AQ65" s="553"/>
      <c r="AR65" s="553"/>
      <c r="AS65" s="553"/>
      <c r="AT65" s="553"/>
      <c r="AU65" s="553"/>
      <c r="AV65" s="553">
        <v>3</v>
      </c>
      <c r="AW65" s="553"/>
      <c r="AX65" s="553"/>
      <c r="AY65" s="553">
        <v>3</v>
      </c>
      <c r="AZ65" s="553"/>
      <c r="BA65" s="553"/>
      <c r="BB65" s="553"/>
      <c r="BC65" s="552">
        <v>3</v>
      </c>
      <c r="BD65" s="553"/>
      <c r="BE65" s="553"/>
      <c r="BF65" s="553"/>
      <c r="BG65" s="553"/>
      <c r="BH65" s="553"/>
      <c r="BI65" s="553"/>
      <c r="BJ65" s="553"/>
      <c r="BK65" s="553"/>
      <c r="BL65" s="553"/>
      <c r="BM65" s="553"/>
      <c r="BN65" s="553"/>
      <c r="BO65" s="553"/>
      <c r="BP65" s="553"/>
      <c r="BQ65" s="553"/>
      <c r="BR65" s="553"/>
      <c r="BS65" s="553"/>
      <c r="BT65" s="553"/>
      <c r="BU65" s="553"/>
      <c r="BV65" s="553"/>
      <c r="BW65" s="553"/>
      <c r="BX65" s="553"/>
      <c r="BY65" s="553"/>
      <c r="BZ65" s="553"/>
      <c r="CA65" s="553"/>
      <c r="CB65" s="553"/>
      <c r="CC65" s="553"/>
      <c r="CD65" s="553"/>
      <c r="CE65" s="553"/>
      <c r="CF65" s="553"/>
      <c r="CG65" s="553"/>
      <c r="CH65" s="553"/>
      <c r="CI65" s="553"/>
      <c r="CJ65" s="553"/>
      <c r="CK65" s="553"/>
      <c r="CL65" s="553"/>
      <c r="CM65" s="553"/>
      <c r="CN65" s="553"/>
      <c r="CO65" s="553"/>
      <c r="CP65" s="553"/>
      <c r="CQ65" s="553"/>
      <c r="CR65" s="553"/>
      <c r="CS65" s="553"/>
      <c r="CT65" s="553"/>
      <c r="CU65" s="553"/>
      <c r="CV65" s="553"/>
      <c r="CW65" s="553"/>
      <c r="CX65" s="553"/>
      <c r="CY65" s="553"/>
      <c r="CZ65" s="553"/>
      <c r="DA65" s="553"/>
      <c r="DB65" s="553"/>
      <c r="DC65" s="553"/>
      <c r="DD65" s="553"/>
      <c r="DE65" s="553"/>
      <c r="DF65" s="553"/>
      <c r="DG65" s="553"/>
      <c r="DH65" s="553"/>
      <c r="DI65" s="553"/>
      <c r="DJ65" s="553"/>
      <c r="DK65" s="553"/>
      <c r="DL65" s="553"/>
      <c r="DM65" s="553"/>
      <c r="DN65" s="553"/>
      <c r="DO65" s="553"/>
      <c r="DP65" s="553"/>
      <c r="DQ65" s="553"/>
      <c r="DR65" s="553"/>
      <c r="DS65" s="553"/>
      <c r="DT65" s="553"/>
      <c r="DU65" s="553"/>
      <c r="DV65" s="553"/>
      <c r="DW65" s="553"/>
      <c r="DX65" s="553"/>
      <c r="DY65" s="553"/>
      <c r="DZ65" s="553"/>
      <c r="EA65" s="553"/>
      <c r="EB65" s="553"/>
      <c r="EC65" s="553"/>
      <c r="ED65" s="553"/>
      <c r="EE65" s="553"/>
      <c r="EF65" s="553"/>
      <c r="EG65" s="553"/>
      <c r="EH65" s="553"/>
      <c r="EI65" s="553"/>
      <c r="EJ65" s="553"/>
      <c r="EK65" s="553"/>
      <c r="EL65" s="553"/>
      <c r="EM65" s="553"/>
      <c r="EN65" s="553"/>
      <c r="EO65" s="553"/>
      <c r="EP65" s="553"/>
      <c r="EQ65" s="553"/>
      <c r="ER65" s="553"/>
      <c r="ES65" s="553"/>
      <c r="ET65" s="553"/>
      <c r="EU65" s="553"/>
      <c r="EV65" s="553"/>
      <c r="EW65" s="553"/>
      <c r="EX65" s="553"/>
      <c r="EY65" s="553"/>
      <c r="EZ65" s="553"/>
      <c r="FA65" s="553"/>
      <c r="FB65" s="553"/>
      <c r="FC65" s="553"/>
      <c r="FD65" s="553"/>
      <c r="FE65" s="553"/>
      <c r="FF65" s="553"/>
      <c r="FG65" s="553"/>
      <c r="FH65" s="553"/>
      <c r="FI65" s="553"/>
      <c r="FJ65" s="553"/>
      <c r="FK65" s="553"/>
      <c r="FL65" s="553"/>
      <c r="FM65" s="553"/>
      <c r="FN65" s="553"/>
      <c r="FO65" s="553"/>
      <c r="FP65" s="553"/>
      <c r="FQ65" s="553"/>
      <c r="FR65" s="553"/>
      <c r="FS65" s="553"/>
      <c r="FT65" s="553"/>
      <c r="FU65" s="553"/>
      <c r="FV65" s="553"/>
      <c r="FW65" s="553"/>
      <c r="FX65" s="553"/>
      <c r="FY65" s="553"/>
      <c r="FZ65" s="553"/>
      <c r="GA65" s="553"/>
      <c r="GB65" s="553"/>
      <c r="GC65" s="553"/>
      <c r="GD65" s="553"/>
      <c r="GE65" s="553"/>
      <c r="GF65" s="553"/>
      <c r="GG65" s="553"/>
      <c r="GH65" s="553"/>
      <c r="GI65" s="553"/>
      <c r="GJ65" s="553"/>
      <c r="GK65" s="553"/>
      <c r="GL65" s="553"/>
      <c r="GM65" s="553"/>
      <c r="GN65" s="553"/>
      <c r="GO65" s="553"/>
      <c r="GP65" s="553"/>
      <c r="GQ65" s="553"/>
      <c r="GR65" s="553"/>
      <c r="GS65" s="553"/>
      <c r="GT65" s="553"/>
      <c r="GU65" s="553"/>
      <c r="GV65" s="553"/>
      <c r="GW65" s="553"/>
      <c r="GX65" s="553"/>
      <c r="GY65" s="553"/>
      <c r="GZ65" s="553"/>
      <c r="HA65" s="553"/>
      <c r="HB65" s="553"/>
      <c r="HC65" s="553"/>
      <c r="HD65" s="553"/>
      <c r="HE65" s="553"/>
      <c r="HF65" s="553"/>
      <c r="HG65" s="553"/>
      <c r="HH65" s="553"/>
      <c r="HI65" s="553"/>
      <c r="HJ65" s="553"/>
      <c r="HK65" s="553"/>
      <c r="HL65" s="553"/>
      <c r="HM65" s="553"/>
      <c r="HN65" s="553"/>
      <c r="HO65" s="553"/>
      <c r="HP65" s="553"/>
      <c r="HQ65" s="553"/>
      <c r="HR65" s="553"/>
      <c r="HS65" s="553"/>
      <c r="HT65" s="553"/>
      <c r="HU65" s="553"/>
      <c r="HV65" s="553"/>
      <c r="HW65" s="553"/>
      <c r="HX65" s="553"/>
      <c r="HY65" s="553"/>
      <c r="HZ65" s="553"/>
      <c r="IA65" s="553"/>
      <c r="IB65" s="553"/>
      <c r="IC65" s="553"/>
      <c r="ID65" s="553"/>
      <c r="IE65" s="553"/>
      <c r="IF65" s="553"/>
      <c r="IG65" s="553"/>
      <c r="IH65" s="553"/>
      <c r="II65" s="553"/>
      <c r="IJ65" s="553"/>
      <c r="IK65" s="553"/>
      <c r="IL65" s="553"/>
      <c r="IM65" s="553"/>
      <c r="IN65" s="553"/>
      <c r="IO65" s="553"/>
      <c r="IP65" s="553"/>
      <c r="IQ65" s="553"/>
      <c r="IR65" s="553"/>
      <c r="IS65" s="553"/>
      <c r="IT65" s="553"/>
      <c r="IU65" s="553"/>
      <c r="IV65" s="553"/>
      <c r="IW65" s="553"/>
      <c r="IX65" s="553"/>
      <c r="IY65" s="553"/>
      <c r="IZ65" s="553"/>
      <c r="JA65" s="553"/>
      <c r="JB65" s="721"/>
      <c r="JC65" s="721"/>
      <c r="JD65" s="299"/>
      <c r="JE65" s="299"/>
      <c r="JF65" s="549" t="str">
        <f t="shared" si="7"/>
        <v>마. 수위계 설치패치안테나 케이블 포설센서용</v>
      </c>
      <c r="JG65" s="711">
        <f t="shared" si="8"/>
        <v>45</v>
      </c>
      <c r="JH65" s="299" t="str">
        <f t="shared" si="9"/>
        <v>m</v>
      </c>
      <c r="JI65" s="710"/>
      <c r="JJ65" s="710"/>
    </row>
    <row r="66" spans="1:270" s="550" customFormat="1" ht="21.95" customHeight="1">
      <c r="A66" s="554"/>
      <c r="B66" s="555">
        <f t="shared" si="12"/>
        <v>38</v>
      </c>
      <c r="C66" s="49" t="s">
        <v>1573</v>
      </c>
      <c r="D66" s="50" t="s">
        <v>1506</v>
      </c>
      <c r="E66" s="26" t="s">
        <v>74</v>
      </c>
      <c r="F66" s="552">
        <f t="shared" si="6"/>
        <v>15</v>
      </c>
      <c r="G66" s="553"/>
      <c r="H66" s="553"/>
      <c r="I66" s="553"/>
      <c r="J66" s="553"/>
      <c r="K66" s="553"/>
      <c r="L66" s="553"/>
      <c r="M66" s="553"/>
      <c r="N66" s="553"/>
      <c r="O66" s="553">
        <v>1</v>
      </c>
      <c r="P66" s="553"/>
      <c r="Q66" s="553">
        <v>1</v>
      </c>
      <c r="R66" s="553"/>
      <c r="S66" s="553"/>
      <c r="T66" s="553">
        <v>1</v>
      </c>
      <c r="U66" s="553"/>
      <c r="V66" s="553">
        <v>1</v>
      </c>
      <c r="W66" s="553"/>
      <c r="X66" s="553">
        <v>1</v>
      </c>
      <c r="Y66" s="553"/>
      <c r="Z66" s="552"/>
      <c r="AA66" s="553"/>
      <c r="AB66" s="553">
        <v>1</v>
      </c>
      <c r="AC66" s="553"/>
      <c r="AD66" s="553">
        <v>1</v>
      </c>
      <c r="AE66" s="553">
        <v>1</v>
      </c>
      <c r="AF66" s="553">
        <v>1</v>
      </c>
      <c r="AG66" s="553">
        <v>1</v>
      </c>
      <c r="AH66" s="553"/>
      <c r="AI66" s="553"/>
      <c r="AJ66" s="553"/>
      <c r="AK66" s="553"/>
      <c r="AL66" s="553">
        <v>1</v>
      </c>
      <c r="AM66" s="553"/>
      <c r="AN66" s="552">
        <v>1</v>
      </c>
      <c r="AO66" s="553"/>
      <c r="AP66" s="553"/>
      <c r="AQ66" s="553"/>
      <c r="AR66" s="553"/>
      <c r="AS66" s="553"/>
      <c r="AT66" s="553"/>
      <c r="AU66" s="553"/>
      <c r="AV66" s="553">
        <v>1</v>
      </c>
      <c r="AW66" s="553"/>
      <c r="AX66" s="553"/>
      <c r="AY66" s="553">
        <v>1</v>
      </c>
      <c r="AZ66" s="553"/>
      <c r="BA66" s="553"/>
      <c r="BB66" s="553"/>
      <c r="BC66" s="552">
        <v>1</v>
      </c>
      <c r="BD66" s="553"/>
      <c r="BE66" s="553"/>
      <c r="BF66" s="553"/>
      <c r="BG66" s="553"/>
      <c r="BH66" s="553"/>
      <c r="BI66" s="553"/>
      <c r="BJ66" s="553"/>
      <c r="BK66" s="553"/>
      <c r="BL66" s="553"/>
      <c r="BM66" s="553"/>
      <c r="BN66" s="553"/>
      <c r="BO66" s="553"/>
      <c r="BP66" s="553"/>
      <c r="BQ66" s="553"/>
      <c r="BR66" s="553"/>
      <c r="BS66" s="553"/>
      <c r="BT66" s="553"/>
      <c r="BU66" s="553"/>
      <c r="BV66" s="553"/>
      <c r="BW66" s="553"/>
      <c r="BX66" s="553"/>
      <c r="BY66" s="553"/>
      <c r="BZ66" s="553"/>
      <c r="CA66" s="553"/>
      <c r="CB66" s="553"/>
      <c r="CC66" s="553"/>
      <c r="CD66" s="553"/>
      <c r="CE66" s="553"/>
      <c r="CF66" s="553"/>
      <c r="CG66" s="553"/>
      <c r="CH66" s="553"/>
      <c r="CI66" s="553"/>
      <c r="CJ66" s="553"/>
      <c r="CK66" s="553"/>
      <c r="CL66" s="553"/>
      <c r="CM66" s="553"/>
      <c r="CN66" s="553"/>
      <c r="CO66" s="553"/>
      <c r="CP66" s="553"/>
      <c r="CQ66" s="553"/>
      <c r="CR66" s="553"/>
      <c r="CS66" s="553"/>
      <c r="CT66" s="553"/>
      <c r="CU66" s="553"/>
      <c r="CV66" s="553"/>
      <c r="CW66" s="553"/>
      <c r="CX66" s="553"/>
      <c r="CY66" s="553"/>
      <c r="CZ66" s="553"/>
      <c r="DA66" s="553"/>
      <c r="DB66" s="553"/>
      <c r="DC66" s="553"/>
      <c r="DD66" s="553"/>
      <c r="DE66" s="553"/>
      <c r="DF66" s="553"/>
      <c r="DG66" s="553"/>
      <c r="DH66" s="553"/>
      <c r="DI66" s="553"/>
      <c r="DJ66" s="553"/>
      <c r="DK66" s="553"/>
      <c r="DL66" s="553"/>
      <c r="DM66" s="553"/>
      <c r="DN66" s="553"/>
      <c r="DO66" s="553"/>
      <c r="DP66" s="553"/>
      <c r="DQ66" s="553"/>
      <c r="DR66" s="553"/>
      <c r="DS66" s="553"/>
      <c r="DT66" s="553"/>
      <c r="DU66" s="553"/>
      <c r="DV66" s="553"/>
      <c r="DW66" s="553"/>
      <c r="DX66" s="553"/>
      <c r="DY66" s="553"/>
      <c r="DZ66" s="553"/>
      <c r="EA66" s="553"/>
      <c r="EB66" s="553"/>
      <c r="EC66" s="553"/>
      <c r="ED66" s="553"/>
      <c r="EE66" s="553"/>
      <c r="EF66" s="553"/>
      <c r="EG66" s="553"/>
      <c r="EH66" s="553"/>
      <c r="EI66" s="553"/>
      <c r="EJ66" s="553"/>
      <c r="EK66" s="553"/>
      <c r="EL66" s="553"/>
      <c r="EM66" s="553"/>
      <c r="EN66" s="553"/>
      <c r="EO66" s="553"/>
      <c r="EP66" s="553"/>
      <c r="EQ66" s="553"/>
      <c r="ER66" s="553"/>
      <c r="ES66" s="553"/>
      <c r="ET66" s="553"/>
      <c r="EU66" s="553"/>
      <c r="EV66" s="553"/>
      <c r="EW66" s="553"/>
      <c r="EX66" s="553"/>
      <c r="EY66" s="553"/>
      <c r="EZ66" s="553"/>
      <c r="FA66" s="553"/>
      <c r="FB66" s="553"/>
      <c r="FC66" s="553"/>
      <c r="FD66" s="553"/>
      <c r="FE66" s="553"/>
      <c r="FF66" s="553"/>
      <c r="FG66" s="553"/>
      <c r="FH66" s="553"/>
      <c r="FI66" s="553"/>
      <c r="FJ66" s="553"/>
      <c r="FK66" s="553"/>
      <c r="FL66" s="553"/>
      <c r="FM66" s="553"/>
      <c r="FN66" s="553"/>
      <c r="FO66" s="553"/>
      <c r="FP66" s="553"/>
      <c r="FQ66" s="553"/>
      <c r="FR66" s="553"/>
      <c r="FS66" s="553"/>
      <c r="FT66" s="553"/>
      <c r="FU66" s="553"/>
      <c r="FV66" s="553"/>
      <c r="FW66" s="553"/>
      <c r="FX66" s="553"/>
      <c r="FY66" s="553"/>
      <c r="FZ66" s="553"/>
      <c r="GA66" s="553"/>
      <c r="GB66" s="553"/>
      <c r="GC66" s="553"/>
      <c r="GD66" s="553"/>
      <c r="GE66" s="553"/>
      <c r="GF66" s="553"/>
      <c r="GG66" s="553"/>
      <c r="GH66" s="553"/>
      <c r="GI66" s="553"/>
      <c r="GJ66" s="553"/>
      <c r="GK66" s="553"/>
      <c r="GL66" s="553"/>
      <c r="GM66" s="553"/>
      <c r="GN66" s="553"/>
      <c r="GO66" s="553"/>
      <c r="GP66" s="553"/>
      <c r="GQ66" s="553"/>
      <c r="GR66" s="553"/>
      <c r="GS66" s="553"/>
      <c r="GT66" s="553"/>
      <c r="GU66" s="553"/>
      <c r="GV66" s="553"/>
      <c r="GW66" s="553"/>
      <c r="GX66" s="553"/>
      <c r="GY66" s="553"/>
      <c r="GZ66" s="553"/>
      <c r="HA66" s="553"/>
      <c r="HB66" s="553"/>
      <c r="HC66" s="553"/>
      <c r="HD66" s="553"/>
      <c r="HE66" s="553"/>
      <c r="HF66" s="553"/>
      <c r="HG66" s="553"/>
      <c r="HH66" s="553"/>
      <c r="HI66" s="553"/>
      <c r="HJ66" s="553"/>
      <c r="HK66" s="553"/>
      <c r="HL66" s="553"/>
      <c r="HM66" s="553"/>
      <c r="HN66" s="553"/>
      <c r="HO66" s="553"/>
      <c r="HP66" s="553"/>
      <c r="HQ66" s="553"/>
      <c r="HR66" s="553"/>
      <c r="HS66" s="553"/>
      <c r="HT66" s="553"/>
      <c r="HU66" s="553"/>
      <c r="HV66" s="553"/>
      <c r="HW66" s="553"/>
      <c r="HX66" s="553"/>
      <c r="HY66" s="553"/>
      <c r="HZ66" s="553"/>
      <c r="IA66" s="553"/>
      <c r="IB66" s="553"/>
      <c r="IC66" s="553"/>
      <c r="ID66" s="553"/>
      <c r="IE66" s="553"/>
      <c r="IF66" s="553"/>
      <c r="IG66" s="553"/>
      <c r="IH66" s="553"/>
      <c r="II66" s="553"/>
      <c r="IJ66" s="553"/>
      <c r="IK66" s="553"/>
      <c r="IL66" s="553"/>
      <c r="IM66" s="553"/>
      <c r="IN66" s="553"/>
      <c r="IO66" s="553"/>
      <c r="IP66" s="553"/>
      <c r="IQ66" s="553"/>
      <c r="IR66" s="553"/>
      <c r="IS66" s="553"/>
      <c r="IT66" s="553"/>
      <c r="IU66" s="553"/>
      <c r="IV66" s="553"/>
      <c r="IW66" s="553"/>
      <c r="IX66" s="553"/>
      <c r="IY66" s="553"/>
      <c r="IZ66" s="553"/>
      <c r="JA66" s="553"/>
      <c r="JB66" s="721"/>
      <c r="JC66" s="721"/>
      <c r="JD66" s="299"/>
      <c r="JE66" s="299"/>
      <c r="JF66" s="549" t="str">
        <f t="shared" si="7"/>
        <v>마. 수위계 설치근거리무선전송장치 장비외함 설치650 x 550 x 235 (mm), SUS</v>
      </c>
      <c r="JG66" s="711">
        <f t="shared" si="8"/>
        <v>15</v>
      </c>
      <c r="JH66" s="299" t="str">
        <f t="shared" si="9"/>
        <v>대</v>
      </c>
      <c r="JI66" s="710"/>
      <c r="JJ66" s="710"/>
    </row>
    <row r="67" spans="1:270" s="550" customFormat="1" ht="21.95" customHeight="1">
      <c r="A67" s="554"/>
      <c r="B67" s="555">
        <f t="shared" si="12"/>
        <v>39</v>
      </c>
      <c r="C67" s="49" t="s">
        <v>1435</v>
      </c>
      <c r="D67" s="50" t="s">
        <v>1511</v>
      </c>
      <c r="E67" s="26" t="s">
        <v>74</v>
      </c>
      <c r="F67" s="552">
        <f t="shared" si="6"/>
        <v>15</v>
      </c>
      <c r="G67" s="553"/>
      <c r="H67" s="553"/>
      <c r="I67" s="553"/>
      <c r="J67" s="553"/>
      <c r="K67" s="553"/>
      <c r="L67" s="553"/>
      <c r="M67" s="553"/>
      <c r="N67" s="553"/>
      <c r="O67" s="553">
        <v>1</v>
      </c>
      <c r="P67" s="553"/>
      <c r="Q67" s="553">
        <v>1</v>
      </c>
      <c r="R67" s="553"/>
      <c r="S67" s="553"/>
      <c r="T67" s="553">
        <v>1</v>
      </c>
      <c r="U67" s="553"/>
      <c r="V67" s="553">
        <v>1</v>
      </c>
      <c r="W67" s="553"/>
      <c r="X67" s="553">
        <v>1</v>
      </c>
      <c r="Y67" s="553"/>
      <c r="Z67" s="552"/>
      <c r="AA67" s="553"/>
      <c r="AB67" s="553">
        <v>1</v>
      </c>
      <c r="AC67" s="553"/>
      <c r="AD67" s="553">
        <v>1</v>
      </c>
      <c r="AE67" s="553">
        <v>1</v>
      </c>
      <c r="AF67" s="553">
        <v>1</v>
      </c>
      <c r="AG67" s="553">
        <v>1</v>
      </c>
      <c r="AH67" s="553"/>
      <c r="AI67" s="553"/>
      <c r="AJ67" s="553"/>
      <c r="AK67" s="553"/>
      <c r="AL67" s="553">
        <v>1</v>
      </c>
      <c r="AM67" s="553"/>
      <c r="AN67" s="552">
        <v>1</v>
      </c>
      <c r="AO67" s="553"/>
      <c r="AP67" s="553"/>
      <c r="AQ67" s="553"/>
      <c r="AR67" s="553"/>
      <c r="AS67" s="553"/>
      <c r="AT67" s="553"/>
      <c r="AU67" s="553"/>
      <c r="AV67" s="553">
        <v>1</v>
      </c>
      <c r="AW67" s="553"/>
      <c r="AX67" s="553"/>
      <c r="AY67" s="553">
        <v>1</v>
      </c>
      <c r="AZ67" s="553"/>
      <c r="BA67" s="553"/>
      <c r="BB67" s="553"/>
      <c r="BC67" s="552">
        <v>1</v>
      </c>
      <c r="BD67" s="553"/>
      <c r="BE67" s="553"/>
      <c r="BF67" s="553"/>
      <c r="BG67" s="553"/>
      <c r="BH67" s="553"/>
      <c r="BI67" s="553"/>
      <c r="BJ67" s="553"/>
      <c r="BK67" s="553"/>
      <c r="BL67" s="553"/>
      <c r="BM67" s="553"/>
      <c r="BN67" s="553"/>
      <c r="BO67" s="553"/>
      <c r="BP67" s="553"/>
      <c r="BQ67" s="553"/>
      <c r="BR67" s="553"/>
      <c r="BS67" s="553"/>
      <c r="BT67" s="553"/>
      <c r="BU67" s="553"/>
      <c r="BV67" s="553"/>
      <c r="BW67" s="553"/>
      <c r="BX67" s="553"/>
      <c r="BY67" s="553"/>
      <c r="BZ67" s="553"/>
      <c r="CA67" s="553"/>
      <c r="CB67" s="553"/>
      <c r="CC67" s="553"/>
      <c r="CD67" s="553"/>
      <c r="CE67" s="553"/>
      <c r="CF67" s="553"/>
      <c r="CG67" s="553"/>
      <c r="CH67" s="553"/>
      <c r="CI67" s="553"/>
      <c r="CJ67" s="553"/>
      <c r="CK67" s="553"/>
      <c r="CL67" s="553"/>
      <c r="CM67" s="553"/>
      <c r="CN67" s="553"/>
      <c r="CO67" s="553"/>
      <c r="CP67" s="553"/>
      <c r="CQ67" s="553"/>
      <c r="CR67" s="553"/>
      <c r="CS67" s="553"/>
      <c r="CT67" s="553"/>
      <c r="CU67" s="553"/>
      <c r="CV67" s="553"/>
      <c r="CW67" s="553"/>
      <c r="CX67" s="553"/>
      <c r="CY67" s="553"/>
      <c r="CZ67" s="553"/>
      <c r="DA67" s="553"/>
      <c r="DB67" s="553"/>
      <c r="DC67" s="553"/>
      <c r="DD67" s="553"/>
      <c r="DE67" s="553"/>
      <c r="DF67" s="553"/>
      <c r="DG67" s="553"/>
      <c r="DH67" s="553"/>
      <c r="DI67" s="553"/>
      <c r="DJ67" s="553"/>
      <c r="DK67" s="553"/>
      <c r="DL67" s="553"/>
      <c r="DM67" s="553"/>
      <c r="DN67" s="553"/>
      <c r="DO67" s="553"/>
      <c r="DP67" s="553"/>
      <c r="DQ67" s="553"/>
      <c r="DR67" s="553"/>
      <c r="DS67" s="553"/>
      <c r="DT67" s="553"/>
      <c r="DU67" s="553"/>
      <c r="DV67" s="553"/>
      <c r="DW67" s="553"/>
      <c r="DX67" s="553"/>
      <c r="DY67" s="553"/>
      <c r="DZ67" s="553"/>
      <c r="EA67" s="553"/>
      <c r="EB67" s="553"/>
      <c r="EC67" s="553"/>
      <c r="ED67" s="553"/>
      <c r="EE67" s="553"/>
      <c r="EF67" s="553"/>
      <c r="EG67" s="553"/>
      <c r="EH67" s="553"/>
      <c r="EI67" s="553"/>
      <c r="EJ67" s="553"/>
      <c r="EK67" s="553"/>
      <c r="EL67" s="553"/>
      <c r="EM67" s="553"/>
      <c r="EN67" s="553"/>
      <c r="EO67" s="553"/>
      <c r="EP67" s="553"/>
      <c r="EQ67" s="553"/>
      <c r="ER67" s="553"/>
      <c r="ES67" s="553"/>
      <c r="ET67" s="553"/>
      <c r="EU67" s="553"/>
      <c r="EV67" s="553"/>
      <c r="EW67" s="553"/>
      <c r="EX67" s="553"/>
      <c r="EY67" s="553"/>
      <c r="EZ67" s="553"/>
      <c r="FA67" s="553"/>
      <c r="FB67" s="553"/>
      <c r="FC67" s="553"/>
      <c r="FD67" s="553"/>
      <c r="FE67" s="553"/>
      <c r="FF67" s="553"/>
      <c r="FG67" s="553"/>
      <c r="FH67" s="553"/>
      <c r="FI67" s="553"/>
      <c r="FJ67" s="553"/>
      <c r="FK67" s="553"/>
      <c r="FL67" s="553"/>
      <c r="FM67" s="553"/>
      <c r="FN67" s="553"/>
      <c r="FO67" s="553"/>
      <c r="FP67" s="553"/>
      <c r="FQ67" s="553"/>
      <c r="FR67" s="553"/>
      <c r="FS67" s="553"/>
      <c r="FT67" s="553"/>
      <c r="FU67" s="553"/>
      <c r="FV67" s="553"/>
      <c r="FW67" s="553"/>
      <c r="FX67" s="553"/>
      <c r="FY67" s="553"/>
      <c r="FZ67" s="553"/>
      <c r="GA67" s="553"/>
      <c r="GB67" s="553"/>
      <c r="GC67" s="553"/>
      <c r="GD67" s="553"/>
      <c r="GE67" s="553"/>
      <c r="GF67" s="553"/>
      <c r="GG67" s="553"/>
      <c r="GH67" s="553"/>
      <c r="GI67" s="553"/>
      <c r="GJ67" s="553"/>
      <c r="GK67" s="553"/>
      <c r="GL67" s="553"/>
      <c r="GM67" s="553"/>
      <c r="GN67" s="553"/>
      <c r="GO67" s="553"/>
      <c r="GP67" s="553"/>
      <c r="GQ67" s="553"/>
      <c r="GR67" s="553"/>
      <c r="GS67" s="553"/>
      <c r="GT67" s="553"/>
      <c r="GU67" s="553"/>
      <c r="GV67" s="553"/>
      <c r="GW67" s="553"/>
      <c r="GX67" s="553"/>
      <c r="GY67" s="553"/>
      <c r="GZ67" s="553"/>
      <c r="HA67" s="553"/>
      <c r="HB67" s="553"/>
      <c r="HC67" s="553"/>
      <c r="HD67" s="553"/>
      <c r="HE67" s="553"/>
      <c r="HF67" s="553"/>
      <c r="HG67" s="553"/>
      <c r="HH67" s="553"/>
      <c r="HI67" s="553"/>
      <c r="HJ67" s="553"/>
      <c r="HK67" s="553"/>
      <c r="HL67" s="553"/>
      <c r="HM67" s="553"/>
      <c r="HN67" s="553"/>
      <c r="HO67" s="553"/>
      <c r="HP67" s="553"/>
      <c r="HQ67" s="553"/>
      <c r="HR67" s="553"/>
      <c r="HS67" s="553"/>
      <c r="HT67" s="553"/>
      <c r="HU67" s="553"/>
      <c r="HV67" s="553"/>
      <c r="HW67" s="553"/>
      <c r="HX67" s="553"/>
      <c r="HY67" s="553"/>
      <c r="HZ67" s="553"/>
      <c r="IA67" s="553"/>
      <c r="IB67" s="553"/>
      <c r="IC67" s="553"/>
      <c r="ID67" s="553"/>
      <c r="IE67" s="553"/>
      <c r="IF67" s="553"/>
      <c r="IG67" s="553"/>
      <c r="IH67" s="553"/>
      <c r="II67" s="553"/>
      <c r="IJ67" s="553"/>
      <c r="IK67" s="553"/>
      <c r="IL67" s="553"/>
      <c r="IM67" s="553"/>
      <c r="IN67" s="553"/>
      <c r="IO67" s="553"/>
      <c r="IP67" s="553"/>
      <c r="IQ67" s="553"/>
      <c r="IR67" s="553"/>
      <c r="IS67" s="553"/>
      <c r="IT67" s="553"/>
      <c r="IU67" s="553"/>
      <c r="IV67" s="553"/>
      <c r="IW67" s="553"/>
      <c r="IX67" s="553"/>
      <c r="IY67" s="553"/>
      <c r="IZ67" s="553"/>
      <c r="JA67" s="553"/>
      <c r="JB67" s="721"/>
      <c r="JC67" s="721"/>
      <c r="JD67" s="299"/>
      <c r="JE67" s="299"/>
      <c r="JF67" s="549" t="str">
        <f t="shared" si="7"/>
        <v>마. 수위계 설치태양전지 설치80W, 가대포함</v>
      </c>
      <c r="JG67" s="711">
        <f t="shared" si="8"/>
        <v>15</v>
      </c>
      <c r="JH67" s="299" t="str">
        <f t="shared" si="9"/>
        <v>대</v>
      </c>
      <c r="JI67" s="710"/>
      <c r="JJ67" s="710"/>
    </row>
    <row r="68" spans="1:270" s="550" customFormat="1" ht="21.95" customHeight="1">
      <c r="A68" s="554"/>
      <c r="B68" s="555">
        <f t="shared" si="12"/>
        <v>40</v>
      </c>
      <c r="C68" s="49" t="s">
        <v>1574</v>
      </c>
      <c r="D68" s="50" t="s">
        <v>1509</v>
      </c>
      <c r="E68" s="26" t="s">
        <v>77</v>
      </c>
      <c r="F68" s="552">
        <f t="shared" si="6"/>
        <v>15</v>
      </c>
      <c r="G68" s="553"/>
      <c r="H68" s="553"/>
      <c r="I68" s="553"/>
      <c r="J68" s="553"/>
      <c r="K68" s="553"/>
      <c r="L68" s="553"/>
      <c r="M68" s="553"/>
      <c r="N68" s="553"/>
      <c r="O68" s="553">
        <v>1</v>
      </c>
      <c r="P68" s="553"/>
      <c r="Q68" s="553">
        <v>1</v>
      </c>
      <c r="R68" s="553"/>
      <c r="S68" s="553"/>
      <c r="T68" s="553">
        <v>1</v>
      </c>
      <c r="U68" s="553"/>
      <c r="V68" s="553">
        <v>1</v>
      </c>
      <c r="W68" s="553"/>
      <c r="X68" s="553">
        <v>1</v>
      </c>
      <c r="Y68" s="553"/>
      <c r="Z68" s="552"/>
      <c r="AA68" s="553"/>
      <c r="AB68" s="553">
        <v>1</v>
      </c>
      <c r="AC68" s="553"/>
      <c r="AD68" s="553">
        <v>1</v>
      </c>
      <c r="AE68" s="553">
        <v>1</v>
      </c>
      <c r="AF68" s="553">
        <v>1</v>
      </c>
      <c r="AG68" s="553">
        <v>1</v>
      </c>
      <c r="AH68" s="553"/>
      <c r="AI68" s="553"/>
      <c r="AJ68" s="553"/>
      <c r="AK68" s="553"/>
      <c r="AL68" s="553">
        <v>1</v>
      </c>
      <c r="AM68" s="553"/>
      <c r="AN68" s="552">
        <v>1</v>
      </c>
      <c r="AO68" s="553"/>
      <c r="AP68" s="553"/>
      <c r="AQ68" s="553"/>
      <c r="AR68" s="553"/>
      <c r="AS68" s="553"/>
      <c r="AT68" s="553"/>
      <c r="AU68" s="553"/>
      <c r="AV68" s="553">
        <v>1</v>
      </c>
      <c r="AW68" s="553"/>
      <c r="AX68" s="553"/>
      <c r="AY68" s="553">
        <v>1</v>
      </c>
      <c r="AZ68" s="553"/>
      <c r="BA68" s="553"/>
      <c r="BB68" s="553"/>
      <c r="BC68" s="552">
        <v>1</v>
      </c>
      <c r="BD68" s="553"/>
      <c r="BE68" s="553"/>
      <c r="BF68" s="553"/>
      <c r="BG68" s="553"/>
      <c r="BH68" s="553"/>
      <c r="BI68" s="553"/>
      <c r="BJ68" s="553"/>
      <c r="BK68" s="553"/>
      <c r="BL68" s="553"/>
      <c r="BM68" s="553"/>
      <c r="BN68" s="553"/>
      <c r="BO68" s="553"/>
      <c r="BP68" s="553"/>
      <c r="BQ68" s="553"/>
      <c r="BR68" s="553"/>
      <c r="BS68" s="553"/>
      <c r="BT68" s="553"/>
      <c r="BU68" s="553"/>
      <c r="BV68" s="553"/>
      <c r="BW68" s="553"/>
      <c r="BX68" s="553"/>
      <c r="BY68" s="553"/>
      <c r="BZ68" s="553"/>
      <c r="CA68" s="553"/>
      <c r="CB68" s="553"/>
      <c r="CC68" s="553"/>
      <c r="CD68" s="553"/>
      <c r="CE68" s="553"/>
      <c r="CF68" s="553"/>
      <c r="CG68" s="553"/>
      <c r="CH68" s="553"/>
      <c r="CI68" s="553"/>
      <c r="CJ68" s="553"/>
      <c r="CK68" s="553"/>
      <c r="CL68" s="553"/>
      <c r="CM68" s="553"/>
      <c r="CN68" s="553"/>
      <c r="CO68" s="553"/>
      <c r="CP68" s="553"/>
      <c r="CQ68" s="553"/>
      <c r="CR68" s="553"/>
      <c r="CS68" s="553"/>
      <c r="CT68" s="553"/>
      <c r="CU68" s="553"/>
      <c r="CV68" s="553"/>
      <c r="CW68" s="553"/>
      <c r="CX68" s="553"/>
      <c r="CY68" s="553"/>
      <c r="CZ68" s="553"/>
      <c r="DA68" s="553"/>
      <c r="DB68" s="553"/>
      <c r="DC68" s="553"/>
      <c r="DD68" s="553"/>
      <c r="DE68" s="553"/>
      <c r="DF68" s="553"/>
      <c r="DG68" s="553"/>
      <c r="DH68" s="553"/>
      <c r="DI68" s="553"/>
      <c r="DJ68" s="553"/>
      <c r="DK68" s="553"/>
      <c r="DL68" s="553"/>
      <c r="DM68" s="553"/>
      <c r="DN68" s="553"/>
      <c r="DO68" s="553"/>
      <c r="DP68" s="553"/>
      <c r="DQ68" s="553"/>
      <c r="DR68" s="553"/>
      <c r="DS68" s="553"/>
      <c r="DT68" s="553"/>
      <c r="DU68" s="553"/>
      <c r="DV68" s="553"/>
      <c r="DW68" s="553"/>
      <c r="DX68" s="553"/>
      <c r="DY68" s="553"/>
      <c r="DZ68" s="553"/>
      <c r="EA68" s="553"/>
      <c r="EB68" s="553"/>
      <c r="EC68" s="553"/>
      <c r="ED68" s="553"/>
      <c r="EE68" s="553"/>
      <c r="EF68" s="553"/>
      <c r="EG68" s="553"/>
      <c r="EH68" s="553"/>
      <c r="EI68" s="553"/>
      <c r="EJ68" s="553"/>
      <c r="EK68" s="553"/>
      <c r="EL68" s="553"/>
      <c r="EM68" s="553"/>
      <c r="EN68" s="553"/>
      <c r="EO68" s="553"/>
      <c r="EP68" s="553"/>
      <c r="EQ68" s="553"/>
      <c r="ER68" s="553"/>
      <c r="ES68" s="553"/>
      <c r="ET68" s="553"/>
      <c r="EU68" s="553"/>
      <c r="EV68" s="553"/>
      <c r="EW68" s="553"/>
      <c r="EX68" s="553"/>
      <c r="EY68" s="553"/>
      <c r="EZ68" s="553"/>
      <c r="FA68" s="553"/>
      <c r="FB68" s="553"/>
      <c r="FC68" s="553"/>
      <c r="FD68" s="553"/>
      <c r="FE68" s="553"/>
      <c r="FF68" s="553"/>
      <c r="FG68" s="553"/>
      <c r="FH68" s="553"/>
      <c r="FI68" s="553"/>
      <c r="FJ68" s="553"/>
      <c r="FK68" s="553"/>
      <c r="FL68" s="553"/>
      <c r="FM68" s="553"/>
      <c r="FN68" s="553"/>
      <c r="FO68" s="553"/>
      <c r="FP68" s="553"/>
      <c r="FQ68" s="553"/>
      <c r="FR68" s="553"/>
      <c r="FS68" s="553"/>
      <c r="FT68" s="553"/>
      <c r="FU68" s="553"/>
      <c r="FV68" s="553"/>
      <c r="FW68" s="553"/>
      <c r="FX68" s="553"/>
      <c r="FY68" s="553"/>
      <c r="FZ68" s="553"/>
      <c r="GA68" s="553"/>
      <c r="GB68" s="553"/>
      <c r="GC68" s="553"/>
      <c r="GD68" s="553"/>
      <c r="GE68" s="553"/>
      <c r="GF68" s="553"/>
      <c r="GG68" s="553"/>
      <c r="GH68" s="553"/>
      <c r="GI68" s="553"/>
      <c r="GJ68" s="553"/>
      <c r="GK68" s="553"/>
      <c r="GL68" s="553"/>
      <c r="GM68" s="553"/>
      <c r="GN68" s="553"/>
      <c r="GO68" s="553"/>
      <c r="GP68" s="553"/>
      <c r="GQ68" s="553"/>
      <c r="GR68" s="553"/>
      <c r="GS68" s="553"/>
      <c r="GT68" s="553"/>
      <c r="GU68" s="553"/>
      <c r="GV68" s="553"/>
      <c r="GW68" s="553"/>
      <c r="GX68" s="553"/>
      <c r="GY68" s="553"/>
      <c r="GZ68" s="553"/>
      <c r="HA68" s="553"/>
      <c r="HB68" s="553"/>
      <c r="HC68" s="553"/>
      <c r="HD68" s="553"/>
      <c r="HE68" s="553"/>
      <c r="HF68" s="553"/>
      <c r="HG68" s="553"/>
      <c r="HH68" s="553"/>
      <c r="HI68" s="553"/>
      <c r="HJ68" s="553"/>
      <c r="HK68" s="553"/>
      <c r="HL68" s="553"/>
      <c r="HM68" s="553"/>
      <c r="HN68" s="553"/>
      <c r="HO68" s="553"/>
      <c r="HP68" s="553"/>
      <c r="HQ68" s="553"/>
      <c r="HR68" s="553"/>
      <c r="HS68" s="553"/>
      <c r="HT68" s="553"/>
      <c r="HU68" s="553"/>
      <c r="HV68" s="553"/>
      <c r="HW68" s="553"/>
      <c r="HX68" s="553"/>
      <c r="HY68" s="553"/>
      <c r="HZ68" s="553"/>
      <c r="IA68" s="553"/>
      <c r="IB68" s="553"/>
      <c r="IC68" s="553"/>
      <c r="ID68" s="553"/>
      <c r="IE68" s="553"/>
      <c r="IF68" s="553"/>
      <c r="IG68" s="553"/>
      <c r="IH68" s="553"/>
      <c r="II68" s="553"/>
      <c r="IJ68" s="553"/>
      <c r="IK68" s="553"/>
      <c r="IL68" s="553"/>
      <c r="IM68" s="553"/>
      <c r="IN68" s="553"/>
      <c r="IO68" s="553"/>
      <c r="IP68" s="553"/>
      <c r="IQ68" s="553"/>
      <c r="IR68" s="553"/>
      <c r="IS68" s="553"/>
      <c r="IT68" s="553"/>
      <c r="IU68" s="553"/>
      <c r="IV68" s="553"/>
      <c r="IW68" s="553"/>
      <c r="IX68" s="553"/>
      <c r="IY68" s="553"/>
      <c r="IZ68" s="553"/>
      <c r="JA68" s="553"/>
      <c r="JB68" s="721"/>
      <c r="JC68" s="721"/>
      <c r="JD68" s="299"/>
      <c r="JE68" s="299"/>
      <c r="JF68" s="549" t="str">
        <f t="shared" si="7"/>
        <v>마. 수위계 설치태양전지 폴 설치제작사양 2000*Φ100</v>
      </c>
      <c r="JG68" s="711">
        <f t="shared" si="8"/>
        <v>15</v>
      </c>
      <c r="JH68" s="299" t="str">
        <f t="shared" si="9"/>
        <v>기</v>
      </c>
      <c r="JI68" s="710"/>
      <c r="JJ68" s="710"/>
    </row>
    <row r="69" spans="1:270" s="550" customFormat="1" ht="21.95" customHeight="1">
      <c r="A69" s="554"/>
      <c r="B69" s="555">
        <f t="shared" si="12"/>
        <v>41</v>
      </c>
      <c r="C69" s="49" t="s">
        <v>1575</v>
      </c>
      <c r="D69" s="50" t="s">
        <v>1510</v>
      </c>
      <c r="E69" s="26" t="s">
        <v>78</v>
      </c>
      <c r="F69" s="552">
        <f t="shared" si="6"/>
        <v>75</v>
      </c>
      <c r="G69" s="553"/>
      <c r="H69" s="553"/>
      <c r="I69" s="553"/>
      <c r="J69" s="553"/>
      <c r="K69" s="553"/>
      <c r="L69" s="553"/>
      <c r="M69" s="553"/>
      <c r="N69" s="553"/>
      <c r="O69" s="553">
        <v>5</v>
      </c>
      <c r="P69" s="553"/>
      <c r="Q69" s="553">
        <v>5</v>
      </c>
      <c r="R69" s="553"/>
      <c r="S69" s="553"/>
      <c r="T69" s="553">
        <v>5</v>
      </c>
      <c r="U69" s="553"/>
      <c r="V69" s="553">
        <v>5</v>
      </c>
      <c r="W69" s="553"/>
      <c r="X69" s="553">
        <v>5</v>
      </c>
      <c r="Y69" s="553"/>
      <c r="Z69" s="552"/>
      <c r="AA69" s="553"/>
      <c r="AB69" s="553">
        <v>5</v>
      </c>
      <c r="AC69" s="553"/>
      <c r="AD69" s="553">
        <v>5</v>
      </c>
      <c r="AE69" s="553">
        <v>5</v>
      </c>
      <c r="AF69" s="553">
        <v>5</v>
      </c>
      <c r="AG69" s="553">
        <v>5</v>
      </c>
      <c r="AH69" s="553"/>
      <c r="AI69" s="553"/>
      <c r="AJ69" s="553"/>
      <c r="AK69" s="553"/>
      <c r="AL69" s="553">
        <v>5</v>
      </c>
      <c r="AM69" s="553"/>
      <c r="AN69" s="552">
        <v>5</v>
      </c>
      <c r="AO69" s="553"/>
      <c r="AP69" s="553"/>
      <c r="AQ69" s="553"/>
      <c r="AR69" s="553"/>
      <c r="AS69" s="553"/>
      <c r="AT69" s="553"/>
      <c r="AU69" s="553"/>
      <c r="AV69" s="553">
        <v>5</v>
      </c>
      <c r="AW69" s="553"/>
      <c r="AX69" s="553"/>
      <c r="AY69" s="553">
        <v>5</v>
      </c>
      <c r="AZ69" s="553"/>
      <c r="BA69" s="553"/>
      <c r="BB69" s="553"/>
      <c r="BC69" s="552">
        <v>5</v>
      </c>
      <c r="BD69" s="553"/>
      <c r="BE69" s="553"/>
      <c r="BF69" s="553"/>
      <c r="BG69" s="553"/>
      <c r="BH69" s="553"/>
      <c r="BI69" s="553"/>
      <c r="BJ69" s="553"/>
      <c r="BK69" s="553"/>
      <c r="BL69" s="553"/>
      <c r="BM69" s="553"/>
      <c r="BN69" s="553"/>
      <c r="BO69" s="553"/>
      <c r="BP69" s="553"/>
      <c r="BQ69" s="553"/>
      <c r="BR69" s="553"/>
      <c r="BS69" s="553"/>
      <c r="BT69" s="553"/>
      <c r="BU69" s="553"/>
      <c r="BV69" s="553"/>
      <c r="BW69" s="553"/>
      <c r="BX69" s="553"/>
      <c r="BY69" s="553"/>
      <c r="BZ69" s="553"/>
      <c r="CA69" s="553"/>
      <c r="CB69" s="553"/>
      <c r="CC69" s="553"/>
      <c r="CD69" s="553"/>
      <c r="CE69" s="553"/>
      <c r="CF69" s="553"/>
      <c r="CG69" s="553"/>
      <c r="CH69" s="553"/>
      <c r="CI69" s="553"/>
      <c r="CJ69" s="553"/>
      <c r="CK69" s="553"/>
      <c r="CL69" s="553"/>
      <c r="CM69" s="553"/>
      <c r="CN69" s="553"/>
      <c r="CO69" s="553"/>
      <c r="CP69" s="553"/>
      <c r="CQ69" s="553"/>
      <c r="CR69" s="553"/>
      <c r="CS69" s="553"/>
      <c r="CT69" s="553"/>
      <c r="CU69" s="553"/>
      <c r="CV69" s="553"/>
      <c r="CW69" s="553"/>
      <c r="CX69" s="553"/>
      <c r="CY69" s="553"/>
      <c r="CZ69" s="553"/>
      <c r="DA69" s="553"/>
      <c r="DB69" s="553"/>
      <c r="DC69" s="553"/>
      <c r="DD69" s="553"/>
      <c r="DE69" s="553"/>
      <c r="DF69" s="553"/>
      <c r="DG69" s="553"/>
      <c r="DH69" s="553"/>
      <c r="DI69" s="553"/>
      <c r="DJ69" s="553"/>
      <c r="DK69" s="553"/>
      <c r="DL69" s="553"/>
      <c r="DM69" s="553"/>
      <c r="DN69" s="553"/>
      <c r="DO69" s="553"/>
      <c r="DP69" s="553"/>
      <c r="DQ69" s="553"/>
      <c r="DR69" s="553"/>
      <c r="DS69" s="553"/>
      <c r="DT69" s="553"/>
      <c r="DU69" s="553"/>
      <c r="DV69" s="553"/>
      <c r="DW69" s="553"/>
      <c r="DX69" s="553"/>
      <c r="DY69" s="553"/>
      <c r="DZ69" s="553"/>
      <c r="EA69" s="553"/>
      <c r="EB69" s="553"/>
      <c r="EC69" s="553"/>
      <c r="ED69" s="553"/>
      <c r="EE69" s="553"/>
      <c r="EF69" s="553"/>
      <c r="EG69" s="553"/>
      <c r="EH69" s="553"/>
      <c r="EI69" s="553"/>
      <c r="EJ69" s="553"/>
      <c r="EK69" s="553"/>
      <c r="EL69" s="553"/>
      <c r="EM69" s="553"/>
      <c r="EN69" s="553"/>
      <c r="EO69" s="553"/>
      <c r="EP69" s="553"/>
      <c r="EQ69" s="553"/>
      <c r="ER69" s="553"/>
      <c r="ES69" s="553"/>
      <c r="ET69" s="553"/>
      <c r="EU69" s="553"/>
      <c r="EV69" s="553"/>
      <c r="EW69" s="553"/>
      <c r="EX69" s="553"/>
      <c r="EY69" s="553"/>
      <c r="EZ69" s="553"/>
      <c r="FA69" s="553"/>
      <c r="FB69" s="553"/>
      <c r="FC69" s="553"/>
      <c r="FD69" s="553"/>
      <c r="FE69" s="553"/>
      <c r="FF69" s="553"/>
      <c r="FG69" s="553"/>
      <c r="FH69" s="553"/>
      <c r="FI69" s="553"/>
      <c r="FJ69" s="553"/>
      <c r="FK69" s="553"/>
      <c r="FL69" s="553"/>
      <c r="FM69" s="553"/>
      <c r="FN69" s="553"/>
      <c r="FO69" s="553"/>
      <c r="FP69" s="553"/>
      <c r="FQ69" s="553"/>
      <c r="FR69" s="553"/>
      <c r="FS69" s="553"/>
      <c r="FT69" s="553"/>
      <c r="FU69" s="553"/>
      <c r="FV69" s="553"/>
      <c r="FW69" s="553"/>
      <c r="FX69" s="553"/>
      <c r="FY69" s="553"/>
      <c r="FZ69" s="553"/>
      <c r="GA69" s="553"/>
      <c r="GB69" s="553"/>
      <c r="GC69" s="553"/>
      <c r="GD69" s="553"/>
      <c r="GE69" s="553"/>
      <c r="GF69" s="553"/>
      <c r="GG69" s="553"/>
      <c r="GH69" s="553"/>
      <c r="GI69" s="553"/>
      <c r="GJ69" s="553"/>
      <c r="GK69" s="553"/>
      <c r="GL69" s="553"/>
      <c r="GM69" s="553"/>
      <c r="GN69" s="553"/>
      <c r="GO69" s="553"/>
      <c r="GP69" s="553"/>
      <c r="GQ69" s="553"/>
      <c r="GR69" s="553"/>
      <c r="GS69" s="553"/>
      <c r="GT69" s="553"/>
      <c r="GU69" s="553"/>
      <c r="GV69" s="553"/>
      <c r="GW69" s="553"/>
      <c r="GX69" s="553"/>
      <c r="GY69" s="553"/>
      <c r="GZ69" s="553"/>
      <c r="HA69" s="553"/>
      <c r="HB69" s="553"/>
      <c r="HC69" s="553"/>
      <c r="HD69" s="553"/>
      <c r="HE69" s="553"/>
      <c r="HF69" s="553"/>
      <c r="HG69" s="553"/>
      <c r="HH69" s="553"/>
      <c r="HI69" s="553"/>
      <c r="HJ69" s="553"/>
      <c r="HK69" s="553"/>
      <c r="HL69" s="553"/>
      <c r="HM69" s="553"/>
      <c r="HN69" s="553"/>
      <c r="HO69" s="553"/>
      <c r="HP69" s="553"/>
      <c r="HQ69" s="553"/>
      <c r="HR69" s="553"/>
      <c r="HS69" s="553"/>
      <c r="HT69" s="553"/>
      <c r="HU69" s="553"/>
      <c r="HV69" s="553"/>
      <c r="HW69" s="553"/>
      <c r="HX69" s="553"/>
      <c r="HY69" s="553"/>
      <c r="HZ69" s="553"/>
      <c r="IA69" s="553"/>
      <c r="IB69" s="553"/>
      <c r="IC69" s="553"/>
      <c r="ID69" s="553"/>
      <c r="IE69" s="553"/>
      <c r="IF69" s="553"/>
      <c r="IG69" s="553"/>
      <c r="IH69" s="553"/>
      <c r="II69" s="553"/>
      <c r="IJ69" s="553"/>
      <c r="IK69" s="553"/>
      <c r="IL69" s="553"/>
      <c r="IM69" s="553"/>
      <c r="IN69" s="553"/>
      <c r="IO69" s="553"/>
      <c r="IP69" s="553"/>
      <c r="IQ69" s="553"/>
      <c r="IR69" s="553"/>
      <c r="IS69" s="553"/>
      <c r="IT69" s="553"/>
      <c r="IU69" s="553"/>
      <c r="IV69" s="553"/>
      <c r="IW69" s="553"/>
      <c r="IX69" s="553"/>
      <c r="IY69" s="553"/>
      <c r="IZ69" s="553"/>
      <c r="JA69" s="553"/>
      <c r="JB69" s="721"/>
      <c r="JC69" s="721"/>
      <c r="JD69" s="299"/>
      <c r="JE69" s="299"/>
      <c r="JF69" s="549" t="str">
        <f t="shared" si="7"/>
        <v>마. 수위계 설치전원케이블 설치4.0㎟x2C</v>
      </c>
      <c r="JG69" s="711">
        <f t="shared" si="8"/>
        <v>75</v>
      </c>
      <c r="JH69" s="299" t="str">
        <f t="shared" si="9"/>
        <v>m</v>
      </c>
      <c r="JI69" s="710"/>
      <c r="JJ69" s="710"/>
    </row>
    <row r="70" spans="1:270" s="550" customFormat="1" ht="21.95" customHeight="1">
      <c r="A70" s="554"/>
      <c r="B70" s="555">
        <f t="shared" si="12"/>
        <v>42</v>
      </c>
      <c r="C70" s="557" t="s">
        <v>1886</v>
      </c>
      <c r="D70" s="558" t="s">
        <v>2388</v>
      </c>
      <c r="E70" s="26" t="s">
        <v>1888</v>
      </c>
      <c r="F70" s="552">
        <f t="shared" si="6"/>
        <v>184</v>
      </c>
      <c r="G70" s="559"/>
      <c r="H70" s="559"/>
      <c r="I70" s="559"/>
      <c r="J70" s="559"/>
      <c r="K70" s="559"/>
      <c r="L70" s="559"/>
      <c r="M70" s="559">
        <v>4</v>
      </c>
      <c r="N70" s="559">
        <v>4</v>
      </c>
      <c r="O70" s="559">
        <v>4</v>
      </c>
      <c r="P70" s="559">
        <v>4</v>
      </c>
      <c r="Q70" s="559">
        <v>4</v>
      </c>
      <c r="R70" s="559">
        <v>4</v>
      </c>
      <c r="S70" s="559">
        <v>4</v>
      </c>
      <c r="T70" s="559">
        <v>4</v>
      </c>
      <c r="U70" s="559">
        <v>4</v>
      </c>
      <c r="V70" s="559">
        <v>4</v>
      </c>
      <c r="W70" s="559">
        <v>4</v>
      </c>
      <c r="X70" s="559">
        <v>4</v>
      </c>
      <c r="Y70" s="559">
        <v>4</v>
      </c>
      <c r="Z70" s="559">
        <v>4</v>
      </c>
      <c r="AA70" s="559">
        <v>4</v>
      </c>
      <c r="AB70" s="559">
        <v>4</v>
      </c>
      <c r="AC70" s="559">
        <v>4</v>
      </c>
      <c r="AD70" s="559">
        <v>4</v>
      </c>
      <c r="AE70" s="559">
        <v>4</v>
      </c>
      <c r="AF70" s="559">
        <v>4</v>
      </c>
      <c r="AG70" s="559">
        <v>4</v>
      </c>
      <c r="AH70" s="559">
        <v>4</v>
      </c>
      <c r="AI70" s="559">
        <v>4</v>
      </c>
      <c r="AJ70" s="559">
        <v>4</v>
      </c>
      <c r="AK70" s="559">
        <v>4</v>
      </c>
      <c r="AL70" s="559">
        <v>4</v>
      </c>
      <c r="AM70" s="559">
        <v>4</v>
      </c>
      <c r="AN70" s="559">
        <v>4</v>
      </c>
      <c r="AO70" s="559">
        <v>4</v>
      </c>
      <c r="AP70" s="559">
        <v>4</v>
      </c>
      <c r="AQ70" s="559">
        <v>4</v>
      </c>
      <c r="AR70" s="559">
        <v>4</v>
      </c>
      <c r="AS70" s="559">
        <v>4</v>
      </c>
      <c r="AT70" s="559">
        <v>4</v>
      </c>
      <c r="AU70" s="559">
        <v>4</v>
      </c>
      <c r="AV70" s="559">
        <v>4</v>
      </c>
      <c r="AW70" s="559">
        <v>4</v>
      </c>
      <c r="AX70" s="559">
        <v>4</v>
      </c>
      <c r="AY70" s="559">
        <v>4</v>
      </c>
      <c r="AZ70" s="559">
        <v>4</v>
      </c>
      <c r="BA70" s="559">
        <v>4</v>
      </c>
      <c r="BB70" s="559">
        <v>4</v>
      </c>
      <c r="BC70" s="559">
        <v>4</v>
      </c>
      <c r="BD70" s="559">
        <v>4</v>
      </c>
      <c r="BE70" s="559">
        <v>4</v>
      </c>
      <c r="BF70" s="559">
        <v>4</v>
      </c>
      <c r="BG70" s="559"/>
      <c r="BH70" s="559"/>
      <c r="BI70" s="559"/>
      <c r="BJ70" s="559"/>
      <c r="BK70" s="559"/>
      <c r="BL70" s="559"/>
      <c r="BM70" s="559"/>
      <c r="BN70" s="559"/>
      <c r="BO70" s="559"/>
      <c r="BP70" s="559"/>
      <c r="BQ70" s="559"/>
      <c r="BR70" s="559"/>
      <c r="BS70" s="559"/>
      <c r="BT70" s="559"/>
      <c r="BU70" s="559"/>
      <c r="BV70" s="559"/>
      <c r="BW70" s="559"/>
      <c r="BX70" s="559"/>
      <c r="BY70" s="559"/>
      <c r="BZ70" s="559"/>
      <c r="CA70" s="559"/>
      <c r="CB70" s="559"/>
      <c r="CC70" s="559"/>
      <c r="CD70" s="559"/>
      <c r="CE70" s="559"/>
      <c r="CF70" s="559"/>
      <c r="CG70" s="559"/>
      <c r="CH70" s="559"/>
      <c r="CI70" s="559"/>
      <c r="CJ70" s="559"/>
      <c r="CK70" s="559"/>
      <c r="CL70" s="559"/>
      <c r="CM70" s="559"/>
      <c r="CN70" s="559"/>
      <c r="CO70" s="559"/>
      <c r="CP70" s="559"/>
      <c r="CQ70" s="559"/>
      <c r="CR70" s="559"/>
      <c r="CS70" s="559"/>
      <c r="CT70" s="559"/>
      <c r="CU70" s="559"/>
      <c r="CV70" s="559"/>
      <c r="CW70" s="559"/>
      <c r="CX70" s="559"/>
      <c r="CY70" s="559"/>
      <c r="CZ70" s="559"/>
      <c r="DA70" s="559"/>
      <c r="DB70" s="559"/>
      <c r="DC70" s="559"/>
      <c r="DD70" s="559"/>
      <c r="DE70" s="559"/>
      <c r="DF70" s="559"/>
      <c r="DG70" s="559"/>
      <c r="DH70" s="559"/>
      <c r="DI70" s="559"/>
      <c r="DJ70" s="559"/>
      <c r="DK70" s="559"/>
      <c r="DL70" s="559"/>
      <c r="DM70" s="559"/>
      <c r="DN70" s="559"/>
      <c r="DO70" s="559"/>
      <c r="DP70" s="559"/>
      <c r="DQ70" s="559"/>
      <c r="DR70" s="559"/>
      <c r="DS70" s="559"/>
      <c r="DT70" s="559"/>
      <c r="DU70" s="559"/>
      <c r="DV70" s="559"/>
      <c r="DW70" s="559"/>
      <c r="DX70" s="559"/>
      <c r="DY70" s="559"/>
      <c r="DZ70" s="559"/>
      <c r="EA70" s="559"/>
      <c r="EB70" s="559"/>
      <c r="EC70" s="559"/>
      <c r="ED70" s="559"/>
      <c r="EE70" s="559"/>
      <c r="EF70" s="559"/>
      <c r="EG70" s="559"/>
      <c r="EH70" s="559"/>
      <c r="EI70" s="559"/>
      <c r="EJ70" s="559"/>
      <c r="EK70" s="559"/>
      <c r="EL70" s="559"/>
      <c r="EM70" s="559"/>
      <c r="EN70" s="559"/>
      <c r="EO70" s="559"/>
      <c r="EP70" s="559"/>
      <c r="EQ70" s="559"/>
      <c r="ER70" s="559"/>
      <c r="ES70" s="559"/>
      <c r="ET70" s="559"/>
      <c r="EU70" s="559"/>
      <c r="EV70" s="559"/>
      <c r="EW70" s="559"/>
      <c r="EX70" s="559"/>
      <c r="EY70" s="559"/>
      <c r="EZ70" s="559"/>
      <c r="FA70" s="559"/>
      <c r="FB70" s="559"/>
      <c r="FC70" s="559"/>
      <c r="FD70" s="559"/>
      <c r="FE70" s="559"/>
      <c r="FF70" s="559"/>
      <c r="FG70" s="559"/>
      <c r="FH70" s="559"/>
      <c r="FI70" s="559"/>
      <c r="FJ70" s="559"/>
      <c r="FK70" s="559"/>
      <c r="FL70" s="559"/>
      <c r="FM70" s="559"/>
      <c r="FN70" s="559"/>
      <c r="FO70" s="559"/>
      <c r="FP70" s="559"/>
      <c r="FQ70" s="559"/>
      <c r="FR70" s="559"/>
      <c r="FS70" s="559"/>
      <c r="FT70" s="559"/>
      <c r="FU70" s="559"/>
      <c r="FV70" s="559"/>
      <c r="FW70" s="559"/>
      <c r="FX70" s="559"/>
      <c r="FY70" s="559"/>
      <c r="FZ70" s="559"/>
      <c r="GA70" s="559"/>
      <c r="GB70" s="559"/>
      <c r="GC70" s="559"/>
      <c r="GD70" s="559"/>
      <c r="GE70" s="559"/>
      <c r="GF70" s="559"/>
      <c r="GG70" s="559"/>
      <c r="GH70" s="559"/>
      <c r="GI70" s="559"/>
      <c r="GJ70" s="559"/>
      <c r="GK70" s="559"/>
      <c r="GL70" s="559"/>
      <c r="GM70" s="559"/>
      <c r="GN70" s="559"/>
      <c r="GO70" s="559"/>
      <c r="GP70" s="559"/>
      <c r="GQ70" s="559"/>
      <c r="GR70" s="559"/>
      <c r="GS70" s="559"/>
      <c r="GT70" s="559"/>
      <c r="GU70" s="559"/>
      <c r="GV70" s="559"/>
      <c r="GW70" s="559"/>
      <c r="GX70" s="559"/>
      <c r="GY70" s="559"/>
      <c r="GZ70" s="559"/>
      <c r="HA70" s="559"/>
      <c r="HB70" s="559"/>
      <c r="HC70" s="559"/>
      <c r="HD70" s="559"/>
      <c r="HE70" s="559"/>
      <c r="HF70" s="559"/>
      <c r="HG70" s="559"/>
      <c r="HH70" s="559"/>
      <c r="HI70" s="559"/>
      <c r="HJ70" s="559"/>
      <c r="HK70" s="559"/>
      <c r="HL70" s="559"/>
      <c r="HM70" s="559"/>
      <c r="HN70" s="559"/>
      <c r="HO70" s="559"/>
      <c r="HP70" s="559"/>
      <c r="HQ70" s="559"/>
      <c r="HR70" s="559"/>
      <c r="HS70" s="559"/>
      <c r="HT70" s="559"/>
      <c r="HU70" s="559"/>
      <c r="HV70" s="559"/>
      <c r="HW70" s="559"/>
      <c r="HX70" s="559"/>
      <c r="HY70" s="559"/>
      <c r="HZ70" s="559"/>
      <c r="IA70" s="559"/>
      <c r="IB70" s="559"/>
      <c r="IC70" s="559"/>
      <c r="ID70" s="559"/>
      <c r="IE70" s="559"/>
      <c r="IF70" s="559"/>
      <c r="IG70" s="559"/>
      <c r="IH70" s="559"/>
      <c r="II70" s="559"/>
      <c r="IJ70" s="559"/>
      <c r="IK70" s="559"/>
      <c r="IL70" s="559"/>
      <c r="IM70" s="559"/>
      <c r="IN70" s="559"/>
      <c r="IO70" s="559"/>
      <c r="IP70" s="559"/>
      <c r="IQ70" s="559"/>
      <c r="IR70" s="559"/>
      <c r="IS70" s="559"/>
      <c r="IT70" s="559"/>
      <c r="IU70" s="559"/>
      <c r="IV70" s="559"/>
      <c r="IW70" s="559"/>
      <c r="IX70" s="559"/>
      <c r="IY70" s="559"/>
      <c r="IZ70" s="559"/>
      <c r="JA70" s="559"/>
      <c r="JB70" s="721"/>
      <c r="JC70" s="721"/>
      <c r="JD70" s="299"/>
      <c r="JE70" s="299"/>
      <c r="JF70" s="549" t="str">
        <f t="shared" si="7"/>
        <v>마. 수위계 설치기계터파기굴삭기(타어어)(0.18㎡)</v>
      </c>
      <c r="JG70" s="711">
        <f t="shared" si="8"/>
        <v>184</v>
      </c>
      <c r="JH70" s="299" t="str">
        <f t="shared" si="9"/>
        <v>hr</v>
      </c>
      <c r="JI70" s="710"/>
      <c r="JJ70" s="710"/>
    </row>
    <row r="71" spans="1:270" s="550" customFormat="1" ht="21.95" customHeight="1">
      <c r="A71" s="554"/>
      <c r="B71" s="555">
        <f t="shared" si="12"/>
        <v>43</v>
      </c>
      <c r="C71" s="49" t="s">
        <v>1791</v>
      </c>
      <c r="D71" s="50" t="s">
        <v>1792</v>
      </c>
      <c r="E71" s="26" t="s">
        <v>1793</v>
      </c>
      <c r="F71" s="552">
        <f t="shared" si="6"/>
        <v>46</v>
      </c>
      <c r="G71" s="553"/>
      <c r="H71" s="553"/>
      <c r="I71" s="553"/>
      <c r="J71" s="553"/>
      <c r="K71" s="553"/>
      <c r="L71" s="553"/>
      <c r="M71" s="553">
        <v>1</v>
      </c>
      <c r="N71" s="553">
        <v>1</v>
      </c>
      <c r="O71" s="553">
        <v>1</v>
      </c>
      <c r="P71" s="553">
        <v>1</v>
      </c>
      <c r="Q71" s="553">
        <v>1</v>
      </c>
      <c r="R71" s="553">
        <v>1</v>
      </c>
      <c r="S71" s="553">
        <v>1</v>
      </c>
      <c r="T71" s="553">
        <v>1</v>
      </c>
      <c r="U71" s="553">
        <v>1</v>
      </c>
      <c r="V71" s="553">
        <v>1</v>
      </c>
      <c r="W71" s="553">
        <v>1</v>
      </c>
      <c r="X71" s="553">
        <v>1</v>
      </c>
      <c r="Y71" s="553">
        <v>1</v>
      </c>
      <c r="Z71" s="553">
        <v>1</v>
      </c>
      <c r="AA71" s="553">
        <v>1</v>
      </c>
      <c r="AB71" s="553">
        <v>1</v>
      </c>
      <c r="AC71" s="553">
        <v>1</v>
      </c>
      <c r="AD71" s="553">
        <v>1</v>
      </c>
      <c r="AE71" s="553">
        <v>1</v>
      </c>
      <c r="AF71" s="553">
        <v>1</v>
      </c>
      <c r="AG71" s="553">
        <v>1</v>
      </c>
      <c r="AH71" s="553">
        <v>1</v>
      </c>
      <c r="AI71" s="553">
        <v>1</v>
      </c>
      <c r="AJ71" s="553">
        <v>1</v>
      </c>
      <c r="AK71" s="553">
        <v>1</v>
      </c>
      <c r="AL71" s="553">
        <v>1</v>
      </c>
      <c r="AM71" s="553">
        <v>1</v>
      </c>
      <c r="AN71" s="553">
        <v>1</v>
      </c>
      <c r="AO71" s="553">
        <v>1</v>
      </c>
      <c r="AP71" s="553">
        <v>1</v>
      </c>
      <c r="AQ71" s="553">
        <v>1</v>
      </c>
      <c r="AR71" s="553">
        <v>1</v>
      </c>
      <c r="AS71" s="553">
        <v>1</v>
      </c>
      <c r="AT71" s="553">
        <v>1</v>
      </c>
      <c r="AU71" s="553">
        <v>1</v>
      </c>
      <c r="AV71" s="553">
        <v>1</v>
      </c>
      <c r="AW71" s="553">
        <v>1</v>
      </c>
      <c r="AX71" s="553">
        <v>1</v>
      </c>
      <c r="AY71" s="553">
        <v>1</v>
      </c>
      <c r="AZ71" s="553">
        <v>1</v>
      </c>
      <c r="BA71" s="553">
        <v>1</v>
      </c>
      <c r="BB71" s="553">
        <v>1</v>
      </c>
      <c r="BC71" s="553">
        <v>1</v>
      </c>
      <c r="BD71" s="553">
        <v>1</v>
      </c>
      <c r="BE71" s="553">
        <v>1</v>
      </c>
      <c r="BF71" s="553">
        <v>1</v>
      </c>
      <c r="BG71" s="553"/>
      <c r="BH71" s="553"/>
      <c r="BI71" s="553"/>
      <c r="BJ71" s="553"/>
      <c r="BK71" s="553"/>
      <c r="BL71" s="553"/>
      <c r="BM71" s="553"/>
      <c r="BN71" s="553"/>
      <c r="BO71" s="553"/>
      <c r="BP71" s="553"/>
      <c r="BQ71" s="553"/>
      <c r="BR71" s="553"/>
      <c r="BS71" s="553"/>
      <c r="BT71" s="553"/>
      <c r="BU71" s="553"/>
      <c r="BV71" s="553"/>
      <c r="BW71" s="553"/>
      <c r="BX71" s="553"/>
      <c r="BY71" s="553"/>
      <c r="BZ71" s="553"/>
      <c r="CA71" s="553"/>
      <c r="CB71" s="553"/>
      <c r="CC71" s="553"/>
      <c r="CD71" s="553"/>
      <c r="CE71" s="553"/>
      <c r="CF71" s="553"/>
      <c r="CG71" s="553"/>
      <c r="CH71" s="553"/>
      <c r="CI71" s="553"/>
      <c r="CJ71" s="553"/>
      <c r="CK71" s="553"/>
      <c r="CL71" s="553"/>
      <c r="CM71" s="553"/>
      <c r="CN71" s="553"/>
      <c r="CO71" s="553"/>
      <c r="CP71" s="553"/>
      <c r="CQ71" s="553"/>
      <c r="CR71" s="553"/>
      <c r="CS71" s="553"/>
      <c r="CT71" s="553"/>
      <c r="CU71" s="553"/>
      <c r="CV71" s="553"/>
      <c r="CW71" s="553"/>
      <c r="CX71" s="553"/>
      <c r="CY71" s="553"/>
      <c r="CZ71" s="553"/>
      <c r="DA71" s="553"/>
      <c r="DB71" s="553"/>
      <c r="DC71" s="553"/>
      <c r="DD71" s="553"/>
      <c r="DE71" s="553"/>
      <c r="DF71" s="553"/>
      <c r="DG71" s="553"/>
      <c r="DH71" s="553"/>
      <c r="DI71" s="553"/>
      <c r="DJ71" s="553"/>
      <c r="DK71" s="553"/>
      <c r="DL71" s="553"/>
      <c r="DM71" s="553"/>
      <c r="DN71" s="553"/>
      <c r="DO71" s="553"/>
      <c r="DP71" s="553"/>
      <c r="DQ71" s="553"/>
      <c r="DR71" s="553"/>
      <c r="DS71" s="553"/>
      <c r="DT71" s="553"/>
      <c r="DU71" s="553"/>
      <c r="DV71" s="553"/>
      <c r="DW71" s="553"/>
      <c r="DX71" s="553"/>
      <c r="DY71" s="553"/>
      <c r="DZ71" s="553"/>
      <c r="EA71" s="553"/>
      <c r="EB71" s="553"/>
      <c r="EC71" s="553"/>
      <c r="ED71" s="553"/>
      <c r="EE71" s="553"/>
      <c r="EF71" s="553"/>
      <c r="EG71" s="553"/>
      <c r="EH71" s="553"/>
      <c r="EI71" s="553"/>
      <c r="EJ71" s="553"/>
      <c r="EK71" s="553"/>
      <c r="EL71" s="553"/>
      <c r="EM71" s="553"/>
      <c r="EN71" s="553"/>
      <c r="EO71" s="553"/>
      <c r="EP71" s="553"/>
      <c r="EQ71" s="553"/>
      <c r="ER71" s="553"/>
      <c r="ES71" s="553"/>
      <c r="ET71" s="553"/>
      <c r="EU71" s="553"/>
      <c r="EV71" s="553"/>
      <c r="EW71" s="553"/>
      <c r="EX71" s="553"/>
      <c r="EY71" s="553"/>
      <c r="EZ71" s="553"/>
      <c r="FA71" s="553"/>
      <c r="FB71" s="553"/>
      <c r="FC71" s="553"/>
      <c r="FD71" s="553"/>
      <c r="FE71" s="553"/>
      <c r="FF71" s="553"/>
      <c r="FG71" s="553"/>
      <c r="FH71" s="553"/>
      <c r="FI71" s="553"/>
      <c r="FJ71" s="553"/>
      <c r="FK71" s="553"/>
      <c r="FL71" s="553"/>
      <c r="FM71" s="553"/>
      <c r="FN71" s="553"/>
      <c r="FO71" s="553"/>
      <c r="FP71" s="553"/>
      <c r="FQ71" s="553"/>
      <c r="FR71" s="553"/>
      <c r="FS71" s="553"/>
      <c r="FT71" s="553"/>
      <c r="FU71" s="553"/>
      <c r="FV71" s="553"/>
      <c r="FW71" s="553"/>
      <c r="FX71" s="553"/>
      <c r="FY71" s="553"/>
      <c r="FZ71" s="553"/>
      <c r="GA71" s="553"/>
      <c r="GB71" s="553"/>
      <c r="GC71" s="553"/>
      <c r="GD71" s="553"/>
      <c r="GE71" s="553"/>
      <c r="GF71" s="553"/>
      <c r="GG71" s="553"/>
      <c r="GH71" s="553"/>
      <c r="GI71" s="553"/>
      <c r="GJ71" s="553"/>
      <c r="GK71" s="553"/>
      <c r="GL71" s="553"/>
      <c r="GM71" s="553"/>
      <c r="GN71" s="553"/>
      <c r="GO71" s="553"/>
      <c r="GP71" s="553"/>
      <c r="GQ71" s="553"/>
      <c r="GR71" s="553"/>
      <c r="GS71" s="553"/>
      <c r="GT71" s="553"/>
      <c r="GU71" s="553"/>
      <c r="GV71" s="553"/>
      <c r="GW71" s="553"/>
      <c r="GX71" s="553"/>
      <c r="GY71" s="553"/>
      <c r="GZ71" s="553"/>
      <c r="HA71" s="553"/>
      <c r="HB71" s="553"/>
      <c r="HC71" s="553"/>
      <c r="HD71" s="553"/>
      <c r="HE71" s="553"/>
      <c r="HF71" s="553"/>
      <c r="HG71" s="553"/>
      <c r="HH71" s="553"/>
      <c r="HI71" s="553"/>
      <c r="HJ71" s="553"/>
      <c r="HK71" s="553"/>
      <c r="HL71" s="553"/>
      <c r="HM71" s="553"/>
      <c r="HN71" s="553"/>
      <c r="HO71" s="553"/>
      <c r="HP71" s="553"/>
      <c r="HQ71" s="553"/>
      <c r="HR71" s="553"/>
      <c r="HS71" s="553"/>
      <c r="HT71" s="553"/>
      <c r="HU71" s="553"/>
      <c r="HV71" s="553"/>
      <c r="HW71" s="553"/>
      <c r="HX71" s="553"/>
      <c r="HY71" s="553"/>
      <c r="HZ71" s="553"/>
      <c r="IA71" s="553"/>
      <c r="IB71" s="553"/>
      <c r="IC71" s="553"/>
      <c r="ID71" s="553"/>
      <c r="IE71" s="553"/>
      <c r="IF71" s="553"/>
      <c r="IG71" s="553"/>
      <c r="IH71" s="553"/>
      <c r="II71" s="553"/>
      <c r="IJ71" s="553"/>
      <c r="IK71" s="553"/>
      <c r="IL71" s="553"/>
      <c r="IM71" s="553"/>
      <c r="IN71" s="553"/>
      <c r="IO71" s="553"/>
      <c r="IP71" s="553"/>
      <c r="IQ71" s="553"/>
      <c r="IR71" s="553"/>
      <c r="IS71" s="553"/>
      <c r="IT71" s="553"/>
      <c r="IU71" s="553"/>
      <c r="IV71" s="553"/>
      <c r="IW71" s="553"/>
      <c r="IX71" s="553"/>
      <c r="IY71" s="553"/>
      <c r="IZ71" s="553"/>
      <c r="JA71" s="553"/>
      <c r="JB71" s="721"/>
      <c r="JC71" s="721"/>
      <c r="JD71" s="299"/>
      <c r="JE71" s="299"/>
      <c r="JF71" s="549" t="str">
        <f t="shared" si="7"/>
        <v>마. 수위계 설치신호수현장 차량관리</v>
      </c>
      <c r="JG71" s="711">
        <f t="shared" si="8"/>
        <v>46</v>
      </c>
      <c r="JH71" s="299" t="str">
        <f t="shared" si="9"/>
        <v>인</v>
      </c>
      <c r="JI71" s="710"/>
      <c r="JJ71" s="710"/>
    </row>
    <row r="72" spans="1:270" s="550" customFormat="1" ht="21.95" customHeight="1">
      <c r="A72" s="554"/>
      <c r="B72" s="555"/>
      <c r="C72" s="49"/>
      <c r="D72" s="50"/>
      <c r="E72" s="26"/>
      <c r="F72" s="552"/>
      <c r="G72" s="553"/>
      <c r="H72" s="553"/>
      <c r="I72" s="553"/>
      <c r="J72" s="553"/>
      <c r="K72" s="553"/>
      <c r="L72" s="553"/>
      <c r="M72" s="553"/>
      <c r="N72" s="553"/>
      <c r="O72" s="553"/>
      <c r="P72" s="553"/>
      <c r="Q72" s="553"/>
      <c r="R72" s="553"/>
      <c r="S72" s="553"/>
      <c r="T72" s="553"/>
      <c r="U72" s="553"/>
      <c r="V72" s="553"/>
      <c r="W72" s="553"/>
      <c r="X72" s="553"/>
      <c r="Y72" s="553"/>
      <c r="Z72" s="552"/>
      <c r="AA72" s="553"/>
      <c r="AB72" s="553"/>
      <c r="AC72" s="553"/>
      <c r="AD72" s="553"/>
      <c r="AE72" s="553"/>
      <c r="AF72" s="553"/>
      <c r="AG72" s="553"/>
      <c r="AH72" s="553"/>
      <c r="AI72" s="553"/>
      <c r="AJ72" s="553"/>
      <c r="AK72" s="553"/>
      <c r="AL72" s="553"/>
      <c r="AM72" s="553"/>
      <c r="AN72" s="552"/>
      <c r="AO72" s="553"/>
      <c r="AP72" s="553"/>
      <c r="AQ72" s="553"/>
      <c r="AR72" s="553"/>
      <c r="AS72" s="553"/>
      <c r="AT72" s="553"/>
      <c r="AU72" s="553"/>
      <c r="AV72" s="553"/>
      <c r="AW72" s="553"/>
      <c r="AX72" s="553"/>
      <c r="AY72" s="553"/>
      <c r="AZ72" s="553"/>
      <c r="BA72" s="553"/>
      <c r="BB72" s="553"/>
      <c r="BC72" s="552"/>
      <c r="BD72" s="553"/>
      <c r="BE72" s="553"/>
      <c r="BF72" s="553"/>
      <c r="BG72" s="553"/>
      <c r="BH72" s="553"/>
      <c r="BI72" s="553"/>
      <c r="BJ72" s="553"/>
      <c r="BK72" s="553"/>
      <c r="BL72" s="553"/>
      <c r="BM72" s="553"/>
      <c r="BN72" s="553"/>
      <c r="BO72" s="553"/>
      <c r="BP72" s="553"/>
      <c r="BQ72" s="553"/>
      <c r="BR72" s="553"/>
      <c r="BS72" s="553"/>
      <c r="BT72" s="553"/>
      <c r="BU72" s="553"/>
      <c r="BV72" s="553"/>
      <c r="BW72" s="553"/>
      <c r="BX72" s="553"/>
      <c r="BY72" s="553"/>
      <c r="BZ72" s="553"/>
      <c r="CA72" s="553"/>
      <c r="CB72" s="553"/>
      <c r="CC72" s="553"/>
      <c r="CD72" s="553"/>
      <c r="CE72" s="553"/>
      <c r="CF72" s="553"/>
      <c r="CG72" s="553"/>
      <c r="CH72" s="553"/>
      <c r="CI72" s="553"/>
      <c r="CJ72" s="553"/>
      <c r="CK72" s="553"/>
      <c r="CL72" s="553"/>
      <c r="CM72" s="553"/>
      <c r="CN72" s="553"/>
      <c r="CO72" s="553"/>
      <c r="CP72" s="553"/>
      <c r="CQ72" s="553"/>
      <c r="CR72" s="553"/>
      <c r="CS72" s="553"/>
      <c r="CT72" s="553"/>
      <c r="CU72" s="553"/>
      <c r="CV72" s="553"/>
      <c r="CW72" s="553"/>
      <c r="CX72" s="553"/>
      <c r="CY72" s="553"/>
      <c r="CZ72" s="553"/>
      <c r="DA72" s="553"/>
      <c r="DB72" s="553"/>
      <c r="DC72" s="553"/>
      <c r="DD72" s="553"/>
      <c r="DE72" s="553"/>
      <c r="DF72" s="553"/>
      <c r="DG72" s="553"/>
      <c r="DH72" s="553"/>
      <c r="DI72" s="553"/>
      <c r="DJ72" s="553"/>
      <c r="DK72" s="553"/>
      <c r="DL72" s="553"/>
      <c r="DM72" s="553"/>
      <c r="DN72" s="553"/>
      <c r="DO72" s="553"/>
      <c r="DP72" s="553"/>
      <c r="DQ72" s="553"/>
      <c r="DR72" s="553"/>
      <c r="DS72" s="553"/>
      <c r="DT72" s="553"/>
      <c r="DU72" s="553"/>
      <c r="DV72" s="553"/>
      <c r="DW72" s="553"/>
      <c r="DX72" s="553"/>
      <c r="DY72" s="553"/>
      <c r="DZ72" s="553"/>
      <c r="EA72" s="553"/>
      <c r="EB72" s="553"/>
      <c r="EC72" s="553"/>
      <c r="ED72" s="553"/>
      <c r="EE72" s="553"/>
      <c r="EF72" s="553"/>
      <c r="EG72" s="553"/>
      <c r="EH72" s="553"/>
      <c r="EI72" s="553"/>
      <c r="EJ72" s="553"/>
      <c r="EK72" s="553"/>
      <c r="EL72" s="553"/>
      <c r="EM72" s="553"/>
      <c r="EN72" s="553"/>
      <c r="EO72" s="553"/>
      <c r="EP72" s="553"/>
      <c r="EQ72" s="553"/>
      <c r="ER72" s="553"/>
      <c r="ES72" s="553"/>
      <c r="ET72" s="553"/>
      <c r="EU72" s="553"/>
      <c r="EV72" s="553"/>
      <c r="EW72" s="553"/>
      <c r="EX72" s="553"/>
      <c r="EY72" s="553"/>
      <c r="EZ72" s="553"/>
      <c r="FA72" s="553"/>
      <c r="FB72" s="553"/>
      <c r="FC72" s="553"/>
      <c r="FD72" s="553"/>
      <c r="FE72" s="553"/>
      <c r="FF72" s="553"/>
      <c r="FG72" s="553"/>
      <c r="FH72" s="553"/>
      <c r="FI72" s="553"/>
      <c r="FJ72" s="553"/>
      <c r="FK72" s="553"/>
      <c r="FL72" s="553"/>
      <c r="FM72" s="553"/>
      <c r="FN72" s="553"/>
      <c r="FO72" s="553"/>
      <c r="FP72" s="553"/>
      <c r="FQ72" s="553"/>
      <c r="FR72" s="553"/>
      <c r="FS72" s="553"/>
      <c r="FT72" s="553"/>
      <c r="FU72" s="553"/>
      <c r="FV72" s="553"/>
      <c r="FW72" s="553"/>
      <c r="FX72" s="553"/>
      <c r="FY72" s="553"/>
      <c r="FZ72" s="553"/>
      <c r="GA72" s="553"/>
      <c r="GB72" s="553"/>
      <c r="GC72" s="553"/>
      <c r="GD72" s="553"/>
      <c r="GE72" s="553"/>
      <c r="GF72" s="553"/>
      <c r="GG72" s="553"/>
      <c r="GH72" s="553"/>
      <c r="GI72" s="553"/>
      <c r="GJ72" s="553"/>
      <c r="GK72" s="553"/>
      <c r="GL72" s="553"/>
      <c r="GM72" s="553"/>
      <c r="GN72" s="553"/>
      <c r="GO72" s="553"/>
      <c r="GP72" s="553"/>
      <c r="GQ72" s="553"/>
      <c r="GR72" s="553"/>
      <c r="GS72" s="553"/>
      <c r="GT72" s="553"/>
      <c r="GU72" s="553"/>
      <c r="GV72" s="553"/>
      <c r="GW72" s="553"/>
      <c r="GX72" s="553"/>
      <c r="GY72" s="553"/>
      <c r="GZ72" s="553"/>
      <c r="HA72" s="553"/>
      <c r="HB72" s="553"/>
      <c r="HC72" s="553"/>
      <c r="HD72" s="553"/>
      <c r="HE72" s="553"/>
      <c r="HF72" s="553"/>
      <c r="HG72" s="553"/>
      <c r="HH72" s="553"/>
      <c r="HI72" s="553"/>
      <c r="HJ72" s="553"/>
      <c r="HK72" s="553"/>
      <c r="HL72" s="553"/>
      <c r="HM72" s="553"/>
      <c r="HN72" s="553"/>
      <c r="HO72" s="553"/>
      <c r="HP72" s="553"/>
      <c r="HQ72" s="553"/>
      <c r="HR72" s="553"/>
      <c r="HS72" s="553"/>
      <c r="HT72" s="553"/>
      <c r="HU72" s="553"/>
      <c r="HV72" s="553"/>
      <c r="HW72" s="553"/>
      <c r="HX72" s="553"/>
      <c r="HY72" s="553"/>
      <c r="HZ72" s="553"/>
      <c r="IA72" s="553"/>
      <c r="IB72" s="553"/>
      <c r="IC72" s="553"/>
      <c r="ID72" s="553"/>
      <c r="IE72" s="553"/>
      <c r="IF72" s="553"/>
      <c r="IG72" s="553"/>
      <c r="IH72" s="553"/>
      <c r="II72" s="553"/>
      <c r="IJ72" s="553"/>
      <c r="IK72" s="553"/>
      <c r="IL72" s="553"/>
      <c r="IM72" s="553"/>
      <c r="IN72" s="553"/>
      <c r="IO72" s="553"/>
      <c r="IP72" s="553"/>
      <c r="IQ72" s="553"/>
      <c r="IR72" s="553"/>
      <c r="IS72" s="553"/>
      <c r="IT72" s="553"/>
      <c r="IU72" s="553"/>
      <c r="IV72" s="553"/>
      <c r="IW72" s="553"/>
      <c r="IX72" s="553"/>
      <c r="IY72" s="553"/>
      <c r="IZ72" s="553"/>
      <c r="JA72" s="553"/>
      <c r="JB72" s="721"/>
      <c r="JC72" s="721"/>
      <c r="JD72" s="299"/>
      <c r="JE72" s="299"/>
      <c r="JF72" s="549"/>
      <c r="JG72" s="299"/>
      <c r="JH72" s="709"/>
      <c r="JI72" s="710"/>
      <c r="JJ72" s="710"/>
    </row>
    <row r="73" spans="1:270" s="550" customFormat="1" ht="21.95" customHeight="1">
      <c r="A73" s="554"/>
      <c r="B73" s="551" t="s">
        <v>1648</v>
      </c>
      <c r="C73" s="49"/>
      <c r="D73" s="50"/>
      <c r="E73" s="26"/>
      <c r="F73" s="552"/>
      <c r="G73" s="553"/>
      <c r="H73" s="553"/>
      <c r="I73" s="553"/>
      <c r="J73" s="553"/>
      <c r="K73" s="553"/>
      <c r="L73" s="553"/>
      <c r="M73" s="553"/>
      <c r="N73" s="553"/>
      <c r="O73" s="553"/>
      <c r="P73" s="553"/>
      <c r="Q73" s="553"/>
      <c r="R73" s="553"/>
      <c r="S73" s="553"/>
      <c r="T73" s="553"/>
      <c r="U73" s="553"/>
      <c r="V73" s="553"/>
      <c r="W73" s="553"/>
      <c r="X73" s="553"/>
      <c r="Y73" s="553"/>
      <c r="Z73" s="552"/>
      <c r="AA73" s="553"/>
      <c r="AB73" s="553"/>
      <c r="AC73" s="553"/>
      <c r="AD73" s="553"/>
      <c r="AE73" s="553"/>
      <c r="AF73" s="553"/>
      <c r="AG73" s="553"/>
      <c r="AH73" s="553"/>
      <c r="AI73" s="553"/>
      <c r="AJ73" s="553"/>
      <c r="AK73" s="553"/>
      <c r="AL73" s="553"/>
      <c r="AM73" s="553"/>
      <c r="AN73" s="552"/>
      <c r="AO73" s="553"/>
      <c r="AP73" s="553"/>
      <c r="AQ73" s="553"/>
      <c r="AR73" s="553"/>
      <c r="AS73" s="553"/>
      <c r="AT73" s="553"/>
      <c r="AU73" s="553"/>
      <c r="AV73" s="553"/>
      <c r="AW73" s="553"/>
      <c r="AX73" s="553"/>
      <c r="AY73" s="553"/>
      <c r="AZ73" s="553"/>
      <c r="BA73" s="553"/>
      <c r="BB73" s="553"/>
      <c r="BC73" s="552"/>
      <c r="BD73" s="553"/>
      <c r="BE73" s="553"/>
      <c r="BF73" s="553"/>
      <c r="BG73" s="553"/>
      <c r="BH73" s="553"/>
      <c r="BI73" s="553"/>
      <c r="BJ73" s="553"/>
      <c r="BK73" s="553"/>
      <c r="BL73" s="553"/>
      <c r="BM73" s="553"/>
      <c r="BN73" s="553"/>
      <c r="BO73" s="553"/>
      <c r="BP73" s="553"/>
      <c r="BQ73" s="553"/>
      <c r="BR73" s="553"/>
      <c r="BS73" s="553"/>
      <c r="BT73" s="553"/>
      <c r="BU73" s="553"/>
      <c r="BV73" s="553"/>
      <c r="BW73" s="553"/>
      <c r="BX73" s="553"/>
      <c r="BY73" s="553"/>
      <c r="BZ73" s="553"/>
      <c r="CA73" s="553"/>
      <c r="CB73" s="553"/>
      <c r="CC73" s="553"/>
      <c r="CD73" s="553"/>
      <c r="CE73" s="553"/>
      <c r="CF73" s="553"/>
      <c r="CG73" s="553"/>
      <c r="CH73" s="553"/>
      <c r="CI73" s="553"/>
      <c r="CJ73" s="553"/>
      <c r="CK73" s="553"/>
      <c r="CL73" s="553"/>
      <c r="CM73" s="553"/>
      <c r="CN73" s="553"/>
      <c r="CO73" s="553"/>
      <c r="CP73" s="553"/>
      <c r="CQ73" s="553"/>
      <c r="CR73" s="553"/>
      <c r="CS73" s="553"/>
      <c r="CT73" s="553"/>
      <c r="CU73" s="553"/>
      <c r="CV73" s="553"/>
      <c r="CW73" s="553"/>
      <c r="CX73" s="553"/>
      <c r="CY73" s="553"/>
      <c r="CZ73" s="553"/>
      <c r="DA73" s="553"/>
      <c r="DB73" s="553"/>
      <c r="DC73" s="553"/>
      <c r="DD73" s="553"/>
      <c r="DE73" s="553"/>
      <c r="DF73" s="553"/>
      <c r="DG73" s="553"/>
      <c r="DH73" s="553"/>
      <c r="DI73" s="553"/>
      <c r="DJ73" s="553"/>
      <c r="DK73" s="553"/>
      <c r="DL73" s="553"/>
      <c r="DM73" s="553"/>
      <c r="DN73" s="553"/>
      <c r="DO73" s="553"/>
      <c r="DP73" s="553"/>
      <c r="DQ73" s="553"/>
      <c r="DR73" s="553"/>
      <c r="DS73" s="553"/>
      <c r="DT73" s="553"/>
      <c r="DU73" s="553"/>
      <c r="DV73" s="553"/>
      <c r="DW73" s="553"/>
      <c r="DX73" s="553"/>
      <c r="DY73" s="553"/>
      <c r="DZ73" s="553"/>
      <c r="EA73" s="553"/>
      <c r="EB73" s="553"/>
      <c r="EC73" s="553"/>
      <c r="ED73" s="553"/>
      <c r="EE73" s="553"/>
      <c r="EF73" s="553"/>
      <c r="EG73" s="553"/>
      <c r="EH73" s="553"/>
      <c r="EI73" s="553"/>
      <c r="EJ73" s="553"/>
      <c r="EK73" s="553"/>
      <c r="EL73" s="553"/>
      <c r="EM73" s="553"/>
      <c r="EN73" s="553"/>
      <c r="EO73" s="553"/>
      <c r="EP73" s="553"/>
      <c r="EQ73" s="553"/>
      <c r="ER73" s="553"/>
      <c r="ES73" s="553"/>
      <c r="ET73" s="553"/>
      <c r="EU73" s="553"/>
      <c r="EV73" s="553"/>
      <c r="EW73" s="553"/>
      <c r="EX73" s="553"/>
      <c r="EY73" s="553"/>
      <c r="EZ73" s="553"/>
      <c r="FA73" s="553"/>
      <c r="FB73" s="553"/>
      <c r="FC73" s="553"/>
      <c r="FD73" s="553"/>
      <c r="FE73" s="553"/>
      <c r="FF73" s="553"/>
      <c r="FG73" s="553"/>
      <c r="FH73" s="553"/>
      <c r="FI73" s="553"/>
      <c r="FJ73" s="553"/>
      <c r="FK73" s="553"/>
      <c r="FL73" s="553"/>
      <c r="FM73" s="553"/>
      <c r="FN73" s="553"/>
      <c r="FO73" s="553"/>
      <c r="FP73" s="553"/>
      <c r="FQ73" s="553"/>
      <c r="FR73" s="553"/>
      <c r="FS73" s="553"/>
      <c r="FT73" s="553"/>
      <c r="FU73" s="553"/>
      <c r="FV73" s="553"/>
      <c r="FW73" s="553"/>
      <c r="FX73" s="553"/>
      <c r="FY73" s="553"/>
      <c r="FZ73" s="553"/>
      <c r="GA73" s="553"/>
      <c r="GB73" s="553"/>
      <c r="GC73" s="553"/>
      <c r="GD73" s="553"/>
      <c r="GE73" s="553"/>
      <c r="GF73" s="553"/>
      <c r="GG73" s="553"/>
      <c r="GH73" s="553"/>
      <c r="GI73" s="553"/>
      <c r="GJ73" s="553"/>
      <c r="GK73" s="553"/>
      <c r="GL73" s="553"/>
      <c r="GM73" s="553"/>
      <c r="GN73" s="553"/>
      <c r="GO73" s="553"/>
      <c r="GP73" s="553"/>
      <c r="GQ73" s="553"/>
      <c r="GR73" s="553"/>
      <c r="GS73" s="553"/>
      <c r="GT73" s="553"/>
      <c r="GU73" s="553"/>
      <c r="GV73" s="553"/>
      <c r="GW73" s="553"/>
      <c r="GX73" s="553"/>
      <c r="GY73" s="553"/>
      <c r="GZ73" s="553"/>
      <c r="HA73" s="553"/>
      <c r="HB73" s="553"/>
      <c r="HC73" s="553"/>
      <c r="HD73" s="553"/>
      <c r="HE73" s="553"/>
      <c r="HF73" s="553"/>
      <c r="HG73" s="553"/>
      <c r="HH73" s="553"/>
      <c r="HI73" s="553"/>
      <c r="HJ73" s="553"/>
      <c r="HK73" s="553"/>
      <c r="HL73" s="553"/>
      <c r="HM73" s="553"/>
      <c r="HN73" s="553"/>
      <c r="HO73" s="553"/>
      <c r="HP73" s="553"/>
      <c r="HQ73" s="553"/>
      <c r="HR73" s="553"/>
      <c r="HS73" s="553"/>
      <c r="HT73" s="553"/>
      <c r="HU73" s="553"/>
      <c r="HV73" s="553"/>
      <c r="HW73" s="553"/>
      <c r="HX73" s="553"/>
      <c r="HY73" s="553"/>
      <c r="HZ73" s="553"/>
      <c r="IA73" s="553"/>
      <c r="IB73" s="553"/>
      <c r="IC73" s="553"/>
      <c r="ID73" s="553"/>
      <c r="IE73" s="553"/>
      <c r="IF73" s="553"/>
      <c r="IG73" s="553"/>
      <c r="IH73" s="553"/>
      <c r="II73" s="553"/>
      <c r="IJ73" s="553"/>
      <c r="IK73" s="553"/>
      <c r="IL73" s="553"/>
      <c r="IM73" s="553"/>
      <c r="IN73" s="553"/>
      <c r="IO73" s="553"/>
      <c r="IP73" s="553"/>
      <c r="IQ73" s="553"/>
      <c r="IR73" s="553"/>
      <c r="IS73" s="553"/>
      <c r="IT73" s="553"/>
      <c r="IU73" s="553"/>
      <c r="IV73" s="553"/>
      <c r="IW73" s="553"/>
      <c r="IX73" s="553"/>
      <c r="IY73" s="553"/>
      <c r="IZ73" s="553"/>
      <c r="JA73" s="553"/>
      <c r="JB73" s="721"/>
      <c r="JC73" s="721"/>
      <c r="JD73" s="299"/>
      <c r="JE73" s="299"/>
      <c r="JF73" s="549"/>
      <c r="JG73" s="299"/>
      <c r="JH73" s="709"/>
      <c r="JI73" s="710"/>
      <c r="JJ73" s="710"/>
    </row>
    <row r="74" spans="1:270" s="550" customFormat="1" ht="21.95" customHeight="1">
      <c r="A74" s="554"/>
      <c r="B74" s="555">
        <v>1</v>
      </c>
      <c r="C74" s="49" t="s">
        <v>1438</v>
      </c>
      <c r="D74" s="50" t="s">
        <v>1439</v>
      </c>
      <c r="E74" s="26" t="s">
        <v>74</v>
      </c>
      <c r="F74" s="552">
        <f>SUM(G74:IM74)</f>
        <v>92</v>
      </c>
      <c r="G74" s="553"/>
      <c r="H74" s="553"/>
      <c r="I74" s="553"/>
      <c r="J74" s="553"/>
      <c r="K74" s="553"/>
      <c r="L74" s="553"/>
      <c r="M74" s="553">
        <v>2</v>
      </c>
      <c r="N74" s="553">
        <v>2</v>
      </c>
      <c r="O74" s="553">
        <v>2</v>
      </c>
      <c r="P74" s="553">
        <v>2</v>
      </c>
      <c r="Q74" s="553">
        <v>2</v>
      </c>
      <c r="R74" s="553">
        <v>2</v>
      </c>
      <c r="S74" s="553">
        <v>2</v>
      </c>
      <c r="T74" s="553">
        <v>2</v>
      </c>
      <c r="U74" s="553">
        <v>2</v>
      </c>
      <c r="V74" s="553">
        <v>2</v>
      </c>
      <c r="W74" s="553">
        <v>2</v>
      </c>
      <c r="X74" s="553">
        <v>2</v>
      </c>
      <c r="Y74" s="553">
        <v>2</v>
      </c>
      <c r="Z74" s="553">
        <v>2</v>
      </c>
      <c r="AA74" s="553">
        <v>2</v>
      </c>
      <c r="AB74" s="553">
        <v>2</v>
      </c>
      <c r="AC74" s="553">
        <v>2</v>
      </c>
      <c r="AD74" s="553">
        <v>2</v>
      </c>
      <c r="AE74" s="553">
        <v>2</v>
      </c>
      <c r="AF74" s="553">
        <v>2</v>
      </c>
      <c r="AG74" s="553">
        <v>2</v>
      </c>
      <c r="AH74" s="553">
        <v>2</v>
      </c>
      <c r="AI74" s="553">
        <v>2</v>
      </c>
      <c r="AJ74" s="553">
        <v>2</v>
      </c>
      <c r="AK74" s="553">
        <v>2</v>
      </c>
      <c r="AL74" s="553">
        <v>2</v>
      </c>
      <c r="AM74" s="553">
        <v>2</v>
      </c>
      <c r="AN74" s="553">
        <v>2</v>
      </c>
      <c r="AO74" s="553">
        <v>2</v>
      </c>
      <c r="AP74" s="553">
        <v>2</v>
      </c>
      <c r="AQ74" s="553">
        <v>2</v>
      </c>
      <c r="AR74" s="553">
        <v>2</v>
      </c>
      <c r="AS74" s="553">
        <v>2</v>
      </c>
      <c r="AT74" s="553">
        <v>2</v>
      </c>
      <c r="AU74" s="553">
        <v>2</v>
      </c>
      <c r="AV74" s="553">
        <v>2</v>
      </c>
      <c r="AW74" s="553">
        <v>2</v>
      </c>
      <c r="AX74" s="553">
        <v>2</v>
      </c>
      <c r="AY74" s="553">
        <v>2</v>
      </c>
      <c r="AZ74" s="553">
        <v>2</v>
      </c>
      <c r="BA74" s="553">
        <v>2</v>
      </c>
      <c r="BB74" s="553">
        <v>2</v>
      </c>
      <c r="BC74" s="553">
        <v>2</v>
      </c>
      <c r="BD74" s="553">
        <v>2</v>
      </c>
      <c r="BE74" s="553">
        <v>2</v>
      </c>
      <c r="BF74" s="553">
        <v>2</v>
      </c>
      <c r="BG74" s="553"/>
      <c r="BH74" s="553"/>
      <c r="BI74" s="553"/>
      <c r="BJ74" s="553"/>
      <c r="BK74" s="553"/>
      <c r="BL74" s="553"/>
      <c r="BM74" s="553"/>
      <c r="BN74" s="553"/>
      <c r="BO74" s="553"/>
      <c r="BP74" s="553"/>
      <c r="BQ74" s="553"/>
      <c r="BR74" s="553"/>
      <c r="BS74" s="553"/>
      <c r="BT74" s="553"/>
      <c r="BU74" s="553"/>
      <c r="BV74" s="553"/>
      <c r="BW74" s="553"/>
      <c r="BX74" s="553"/>
      <c r="BY74" s="553"/>
      <c r="BZ74" s="553"/>
      <c r="CA74" s="553"/>
      <c r="CB74" s="553"/>
      <c r="CC74" s="553"/>
      <c r="CD74" s="553"/>
      <c r="CE74" s="553"/>
      <c r="CF74" s="553"/>
      <c r="CG74" s="553"/>
      <c r="CH74" s="553"/>
      <c r="CI74" s="553"/>
      <c r="CJ74" s="553"/>
      <c r="CK74" s="553"/>
      <c r="CL74" s="553"/>
      <c r="CM74" s="553"/>
      <c r="CN74" s="553"/>
      <c r="CO74" s="553"/>
      <c r="CP74" s="553"/>
      <c r="CQ74" s="553"/>
      <c r="CR74" s="553"/>
      <c r="CS74" s="553"/>
      <c r="CT74" s="553"/>
      <c r="CU74" s="553"/>
      <c r="CV74" s="553"/>
      <c r="CW74" s="553"/>
      <c r="CX74" s="553"/>
      <c r="CY74" s="553"/>
      <c r="CZ74" s="553"/>
      <c r="DA74" s="553"/>
      <c r="DB74" s="553"/>
      <c r="DC74" s="553"/>
      <c r="DD74" s="553"/>
      <c r="DE74" s="553"/>
      <c r="DF74" s="553"/>
      <c r="DG74" s="553"/>
      <c r="DH74" s="553"/>
      <c r="DI74" s="553"/>
      <c r="DJ74" s="553"/>
      <c r="DK74" s="553"/>
      <c r="DL74" s="553"/>
      <c r="DM74" s="553"/>
      <c r="DN74" s="553"/>
      <c r="DO74" s="553"/>
      <c r="DP74" s="553"/>
      <c r="DQ74" s="553"/>
      <c r="DR74" s="553"/>
      <c r="DS74" s="553"/>
      <c r="DT74" s="553"/>
      <c r="DU74" s="553"/>
      <c r="DV74" s="553"/>
      <c r="DW74" s="553"/>
      <c r="DX74" s="553"/>
      <c r="DY74" s="553"/>
      <c r="DZ74" s="553"/>
      <c r="EA74" s="553"/>
      <c r="EB74" s="553"/>
      <c r="EC74" s="553"/>
      <c r="ED74" s="553"/>
      <c r="EE74" s="553"/>
      <c r="EF74" s="553"/>
      <c r="EG74" s="553"/>
      <c r="EH74" s="553"/>
      <c r="EI74" s="553"/>
      <c r="EJ74" s="553"/>
      <c r="EK74" s="553"/>
      <c r="EL74" s="553"/>
      <c r="EM74" s="553"/>
      <c r="EN74" s="553"/>
      <c r="EO74" s="553"/>
      <c r="EP74" s="553"/>
      <c r="EQ74" s="553"/>
      <c r="ER74" s="553"/>
      <c r="ES74" s="553"/>
      <c r="ET74" s="553"/>
      <c r="EU74" s="553"/>
      <c r="EV74" s="553"/>
      <c r="EW74" s="553"/>
      <c r="EX74" s="553"/>
      <c r="EY74" s="553"/>
      <c r="EZ74" s="553"/>
      <c r="FA74" s="553"/>
      <c r="FB74" s="553"/>
      <c r="FC74" s="553"/>
      <c r="FD74" s="553"/>
      <c r="FE74" s="553"/>
      <c r="FF74" s="553"/>
      <c r="FG74" s="553"/>
      <c r="FH74" s="553"/>
      <c r="FI74" s="553"/>
      <c r="FJ74" s="553"/>
      <c r="FK74" s="553"/>
      <c r="FL74" s="553"/>
      <c r="FM74" s="553"/>
      <c r="FN74" s="553"/>
      <c r="FO74" s="553"/>
      <c r="FP74" s="553"/>
      <c r="FQ74" s="553"/>
      <c r="FR74" s="553"/>
      <c r="FS74" s="553"/>
      <c r="FT74" s="553"/>
      <c r="FU74" s="553"/>
      <c r="FV74" s="553"/>
      <c r="FW74" s="553"/>
      <c r="FX74" s="553"/>
      <c r="FY74" s="553"/>
      <c r="FZ74" s="553"/>
      <c r="GA74" s="553"/>
      <c r="GB74" s="553"/>
      <c r="GC74" s="553"/>
      <c r="GD74" s="553"/>
      <c r="GE74" s="553"/>
      <c r="GF74" s="553"/>
      <c r="GG74" s="553"/>
      <c r="GH74" s="553"/>
      <c r="GI74" s="553"/>
      <c r="GJ74" s="553"/>
      <c r="GK74" s="553"/>
      <c r="GL74" s="553"/>
      <c r="GM74" s="553"/>
      <c r="GN74" s="553"/>
      <c r="GO74" s="553"/>
      <c r="GP74" s="553"/>
      <c r="GQ74" s="553"/>
      <c r="GR74" s="553"/>
      <c r="GS74" s="553"/>
      <c r="GT74" s="553"/>
      <c r="GU74" s="553"/>
      <c r="GV74" s="553"/>
      <c r="GW74" s="553"/>
      <c r="GX74" s="553"/>
      <c r="GY74" s="553"/>
      <c r="GZ74" s="553"/>
      <c r="HA74" s="553"/>
      <c r="HB74" s="553"/>
      <c r="HC74" s="553"/>
      <c r="HD74" s="553"/>
      <c r="HE74" s="553"/>
      <c r="HF74" s="553"/>
      <c r="HG74" s="553"/>
      <c r="HH74" s="553"/>
      <c r="HI74" s="553"/>
      <c r="HJ74" s="553"/>
      <c r="HK74" s="553"/>
      <c r="HL74" s="553"/>
      <c r="HM74" s="553"/>
      <c r="HN74" s="553"/>
      <c r="HO74" s="553"/>
      <c r="HP74" s="553"/>
      <c r="HQ74" s="553"/>
      <c r="HR74" s="553"/>
      <c r="HS74" s="553"/>
      <c r="HT74" s="553"/>
      <c r="HU74" s="553"/>
      <c r="HV74" s="553"/>
      <c r="HW74" s="553"/>
      <c r="HX74" s="553"/>
      <c r="HY74" s="553"/>
      <c r="HZ74" s="553"/>
      <c r="IA74" s="553"/>
      <c r="IB74" s="553"/>
      <c r="IC74" s="553"/>
      <c r="ID74" s="553"/>
      <c r="IE74" s="553"/>
      <c r="IF74" s="553"/>
      <c r="IG74" s="553"/>
      <c r="IH74" s="553"/>
      <c r="II74" s="553"/>
      <c r="IJ74" s="553"/>
      <c r="IK74" s="553"/>
      <c r="IL74" s="553"/>
      <c r="IM74" s="553"/>
      <c r="IN74" s="553"/>
      <c r="IO74" s="553"/>
      <c r="IP74" s="553"/>
      <c r="IQ74" s="553"/>
      <c r="IR74" s="553"/>
      <c r="IS74" s="553"/>
      <c r="IT74" s="553"/>
      <c r="IU74" s="553"/>
      <c r="IV74" s="553"/>
      <c r="IW74" s="553"/>
      <c r="IX74" s="553"/>
      <c r="IY74" s="553"/>
      <c r="IZ74" s="553"/>
      <c r="JA74" s="553"/>
      <c r="JB74" s="721"/>
      <c r="JC74" s="721"/>
      <c r="JD74" s="299"/>
      <c r="JE74" s="299"/>
      <c r="JF74" s="549" t="str">
        <f>CONCATENATE($B$73,C74,D74)</f>
        <v>바. 스마트전력관리장치스마트전력관리장치 설치12V, 30A, 통신용, 디지털 표시형, 32bit CPU탑재형</v>
      </c>
      <c r="JG74" s="711">
        <f>F74</f>
        <v>92</v>
      </c>
      <c r="JH74" s="299" t="str">
        <f>E74</f>
        <v>대</v>
      </c>
      <c r="JI74" s="710"/>
      <c r="JJ74" s="710"/>
    </row>
    <row r="75" spans="1:270" s="550" customFormat="1" ht="21.95" customHeight="1">
      <c r="A75" s="554"/>
      <c r="B75" s="555">
        <v>2</v>
      </c>
      <c r="C75" s="49" t="s">
        <v>1441</v>
      </c>
      <c r="D75" s="50" t="s">
        <v>1393</v>
      </c>
      <c r="E75" s="26" t="s">
        <v>74</v>
      </c>
      <c r="F75" s="552">
        <f>SUM(G75:IM75)</f>
        <v>12</v>
      </c>
      <c r="G75" s="553"/>
      <c r="H75" s="553"/>
      <c r="I75" s="553"/>
      <c r="J75" s="553"/>
      <c r="K75" s="553"/>
      <c r="L75" s="553"/>
      <c r="M75" s="553">
        <v>1</v>
      </c>
      <c r="N75" s="553"/>
      <c r="O75" s="553">
        <v>1</v>
      </c>
      <c r="P75" s="553"/>
      <c r="Q75" s="553"/>
      <c r="R75" s="553"/>
      <c r="S75" s="553">
        <v>1</v>
      </c>
      <c r="T75" s="553">
        <v>1</v>
      </c>
      <c r="U75" s="553"/>
      <c r="V75" s="553"/>
      <c r="W75" s="553"/>
      <c r="X75" s="553"/>
      <c r="Y75" s="553"/>
      <c r="Z75" s="553"/>
      <c r="AA75" s="553"/>
      <c r="AB75" s="553">
        <v>1</v>
      </c>
      <c r="AC75" s="553"/>
      <c r="AD75" s="553"/>
      <c r="AE75" s="553">
        <v>1</v>
      </c>
      <c r="AF75" s="553"/>
      <c r="AG75" s="553"/>
      <c r="AH75" s="553"/>
      <c r="AI75" s="553"/>
      <c r="AJ75" s="553"/>
      <c r="AK75" s="553"/>
      <c r="AL75" s="553"/>
      <c r="AM75" s="553">
        <v>1</v>
      </c>
      <c r="AN75" s="553">
        <v>1</v>
      </c>
      <c r="AO75" s="553"/>
      <c r="AP75" s="553"/>
      <c r="AQ75" s="553"/>
      <c r="AR75" s="553"/>
      <c r="AS75" s="553">
        <v>1</v>
      </c>
      <c r="AT75" s="553"/>
      <c r="AU75" s="553"/>
      <c r="AV75" s="553"/>
      <c r="AW75" s="553"/>
      <c r="AX75" s="553">
        <v>1</v>
      </c>
      <c r="AY75" s="553"/>
      <c r="AZ75" s="553"/>
      <c r="BA75" s="553"/>
      <c r="BB75" s="553"/>
      <c r="BC75" s="553"/>
      <c r="BD75" s="553"/>
      <c r="BE75" s="553">
        <v>1</v>
      </c>
      <c r="BF75" s="553"/>
      <c r="BG75" s="553"/>
      <c r="BH75" s="553"/>
      <c r="BI75" s="553"/>
      <c r="BJ75" s="553"/>
      <c r="BK75" s="553"/>
      <c r="BL75" s="553"/>
      <c r="BM75" s="553"/>
      <c r="BN75" s="553"/>
      <c r="BO75" s="553"/>
      <c r="BP75" s="553"/>
      <c r="BQ75" s="553"/>
      <c r="BR75" s="553"/>
      <c r="BS75" s="553"/>
      <c r="BT75" s="553"/>
      <c r="BU75" s="553">
        <v>1</v>
      </c>
      <c r="BV75" s="553"/>
      <c r="BW75" s="553"/>
      <c r="BX75" s="553"/>
      <c r="BY75" s="553"/>
      <c r="BZ75" s="553"/>
      <c r="CA75" s="553"/>
      <c r="CB75" s="553"/>
      <c r="CC75" s="553"/>
      <c r="CD75" s="553"/>
      <c r="CE75" s="553"/>
      <c r="CF75" s="553"/>
      <c r="CG75" s="553"/>
      <c r="CH75" s="553"/>
      <c r="CI75" s="553"/>
      <c r="CJ75" s="553"/>
      <c r="CK75" s="553"/>
      <c r="CL75" s="553"/>
      <c r="CM75" s="553"/>
      <c r="CN75" s="553"/>
      <c r="CO75" s="553"/>
      <c r="CP75" s="553"/>
      <c r="CQ75" s="553"/>
      <c r="CR75" s="553"/>
      <c r="CS75" s="553"/>
      <c r="CT75" s="553"/>
      <c r="CU75" s="553"/>
      <c r="CV75" s="553"/>
      <c r="CW75" s="553"/>
      <c r="CX75" s="553"/>
      <c r="CY75" s="553"/>
      <c r="CZ75" s="553"/>
      <c r="DA75" s="553"/>
      <c r="DB75" s="553"/>
      <c r="DC75" s="553"/>
      <c r="DD75" s="553"/>
      <c r="DE75" s="553"/>
      <c r="DF75" s="553"/>
      <c r="DG75" s="553"/>
      <c r="DH75" s="553"/>
      <c r="DI75" s="553"/>
      <c r="DJ75" s="553"/>
      <c r="DK75" s="553"/>
      <c r="DL75" s="553"/>
      <c r="DM75" s="553"/>
      <c r="DN75" s="553"/>
      <c r="DO75" s="553"/>
      <c r="DP75" s="553"/>
      <c r="DQ75" s="553"/>
      <c r="DR75" s="553"/>
      <c r="DS75" s="553"/>
      <c r="DT75" s="553"/>
      <c r="DU75" s="553"/>
      <c r="DV75" s="553"/>
      <c r="DW75" s="553"/>
      <c r="DX75" s="553"/>
      <c r="DY75" s="553"/>
      <c r="DZ75" s="553"/>
      <c r="EA75" s="553"/>
      <c r="EB75" s="553"/>
      <c r="EC75" s="553"/>
      <c r="ED75" s="553"/>
      <c r="EE75" s="553"/>
      <c r="EF75" s="553"/>
      <c r="EG75" s="553"/>
      <c r="EH75" s="553"/>
      <c r="EI75" s="553"/>
      <c r="EJ75" s="553"/>
      <c r="EK75" s="553"/>
      <c r="EL75" s="553"/>
      <c r="EM75" s="553"/>
      <c r="EN75" s="553"/>
      <c r="EO75" s="553"/>
      <c r="EP75" s="553"/>
      <c r="EQ75" s="553"/>
      <c r="ER75" s="553"/>
      <c r="ES75" s="553"/>
      <c r="ET75" s="553"/>
      <c r="EU75" s="553"/>
      <c r="EV75" s="553"/>
      <c r="EW75" s="553"/>
      <c r="EX75" s="553"/>
      <c r="EY75" s="553"/>
      <c r="EZ75" s="553"/>
      <c r="FA75" s="553"/>
      <c r="FB75" s="553"/>
      <c r="FC75" s="553"/>
      <c r="FD75" s="553"/>
      <c r="FE75" s="553"/>
      <c r="FF75" s="553"/>
      <c r="FG75" s="553"/>
      <c r="FH75" s="553"/>
      <c r="FI75" s="553"/>
      <c r="FJ75" s="553"/>
      <c r="FK75" s="553"/>
      <c r="FL75" s="553"/>
      <c r="FM75" s="553"/>
      <c r="FN75" s="553"/>
      <c r="FO75" s="553"/>
      <c r="FP75" s="553"/>
      <c r="FQ75" s="553"/>
      <c r="FR75" s="553"/>
      <c r="FS75" s="553"/>
      <c r="FT75" s="553"/>
      <c r="FU75" s="553"/>
      <c r="FV75" s="553"/>
      <c r="FW75" s="553"/>
      <c r="FX75" s="553"/>
      <c r="FY75" s="553"/>
      <c r="FZ75" s="553"/>
      <c r="GA75" s="553"/>
      <c r="GB75" s="553"/>
      <c r="GC75" s="553"/>
      <c r="GD75" s="553"/>
      <c r="GE75" s="553"/>
      <c r="GF75" s="553"/>
      <c r="GG75" s="553"/>
      <c r="GH75" s="553"/>
      <c r="GI75" s="553"/>
      <c r="GJ75" s="553"/>
      <c r="GK75" s="553"/>
      <c r="GL75" s="553"/>
      <c r="GM75" s="553"/>
      <c r="GN75" s="553"/>
      <c r="GO75" s="553"/>
      <c r="GP75" s="553"/>
      <c r="GQ75" s="553"/>
      <c r="GR75" s="553"/>
      <c r="GS75" s="553"/>
      <c r="GT75" s="553"/>
      <c r="GU75" s="553"/>
      <c r="GV75" s="553"/>
      <c r="GW75" s="553"/>
      <c r="GX75" s="553"/>
      <c r="GY75" s="553"/>
      <c r="GZ75" s="553"/>
      <c r="HA75" s="553"/>
      <c r="HB75" s="553"/>
      <c r="HC75" s="553"/>
      <c r="HD75" s="553"/>
      <c r="HE75" s="553"/>
      <c r="HF75" s="553"/>
      <c r="HG75" s="553"/>
      <c r="HH75" s="553"/>
      <c r="HI75" s="553"/>
      <c r="HJ75" s="553"/>
      <c r="HK75" s="553"/>
      <c r="HL75" s="553"/>
      <c r="HM75" s="553"/>
      <c r="HN75" s="553"/>
      <c r="HO75" s="553"/>
      <c r="HP75" s="553"/>
      <c r="HQ75" s="553"/>
      <c r="HR75" s="553"/>
      <c r="HS75" s="553"/>
      <c r="HT75" s="553"/>
      <c r="HU75" s="553"/>
      <c r="HV75" s="553"/>
      <c r="HW75" s="553"/>
      <c r="HX75" s="553"/>
      <c r="HY75" s="553"/>
      <c r="HZ75" s="553"/>
      <c r="IA75" s="553"/>
      <c r="IB75" s="553"/>
      <c r="IC75" s="553"/>
      <c r="ID75" s="553"/>
      <c r="IE75" s="553"/>
      <c r="IF75" s="553"/>
      <c r="IG75" s="553"/>
      <c r="IH75" s="553"/>
      <c r="II75" s="553"/>
      <c r="IJ75" s="553"/>
      <c r="IK75" s="553"/>
      <c r="IL75" s="553"/>
      <c r="IM75" s="553"/>
      <c r="IN75" s="553"/>
      <c r="IO75" s="553"/>
      <c r="IP75" s="553"/>
      <c r="IQ75" s="553"/>
      <c r="IR75" s="553"/>
      <c r="IS75" s="553"/>
      <c r="IT75" s="553"/>
      <c r="IU75" s="553"/>
      <c r="IV75" s="553"/>
      <c r="IW75" s="553"/>
      <c r="IX75" s="553"/>
      <c r="IY75" s="553"/>
      <c r="IZ75" s="553"/>
      <c r="JA75" s="553"/>
      <c r="JB75" s="721"/>
      <c r="JC75" s="721"/>
      <c r="JD75" s="299"/>
      <c r="JE75" s="299"/>
      <c r="JF75" s="549" t="str">
        <f>CONCATENATE($B$73,C75,D75)</f>
        <v>바. 스마트전력관리장치전원이중화분배장치 설치DC/AC 입력, DC 15V(200W) 2채널 출력, 자동입력전원 절체</v>
      </c>
      <c r="JG75" s="711">
        <f>F75</f>
        <v>12</v>
      </c>
      <c r="JH75" s="299" t="str">
        <f>E75</f>
        <v>대</v>
      </c>
      <c r="JI75" s="710"/>
      <c r="JJ75" s="710"/>
    </row>
    <row r="76" spans="1:270" s="550" customFormat="1" ht="21.95" customHeight="1">
      <c r="A76" s="554"/>
      <c r="B76" s="555"/>
      <c r="C76" s="49"/>
      <c r="D76" s="50"/>
      <c r="E76" s="26"/>
      <c r="F76" s="552"/>
      <c r="G76" s="553"/>
      <c r="H76" s="553"/>
      <c r="I76" s="553"/>
      <c r="J76" s="553"/>
      <c r="K76" s="553"/>
      <c r="L76" s="553"/>
      <c r="M76" s="553"/>
      <c r="N76" s="553"/>
      <c r="O76" s="553"/>
      <c r="P76" s="553"/>
      <c r="Q76" s="553"/>
      <c r="R76" s="553"/>
      <c r="S76" s="553"/>
      <c r="T76" s="553"/>
      <c r="U76" s="553"/>
      <c r="V76" s="553"/>
      <c r="W76" s="553"/>
      <c r="X76" s="553"/>
      <c r="Y76" s="553"/>
      <c r="Z76" s="552"/>
      <c r="AA76" s="553"/>
      <c r="AB76" s="553"/>
      <c r="AC76" s="553"/>
      <c r="AD76" s="553"/>
      <c r="AE76" s="553"/>
      <c r="AF76" s="553"/>
      <c r="AG76" s="553"/>
      <c r="AH76" s="553"/>
      <c r="AI76" s="553"/>
      <c r="AJ76" s="553"/>
      <c r="AK76" s="553"/>
      <c r="AL76" s="553"/>
      <c r="AM76" s="553"/>
      <c r="AN76" s="552"/>
      <c r="AO76" s="553"/>
      <c r="AP76" s="553"/>
      <c r="AQ76" s="553"/>
      <c r="AR76" s="553"/>
      <c r="AS76" s="553"/>
      <c r="AT76" s="553"/>
      <c r="AU76" s="553"/>
      <c r="AV76" s="553"/>
      <c r="AW76" s="553"/>
      <c r="AX76" s="553"/>
      <c r="AY76" s="553"/>
      <c r="AZ76" s="553"/>
      <c r="BA76" s="553"/>
      <c r="BB76" s="553"/>
      <c r="BC76" s="552"/>
      <c r="BD76" s="553"/>
      <c r="BE76" s="553"/>
      <c r="BF76" s="553"/>
      <c r="BG76" s="553"/>
      <c r="BH76" s="553"/>
      <c r="BI76" s="553"/>
      <c r="BJ76" s="553"/>
      <c r="BK76" s="553"/>
      <c r="BL76" s="553"/>
      <c r="BM76" s="553"/>
      <c r="BN76" s="553"/>
      <c r="BO76" s="553"/>
      <c r="BP76" s="553"/>
      <c r="BQ76" s="553"/>
      <c r="BR76" s="553"/>
      <c r="BS76" s="553"/>
      <c r="BT76" s="553"/>
      <c r="BU76" s="553"/>
      <c r="BV76" s="553"/>
      <c r="BW76" s="553"/>
      <c r="BX76" s="553"/>
      <c r="BY76" s="553"/>
      <c r="BZ76" s="553"/>
      <c r="CA76" s="553"/>
      <c r="CB76" s="553"/>
      <c r="CC76" s="553"/>
      <c r="CD76" s="553"/>
      <c r="CE76" s="553"/>
      <c r="CF76" s="553"/>
      <c r="CG76" s="553"/>
      <c r="CH76" s="553"/>
      <c r="CI76" s="553"/>
      <c r="CJ76" s="553"/>
      <c r="CK76" s="553"/>
      <c r="CL76" s="553"/>
      <c r="CM76" s="553"/>
      <c r="CN76" s="553"/>
      <c r="CO76" s="553"/>
      <c r="CP76" s="553"/>
      <c r="CQ76" s="553"/>
      <c r="CR76" s="553"/>
      <c r="CS76" s="553"/>
      <c r="CT76" s="553"/>
      <c r="CU76" s="553"/>
      <c r="CV76" s="553"/>
      <c r="CW76" s="553"/>
      <c r="CX76" s="553"/>
      <c r="CY76" s="553"/>
      <c r="CZ76" s="553"/>
      <c r="DA76" s="553"/>
      <c r="DB76" s="553"/>
      <c r="DC76" s="553"/>
      <c r="DD76" s="553"/>
      <c r="DE76" s="553"/>
      <c r="DF76" s="553"/>
      <c r="DG76" s="553"/>
      <c r="DH76" s="553"/>
      <c r="DI76" s="553"/>
      <c r="DJ76" s="553"/>
      <c r="DK76" s="553"/>
      <c r="DL76" s="553"/>
      <c r="DM76" s="553"/>
      <c r="DN76" s="553"/>
      <c r="DO76" s="553"/>
      <c r="DP76" s="553"/>
      <c r="DQ76" s="553"/>
      <c r="DR76" s="553"/>
      <c r="DS76" s="553"/>
      <c r="DT76" s="553"/>
      <c r="DU76" s="553"/>
      <c r="DV76" s="553"/>
      <c r="DW76" s="553"/>
      <c r="DX76" s="553"/>
      <c r="DY76" s="553"/>
      <c r="DZ76" s="553"/>
      <c r="EA76" s="553"/>
      <c r="EB76" s="553"/>
      <c r="EC76" s="553"/>
      <c r="ED76" s="553"/>
      <c r="EE76" s="553"/>
      <c r="EF76" s="553"/>
      <c r="EG76" s="553"/>
      <c r="EH76" s="553"/>
      <c r="EI76" s="553"/>
      <c r="EJ76" s="553"/>
      <c r="EK76" s="553"/>
      <c r="EL76" s="553"/>
      <c r="EM76" s="553"/>
      <c r="EN76" s="553"/>
      <c r="EO76" s="553"/>
      <c r="EP76" s="553"/>
      <c r="EQ76" s="553"/>
      <c r="ER76" s="553"/>
      <c r="ES76" s="553"/>
      <c r="ET76" s="553"/>
      <c r="EU76" s="553"/>
      <c r="EV76" s="553"/>
      <c r="EW76" s="553"/>
      <c r="EX76" s="553"/>
      <c r="EY76" s="553"/>
      <c r="EZ76" s="553"/>
      <c r="FA76" s="553"/>
      <c r="FB76" s="553"/>
      <c r="FC76" s="553"/>
      <c r="FD76" s="553"/>
      <c r="FE76" s="553"/>
      <c r="FF76" s="553"/>
      <c r="FG76" s="553"/>
      <c r="FH76" s="553"/>
      <c r="FI76" s="553"/>
      <c r="FJ76" s="553"/>
      <c r="FK76" s="553"/>
      <c r="FL76" s="553"/>
      <c r="FM76" s="553"/>
      <c r="FN76" s="553"/>
      <c r="FO76" s="553"/>
      <c r="FP76" s="553"/>
      <c r="FQ76" s="553"/>
      <c r="FR76" s="553"/>
      <c r="FS76" s="553"/>
      <c r="FT76" s="553"/>
      <c r="FU76" s="553"/>
      <c r="FV76" s="553"/>
      <c r="FW76" s="553"/>
      <c r="FX76" s="553"/>
      <c r="FY76" s="553"/>
      <c r="FZ76" s="553"/>
      <c r="GA76" s="553"/>
      <c r="GB76" s="553"/>
      <c r="GC76" s="553"/>
      <c r="GD76" s="553"/>
      <c r="GE76" s="553"/>
      <c r="GF76" s="553"/>
      <c r="GG76" s="553"/>
      <c r="GH76" s="553"/>
      <c r="GI76" s="553"/>
      <c r="GJ76" s="553"/>
      <c r="GK76" s="553"/>
      <c r="GL76" s="553"/>
      <c r="GM76" s="553"/>
      <c r="GN76" s="553"/>
      <c r="GO76" s="553"/>
      <c r="GP76" s="553"/>
      <c r="GQ76" s="553"/>
      <c r="GR76" s="553"/>
      <c r="GS76" s="553"/>
      <c r="GT76" s="553"/>
      <c r="GU76" s="553"/>
      <c r="GV76" s="553"/>
      <c r="GW76" s="553"/>
      <c r="GX76" s="553"/>
      <c r="GY76" s="553"/>
      <c r="GZ76" s="553"/>
      <c r="HA76" s="553"/>
      <c r="HB76" s="553"/>
      <c r="HC76" s="553"/>
      <c r="HD76" s="553"/>
      <c r="HE76" s="553"/>
      <c r="HF76" s="553"/>
      <c r="HG76" s="553"/>
      <c r="HH76" s="553"/>
      <c r="HI76" s="553"/>
      <c r="HJ76" s="553"/>
      <c r="HK76" s="553"/>
      <c r="HL76" s="553"/>
      <c r="HM76" s="553"/>
      <c r="HN76" s="553"/>
      <c r="HO76" s="553"/>
      <c r="HP76" s="553"/>
      <c r="HQ76" s="553"/>
      <c r="HR76" s="553"/>
      <c r="HS76" s="553"/>
      <c r="HT76" s="553"/>
      <c r="HU76" s="553"/>
      <c r="HV76" s="553"/>
      <c r="HW76" s="553"/>
      <c r="HX76" s="553"/>
      <c r="HY76" s="553"/>
      <c r="HZ76" s="553"/>
      <c r="IA76" s="553"/>
      <c r="IB76" s="553"/>
      <c r="IC76" s="553"/>
      <c r="ID76" s="553"/>
      <c r="IE76" s="553"/>
      <c r="IF76" s="553"/>
      <c r="IG76" s="553"/>
      <c r="IH76" s="553"/>
      <c r="II76" s="553"/>
      <c r="IJ76" s="553"/>
      <c r="IK76" s="553"/>
      <c r="IL76" s="553"/>
      <c r="IM76" s="553"/>
      <c r="IN76" s="553"/>
      <c r="IO76" s="553"/>
      <c r="IP76" s="553"/>
      <c r="IQ76" s="553"/>
      <c r="IR76" s="553"/>
      <c r="IS76" s="553"/>
      <c r="IT76" s="553"/>
      <c r="IU76" s="553"/>
      <c r="IV76" s="553"/>
      <c r="IW76" s="553"/>
      <c r="IX76" s="553"/>
      <c r="IY76" s="553"/>
      <c r="IZ76" s="553"/>
      <c r="JA76" s="553"/>
      <c r="JB76" s="721"/>
      <c r="JC76" s="721"/>
      <c r="JD76" s="299"/>
      <c r="JE76" s="299"/>
      <c r="JF76" s="549"/>
      <c r="JG76" s="299"/>
      <c r="JH76" s="709"/>
      <c r="JI76" s="710"/>
      <c r="JJ76" s="710"/>
    </row>
    <row r="77" spans="1:270" s="550" customFormat="1" ht="21.95" customHeight="1">
      <c r="A77" s="554"/>
      <c r="B77" s="551" t="s">
        <v>1649</v>
      </c>
      <c r="C77" s="49"/>
      <c r="D77" s="50"/>
      <c r="E77" s="26"/>
      <c r="F77" s="552"/>
      <c r="G77" s="553"/>
      <c r="H77" s="553"/>
      <c r="I77" s="553"/>
      <c r="J77" s="553"/>
      <c r="K77" s="553"/>
      <c r="L77" s="553"/>
      <c r="M77" s="553"/>
      <c r="N77" s="553"/>
      <c r="O77" s="553"/>
      <c r="P77" s="553"/>
      <c r="Q77" s="553"/>
      <c r="R77" s="553"/>
      <c r="S77" s="553"/>
      <c r="T77" s="553"/>
      <c r="U77" s="553"/>
      <c r="V77" s="553"/>
      <c r="W77" s="553"/>
      <c r="X77" s="553"/>
      <c r="Y77" s="553"/>
      <c r="Z77" s="552"/>
      <c r="AA77" s="553"/>
      <c r="AB77" s="553"/>
      <c r="AC77" s="553"/>
      <c r="AD77" s="553"/>
      <c r="AE77" s="553"/>
      <c r="AF77" s="553"/>
      <c r="AG77" s="553"/>
      <c r="AH77" s="553"/>
      <c r="AI77" s="553"/>
      <c r="AJ77" s="553"/>
      <c r="AK77" s="553"/>
      <c r="AL77" s="553"/>
      <c r="AM77" s="553"/>
      <c r="AN77" s="552"/>
      <c r="AO77" s="553"/>
      <c r="AP77" s="553"/>
      <c r="AQ77" s="553"/>
      <c r="AR77" s="553"/>
      <c r="AS77" s="553"/>
      <c r="AT77" s="553"/>
      <c r="AU77" s="553"/>
      <c r="AV77" s="553"/>
      <c r="AW77" s="553"/>
      <c r="AX77" s="553"/>
      <c r="AY77" s="553"/>
      <c r="AZ77" s="553"/>
      <c r="BA77" s="553"/>
      <c r="BB77" s="553"/>
      <c r="BC77" s="552"/>
      <c r="BD77" s="553"/>
      <c r="BE77" s="553"/>
      <c r="BF77" s="553"/>
      <c r="BG77" s="553"/>
      <c r="BH77" s="553"/>
      <c r="BI77" s="553"/>
      <c r="BJ77" s="553"/>
      <c r="BK77" s="553"/>
      <c r="BL77" s="553"/>
      <c r="BM77" s="553"/>
      <c r="BN77" s="553"/>
      <c r="BO77" s="553"/>
      <c r="BP77" s="553"/>
      <c r="BQ77" s="553"/>
      <c r="BR77" s="553"/>
      <c r="BS77" s="553"/>
      <c r="BT77" s="553"/>
      <c r="BU77" s="553"/>
      <c r="BV77" s="553"/>
      <c r="BW77" s="553"/>
      <c r="BX77" s="553"/>
      <c r="BY77" s="553"/>
      <c r="BZ77" s="553"/>
      <c r="CA77" s="553"/>
      <c r="CB77" s="553"/>
      <c r="CC77" s="553"/>
      <c r="CD77" s="553"/>
      <c r="CE77" s="553"/>
      <c r="CF77" s="553"/>
      <c r="CG77" s="553"/>
      <c r="CH77" s="553"/>
      <c r="CI77" s="553"/>
      <c r="CJ77" s="553"/>
      <c r="CK77" s="553"/>
      <c r="CL77" s="553"/>
      <c r="CM77" s="553"/>
      <c r="CN77" s="553"/>
      <c r="CO77" s="553"/>
      <c r="CP77" s="553"/>
      <c r="CQ77" s="553"/>
      <c r="CR77" s="553"/>
      <c r="CS77" s="553"/>
      <c r="CT77" s="553"/>
      <c r="CU77" s="553"/>
      <c r="CV77" s="553"/>
      <c r="CW77" s="553"/>
      <c r="CX77" s="553"/>
      <c r="CY77" s="553"/>
      <c r="CZ77" s="553"/>
      <c r="DA77" s="553"/>
      <c r="DB77" s="553"/>
      <c r="DC77" s="553"/>
      <c r="DD77" s="553"/>
      <c r="DE77" s="553"/>
      <c r="DF77" s="553"/>
      <c r="DG77" s="553"/>
      <c r="DH77" s="553"/>
      <c r="DI77" s="553"/>
      <c r="DJ77" s="553"/>
      <c r="DK77" s="553"/>
      <c r="DL77" s="553"/>
      <c r="DM77" s="553"/>
      <c r="DN77" s="553"/>
      <c r="DO77" s="553"/>
      <c r="DP77" s="553"/>
      <c r="DQ77" s="553"/>
      <c r="DR77" s="553"/>
      <c r="DS77" s="553"/>
      <c r="DT77" s="553"/>
      <c r="DU77" s="553"/>
      <c r="DV77" s="553"/>
      <c r="DW77" s="553"/>
      <c r="DX77" s="553"/>
      <c r="DY77" s="553"/>
      <c r="DZ77" s="553"/>
      <c r="EA77" s="553"/>
      <c r="EB77" s="553"/>
      <c r="EC77" s="553"/>
      <c r="ED77" s="553"/>
      <c r="EE77" s="553"/>
      <c r="EF77" s="553"/>
      <c r="EG77" s="553"/>
      <c r="EH77" s="553"/>
      <c r="EI77" s="553"/>
      <c r="EJ77" s="553"/>
      <c r="EK77" s="553"/>
      <c r="EL77" s="553"/>
      <c r="EM77" s="553"/>
      <c r="EN77" s="553"/>
      <c r="EO77" s="553"/>
      <c r="EP77" s="553"/>
      <c r="EQ77" s="553"/>
      <c r="ER77" s="553"/>
      <c r="ES77" s="553"/>
      <c r="ET77" s="553"/>
      <c r="EU77" s="553"/>
      <c r="EV77" s="553"/>
      <c r="EW77" s="553"/>
      <c r="EX77" s="553"/>
      <c r="EY77" s="553"/>
      <c r="EZ77" s="553"/>
      <c r="FA77" s="553"/>
      <c r="FB77" s="553"/>
      <c r="FC77" s="553"/>
      <c r="FD77" s="553"/>
      <c r="FE77" s="553"/>
      <c r="FF77" s="553"/>
      <c r="FG77" s="553"/>
      <c r="FH77" s="553"/>
      <c r="FI77" s="553"/>
      <c r="FJ77" s="553"/>
      <c r="FK77" s="553"/>
      <c r="FL77" s="553"/>
      <c r="FM77" s="553"/>
      <c r="FN77" s="553"/>
      <c r="FO77" s="553"/>
      <c r="FP77" s="553"/>
      <c r="FQ77" s="553"/>
      <c r="FR77" s="553"/>
      <c r="FS77" s="553"/>
      <c r="FT77" s="553"/>
      <c r="FU77" s="553"/>
      <c r="FV77" s="553"/>
      <c r="FW77" s="553"/>
      <c r="FX77" s="553"/>
      <c r="FY77" s="553"/>
      <c r="FZ77" s="553"/>
      <c r="GA77" s="553"/>
      <c r="GB77" s="553"/>
      <c r="GC77" s="553"/>
      <c r="GD77" s="553"/>
      <c r="GE77" s="553"/>
      <c r="GF77" s="553"/>
      <c r="GG77" s="553"/>
      <c r="GH77" s="553"/>
      <c r="GI77" s="553"/>
      <c r="GJ77" s="553"/>
      <c r="GK77" s="553"/>
      <c r="GL77" s="553"/>
      <c r="GM77" s="553"/>
      <c r="GN77" s="553"/>
      <c r="GO77" s="553"/>
      <c r="GP77" s="553"/>
      <c r="GQ77" s="553"/>
      <c r="GR77" s="553"/>
      <c r="GS77" s="553"/>
      <c r="GT77" s="553"/>
      <c r="GU77" s="553"/>
      <c r="GV77" s="553"/>
      <c r="GW77" s="553"/>
      <c r="GX77" s="553"/>
      <c r="GY77" s="553"/>
      <c r="GZ77" s="553"/>
      <c r="HA77" s="553"/>
      <c r="HB77" s="553"/>
      <c r="HC77" s="553"/>
      <c r="HD77" s="553"/>
      <c r="HE77" s="553"/>
      <c r="HF77" s="553"/>
      <c r="HG77" s="553"/>
      <c r="HH77" s="553"/>
      <c r="HI77" s="553"/>
      <c r="HJ77" s="553"/>
      <c r="HK77" s="553"/>
      <c r="HL77" s="553"/>
      <c r="HM77" s="553"/>
      <c r="HN77" s="553"/>
      <c r="HO77" s="553"/>
      <c r="HP77" s="553"/>
      <c r="HQ77" s="553"/>
      <c r="HR77" s="553"/>
      <c r="HS77" s="553"/>
      <c r="HT77" s="553"/>
      <c r="HU77" s="553"/>
      <c r="HV77" s="553"/>
      <c r="HW77" s="553"/>
      <c r="HX77" s="553"/>
      <c r="HY77" s="553"/>
      <c r="HZ77" s="553"/>
      <c r="IA77" s="553"/>
      <c r="IB77" s="553"/>
      <c r="IC77" s="553"/>
      <c r="ID77" s="553"/>
      <c r="IE77" s="553"/>
      <c r="IF77" s="553"/>
      <c r="IG77" s="553"/>
      <c r="IH77" s="553"/>
      <c r="II77" s="553"/>
      <c r="IJ77" s="553"/>
      <c r="IK77" s="553"/>
      <c r="IL77" s="553"/>
      <c r="IM77" s="553"/>
      <c r="IN77" s="553"/>
      <c r="IO77" s="553"/>
      <c r="IP77" s="553"/>
      <c r="IQ77" s="553"/>
      <c r="IR77" s="553"/>
      <c r="IS77" s="553"/>
      <c r="IT77" s="553"/>
      <c r="IU77" s="553"/>
      <c r="IV77" s="553"/>
      <c r="IW77" s="553"/>
      <c r="IX77" s="553"/>
      <c r="IY77" s="553"/>
      <c r="IZ77" s="553"/>
      <c r="JA77" s="553"/>
      <c r="JB77" s="721"/>
      <c r="JC77" s="721"/>
      <c r="JD77" s="299"/>
      <c r="JE77" s="299"/>
      <c r="JF77" s="549"/>
      <c r="JG77" s="299"/>
      <c r="JH77" s="709"/>
      <c r="JI77" s="710"/>
      <c r="JJ77" s="710"/>
    </row>
    <row r="78" spans="1:270" s="550" customFormat="1" ht="21.95" customHeight="1">
      <c r="A78" s="554"/>
      <c r="B78" s="555">
        <v>1</v>
      </c>
      <c r="C78" s="49" t="s">
        <v>1442</v>
      </c>
      <c r="D78" s="50" t="s">
        <v>1447</v>
      </c>
      <c r="E78" s="26" t="s">
        <v>1565</v>
      </c>
      <c r="F78" s="552">
        <f>SUM(G78:IM78)</f>
        <v>46</v>
      </c>
      <c r="G78" s="553"/>
      <c r="H78" s="553"/>
      <c r="I78" s="553"/>
      <c r="J78" s="553"/>
      <c r="K78" s="553"/>
      <c r="L78" s="553"/>
      <c r="M78" s="553">
        <v>1</v>
      </c>
      <c r="N78" s="553">
        <v>1</v>
      </c>
      <c r="O78" s="553">
        <v>1</v>
      </c>
      <c r="P78" s="553">
        <v>1</v>
      </c>
      <c r="Q78" s="553">
        <v>1</v>
      </c>
      <c r="R78" s="553">
        <v>1</v>
      </c>
      <c r="S78" s="553">
        <v>1</v>
      </c>
      <c r="T78" s="553">
        <v>1</v>
      </c>
      <c r="U78" s="553">
        <v>1</v>
      </c>
      <c r="V78" s="553">
        <v>1</v>
      </c>
      <c r="W78" s="553">
        <v>1</v>
      </c>
      <c r="X78" s="553">
        <v>1</v>
      </c>
      <c r="Y78" s="553">
        <v>1</v>
      </c>
      <c r="Z78" s="553">
        <v>1</v>
      </c>
      <c r="AA78" s="553">
        <v>1</v>
      </c>
      <c r="AB78" s="553">
        <v>1</v>
      </c>
      <c r="AC78" s="553">
        <v>1</v>
      </c>
      <c r="AD78" s="553">
        <v>1</v>
      </c>
      <c r="AE78" s="553">
        <v>1</v>
      </c>
      <c r="AF78" s="553">
        <v>1</v>
      </c>
      <c r="AG78" s="553">
        <v>1</v>
      </c>
      <c r="AH78" s="553">
        <v>1</v>
      </c>
      <c r="AI78" s="553">
        <v>1</v>
      </c>
      <c r="AJ78" s="553">
        <v>1</v>
      </c>
      <c r="AK78" s="553">
        <v>1</v>
      </c>
      <c r="AL78" s="553">
        <v>1</v>
      </c>
      <c r="AM78" s="553">
        <v>1</v>
      </c>
      <c r="AN78" s="553">
        <v>1</v>
      </c>
      <c r="AO78" s="553">
        <v>1</v>
      </c>
      <c r="AP78" s="553">
        <v>1</v>
      </c>
      <c r="AQ78" s="553">
        <v>1</v>
      </c>
      <c r="AR78" s="553">
        <v>1</v>
      </c>
      <c r="AS78" s="553">
        <v>1</v>
      </c>
      <c r="AT78" s="553">
        <v>1</v>
      </c>
      <c r="AU78" s="553">
        <v>1</v>
      </c>
      <c r="AV78" s="553">
        <v>1</v>
      </c>
      <c r="AW78" s="553">
        <v>1</v>
      </c>
      <c r="AX78" s="553">
        <v>1</v>
      </c>
      <c r="AY78" s="553">
        <v>1</v>
      </c>
      <c r="AZ78" s="553">
        <v>1</v>
      </c>
      <c r="BA78" s="553">
        <v>1</v>
      </c>
      <c r="BB78" s="553">
        <v>1</v>
      </c>
      <c r="BC78" s="553">
        <v>1</v>
      </c>
      <c r="BD78" s="553">
        <v>1</v>
      </c>
      <c r="BE78" s="553">
        <v>1</v>
      </c>
      <c r="BF78" s="553">
        <v>1</v>
      </c>
      <c r="BG78" s="553"/>
      <c r="BH78" s="553"/>
      <c r="BI78" s="553"/>
      <c r="BJ78" s="553"/>
      <c r="BK78" s="553"/>
      <c r="BL78" s="553"/>
      <c r="BM78" s="553"/>
      <c r="BN78" s="553"/>
      <c r="BO78" s="553"/>
      <c r="BP78" s="553"/>
      <c r="BQ78" s="553"/>
      <c r="BR78" s="553"/>
      <c r="BS78" s="553"/>
      <c r="BT78" s="553"/>
      <c r="BU78" s="553"/>
      <c r="BV78" s="553"/>
      <c r="BW78" s="553"/>
      <c r="BX78" s="553"/>
      <c r="BY78" s="553"/>
      <c r="BZ78" s="553"/>
      <c r="CA78" s="553"/>
      <c r="CB78" s="553"/>
      <c r="CC78" s="553"/>
      <c r="CD78" s="553"/>
      <c r="CE78" s="553"/>
      <c r="CF78" s="553"/>
      <c r="CG78" s="553"/>
      <c r="CH78" s="553"/>
      <c r="CI78" s="553"/>
      <c r="CJ78" s="553"/>
      <c r="CK78" s="553"/>
      <c r="CL78" s="553"/>
      <c r="CM78" s="553"/>
      <c r="CN78" s="553"/>
      <c r="CO78" s="553"/>
      <c r="CP78" s="553"/>
      <c r="CQ78" s="553"/>
      <c r="CR78" s="553"/>
      <c r="CS78" s="553"/>
      <c r="CT78" s="553"/>
      <c r="CU78" s="553"/>
      <c r="CV78" s="553"/>
      <c r="CW78" s="553"/>
      <c r="CX78" s="553"/>
      <c r="CY78" s="553"/>
      <c r="CZ78" s="553"/>
      <c r="DA78" s="553"/>
      <c r="DB78" s="553"/>
      <c r="DC78" s="553"/>
      <c r="DD78" s="553"/>
      <c r="DE78" s="553"/>
      <c r="DF78" s="553"/>
      <c r="DG78" s="553"/>
      <c r="DH78" s="553"/>
      <c r="DI78" s="553"/>
      <c r="DJ78" s="553"/>
      <c r="DK78" s="553"/>
      <c r="DL78" s="553"/>
      <c r="DM78" s="553"/>
      <c r="DN78" s="553"/>
      <c r="DO78" s="553"/>
      <c r="DP78" s="553"/>
      <c r="DQ78" s="553"/>
      <c r="DR78" s="553"/>
      <c r="DS78" s="553"/>
      <c r="DT78" s="553"/>
      <c r="DU78" s="553"/>
      <c r="DV78" s="553"/>
      <c r="DW78" s="553"/>
      <c r="DX78" s="553"/>
      <c r="DY78" s="553"/>
      <c r="DZ78" s="553"/>
      <c r="EA78" s="553"/>
      <c r="EB78" s="553"/>
      <c r="EC78" s="553"/>
      <c r="ED78" s="553"/>
      <c r="EE78" s="553"/>
      <c r="EF78" s="553"/>
      <c r="EG78" s="553"/>
      <c r="EH78" s="553"/>
      <c r="EI78" s="553"/>
      <c r="EJ78" s="553"/>
      <c r="EK78" s="553"/>
      <c r="EL78" s="553"/>
      <c r="EM78" s="553"/>
      <c r="EN78" s="553"/>
      <c r="EO78" s="553"/>
      <c r="EP78" s="553"/>
      <c r="EQ78" s="553"/>
      <c r="ER78" s="553"/>
      <c r="ES78" s="553"/>
      <c r="ET78" s="553"/>
      <c r="EU78" s="553"/>
      <c r="EV78" s="553"/>
      <c r="EW78" s="553"/>
      <c r="EX78" s="553"/>
      <c r="EY78" s="553"/>
      <c r="EZ78" s="553"/>
      <c r="FA78" s="553"/>
      <c r="FB78" s="553"/>
      <c r="FC78" s="553"/>
      <c r="FD78" s="553"/>
      <c r="FE78" s="553"/>
      <c r="FF78" s="553"/>
      <c r="FG78" s="553"/>
      <c r="FH78" s="553"/>
      <c r="FI78" s="553"/>
      <c r="FJ78" s="553"/>
      <c r="FK78" s="553"/>
      <c r="FL78" s="553"/>
      <c r="FM78" s="553"/>
      <c r="FN78" s="553"/>
      <c r="FO78" s="553"/>
      <c r="FP78" s="553"/>
      <c r="FQ78" s="553"/>
      <c r="FR78" s="553"/>
      <c r="FS78" s="553"/>
      <c r="FT78" s="553"/>
      <c r="FU78" s="553"/>
      <c r="FV78" s="553"/>
      <c r="FW78" s="553"/>
      <c r="FX78" s="553"/>
      <c r="FY78" s="553"/>
      <c r="FZ78" s="553"/>
      <c r="GA78" s="553"/>
      <c r="GB78" s="553"/>
      <c r="GC78" s="553"/>
      <c r="GD78" s="553"/>
      <c r="GE78" s="553"/>
      <c r="GF78" s="553"/>
      <c r="GG78" s="553"/>
      <c r="GH78" s="553"/>
      <c r="GI78" s="553"/>
      <c r="GJ78" s="553"/>
      <c r="GK78" s="553"/>
      <c r="GL78" s="553"/>
      <c r="GM78" s="553"/>
      <c r="GN78" s="553"/>
      <c r="GO78" s="553"/>
      <c r="GP78" s="553"/>
      <c r="GQ78" s="553"/>
      <c r="GR78" s="553"/>
      <c r="GS78" s="553"/>
      <c r="GT78" s="553"/>
      <c r="GU78" s="553"/>
      <c r="GV78" s="553"/>
      <c r="GW78" s="553"/>
      <c r="GX78" s="553"/>
      <c r="GY78" s="553"/>
      <c r="GZ78" s="553"/>
      <c r="HA78" s="553"/>
      <c r="HB78" s="553"/>
      <c r="HC78" s="553"/>
      <c r="HD78" s="553"/>
      <c r="HE78" s="553"/>
      <c r="HF78" s="553"/>
      <c r="HG78" s="553"/>
      <c r="HH78" s="553"/>
      <c r="HI78" s="553"/>
      <c r="HJ78" s="553"/>
      <c r="HK78" s="553"/>
      <c r="HL78" s="553"/>
      <c r="HM78" s="553"/>
      <c r="HN78" s="553"/>
      <c r="HO78" s="553"/>
      <c r="HP78" s="553"/>
      <c r="HQ78" s="553"/>
      <c r="HR78" s="553"/>
      <c r="HS78" s="553"/>
      <c r="HT78" s="553"/>
      <c r="HU78" s="553"/>
      <c r="HV78" s="553"/>
      <c r="HW78" s="553"/>
      <c r="HX78" s="553"/>
      <c r="HY78" s="553"/>
      <c r="HZ78" s="553"/>
      <c r="IA78" s="553"/>
      <c r="IB78" s="553"/>
      <c r="IC78" s="553"/>
      <c r="ID78" s="553"/>
      <c r="IE78" s="553"/>
      <c r="IF78" s="553"/>
      <c r="IG78" s="553"/>
      <c r="IH78" s="553"/>
      <c r="II78" s="553"/>
      <c r="IJ78" s="553"/>
      <c r="IK78" s="553"/>
      <c r="IL78" s="553"/>
      <c r="IM78" s="553"/>
      <c r="IN78" s="553"/>
      <c r="IO78" s="553"/>
      <c r="IP78" s="553"/>
      <c r="IQ78" s="553"/>
      <c r="IR78" s="553"/>
      <c r="IS78" s="553"/>
      <c r="IT78" s="553"/>
      <c r="IU78" s="553"/>
      <c r="IV78" s="553"/>
      <c r="IW78" s="553"/>
      <c r="IX78" s="553"/>
      <c r="IY78" s="553"/>
      <c r="IZ78" s="553"/>
      <c r="JA78" s="553"/>
      <c r="JB78" s="721"/>
      <c r="JC78" s="721"/>
      <c r="JD78" s="299"/>
      <c r="JE78" s="299"/>
      <c r="JF78" s="549" t="str">
        <f>CONCATENATE($B$77,C78,D78)</f>
        <v>사. 축전지 설치무보수 축전지 설치밀폐형, 12V 100AH * 6</v>
      </c>
      <c r="JG78" s="711">
        <f>F78</f>
        <v>46</v>
      </c>
      <c r="JH78" s="299" t="str">
        <f>E78</f>
        <v>개소</v>
      </c>
      <c r="JI78" s="710"/>
      <c r="JJ78" s="710"/>
    </row>
    <row r="79" spans="1:270" s="550" customFormat="1" ht="21.95" customHeight="1">
      <c r="A79" s="554"/>
      <c r="B79" s="555"/>
      <c r="C79" s="49"/>
      <c r="D79" s="50"/>
      <c r="E79" s="26"/>
      <c r="F79" s="552"/>
      <c r="G79" s="553"/>
      <c r="H79" s="553"/>
      <c r="I79" s="553"/>
      <c r="J79" s="553"/>
      <c r="K79" s="553"/>
      <c r="L79" s="553"/>
      <c r="M79" s="553"/>
      <c r="N79" s="553"/>
      <c r="O79" s="553"/>
      <c r="P79" s="553"/>
      <c r="Q79" s="553"/>
      <c r="R79" s="553"/>
      <c r="S79" s="553"/>
      <c r="T79" s="553"/>
      <c r="U79" s="553"/>
      <c r="V79" s="553"/>
      <c r="W79" s="553"/>
      <c r="X79" s="553"/>
      <c r="Y79" s="553"/>
      <c r="Z79" s="552"/>
      <c r="AA79" s="553"/>
      <c r="AB79" s="553"/>
      <c r="AC79" s="553"/>
      <c r="AD79" s="553"/>
      <c r="AE79" s="553"/>
      <c r="AF79" s="553"/>
      <c r="AG79" s="553"/>
      <c r="AH79" s="553"/>
      <c r="AI79" s="553"/>
      <c r="AJ79" s="553"/>
      <c r="AK79" s="553"/>
      <c r="AL79" s="553"/>
      <c r="AM79" s="553"/>
      <c r="AN79" s="552"/>
      <c r="AO79" s="553"/>
      <c r="AP79" s="553"/>
      <c r="AQ79" s="553"/>
      <c r="AR79" s="553"/>
      <c r="AS79" s="553"/>
      <c r="AT79" s="553"/>
      <c r="AU79" s="553"/>
      <c r="AV79" s="553"/>
      <c r="AW79" s="553"/>
      <c r="AX79" s="553"/>
      <c r="AY79" s="553"/>
      <c r="AZ79" s="553"/>
      <c r="BA79" s="553"/>
      <c r="BB79" s="553"/>
      <c r="BC79" s="552"/>
      <c r="BD79" s="553"/>
      <c r="BE79" s="553"/>
      <c r="BF79" s="553"/>
      <c r="BG79" s="553"/>
      <c r="BH79" s="553"/>
      <c r="BI79" s="553"/>
      <c r="BJ79" s="553"/>
      <c r="BK79" s="553"/>
      <c r="BL79" s="553"/>
      <c r="BM79" s="553"/>
      <c r="BN79" s="553"/>
      <c r="BO79" s="553"/>
      <c r="BP79" s="553"/>
      <c r="BQ79" s="553"/>
      <c r="BR79" s="553"/>
      <c r="BS79" s="553"/>
      <c r="BT79" s="553"/>
      <c r="BU79" s="553"/>
      <c r="BV79" s="553"/>
      <c r="BW79" s="553"/>
      <c r="BX79" s="553"/>
      <c r="BY79" s="553"/>
      <c r="BZ79" s="553"/>
      <c r="CA79" s="553"/>
      <c r="CB79" s="553"/>
      <c r="CC79" s="553"/>
      <c r="CD79" s="553"/>
      <c r="CE79" s="553"/>
      <c r="CF79" s="553"/>
      <c r="CG79" s="553"/>
      <c r="CH79" s="553"/>
      <c r="CI79" s="553"/>
      <c r="CJ79" s="553"/>
      <c r="CK79" s="553"/>
      <c r="CL79" s="553"/>
      <c r="CM79" s="553"/>
      <c r="CN79" s="553"/>
      <c r="CO79" s="553"/>
      <c r="CP79" s="553"/>
      <c r="CQ79" s="553"/>
      <c r="CR79" s="553"/>
      <c r="CS79" s="553"/>
      <c r="CT79" s="553"/>
      <c r="CU79" s="553"/>
      <c r="CV79" s="553"/>
      <c r="CW79" s="553"/>
      <c r="CX79" s="553"/>
      <c r="CY79" s="553"/>
      <c r="CZ79" s="553"/>
      <c r="DA79" s="553"/>
      <c r="DB79" s="553"/>
      <c r="DC79" s="553"/>
      <c r="DD79" s="553"/>
      <c r="DE79" s="553"/>
      <c r="DF79" s="553"/>
      <c r="DG79" s="553"/>
      <c r="DH79" s="553"/>
      <c r="DI79" s="553"/>
      <c r="DJ79" s="553"/>
      <c r="DK79" s="553"/>
      <c r="DL79" s="553"/>
      <c r="DM79" s="553"/>
      <c r="DN79" s="553"/>
      <c r="DO79" s="553"/>
      <c r="DP79" s="553"/>
      <c r="DQ79" s="553"/>
      <c r="DR79" s="553"/>
      <c r="DS79" s="553"/>
      <c r="DT79" s="553"/>
      <c r="DU79" s="553"/>
      <c r="DV79" s="553"/>
      <c r="DW79" s="553"/>
      <c r="DX79" s="553"/>
      <c r="DY79" s="553"/>
      <c r="DZ79" s="553"/>
      <c r="EA79" s="553"/>
      <c r="EB79" s="553"/>
      <c r="EC79" s="553"/>
      <c r="ED79" s="553"/>
      <c r="EE79" s="553"/>
      <c r="EF79" s="553"/>
      <c r="EG79" s="553"/>
      <c r="EH79" s="553"/>
      <c r="EI79" s="553"/>
      <c r="EJ79" s="553"/>
      <c r="EK79" s="553"/>
      <c r="EL79" s="553"/>
      <c r="EM79" s="553"/>
      <c r="EN79" s="553"/>
      <c r="EO79" s="553"/>
      <c r="EP79" s="553"/>
      <c r="EQ79" s="553"/>
      <c r="ER79" s="553"/>
      <c r="ES79" s="553"/>
      <c r="ET79" s="553"/>
      <c r="EU79" s="553"/>
      <c r="EV79" s="553"/>
      <c r="EW79" s="553"/>
      <c r="EX79" s="553"/>
      <c r="EY79" s="553"/>
      <c r="EZ79" s="553"/>
      <c r="FA79" s="553"/>
      <c r="FB79" s="553"/>
      <c r="FC79" s="553"/>
      <c r="FD79" s="553"/>
      <c r="FE79" s="553"/>
      <c r="FF79" s="553"/>
      <c r="FG79" s="553"/>
      <c r="FH79" s="553"/>
      <c r="FI79" s="553"/>
      <c r="FJ79" s="553"/>
      <c r="FK79" s="553"/>
      <c r="FL79" s="553"/>
      <c r="FM79" s="553"/>
      <c r="FN79" s="553"/>
      <c r="FO79" s="553"/>
      <c r="FP79" s="553"/>
      <c r="FQ79" s="553"/>
      <c r="FR79" s="553"/>
      <c r="FS79" s="553"/>
      <c r="FT79" s="553"/>
      <c r="FU79" s="553"/>
      <c r="FV79" s="553"/>
      <c r="FW79" s="553"/>
      <c r="FX79" s="553"/>
      <c r="FY79" s="553"/>
      <c r="FZ79" s="553"/>
      <c r="GA79" s="553"/>
      <c r="GB79" s="553"/>
      <c r="GC79" s="553"/>
      <c r="GD79" s="553"/>
      <c r="GE79" s="553"/>
      <c r="GF79" s="553"/>
      <c r="GG79" s="553"/>
      <c r="GH79" s="553"/>
      <c r="GI79" s="553"/>
      <c r="GJ79" s="553"/>
      <c r="GK79" s="553"/>
      <c r="GL79" s="553"/>
      <c r="GM79" s="553"/>
      <c r="GN79" s="553"/>
      <c r="GO79" s="553"/>
      <c r="GP79" s="553"/>
      <c r="GQ79" s="553"/>
      <c r="GR79" s="553"/>
      <c r="GS79" s="553"/>
      <c r="GT79" s="553"/>
      <c r="GU79" s="553"/>
      <c r="GV79" s="553"/>
      <c r="GW79" s="553"/>
      <c r="GX79" s="553"/>
      <c r="GY79" s="553"/>
      <c r="GZ79" s="553"/>
      <c r="HA79" s="553"/>
      <c r="HB79" s="553"/>
      <c r="HC79" s="553"/>
      <c r="HD79" s="553"/>
      <c r="HE79" s="553"/>
      <c r="HF79" s="553"/>
      <c r="HG79" s="553"/>
      <c r="HH79" s="553"/>
      <c r="HI79" s="553"/>
      <c r="HJ79" s="553"/>
      <c r="HK79" s="553"/>
      <c r="HL79" s="553"/>
      <c r="HM79" s="553"/>
      <c r="HN79" s="553"/>
      <c r="HO79" s="553"/>
      <c r="HP79" s="553"/>
      <c r="HQ79" s="553"/>
      <c r="HR79" s="553"/>
      <c r="HS79" s="553"/>
      <c r="HT79" s="553"/>
      <c r="HU79" s="553"/>
      <c r="HV79" s="553"/>
      <c r="HW79" s="553"/>
      <c r="HX79" s="553"/>
      <c r="HY79" s="553"/>
      <c r="HZ79" s="553"/>
      <c r="IA79" s="553"/>
      <c r="IB79" s="553"/>
      <c r="IC79" s="553"/>
      <c r="ID79" s="553"/>
      <c r="IE79" s="553"/>
      <c r="IF79" s="553"/>
      <c r="IG79" s="553"/>
      <c r="IH79" s="553"/>
      <c r="II79" s="553"/>
      <c r="IJ79" s="553"/>
      <c r="IK79" s="553"/>
      <c r="IL79" s="553"/>
      <c r="IM79" s="553"/>
      <c r="IN79" s="553"/>
      <c r="IO79" s="553"/>
      <c r="IP79" s="553"/>
      <c r="IQ79" s="553"/>
      <c r="IR79" s="553"/>
      <c r="IS79" s="553"/>
      <c r="IT79" s="553"/>
      <c r="IU79" s="553"/>
      <c r="IV79" s="553"/>
      <c r="IW79" s="553"/>
      <c r="IX79" s="553"/>
      <c r="IY79" s="553"/>
      <c r="IZ79" s="553"/>
      <c r="JA79" s="553"/>
      <c r="JB79" s="721"/>
      <c r="JC79" s="721"/>
      <c r="JD79" s="299"/>
      <c r="JE79" s="299"/>
      <c r="JF79" s="549"/>
      <c r="JG79" s="299"/>
      <c r="JH79" s="709"/>
      <c r="JI79" s="710"/>
      <c r="JJ79" s="710"/>
    </row>
    <row r="80" spans="1:270" s="550" customFormat="1" ht="21.95" customHeight="1">
      <c r="A80" s="554"/>
      <c r="B80" s="551" t="s">
        <v>1650</v>
      </c>
      <c r="C80" s="49"/>
      <c r="D80" s="50"/>
      <c r="E80" s="26"/>
      <c r="F80" s="552"/>
      <c r="G80" s="553"/>
      <c r="H80" s="553"/>
      <c r="I80" s="553"/>
      <c r="J80" s="553"/>
      <c r="K80" s="553"/>
      <c r="L80" s="553"/>
      <c r="M80" s="553"/>
      <c r="N80" s="553"/>
      <c r="O80" s="553"/>
      <c r="P80" s="553"/>
      <c r="Q80" s="553"/>
      <c r="R80" s="553"/>
      <c r="S80" s="553"/>
      <c r="T80" s="553"/>
      <c r="U80" s="553"/>
      <c r="V80" s="553"/>
      <c r="W80" s="553"/>
      <c r="X80" s="553"/>
      <c r="Y80" s="553"/>
      <c r="Z80" s="552"/>
      <c r="AA80" s="553"/>
      <c r="AB80" s="553"/>
      <c r="AC80" s="553"/>
      <c r="AD80" s="553"/>
      <c r="AE80" s="553"/>
      <c r="AF80" s="553"/>
      <c r="AG80" s="553"/>
      <c r="AH80" s="553"/>
      <c r="AI80" s="553"/>
      <c r="AJ80" s="553"/>
      <c r="AK80" s="553"/>
      <c r="AL80" s="553"/>
      <c r="AM80" s="553"/>
      <c r="AN80" s="552"/>
      <c r="AO80" s="553"/>
      <c r="AP80" s="553"/>
      <c r="AQ80" s="553"/>
      <c r="AR80" s="553"/>
      <c r="AS80" s="553"/>
      <c r="AT80" s="553"/>
      <c r="AU80" s="553"/>
      <c r="AV80" s="553"/>
      <c r="AW80" s="553"/>
      <c r="AX80" s="553"/>
      <c r="AY80" s="553"/>
      <c r="AZ80" s="553"/>
      <c r="BA80" s="553"/>
      <c r="BB80" s="553"/>
      <c r="BC80" s="552"/>
      <c r="BD80" s="553"/>
      <c r="BE80" s="553"/>
      <c r="BF80" s="553"/>
      <c r="BG80" s="553"/>
      <c r="BH80" s="553"/>
      <c r="BI80" s="553"/>
      <c r="BJ80" s="553"/>
      <c r="BK80" s="553"/>
      <c r="BL80" s="553"/>
      <c r="BM80" s="553"/>
      <c r="BN80" s="553"/>
      <c r="BO80" s="553"/>
      <c r="BP80" s="553"/>
      <c r="BQ80" s="553"/>
      <c r="BR80" s="553"/>
      <c r="BS80" s="553"/>
      <c r="BT80" s="553"/>
      <c r="BU80" s="553"/>
      <c r="BV80" s="553"/>
      <c r="BW80" s="553"/>
      <c r="BX80" s="553"/>
      <c r="BY80" s="553"/>
      <c r="BZ80" s="553"/>
      <c r="CA80" s="553"/>
      <c r="CB80" s="553"/>
      <c r="CC80" s="553"/>
      <c r="CD80" s="553"/>
      <c r="CE80" s="553"/>
      <c r="CF80" s="553"/>
      <c r="CG80" s="553"/>
      <c r="CH80" s="553"/>
      <c r="CI80" s="553"/>
      <c r="CJ80" s="553"/>
      <c r="CK80" s="553"/>
      <c r="CL80" s="553"/>
      <c r="CM80" s="553"/>
      <c r="CN80" s="553"/>
      <c r="CO80" s="553"/>
      <c r="CP80" s="553"/>
      <c r="CQ80" s="553"/>
      <c r="CR80" s="553"/>
      <c r="CS80" s="553"/>
      <c r="CT80" s="553"/>
      <c r="CU80" s="553"/>
      <c r="CV80" s="553"/>
      <c r="CW80" s="553"/>
      <c r="CX80" s="553"/>
      <c r="CY80" s="553"/>
      <c r="CZ80" s="553"/>
      <c r="DA80" s="553"/>
      <c r="DB80" s="553"/>
      <c r="DC80" s="553"/>
      <c r="DD80" s="553"/>
      <c r="DE80" s="553"/>
      <c r="DF80" s="553"/>
      <c r="DG80" s="553"/>
      <c r="DH80" s="553"/>
      <c r="DI80" s="553"/>
      <c r="DJ80" s="553"/>
      <c r="DK80" s="553"/>
      <c r="DL80" s="553"/>
      <c r="DM80" s="553"/>
      <c r="DN80" s="553"/>
      <c r="DO80" s="553"/>
      <c r="DP80" s="553"/>
      <c r="DQ80" s="553"/>
      <c r="DR80" s="553"/>
      <c r="DS80" s="553"/>
      <c r="DT80" s="553"/>
      <c r="DU80" s="553"/>
      <c r="DV80" s="553"/>
      <c r="DW80" s="553"/>
      <c r="DX80" s="553"/>
      <c r="DY80" s="553"/>
      <c r="DZ80" s="553"/>
      <c r="EA80" s="553"/>
      <c r="EB80" s="553"/>
      <c r="EC80" s="553"/>
      <c r="ED80" s="553"/>
      <c r="EE80" s="553"/>
      <c r="EF80" s="553"/>
      <c r="EG80" s="553"/>
      <c r="EH80" s="553"/>
      <c r="EI80" s="553"/>
      <c r="EJ80" s="553"/>
      <c r="EK80" s="553"/>
      <c r="EL80" s="553"/>
      <c r="EM80" s="553"/>
      <c r="EN80" s="553"/>
      <c r="EO80" s="553"/>
      <c r="EP80" s="553"/>
      <c r="EQ80" s="553"/>
      <c r="ER80" s="553"/>
      <c r="ES80" s="553"/>
      <c r="ET80" s="553"/>
      <c r="EU80" s="553"/>
      <c r="EV80" s="553"/>
      <c r="EW80" s="553"/>
      <c r="EX80" s="553"/>
      <c r="EY80" s="553"/>
      <c r="EZ80" s="553"/>
      <c r="FA80" s="553"/>
      <c r="FB80" s="553"/>
      <c r="FC80" s="553"/>
      <c r="FD80" s="553"/>
      <c r="FE80" s="553"/>
      <c r="FF80" s="553"/>
      <c r="FG80" s="553"/>
      <c r="FH80" s="553"/>
      <c r="FI80" s="553"/>
      <c r="FJ80" s="553"/>
      <c r="FK80" s="553"/>
      <c r="FL80" s="553"/>
      <c r="FM80" s="553"/>
      <c r="FN80" s="553"/>
      <c r="FO80" s="553"/>
      <c r="FP80" s="553"/>
      <c r="FQ80" s="553"/>
      <c r="FR80" s="553"/>
      <c r="FS80" s="553"/>
      <c r="FT80" s="553"/>
      <c r="FU80" s="553"/>
      <c r="FV80" s="553"/>
      <c r="FW80" s="553"/>
      <c r="FX80" s="553"/>
      <c r="FY80" s="553"/>
      <c r="FZ80" s="553"/>
      <c r="GA80" s="553"/>
      <c r="GB80" s="553"/>
      <c r="GC80" s="553"/>
      <c r="GD80" s="553"/>
      <c r="GE80" s="553"/>
      <c r="GF80" s="553"/>
      <c r="GG80" s="553"/>
      <c r="GH80" s="553"/>
      <c r="GI80" s="553"/>
      <c r="GJ80" s="553"/>
      <c r="GK80" s="553"/>
      <c r="GL80" s="553"/>
      <c r="GM80" s="553"/>
      <c r="GN80" s="553"/>
      <c r="GO80" s="553"/>
      <c r="GP80" s="553"/>
      <c r="GQ80" s="553"/>
      <c r="GR80" s="553"/>
      <c r="GS80" s="553"/>
      <c r="GT80" s="553"/>
      <c r="GU80" s="553"/>
      <c r="GV80" s="553"/>
      <c r="GW80" s="553"/>
      <c r="GX80" s="553"/>
      <c r="GY80" s="553"/>
      <c r="GZ80" s="553"/>
      <c r="HA80" s="553"/>
      <c r="HB80" s="553"/>
      <c r="HC80" s="553"/>
      <c r="HD80" s="553"/>
      <c r="HE80" s="553"/>
      <c r="HF80" s="553"/>
      <c r="HG80" s="553"/>
      <c r="HH80" s="553"/>
      <c r="HI80" s="553"/>
      <c r="HJ80" s="553"/>
      <c r="HK80" s="553"/>
      <c r="HL80" s="553"/>
      <c r="HM80" s="553"/>
      <c r="HN80" s="553"/>
      <c r="HO80" s="553"/>
      <c r="HP80" s="553"/>
      <c r="HQ80" s="553"/>
      <c r="HR80" s="553"/>
      <c r="HS80" s="553"/>
      <c r="HT80" s="553"/>
      <c r="HU80" s="553"/>
      <c r="HV80" s="553"/>
      <c r="HW80" s="553"/>
      <c r="HX80" s="553"/>
      <c r="HY80" s="553"/>
      <c r="HZ80" s="553"/>
      <c r="IA80" s="553"/>
      <c r="IB80" s="553"/>
      <c r="IC80" s="553"/>
      <c r="ID80" s="553"/>
      <c r="IE80" s="553"/>
      <c r="IF80" s="553"/>
      <c r="IG80" s="553"/>
      <c r="IH80" s="553"/>
      <c r="II80" s="553"/>
      <c r="IJ80" s="553"/>
      <c r="IK80" s="553"/>
      <c r="IL80" s="553"/>
      <c r="IM80" s="553"/>
      <c r="IN80" s="553"/>
      <c r="IO80" s="553"/>
      <c r="IP80" s="553"/>
      <c r="IQ80" s="553"/>
      <c r="IR80" s="553"/>
      <c r="IS80" s="553"/>
      <c r="IT80" s="553"/>
      <c r="IU80" s="553"/>
      <c r="IV80" s="553"/>
      <c r="IW80" s="553"/>
      <c r="IX80" s="553"/>
      <c r="IY80" s="553"/>
      <c r="IZ80" s="553"/>
      <c r="JA80" s="553"/>
      <c r="JB80" s="721"/>
      <c r="JC80" s="721"/>
      <c r="JD80" s="299"/>
      <c r="JE80" s="299"/>
      <c r="JF80" s="549"/>
      <c r="JG80" s="299"/>
      <c r="JH80" s="709"/>
      <c r="JI80" s="710"/>
      <c r="JJ80" s="710"/>
    </row>
    <row r="81" spans="1:270" s="550" customFormat="1" ht="21.95" customHeight="1">
      <c r="A81" s="554"/>
      <c r="B81" s="555">
        <v>1</v>
      </c>
      <c r="C81" s="49" t="s">
        <v>1435</v>
      </c>
      <c r="D81" s="50" t="s">
        <v>1595</v>
      </c>
      <c r="E81" s="26" t="s">
        <v>38</v>
      </c>
      <c r="F81" s="552">
        <f>SUM(G81:IM81)</f>
        <v>41</v>
      </c>
      <c r="G81" s="553"/>
      <c r="H81" s="553"/>
      <c r="I81" s="553"/>
      <c r="J81" s="553"/>
      <c r="K81" s="553"/>
      <c r="L81" s="553"/>
      <c r="M81" s="553">
        <v>1</v>
      </c>
      <c r="N81" s="553">
        <v>1</v>
      </c>
      <c r="O81" s="553">
        <v>1</v>
      </c>
      <c r="P81" s="553">
        <v>1</v>
      </c>
      <c r="Q81" s="553"/>
      <c r="R81" s="553">
        <v>1</v>
      </c>
      <c r="S81" s="553">
        <v>1</v>
      </c>
      <c r="T81" s="553">
        <v>1</v>
      </c>
      <c r="U81" s="553">
        <v>1</v>
      </c>
      <c r="V81" s="553">
        <v>1</v>
      </c>
      <c r="W81" s="553">
        <v>1</v>
      </c>
      <c r="X81" s="553">
        <v>1</v>
      </c>
      <c r="Y81" s="553">
        <v>1</v>
      </c>
      <c r="Z81" s="553"/>
      <c r="AA81" s="553">
        <v>1</v>
      </c>
      <c r="AB81" s="553">
        <v>1</v>
      </c>
      <c r="AC81" s="553">
        <v>1</v>
      </c>
      <c r="AD81" s="553">
        <v>1</v>
      </c>
      <c r="AE81" s="553"/>
      <c r="AF81" s="553">
        <v>1</v>
      </c>
      <c r="AG81" s="553">
        <v>1</v>
      </c>
      <c r="AH81" s="553">
        <v>1</v>
      </c>
      <c r="AI81" s="553">
        <v>1</v>
      </c>
      <c r="AJ81" s="553">
        <v>1</v>
      </c>
      <c r="AK81" s="553">
        <v>1</v>
      </c>
      <c r="AL81" s="553"/>
      <c r="AM81" s="553">
        <v>1</v>
      </c>
      <c r="AN81" s="553">
        <v>1</v>
      </c>
      <c r="AO81" s="553">
        <v>1</v>
      </c>
      <c r="AP81" s="553">
        <v>1</v>
      </c>
      <c r="AQ81" s="553">
        <v>1</v>
      </c>
      <c r="AR81" s="553">
        <v>1</v>
      </c>
      <c r="AS81" s="553">
        <v>1</v>
      </c>
      <c r="AT81" s="553">
        <v>1</v>
      </c>
      <c r="AU81" s="553">
        <v>1</v>
      </c>
      <c r="AV81" s="553">
        <v>1</v>
      </c>
      <c r="AW81" s="553">
        <v>1</v>
      </c>
      <c r="AX81" s="553">
        <v>1</v>
      </c>
      <c r="AY81" s="553"/>
      <c r="AZ81" s="553">
        <v>1</v>
      </c>
      <c r="BA81" s="553">
        <v>1</v>
      </c>
      <c r="BB81" s="553">
        <v>1</v>
      </c>
      <c r="BC81" s="553">
        <v>1</v>
      </c>
      <c r="BD81" s="553">
        <v>1</v>
      </c>
      <c r="BE81" s="553">
        <v>1</v>
      </c>
      <c r="BF81" s="553">
        <v>1</v>
      </c>
      <c r="BG81" s="553"/>
      <c r="BH81" s="553"/>
      <c r="BI81" s="553"/>
      <c r="BJ81" s="553"/>
      <c r="BK81" s="553"/>
      <c r="BL81" s="553"/>
      <c r="BM81" s="553"/>
      <c r="BN81" s="553"/>
      <c r="BO81" s="553"/>
      <c r="BP81" s="553"/>
      <c r="BQ81" s="553"/>
      <c r="BR81" s="553"/>
      <c r="BS81" s="553"/>
      <c r="BT81" s="553"/>
      <c r="BU81" s="553"/>
      <c r="BV81" s="553"/>
      <c r="BW81" s="553"/>
      <c r="BX81" s="553"/>
      <c r="BY81" s="553"/>
      <c r="BZ81" s="553"/>
      <c r="CA81" s="553"/>
      <c r="CB81" s="553"/>
      <c r="CC81" s="553"/>
      <c r="CD81" s="553"/>
      <c r="CE81" s="553"/>
      <c r="CF81" s="553"/>
      <c r="CG81" s="553"/>
      <c r="CH81" s="553"/>
      <c r="CI81" s="553"/>
      <c r="CJ81" s="553"/>
      <c r="CK81" s="553"/>
      <c r="CL81" s="553"/>
      <c r="CM81" s="553"/>
      <c r="CN81" s="553"/>
      <c r="CO81" s="553"/>
      <c r="CP81" s="553"/>
      <c r="CQ81" s="553"/>
      <c r="CR81" s="553"/>
      <c r="CS81" s="553"/>
      <c r="CT81" s="553"/>
      <c r="CU81" s="553"/>
      <c r="CV81" s="553"/>
      <c r="CW81" s="553"/>
      <c r="CX81" s="553"/>
      <c r="CY81" s="553"/>
      <c r="CZ81" s="553"/>
      <c r="DA81" s="553"/>
      <c r="DB81" s="553"/>
      <c r="DC81" s="553"/>
      <c r="DD81" s="553"/>
      <c r="DE81" s="553"/>
      <c r="DF81" s="553"/>
      <c r="DG81" s="553"/>
      <c r="DH81" s="553"/>
      <c r="DI81" s="553"/>
      <c r="DJ81" s="553"/>
      <c r="DK81" s="553"/>
      <c r="DL81" s="553"/>
      <c r="DM81" s="553"/>
      <c r="DN81" s="553"/>
      <c r="DO81" s="553"/>
      <c r="DP81" s="553"/>
      <c r="DQ81" s="553"/>
      <c r="DR81" s="553"/>
      <c r="DS81" s="553"/>
      <c r="DT81" s="553"/>
      <c r="DU81" s="553"/>
      <c r="DV81" s="553"/>
      <c r="DW81" s="553"/>
      <c r="DX81" s="553"/>
      <c r="DY81" s="553"/>
      <c r="DZ81" s="553"/>
      <c r="EA81" s="553"/>
      <c r="EB81" s="553"/>
      <c r="EC81" s="553"/>
      <c r="ED81" s="553"/>
      <c r="EE81" s="553"/>
      <c r="EF81" s="553"/>
      <c r="EG81" s="553"/>
      <c r="EH81" s="553"/>
      <c r="EI81" s="553"/>
      <c r="EJ81" s="553"/>
      <c r="EK81" s="553"/>
      <c r="EL81" s="553"/>
      <c r="EM81" s="553"/>
      <c r="EN81" s="553"/>
      <c r="EO81" s="553"/>
      <c r="EP81" s="553"/>
      <c r="EQ81" s="553"/>
      <c r="ER81" s="553"/>
      <c r="ES81" s="553"/>
      <c r="ET81" s="553"/>
      <c r="EU81" s="553"/>
      <c r="EV81" s="553"/>
      <c r="EW81" s="553"/>
      <c r="EX81" s="553"/>
      <c r="EY81" s="553"/>
      <c r="EZ81" s="553"/>
      <c r="FA81" s="553"/>
      <c r="FB81" s="553"/>
      <c r="FC81" s="553"/>
      <c r="FD81" s="553"/>
      <c r="FE81" s="553"/>
      <c r="FF81" s="553"/>
      <c r="FG81" s="553"/>
      <c r="FH81" s="553"/>
      <c r="FI81" s="553"/>
      <c r="FJ81" s="553"/>
      <c r="FK81" s="553"/>
      <c r="FL81" s="553"/>
      <c r="FM81" s="553"/>
      <c r="FN81" s="553"/>
      <c r="FO81" s="553"/>
      <c r="FP81" s="553"/>
      <c r="FQ81" s="553"/>
      <c r="FR81" s="553"/>
      <c r="FS81" s="553"/>
      <c r="FT81" s="553"/>
      <c r="FU81" s="553"/>
      <c r="FV81" s="553"/>
      <c r="FW81" s="553"/>
      <c r="FX81" s="553"/>
      <c r="FY81" s="553"/>
      <c r="FZ81" s="553"/>
      <c r="GA81" s="553"/>
      <c r="GB81" s="553"/>
      <c r="GC81" s="553"/>
      <c r="GD81" s="553"/>
      <c r="GE81" s="553"/>
      <c r="GF81" s="553"/>
      <c r="GG81" s="553"/>
      <c r="GH81" s="553"/>
      <c r="GI81" s="553"/>
      <c r="GJ81" s="553"/>
      <c r="GK81" s="553"/>
      <c r="GL81" s="553"/>
      <c r="GM81" s="553"/>
      <c r="GN81" s="553"/>
      <c r="GO81" s="553"/>
      <c r="GP81" s="553"/>
      <c r="GQ81" s="553"/>
      <c r="GR81" s="553"/>
      <c r="GS81" s="553"/>
      <c r="GT81" s="553"/>
      <c r="GU81" s="553"/>
      <c r="GV81" s="553"/>
      <c r="GW81" s="553"/>
      <c r="GX81" s="553"/>
      <c r="GY81" s="553"/>
      <c r="GZ81" s="553"/>
      <c r="HA81" s="553"/>
      <c r="HB81" s="553"/>
      <c r="HC81" s="553"/>
      <c r="HD81" s="553"/>
      <c r="HE81" s="553"/>
      <c r="HF81" s="553"/>
      <c r="HG81" s="553"/>
      <c r="HH81" s="553"/>
      <c r="HI81" s="553"/>
      <c r="HJ81" s="553"/>
      <c r="HK81" s="553"/>
      <c r="HL81" s="553"/>
      <c r="HM81" s="553"/>
      <c r="HN81" s="553"/>
      <c r="HO81" s="553"/>
      <c r="HP81" s="553"/>
      <c r="HQ81" s="553"/>
      <c r="HR81" s="553"/>
      <c r="HS81" s="553"/>
      <c r="HT81" s="553"/>
      <c r="HU81" s="553"/>
      <c r="HV81" s="553"/>
      <c r="HW81" s="553"/>
      <c r="HX81" s="553"/>
      <c r="HY81" s="553"/>
      <c r="HZ81" s="553"/>
      <c r="IA81" s="553"/>
      <c r="IB81" s="553"/>
      <c r="IC81" s="553"/>
      <c r="ID81" s="553"/>
      <c r="IE81" s="553"/>
      <c r="IF81" s="553"/>
      <c r="IG81" s="553"/>
      <c r="IH81" s="553"/>
      <c r="II81" s="553"/>
      <c r="IJ81" s="553"/>
      <c r="IK81" s="553"/>
      <c r="IL81" s="553"/>
      <c r="IM81" s="553"/>
      <c r="IN81" s="553"/>
      <c r="IO81" s="553"/>
      <c r="IP81" s="553"/>
      <c r="IQ81" s="553"/>
      <c r="IR81" s="553"/>
      <c r="IS81" s="553"/>
      <c r="IT81" s="553"/>
      <c r="IU81" s="553"/>
      <c r="IV81" s="553"/>
      <c r="IW81" s="553"/>
      <c r="IX81" s="553"/>
      <c r="IY81" s="553"/>
      <c r="IZ81" s="553"/>
      <c r="JA81" s="553"/>
      <c r="JB81" s="721"/>
      <c r="JC81" s="721"/>
      <c r="JD81" s="299"/>
      <c r="JE81" s="299"/>
      <c r="JF81" s="549" t="str">
        <f>CONCATENATE($B$80,C81,D81)</f>
        <v>아. 태양전지 설치태양전지 설치12V 150W, 가대포함 * 2</v>
      </c>
      <c r="JG81" s="711">
        <f>F81</f>
        <v>41</v>
      </c>
      <c r="JH81" s="299" t="str">
        <f>E81</f>
        <v>식</v>
      </c>
      <c r="JI81" s="710"/>
      <c r="JJ81" s="710"/>
    </row>
    <row r="82" spans="1:270" s="550" customFormat="1" ht="21.95" customHeight="1">
      <c r="A82" s="554"/>
      <c r="B82" s="555">
        <f>B81+1</f>
        <v>2</v>
      </c>
      <c r="C82" s="49" t="s">
        <v>1435</v>
      </c>
      <c r="D82" s="50" t="s">
        <v>1599</v>
      </c>
      <c r="E82" s="26" t="s">
        <v>38</v>
      </c>
      <c r="F82" s="552">
        <f>SUM(G82:IM82)</f>
        <v>5</v>
      </c>
      <c r="G82" s="553"/>
      <c r="H82" s="553"/>
      <c r="I82" s="553"/>
      <c r="J82" s="553"/>
      <c r="K82" s="553"/>
      <c r="L82" s="553"/>
      <c r="M82" s="553"/>
      <c r="N82" s="553"/>
      <c r="O82" s="553"/>
      <c r="P82" s="553"/>
      <c r="Q82" s="552">
        <v>1</v>
      </c>
      <c r="R82" s="553"/>
      <c r="S82" s="553"/>
      <c r="T82" s="553"/>
      <c r="U82" s="553"/>
      <c r="V82" s="553"/>
      <c r="W82" s="553"/>
      <c r="X82" s="553"/>
      <c r="Y82" s="553"/>
      <c r="Z82" s="552">
        <v>1</v>
      </c>
      <c r="AA82" s="553"/>
      <c r="AB82" s="553"/>
      <c r="AC82" s="553"/>
      <c r="AD82" s="553"/>
      <c r="AE82" s="552">
        <v>1</v>
      </c>
      <c r="AF82" s="553"/>
      <c r="AG82" s="553"/>
      <c r="AH82" s="553"/>
      <c r="AI82" s="553"/>
      <c r="AJ82" s="553"/>
      <c r="AK82" s="553"/>
      <c r="AL82" s="552">
        <v>1</v>
      </c>
      <c r="AM82" s="553"/>
      <c r="AN82" s="552"/>
      <c r="AO82" s="553"/>
      <c r="AP82" s="553"/>
      <c r="AQ82" s="553"/>
      <c r="AR82" s="553"/>
      <c r="AS82" s="553"/>
      <c r="AT82" s="553"/>
      <c r="AU82" s="553"/>
      <c r="AV82" s="553"/>
      <c r="AW82" s="553"/>
      <c r="AX82" s="553"/>
      <c r="AY82" s="552">
        <v>1</v>
      </c>
      <c r="AZ82" s="553"/>
      <c r="BA82" s="553"/>
      <c r="BB82" s="553"/>
      <c r="BC82" s="552"/>
      <c r="BD82" s="553"/>
      <c r="BE82" s="553"/>
      <c r="BF82" s="553"/>
      <c r="BG82" s="553"/>
      <c r="BH82" s="553"/>
      <c r="BI82" s="553"/>
      <c r="BJ82" s="553"/>
      <c r="BK82" s="553"/>
      <c r="BL82" s="553"/>
      <c r="BM82" s="553"/>
      <c r="BN82" s="553"/>
      <c r="BO82" s="553"/>
      <c r="BP82" s="553"/>
      <c r="BQ82" s="553"/>
      <c r="BR82" s="553"/>
      <c r="BS82" s="553"/>
      <c r="BT82" s="553"/>
      <c r="BU82" s="553"/>
      <c r="BV82" s="553"/>
      <c r="BW82" s="553"/>
      <c r="BX82" s="553"/>
      <c r="BY82" s="553"/>
      <c r="BZ82" s="553"/>
      <c r="CA82" s="553"/>
      <c r="CB82" s="553"/>
      <c r="CC82" s="553"/>
      <c r="CD82" s="553"/>
      <c r="CE82" s="553"/>
      <c r="CF82" s="553"/>
      <c r="CG82" s="553"/>
      <c r="CH82" s="553"/>
      <c r="CI82" s="553"/>
      <c r="CJ82" s="553"/>
      <c r="CK82" s="553"/>
      <c r="CL82" s="553"/>
      <c r="CM82" s="553"/>
      <c r="CN82" s="553"/>
      <c r="CO82" s="553"/>
      <c r="CP82" s="553"/>
      <c r="CQ82" s="553"/>
      <c r="CR82" s="553"/>
      <c r="CS82" s="553"/>
      <c r="CT82" s="553"/>
      <c r="CU82" s="553"/>
      <c r="CV82" s="553"/>
      <c r="CW82" s="553"/>
      <c r="CX82" s="553"/>
      <c r="CY82" s="553"/>
      <c r="CZ82" s="553"/>
      <c r="DA82" s="553"/>
      <c r="DB82" s="553"/>
      <c r="DC82" s="553"/>
      <c r="DD82" s="553"/>
      <c r="DE82" s="553"/>
      <c r="DF82" s="553"/>
      <c r="DG82" s="553"/>
      <c r="DH82" s="553"/>
      <c r="DI82" s="553"/>
      <c r="DJ82" s="553"/>
      <c r="DK82" s="553"/>
      <c r="DL82" s="553"/>
      <c r="DM82" s="553"/>
      <c r="DN82" s="553"/>
      <c r="DO82" s="553"/>
      <c r="DP82" s="553"/>
      <c r="DQ82" s="553"/>
      <c r="DR82" s="553"/>
      <c r="DS82" s="553"/>
      <c r="DT82" s="553"/>
      <c r="DU82" s="553"/>
      <c r="DV82" s="553"/>
      <c r="DW82" s="553"/>
      <c r="DX82" s="553"/>
      <c r="DY82" s="553"/>
      <c r="DZ82" s="553"/>
      <c r="EA82" s="553"/>
      <c r="EB82" s="553"/>
      <c r="EC82" s="553"/>
      <c r="ED82" s="553"/>
      <c r="EE82" s="553"/>
      <c r="EF82" s="553"/>
      <c r="EG82" s="553"/>
      <c r="EH82" s="553"/>
      <c r="EI82" s="553"/>
      <c r="EJ82" s="553"/>
      <c r="EK82" s="553"/>
      <c r="EL82" s="553"/>
      <c r="EM82" s="553"/>
      <c r="EN82" s="553"/>
      <c r="EO82" s="553"/>
      <c r="EP82" s="553"/>
      <c r="EQ82" s="553"/>
      <c r="ER82" s="553"/>
      <c r="ES82" s="553"/>
      <c r="ET82" s="553"/>
      <c r="EU82" s="553"/>
      <c r="EV82" s="553"/>
      <c r="EW82" s="553"/>
      <c r="EX82" s="553"/>
      <c r="EY82" s="553"/>
      <c r="EZ82" s="553"/>
      <c r="FA82" s="553"/>
      <c r="FB82" s="553"/>
      <c r="FC82" s="553"/>
      <c r="FD82" s="553"/>
      <c r="FE82" s="553"/>
      <c r="FF82" s="553"/>
      <c r="FG82" s="553"/>
      <c r="FH82" s="553"/>
      <c r="FI82" s="553"/>
      <c r="FJ82" s="553"/>
      <c r="FK82" s="553"/>
      <c r="FL82" s="553"/>
      <c r="FM82" s="553"/>
      <c r="FN82" s="553"/>
      <c r="FO82" s="553"/>
      <c r="FP82" s="553"/>
      <c r="FQ82" s="553"/>
      <c r="FR82" s="553"/>
      <c r="FS82" s="553"/>
      <c r="FT82" s="553"/>
      <c r="FU82" s="553"/>
      <c r="FV82" s="553"/>
      <c r="FW82" s="553"/>
      <c r="FX82" s="553"/>
      <c r="FY82" s="553"/>
      <c r="FZ82" s="553"/>
      <c r="GA82" s="553"/>
      <c r="GB82" s="553"/>
      <c r="GC82" s="553"/>
      <c r="GD82" s="553"/>
      <c r="GE82" s="553"/>
      <c r="GF82" s="553"/>
      <c r="GG82" s="553"/>
      <c r="GH82" s="553"/>
      <c r="GI82" s="553"/>
      <c r="GJ82" s="553"/>
      <c r="GK82" s="553"/>
      <c r="GL82" s="553"/>
      <c r="GM82" s="553"/>
      <c r="GN82" s="553"/>
      <c r="GO82" s="553"/>
      <c r="GP82" s="553"/>
      <c r="GQ82" s="553"/>
      <c r="GR82" s="553"/>
      <c r="GS82" s="553"/>
      <c r="GT82" s="553"/>
      <c r="GU82" s="553"/>
      <c r="GV82" s="553"/>
      <c r="GW82" s="553"/>
      <c r="GX82" s="553"/>
      <c r="GY82" s="553"/>
      <c r="GZ82" s="553"/>
      <c r="HA82" s="553"/>
      <c r="HB82" s="553"/>
      <c r="HC82" s="553"/>
      <c r="HD82" s="553"/>
      <c r="HE82" s="553"/>
      <c r="HF82" s="553"/>
      <c r="HG82" s="553"/>
      <c r="HH82" s="553"/>
      <c r="HI82" s="553"/>
      <c r="HJ82" s="553"/>
      <c r="HK82" s="553"/>
      <c r="HL82" s="553"/>
      <c r="HM82" s="553"/>
      <c r="HN82" s="553"/>
      <c r="HO82" s="553"/>
      <c r="HP82" s="553"/>
      <c r="HQ82" s="553"/>
      <c r="HR82" s="553"/>
      <c r="HS82" s="553"/>
      <c r="HT82" s="553"/>
      <c r="HU82" s="553"/>
      <c r="HV82" s="553"/>
      <c r="HW82" s="553"/>
      <c r="HX82" s="553"/>
      <c r="HY82" s="553"/>
      <c r="HZ82" s="553"/>
      <c r="IA82" s="553"/>
      <c r="IB82" s="553"/>
      <c r="IC82" s="553"/>
      <c r="ID82" s="553"/>
      <c r="IE82" s="553"/>
      <c r="IF82" s="553"/>
      <c r="IG82" s="553"/>
      <c r="IH82" s="553"/>
      <c r="II82" s="553"/>
      <c r="IJ82" s="553"/>
      <c r="IK82" s="553"/>
      <c r="IL82" s="553"/>
      <c r="IM82" s="553"/>
      <c r="IN82" s="553"/>
      <c r="IO82" s="553"/>
      <c r="IP82" s="553"/>
      <c r="IQ82" s="553"/>
      <c r="IR82" s="553"/>
      <c r="IS82" s="553"/>
      <c r="IT82" s="553"/>
      <c r="IU82" s="553"/>
      <c r="IV82" s="553"/>
      <c r="IW82" s="553"/>
      <c r="IX82" s="553"/>
      <c r="IY82" s="553"/>
      <c r="IZ82" s="553"/>
      <c r="JA82" s="553"/>
      <c r="JB82" s="721"/>
      <c r="JC82" s="721"/>
      <c r="JD82" s="299"/>
      <c r="JE82" s="549"/>
      <c r="JF82" s="549" t="str">
        <f>CONCATENATE($B$80,C82,D82)</f>
        <v>아. 태양전지 설치태양전지 설치12V 100W, 가대포함 * 4</v>
      </c>
      <c r="JG82" s="549">
        <f>F82</f>
        <v>5</v>
      </c>
      <c r="JH82" s="549" t="str">
        <f>E82</f>
        <v>식</v>
      </c>
      <c r="JI82" s="549"/>
      <c r="JJ82" s="549"/>
    </row>
    <row r="83" spans="1:270" s="550" customFormat="1" ht="21.95" customHeight="1">
      <c r="A83" s="554"/>
      <c r="B83" s="555">
        <f t="shared" ref="B83:B84" si="13">B82+1</f>
        <v>3</v>
      </c>
      <c r="C83" s="49" t="s">
        <v>1449</v>
      </c>
      <c r="D83" s="50" t="s">
        <v>1450</v>
      </c>
      <c r="E83" s="26" t="s">
        <v>78</v>
      </c>
      <c r="F83" s="552">
        <f>SUM(G83:IM83)</f>
        <v>1020</v>
      </c>
      <c r="G83" s="553"/>
      <c r="H83" s="553"/>
      <c r="I83" s="553"/>
      <c r="J83" s="553"/>
      <c r="K83" s="553"/>
      <c r="L83" s="553"/>
      <c r="M83" s="553">
        <v>20</v>
      </c>
      <c r="N83" s="553">
        <v>20</v>
      </c>
      <c r="O83" s="553">
        <v>20</v>
      </c>
      <c r="P83" s="553">
        <v>20</v>
      </c>
      <c r="Q83" s="553">
        <v>40</v>
      </c>
      <c r="R83" s="553">
        <v>20</v>
      </c>
      <c r="S83" s="553">
        <v>20</v>
      </c>
      <c r="T83" s="553">
        <v>20</v>
      </c>
      <c r="U83" s="553">
        <v>20</v>
      </c>
      <c r="V83" s="553">
        <v>20</v>
      </c>
      <c r="W83" s="553">
        <v>20</v>
      </c>
      <c r="X83" s="553">
        <v>20</v>
      </c>
      <c r="Y83" s="553">
        <v>20</v>
      </c>
      <c r="Z83" s="553">
        <v>40</v>
      </c>
      <c r="AA83" s="553">
        <v>20</v>
      </c>
      <c r="AB83" s="553">
        <v>20</v>
      </c>
      <c r="AC83" s="553">
        <v>20</v>
      </c>
      <c r="AD83" s="553">
        <v>20</v>
      </c>
      <c r="AE83" s="553">
        <v>40</v>
      </c>
      <c r="AF83" s="553">
        <v>20</v>
      </c>
      <c r="AG83" s="553">
        <v>20</v>
      </c>
      <c r="AH83" s="553">
        <v>20</v>
      </c>
      <c r="AI83" s="553">
        <v>20</v>
      </c>
      <c r="AJ83" s="553">
        <v>20</v>
      </c>
      <c r="AK83" s="553">
        <v>20</v>
      </c>
      <c r="AL83" s="553">
        <v>40</v>
      </c>
      <c r="AM83" s="553">
        <v>20</v>
      </c>
      <c r="AN83" s="553">
        <v>20</v>
      </c>
      <c r="AO83" s="553">
        <v>20</v>
      </c>
      <c r="AP83" s="553">
        <v>20</v>
      </c>
      <c r="AQ83" s="553">
        <v>20</v>
      </c>
      <c r="AR83" s="553">
        <v>20</v>
      </c>
      <c r="AS83" s="553">
        <v>20</v>
      </c>
      <c r="AT83" s="553">
        <v>20</v>
      </c>
      <c r="AU83" s="553">
        <v>20</v>
      </c>
      <c r="AV83" s="553">
        <v>20</v>
      </c>
      <c r="AW83" s="553">
        <v>20</v>
      </c>
      <c r="AX83" s="553">
        <v>20</v>
      </c>
      <c r="AY83" s="553">
        <v>40</v>
      </c>
      <c r="AZ83" s="553">
        <v>20</v>
      </c>
      <c r="BA83" s="553">
        <v>20</v>
      </c>
      <c r="BB83" s="553">
        <v>20</v>
      </c>
      <c r="BC83" s="553">
        <v>20</v>
      </c>
      <c r="BD83" s="553">
        <v>20</v>
      </c>
      <c r="BE83" s="553">
        <v>20</v>
      </c>
      <c r="BF83" s="553">
        <v>20</v>
      </c>
      <c r="BG83" s="553"/>
      <c r="BH83" s="553"/>
      <c r="BI83" s="553"/>
      <c r="BJ83" s="553"/>
      <c r="BK83" s="553"/>
      <c r="BL83" s="553"/>
      <c r="BM83" s="553"/>
      <c r="BN83" s="553"/>
      <c r="BO83" s="553"/>
      <c r="BP83" s="553"/>
      <c r="BQ83" s="553"/>
      <c r="BR83" s="553"/>
      <c r="BS83" s="553"/>
      <c r="BT83" s="553"/>
      <c r="BU83" s="553"/>
      <c r="BV83" s="553"/>
      <c r="BW83" s="553"/>
      <c r="BX83" s="553"/>
      <c r="BY83" s="553"/>
      <c r="BZ83" s="553"/>
      <c r="CA83" s="553"/>
      <c r="CB83" s="553"/>
      <c r="CC83" s="553"/>
      <c r="CD83" s="553"/>
      <c r="CE83" s="553"/>
      <c r="CF83" s="553"/>
      <c r="CG83" s="553"/>
      <c r="CH83" s="553"/>
      <c r="CI83" s="553"/>
      <c r="CJ83" s="553"/>
      <c r="CK83" s="553"/>
      <c r="CL83" s="553"/>
      <c r="CM83" s="553"/>
      <c r="CN83" s="553"/>
      <c r="CO83" s="553"/>
      <c r="CP83" s="553"/>
      <c r="CQ83" s="553"/>
      <c r="CR83" s="553"/>
      <c r="CS83" s="553"/>
      <c r="CT83" s="553"/>
      <c r="CU83" s="553"/>
      <c r="CV83" s="553"/>
      <c r="CW83" s="553"/>
      <c r="CX83" s="553"/>
      <c r="CY83" s="553"/>
      <c r="CZ83" s="553"/>
      <c r="DA83" s="553"/>
      <c r="DB83" s="553"/>
      <c r="DC83" s="553"/>
      <c r="DD83" s="553"/>
      <c r="DE83" s="553"/>
      <c r="DF83" s="553"/>
      <c r="DG83" s="553"/>
      <c r="DH83" s="553"/>
      <c r="DI83" s="553"/>
      <c r="DJ83" s="553"/>
      <c r="DK83" s="553"/>
      <c r="DL83" s="553"/>
      <c r="DM83" s="553"/>
      <c r="DN83" s="553"/>
      <c r="DO83" s="553"/>
      <c r="DP83" s="553"/>
      <c r="DQ83" s="553"/>
      <c r="DR83" s="553"/>
      <c r="DS83" s="553"/>
      <c r="DT83" s="553"/>
      <c r="DU83" s="553"/>
      <c r="DV83" s="553"/>
      <c r="DW83" s="553"/>
      <c r="DX83" s="553"/>
      <c r="DY83" s="553"/>
      <c r="DZ83" s="553"/>
      <c r="EA83" s="553"/>
      <c r="EB83" s="553"/>
      <c r="EC83" s="553"/>
      <c r="ED83" s="553"/>
      <c r="EE83" s="553"/>
      <c r="EF83" s="553"/>
      <c r="EG83" s="553"/>
      <c r="EH83" s="553"/>
      <c r="EI83" s="553"/>
      <c r="EJ83" s="553"/>
      <c r="EK83" s="553"/>
      <c r="EL83" s="553"/>
      <c r="EM83" s="553"/>
      <c r="EN83" s="553"/>
      <c r="EO83" s="553"/>
      <c r="EP83" s="553"/>
      <c r="EQ83" s="553"/>
      <c r="ER83" s="553"/>
      <c r="ES83" s="553"/>
      <c r="ET83" s="553"/>
      <c r="EU83" s="553"/>
      <c r="EV83" s="553"/>
      <c r="EW83" s="553"/>
      <c r="EX83" s="553"/>
      <c r="EY83" s="553"/>
      <c r="EZ83" s="553"/>
      <c r="FA83" s="553"/>
      <c r="FB83" s="553"/>
      <c r="FC83" s="553"/>
      <c r="FD83" s="553"/>
      <c r="FE83" s="553"/>
      <c r="FF83" s="553"/>
      <c r="FG83" s="553"/>
      <c r="FH83" s="553"/>
      <c r="FI83" s="553"/>
      <c r="FJ83" s="553"/>
      <c r="FK83" s="553"/>
      <c r="FL83" s="553"/>
      <c r="FM83" s="553"/>
      <c r="FN83" s="553"/>
      <c r="FO83" s="553"/>
      <c r="FP83" s="553"/>
      <c r="FQ83" s="553"/>
      <c r="FR83" s="553"/>
      <c r="FS83" s="553"/>
      <c r="FT83" s="553"/>
      <c r="FU83" s="553"/>
      <c r="FV83" s="553"/>
      <c r="FW83" s="553"/>
      <c r="FX83" s="553"/>
      <c r="FY83" s="553"/>
      <c r="FZ83" s="553"/>
      <c r="GA83" s="553"/>
      <c r="GB83" s="553"/>
      <c r="GC83" s="553"/>
      <c r="GD83" s="553"/>
      <c r="GE83" s="553"/>
      <c r="GF83" s="553"/>
      <c r="GG83" s="553"/>
      <c r="GH83" s="553"/>
      <c r="GI83" s="553"/>
      <c r="GJ83" s="553"/>
      <c r="GK83" s="553"/>
      <c r="GL83" s="553"/>
      <c r="GM83" s="553"/>
      <c r="GN83" s="553"/>
      <c r="GO83" s="553"/>
      <c r="GP83" s="553"/>
      <c r="GQ83" s="553"/>
      <c r="GR83" s="553"/>
      <c r="GS83" s="553"/>
      <c r="GT83" s="553"/>
      <c r="GU83" s="553"/>
      <c r="GV83" s="553"/>
      <c r="GW83" s="553"/>
      <c r="GX83" s="553"/>
      <c r="GY83" s="553"/>
      <c r="GZ83" s="553"/>
      <c r="HA83" s="553"/>
      <c r="HB83" s="553"/>
      <c r="HC83" s="553"/>
      <c r="HD83" s="553"/>
      <c r="HE83" s="553"/>
      <c r="HF83" s="553"/>
      <c r="HG83" s="553"/>
      <c r="HH83" s="553"/>
      <c r="HI83" s="553"/>
      <c r="HJ83" s="553"/>
      <c r="HK83" s="553"/>
      <c r="HL83" s="553"/>
      <c r="HM83" s="553"/>
      <c r="HN83" s="553"/>
      <c r="HO83" s="553"/>
      <c r="HP83" s="553"/>
      <c r="HQ83" s="553"/>
      <c r="HR83" s="553"/>
      <c r="HS83" s="553"/>
      <c r="HT83" s="553"/>
      <c r="HU83" s="553"/>
      <c r="HV83" s="553"/>
      <c r="HW83" s="553"/>
      <c r="HX83" s="553"/>
      <c r="HY83" s="553"/>
      <c r="HZ83" s="553"/>
      <c r="IA83" s="553"/>
      <c r="IB83" s="553"/>
      <c r="IC83" s="553"/>
      <c r="ID83" s="553"/>
      <c r="IE83" s="553"/>
      <c r="IF83" s="553"/>
      <c r="IG83" s="553"/>
      <c r="IH83" s="553"/>
      <c r="II83" s="553"/>
      <c r="IJ83" s="553"/>
      <c r="IK83" s="553"/>
      <c r="IL83" s="553"/>
      <c r="IM83" s="553"/>
      <c r="IN83" s="553"/>
      <c r="IO83" s="553"/>
      <c r="IP83" s="553"/>
      <c r="IQ83" s="553"/>
      <c r="IR83" s="553"/>
      <c r="IS83" s="553"/>
      <c r="IT83" s="553"/>
      <c r="IU83" s="553"/>
      <c r="IV83" s="553"/>
      <c r="IW83" s="553"/>
      <c r="IX83" s="553"/>
      <c r="IY83" s="553"/>
      <c r="IZ83" s="553"/>
      <c r="JA83" s="553"/>
      <c r="JB83" s="721"/>
      <c r="JC83" s="721"/>
      <c r="JD83" s="299"/>
      <c r="JE83" s="549"/>
      <c r="JF83" s="549" t="str">
        <f>CONCATENATE($B$80,C83,D83)</f>
        <v>아. 태양전지 설치태양전지 케이블 포설VCT 4.0SQ*2C</v>
      </c>
      <c r="JG83" s="549">
        <f>F83</f>
        <v>1020</v>
      </c>
      <c r="JH83" s="549" t="str">
        <f>E83</f>
        <v>m</v>
      </c>
      <c r="JI83" s="549"/>
      <c r="JJ83" s="549"/>
    </row>
    <row r="84" spans="1:270" s="550" customFormat="1" ht="21.95" customHeight="1">
      <c r="A84" s="554"/>
      <c r="B84" s="555">
        <f t="shared" si="13"/>
        <v>4</v>
      </c>
      <c r="C84" s="49" t="s">
        <v>1430</v>
      </c>
      <c r="D84" s="50" t="s">
        <v>1661</v>
      </c>
      <c r="E84" s="26" t="s">
        <v>78</v>
      </c>
      <c r="F84" s="552">
        <f>SUM(G84:IM84)</f>
        <v>790</v>
      </c>
      <c r="G84" s="553"/>
      <c r="H84" s="553"/>
      <c r="I84" s="553"/>
      <c r="J84" s="553"/>
      <c r="K84" s="553"/>
      <c r="L84" s="553"/>
      <c r="M84" s="553">
        <v>15</v>
      </c>
      <c r="N84" s="553">
        <v>15</v>
      </c>
      <c r="O84" s="553">
        <v>15</v>
      </c>
      <c r="P84" s="553">
        <v>15</v>
      </c>
      <c r="Q84" s="553">
        <v>35</v>
      </c>
      <c r="R84" s="553">
        <v>15</v>
      </c>
      <c r="S84" s="553">
        <v>15</v>
      </c>
      <c r="T84" s="553">
        <v>15</v>
      </c>
      <c r="U84" s="553">
        <v>15</v>
      </c>
      <c r="V84" s="553">
        <v>15</v>
      </c>
      <c r="W84" s="553">
        <v>15</v>
      </c>
      <c r="X84" s="553">
        <v>15</v>
      </c>
      <c r="Y84" s="553">
        <v>15</v>
      </c>
      <c r="Z84" s="553">
        <v>35</v>
      </c>
      <c r="AA84" s="553">
        <v>15</v>
      </c>
      <c r="AB84" s="553">
        <v>15</v>
      </c>
      <c r="AC84" s="553">
        <v>15</v>
      </c>
      <c r="AD84" s="553">
        <v>15</v>
      </c>
      <c r="AE84" s="553">
        <v>35</v>
      </c>
      <c r="AF84" s="553">
        <v>15</v>
      </c>
      <c r="AG84" s="553">
        <v>15</v>
      </c>
      <c r="AH84" s="553">
        <v>15</v>
      </c>
      <c r="AI84" s="553">
        <v>15</v>
      </c>
      <c r="AJ84" s="553">
        <v>15</v>
      </c>
      <c r="AK84" s="553">
        <v>15</v>
      </c>
      <c r="AL84" s="553">
        <v>35</v>
      </c>
      <c r="AM84" s="553">
        <v>15</v>
      </c>
      <c r="AN84" s="553">
        <v>15</v>
      </c>
      <c r="AO84" s="553">
        <v>15</v>
      </c>
      <c r="AP84" s="553">
        <v>15</v>
      </c>
      <c r="AQ84" s="553">
        <v>15</v>
      </c>
      <c r="AR84" s="553">
        <v>15</v>
      </c>
      <c r="AS84" s="553">
        <v>15</v>
      </c>
      <c r="AT84" s="553">
        <v>15</v>
      </c>
      <c r="AU84" s="553">
        <v>15</v>
      </c>
      <c r="AV84" s="553">
        <v>15</v>
      </c>
      <c r="AW84" s="553">
        <v>15</v>
      </c>
      <c r="AX84" s="553">
        <v>15</v>
      </c>
      <c r="AY84" s="553">
        <v>35</v>
      </c>
      <c r="AZ84" s="553">
        <v>15</v>
      </c>
      <c r="BA84" s="553">
        <v>15</v>
      </c>
      <c r="BB84" s="553">
        <v>15</v>
      </c>
      <c r="BC84" s="553">
        <v>15</v>
      </c>
      <c r="BD84" s="553">
        <v>15</v>
      </c>
      <c r="BE84" s="553">
        <v>15</v>
      </c>
      <c r="BF84" s="553">
        <v>15</v>
      </c>
      <c r="BG84" s="553"/>
      <c r="BH84" s="553"/>
      <c r="BI84" s="553"/>
      <c r="BJ84" s="553"/>
      <c r="BK84" s="553"/>
      <c r="BL84" s="553"/>
      <c r="BM84" s="553"/>
      <c r="BN84" s="553"/>
      <c r="BO84" s="553"/>
      <c r="BP84" s="553"/>
      <c r="BQ84" s="553"/>
      <c r="BR84" s="553"/>
      <c r="BS84" s="553"/>
      <c r="BT84" s="553"/>
      <c r="BU84" s="553"/>
      <c r="BV84" s="553"/>
      <c r="BW84" s="553"/>
      <c r="BX84" s="553"/>
      <c r="BY84" s="553"/>
      <c r="BZ84" s="553"/>
      <c r="CA84" s="553"/>
      <c r="CB84" s="553"/>
      <c r="CC84" s="553"/>
      <c r="CD84" s="553"/>
      <c r="CE84" s="553"/>
      <c r="CF84" s="553"/>
      <c r="CG84" s="553"/>
      <c r="CH84" s="553"/>
      <c r="CI84" s="553"/>
      <c r="CJ84" s="553"/>
      <c r="CK84" s="553"/>
      <c r="CL84" s="553"/>
      <c r="CM84" s="553"/>
      <c r="CN84" s="553"/>
      <c r="CO84" s="553"/>
      <c r="CP84" s="553"/>
      <c r="CQ84" s="553"/>
      <c r="CR84" s="553"/>
      <c r="CS84" s="553"/>
      <c r="CT84" s="553"/>
      <c r="CU84" s="553"/>
      <c r="CV84" s="553"/>
      <c r="CW84" s="553"/>
      <c r="CX84" s="553"/>
      <c r="CY84" s="553"/>
      <c r="CZ84" s="553"/>
      <c r="DA84" s="553"/>
      <c r="DB84" s="553"/>
      <c r="DC84" s="553"/>
      <c r="DD84" s="553"/>
      <c r="DE84" s="553"/>
      <c r="DF84" s="553"/>
      <c r="DG84" s="553"/>
      <c r="DH84" s="553"/>
      <c r="DI84" s="553"/>
      <c r="DJ84" s="553"/>
      <c r="DK84" s="553"/>
      <c r="DL84" s="553"/>
      <c r="DM84" s="553"/>
      <c r="DN84" s="553"/>
      <c r="DO84" s="553"/>
      <c r="DP84" s="553"/>
      <c r="DQ84" s="553"/>
      <c r="DR84" s="553"/>
      <c r="DS84" s="553"/>
      <c r="DT84" s="553"/>
      <c r="DU84" s="553"/>
      <c r="DV84" s="553"/>
      <c r="DW84" s="553"/>
      <c r="DX84" s="553"/>
      <c r="DY84" s="553"/>
      <c r="DZ84" s="553"/>
      <c r="EA84" s="553"/>
      <c r="EB84" s="553"/>
      <c r="EC84" s="553"/>
      <c r="ED84" s="553"/>
      <c r="EE84" s="553"/>
      <c r="EF84" s="553"/>
      <c r="EG84" s="553"/>
      <c r="EH84" s="553"/>
      <c r="EI84" s="553"/>
      <c r="EJ84" s="553"/>
      <c r="EK84" s="553"/>
      <c r="EL84" s="553"/>
      <c r="EM84" s="553"/>
      <c r="EN84" s="553"/>
      <c r="EO84" s="553"/>
      <c r="EP84" s="553"/>
      <c r="EQ84" s="553"/>
      <c r="ER84" s="553"/>
      <c r="ES84" s="553"/>
      <c r="ET84" s="553"/>
      <c r="EU84" s="553"/>
      <c r="EV84" s="553"/>
      <c r="EW84" s="553"/>
      <c r="EX84" s="553"/>
      <c r="EY84" s="553"/>
      <c r="EZ84" s="553"/>
      <c r="FA84" s="553"/>
      <c r="FB84" s="553"/>
      <c r="FC84" s="553"/>
      <c r="FD84" s="553"/>
      <c r="FE84" s="553"/>
      <c r="FF84" s="553"/>
      <c r="FG84" s="553"/>
      <c r="FH84" s="553"/>
      <c r="FI84" s="553"/>
      <c r="FJ84" s="553"/>
      <c r="FK84" s="553"/>
      <c r="FL84" s="553"/>
      <c r="FM84" s="553"/>
      <c r="FN84" s="553"/>
      <c r="FO84" s="553"/>
      <c r="FP84" s="553"/>
      <c r="FQ84" s="553"/>
      <c r="FR84" s="553"/>
      <c r="FS84" s="553"/>
      <c r="FT84" s="553"/>
      <c r="FU84" s="553"/>
      <c r="FV84" s="553"/>
      <c r="FW84" s="553"/>
      <c r="FX84" s="553"/>
      <c r="FY84" s="553"/>
      <c r="FZ84" s="553"/>
      <c r="GA84" s="553"/>
      <c r="GB84" s="553"/>
      <c r="GC84" s="553"/>
      <c r="GD84" s="553"/>
      <c r="GE84" s="553"/>
      <c r="GF84" s="553"/>
      <c r="GG84" s="553"/>
      <c r="GH84" s="553"/>
      <c r="GI84" s="553"/>
      <c r="GJ84" s="553"/>
      <c r="GK84" s="553"/>
      <c r="GL84" s="553"/>
      <c r="GM84" s="553"/>
      <c r="GN84" s="553"/>
      <c r="GO84" s="553"/>
      <c r="GP84" s="553"/>
      <c r="GQ84" s="553"/>
      <c r="GR84" s="553"/>
      <c r="GS84" s="553"/>
      <c r="GT84" s="553"/>
      <c r="GU84" s="553"/>
      <c r="GV84" s="553"/>
      <c r="GW84" s="553"/>
      <c r="GX84" s="553"/>
      <c r="GY84" s="553"/>
      <c r="GZ84" s="553"/>
      <c r="HA84" s="553"/>
      <c r="HB84" s="553"/>
      <c r="HC84" s="553"/>
      <c r="HD84" s="553"/>
      <c r="HE84" s="553"/>
      <c r="HF84" s="553"/>
      <c r="HG84" s="553"/>
      <c r="HH84" s="553"/>
      <c r="HI84" s="553"/>
      <c r="HJ84" s="553"/>
      <c r="HK84" s="553"/>
      <c r="HL84" s="553"/>
      <c r="HM84" s="553"/>
      <c r="HN84" s="553"/>
      <c r="HO84" s="553"/>
      <c r="HP84" s="553"/>
      <c r="HQ84" s="553"/>
      <c r="HR84" s="553"/>
      <c r="HS84" s="553"/>
      <c r="HT84" s="553"/>
      <c r="HU84" s="553"/>
      <c r="HV84" s="553"/>
      <c r="HW84" s="553"/>
      <c r="HX84" s="553"/>
      <c r="HY84" s="553"/>
      <c r="HZ84" s="553"/>
      <c r="IA84" s="553"/>
      <c r="IB84" s="553"/>
      <c r="IC84" s="553"/>
      <c r="ID84" s="553"/>
      <c r="IE84" s="553"/>
      <c r="IF84" s="553"/>
      <c r="IG84" s="553"/>
      <c r="IH84" s="553"/>
      <c r="II84" s="553"/>
      <c r="IJ84" s="553"/>
      <c r="IK84" s="553"/>
      <c r="IL84" s="553"/>
      <c r="IM84" s="553"/>
      <c r="IN84" s="553"/>
      <c r="IO84" s="553"/>
      <c r="IP84" s="553"/>
      <c r="IQ84" s="553"/>
      <c r="IR84" s="553"/>
      <c r="IS84" s="553"/>
      <c r="IT84" s="553"/>
      <c r="IU84" s="553"/>
      <c r="IV84" s="553"/>
      <c r="IW84" s="553"/>
      <c r="IX84" s="553"/>
      <c r="IY84" s="553"/>
      <c r="IZ84" s="553"/>
      <c r="JA84" s="553"/>
      <c r="JB84" s="721"/>
      <c r="JC84" s="721"/>
      <c r="JD84" s="299"/>
      <c r="JE84" s="549"/>
      <c r="JF84" s="549" t="str">
        <f>CONCATENATE($B$80,C84,D84)</f>
        <v>아. 태양전지 설치후렉시블 전선관 포설GW, 22㎜</v>
      </c>
      <c r="JG84" s="549">
        <f>F84</f>
        <v>790</v>
      </c>
      <c r="JH84" s="549" t="str">
        <f>E84</f>
        <v>m</v>
      </c>
      <c r="JI84" s="549"/>
      <c r="JJ84" s="549"/>
    </row>
    <row r="85" spans="1:270" s="550" customFormat="1" ht="21.95" customHeight="1">
      <c r="A85" s="554"/>
      <c r="B85" s="555"/>
      <c r="C85" s="49"/>
      <c r="D85" s="50"/>
      <c r="E85" s="26"/>
      <c r="F85" s="552"/>
      <c r="G85" s="553"/>
      <c r="H85" s="553"/>
      <c r="I85" s="553"/>
      <c r="J85" s="553"/>
      <c r="K85" s="553"/>
      <c r="L85" s="553"/>
      <c r="M85" s="553"/>
      <c r="N85" s="553"/>
      <c r="O85" s="553"/>
      <c r="P85" s="553"/>
      <c r="Q85" s="553"/>
      <c r="R85" s="553"/>
      <c r="S85" s="553"/>
      <c r="T85" s="553"/>
      <c r="U85" s="553"/>
      <c r="V85" s="553"/>
      <c r="W85" s="553"/>
      <c r="X85" s="553"/>
      <c r="Y85" s="553"/>
      <c r="Z85" s="553"/>
      <c r="AA85" s="553"/>
      <c r="AB85" s="553"/>
      <c r="AC85" s="553"/>
      <c r="AD85" s="553"/>
      <c r="AE85" s="553"/>
      <c r="AF85" s="553"/>
      <c r="AG85" s="553"/>
      <c r="AH85" s="553"/>
      <c r="AI85" s="553"/>
      <c r="AJ85" s="553"/>
      <c r="AK85" s="553"/>
      <c r="AL85" s="553"/>
      <c r="AM85" s="553"/>
      <c r="AN85" s="552"/>
      <c r="AO85" s="553"/>
      <c r="AP85" s="553"/>
      <c r="AQ85" s="553"/>
      <c r="AR85" s="553"/>
      <c r="AS85" s="553"/>
      <c r="AT85" s="553"/>
      <c r="AU85" s="553"/>
      <c r="AV85" s="553"/>
      <c r="AW85" s="553"/>
      <c r="AX85" s="553"/>
      <c r="AY85" s="553"/>
      <c r="AZ85" s="553"/>
      <c r="BA85" s="553"/>
      <c r="BB85" s="553"/>
      <c r="BC85" s="552"/>
      <c r="BD85" s="553"/>
      <c r="BE85" s="553"/>
      <c r="BF85" s="553"/>
      <c r="BG85" s="553"/>
      <c r="BH85" s="553"/>
      <c r="BI85" s="553"/>
      <c r="BJ85" s="553"/>
      <c r="BK85" s="553"/>
      <c r="BL85" s="553"/>
      <c r="BM85" s="553"/>
      <c r="BN85" s="553"/>
      <c r="BO85" s="553"/>
      <c r="BP85" s="553"/>
      <c r="BQ85" s="553"/>
      <c r="BR85" s="553"/>
      <c r="BS85" s="553"/>
      <c r="BT85" s="553"/>
      <c r="BU85" s="553"/>
      <c r="BV85" s="553"/>
      <c r="BW85" s="553"/>
      <c r="BX85" s="553"/>
      <c r="BY85" s="553"/>
      <c r="BZ85" s="553"/>
      <c r="CA85" s="553"/>
      <c r="CB85" s="553"/>
      <c r="CC85" s="553"/>
      <c r="CD85" s="553"/>
      <c r="CE85" s="553"/>
      <c r="CF85" s="553"/>
      <c r="CG85" s="553"/>
      <c r="CH85" s="553"/>
      <c r="CI85" s="553"/>
      <c r="CJ85" s="553"/>
      <c r="CK85" s="553"/>
      <c r="CL85" s="553"/>
      <c r="CM85" s="553"/>
      <c r="CN85" s="553"/>
      <c r="CO85" s="553"/>
      <c r="CP85" s="553"/>
      <c r="CQ85" s="553"/>
      <c r="CR85" s="553"/>
      <c r="CS85" s="553"/>
      <c r="CT85" s="553"/>
      <c r="CU85" s="553"/>
      <c r="CV85" s="553"/>
      <c r="CW85" s="553"/>
      <c r="CX85" s="553"/>
      <c r="CY85" s="553"/>
      <c r="CZ85" s="553"/>
      <c r="DA85" s="553"/>
      <c r="DB85" s="553"/>
      <c r="DC85" s="553"/>
      <c r="DD85" s="553"/>
      <c r="DE85" s="553"/>
      <c r="DF85" s="553"/>
      <c r="DG85" s="553"/>
      <c r="DH85" s="553"/>
      <c r="DI85" s="553"/>
      <c r="DJ85" s="553"/>
      <c r="DK85" s="553"/>
      <c r="DL85" s="553"/>
      <c r="DM85" s="553"/>
      <c r="DN85" s="553"/>
      <c r="DO85" s="553"/>
      <c r="DP85" s="553"/>
      <c r="DQ85" s="553"/>
      <c r="DR85" s="553"/>
      <c r="DS85" s="553"/>
      <c r="DT85" s="553"/>
      <c r="DU85" s="553"/>
      <c r="DV85" s="553"/>
      <c r="DW85" s="553"/>
      <c r="DX85" s="553"/>
      <c r="DY85" s="553"/>
      <c r="DZ85" s="553"/>
      <c r="EA85" s="553"/>
      <c r="EB85" s="553"/>
      <c r="EC85" s="553"/>
      <c r="ED85" s="553"/>
      <c r="EE85" s="553"/>
      <c r="EF85" s="553"/>
      <c r="EG85" s="553"/>
      <c r="EH85" s="553"/>
      <c r="EI85" s="553"/>
      <c r="EJ85" s="553"/>
      <c r="EK85" s="553"/>
      <c r="EL85" s="553"/>
      <c r="EM85" s="553"/>
      <c r="EN85" s="553"/>
      <c r="EO85" s="553"/>
      <c r="EP85" s="553"/>
      <c r="EQ85" s="553"/>
      <c r="ER85" s="553"/>
      <c r="ES85" s="553"/>
      <c r="ET85" s="553"/>
      <c r="EU85" s="553"/>
      <c r="EV85" s="553"/>
      <c r="EW85" s="553"/>
      <c r="EX85" s="553"/>
      <c r="EY85" s="553"/>
      <c r="EZ85" s="553"/>
      <c r="FA85" s="553"/>
      <c r="FB85" s="553"/>
      <c r="FC85" s="553"/>
      <c r="FD85" s="553"/>
      <c r="FE85" s="553"/>
      <c r="FF85" s="553"/>
      <c r="FG85" s="553"/>
      <c r="FH85" s="553"/>
      <c r="FI85" s="553"/>
      <c r="FJ85" s="553"/>
      <c r="FK85" s="553"/>
      <c r="FL85" s="553"/>
      <c r="FM85" s="553"/>
      <c r="FN85" s="553"/>
      <c r="FO85" s="553"/>
      <c r="FP85" s="553"/>
      <c r="FQ85" s="553"/>
      <c r="FR85" s="553"/>
      <c r="FS85" s="553"/>
      <c r="FT85" s="553"/>
      <c r="FU85" s="553"/>
      <c r="FV85" s="553"/>
      <c r="FW85" s="553"/>
      <c r="FX85" s="553"/>
      <c r="FY85" s="553"/>
      <c r="FZ85" s="553"/>
      <c r="GA85" s="553"/>
      <c r="GB85" s="553"/>
      <c r="GC85" s="553"/>
      <c r="GD85" s="553"/>
      <c r="GE85" s="553"/>
      <c r="GF85" s="553"/>
      <c r="GG85" s="553"/>
      <c r="GH85" s="553"/>
      <c r="GI85" s="553"/>
      <c r="GJ85" s="553"/>
      <c r="GK85" s="553"/>
      <c r="GL85" s="553"/>
      <c r="GM85" s="553"/>
      <c r="GN85" s="553"/>
      <c r="GO85" s="553"/>
      <c r="GP85" s="553"/>
      <c r="GQ85" s="553"/>
      <c r="GR85" s="553"/>
      <c r="GS85" s="553"/>
      <c r="GT85" s="553"/>
      <c r="GU85" s="553"/>
      <c r="GV85" s="553"/>
      <c r="GW85" s="553"/>
      <c r="GX85" s="553"/>
      <c r="GY85" s="553"/>
      <c r="GZ85" s="553"/>
      <c r="HA85" s="553"/>
      <c r="HB85" s="553"/>
      <c r="HC85" s="553"/>
      <c r="HD85" s="553"/>
      <c r="HE85" s="553"/>
      <c r="HF85" s="553"/>
      <c r="HG85" s="553"/>
      <c r="HH85" s="553"/>
      <c r="HI85" s="553"/>
      <c r="HJ85" s="553"/>
      <c r="HK85" s="553"/>
      <c r="HL85" s="553"/>
      <c r="HM85" s="553"/>
      <c r="HN85" s="553"/>
      <c r="HO85" s="553"/>
      <c r="HP85" s="553"/>
      <c r="HQ85" s="553"/>
      <c r="HR85" s="553"/>
      <c r="HS85" s="553"/>
      <c r="HT85" s="553"/>
      <c r="HU85" s="553"/>
      <c r="HV85" s="553"/>
      <c r="HW85" s="553"/>
      <c r="HX85" s="553"/>
      <c r="HY85" s="553"/>
      <c r="HZ85" s="553"/>
      <c r="IA85" s="553"/>
      <c r="IB85" s="553"/>
      <c r="IC85" s="553"/>
      <c r="ID85" s="553"/>
      <c r="IE85" s="553"/>
      <c r="IF85" s="553"/>
      <c r="IG85" s="553"/>
      <c r="IH85" s="553"/>
      <c r="II85" s="553"/>
      <c r="IJ85" s="553"/>
      <c r="IK85" s="553"/>
      <c r="IL85" s="553"/>
      <c r="IM85" s="553"/>
      <c r="IN85" s="553"/>
      <c r="IO85" s="553"/>
      <c r="IP85" s="553"/>
      <c r="IQ85" s="553"/>
      <c r="IR85" s="553"/>
      <c r="IS85" s="553"/>
      <c r="IT85" s="553"/>
      <c r="IU85" s="553"/>
      <c r="IV85" s="553"/>
      <c r="IW85" s="553"/>
      <c r="IX85" s="553"/>
      <c r="IY85" s="553"/>
      <c r="IZ85" s="553"/>
      <c r="JA85" s="553"/>
      <c r="JB85" s="721"/>
      <c r="JC85" s="721"/>
      <c r="JD85" s="299"/>
      <c r="JE85" s="549"/>
      <c r="JF85" s="549"/>
      <c r="JG85" s="549"/>
      <c r="JH85" s="549"/>
      <c r="JI85" s="549"/>
      <c r="JJ85" s="549"/>
    </row>
    <row r="86" spans="1:270" s="550" customFormat="1" ht="21.95" customHeight="1">
      <c r="A86" s="554"/>
      <c r="B86" s="551" t="s">
        <v>1810</v>
      </c>
      <c r="C86" s="49"/>
      <c r="D86" s="50"/>
      <c r="E86" s="26"/>
      <c r="F86" s="552"/>
      <c r="G86" s="553"/>
      <c r="H86" s="553"/>
      <c r="I86" s="553"/>
      <c r="J86" s="553"/>
      <c r="K86" s="553"/>
      <c r="L86" s="553"/>
      <c r="M86" s="553"/>
      <c r="N86" s="553"/>
      <c r="O86" s="553"/>
      <c r="P86" s="553"/>
      <c r="Q86" s="552"/>
      <c r="R86" s="553"/>
      <c r="S86" s="553"/>
      <c r="T86" s="553"/>
      <c r="U86" s="553"/>
      <c r="V86" s="553"/>
      <c r="W86" s="553"/>
      <c r="X86" s="553"/>
      <c r="Y86" s="553"/>
      <c r="Z86" s="552"/>
      <c r="AA86" s="553"/>
      <c r="AB86" s="553"/>
      <c r="AC86" s="553"/>
      <c r="AD86" s="553"/>
      <c r="AE86" s="552"/>
      <c r="AF86" s="553"/>
      <c r="AG86" s="553"/>
      <c r="AH86" s="553"/>
      <c r="AI86" s="553"/>
      <c r="AJ86" s="553"/>
      <c r="AK86" s="553"/>
      <c r="AL86" s="552"/>
      <c r="AM86" s="553"/>
      <c r="AN86" s="552"/>
      <c r="AO86" s="553"/>
      <c r="AP86" s="553"/>
      <c r="AQ86" s="553"/>
      <c r="AR86" s="553"/>
      <c r="AS86" s="553"/>
      <c r="AT86" s="553"/>
      <c r="AU86" s="553"/>
      <c r="AV86" s="553"/>
      <c r="AW86" s="553"/>
      <c r="AX86" s="553"/>
      <c r="AY86" s="552"/>
      <c r="AZ86" s="553"/>
      <c r="BA86" s="553"/>
      <c r="BB86" s="553"/>
      <c r="BC86" s="552"/>
      <c r="BD86" s="553"/>
      <c r="BE86" s="553"/>
      <c r="BF86" s="553"/>
      <c r="BG86" s="553"/>
      <c r="BH86" s="553"/>
      <c r="BI86" s="553"/>
      <c r="BJ86" s="553"/>
      <c r="BK86" s="553"/>
      <c r="BL86" s="553"/>
      <c r="BM86" s="553"/>
      <c r="BN86" s="553"/>
      <c r="BO86" s="553"/>
      <c r="BP86" s="553"/>
      <c r="BQ86" s="553"/>
      <c r="BR86" s="553"/>
      <c r="BS86" s="553"/>
      <c r="BT86" s="553"/>
      <c r="BU86" s="553"/>
      <c r="BV86" s="553"/>
      <c r="BW86" s="553"/>
      <c r="BX86" s="553"/>
      <c r="BY86" s="553"/>
      <c r="BZ86" s="553"/>
      <c r="CA86" s="553"/>
      <c r="CB86" s="553"/>
      <c r="CC86" s="553"/>
      <c r="CD86" s="553"/>
      <c r="CE86" s="553"/>
      <c r="CF86" s="553"/>
      <c r="CG86" s="553"/>
      <c r="CH86" s="553"/>
      <c r="CI86" s="553"/>
      <c r="CJ86" s="553"/>
      <c r="CK86" s="553"/>
      <c r="CL86" s="553"/>
      <c r="CM86" s="553"/>
      <c r="CN86" s="553"/>
      <c r="CO86" s="553"/>
      <c r="CP86" s="553"/>
      <c r="CQ86" s="553"/>
      <c r="CR86" s="553"/>
      <c r="CS86" s="553"/>
      <c r="CT86" s="553"/>
      <c r="CU86" s="553"/>
      <c r="CV86" s="553"/>
      <c r="CW86" s="553"/>
      <c r="CX86" s="553"/>
      <c r="CY86" s="553"/>
      <c r="CZ86" s="553"/>
      <c r="DA86" s="553"/>
      <c r="DB86" s="553"/>
      <c r="DC86" s="553"/>
      <c r="DD86" s="553"/>
      <c r="DE86" s="553"/>
      <c r="DF86" s="553"/>
      <c r="DG86" s="553"/>
      <c r="DH86" s="553"/>
      <c r="DI86" s="553"/>
      <c r="DJ86" s="553"/>
      <c r="DK86" s="553"/>
      <c r="DL86" s="553"/>
      <c r="DM86" s="553"/>
      <c r="DN86" s="553"/>
      <c r="DO86" s="553"/>
      <c r="DP86" s="553"/>
      <c r="DQ86" s="553"/>
      <c r="DR86" s="553"/>
      <c r="DS86" s="553"/>
      <c r="DT86" s="553"/>
      <c r="DU86" s="553"/>
      <c r="DV86" s="553"/>
      <c r="DW86" s="553"/>
      <c r="DX86" s="553"/>
      <c r="DY86" s="553"/>
      <c r="DZ86" s="553"/>
      <c r="EA86" s="553"/>
      <c r="EB86" s="553"/>
      <c r="EC86" s="553"/>
      <c r="ED86" s="553"/>
      <c r="EE86" s="553"/>
      <c r="EF86" s="553"/>
      <c r="EG86" s="553"/>
      <c r="EH86" s="553"/>
      <c r="EI86" s="553"/>
      <c r="EJ86" s="553"/>
      <c r="EK86" s="553"/>
      <c r="EL86" s="553"/>
      <c r="EM86" s="553"/>
      <c r="EN86" s="553"/>
      <c r="EO86" s="553"/>
      <c r="EP86" s="553"/>
      <c r="EQ86" s="553"/>
      <c r="ER86" s="553"/>
      <c r="ES86" s="553"/>
      <c r="ET86" s="553"/>
      <c r="EU86" s="553"/>
      <c r="EV86" s="553"/>
      <c r="EW86" s="553"/>
      <c r="EX86" s="553"/>
      <c r="EY86" s="553"/>
      <c r="EZ86" s="553"/>
      <c r="FA86" s="553"/>
      <c r="FB86" s="553"/>
      <c r="FC86" s="553"/>
      <c r="FD86" s="553"/>
      <c r="FE86" s="553"/>
      <c r="FF86" s="553"/>
      <c r="FG86" s="553"/>
      <c r="FH86" s="553"/>
      <c r="FI86" s="553"/>
      <c r="FJ86" s="553"/>
      <c r="FK86" s="553"/>
      <c r="FL86" s="553"/>
      <c r="FM86" s="553"/>
      <c r="FN86" s="553"/>
      <c r="FO86" s="553"/>
      <c r="FP86" s="553"/>
      <c r="FQ86" s="553"/>
      <c r="FR86" s="553"/>
      <c r="FS86" s="553"/>
      <c r="FT86" s="553"/>
      <c r="FU86" s="553"/>
      <c r="FV86" s="553"/>
      <c r="FW86" s="553"/>
      <c r="FX86" s="553"/>
      <c r="FY86" s="553"/>
      <c r="FZ86" s="553"/>
      <c r="GA86" s="553"/>
      <c r="GB86" s="553"/>
      <c r="GC86" s="553"/>
      <c r="GD86" s="553"/>
      <c r="GE86" s="553"/>
      <c r="GF86" s="553"/>
      <c r="GG86" s="553"/>
      <c r="GH86" s="553"/>
      <c r="GI86" s="553"/>
      <c r="GJ86" s="553"/>
      <c r="GK86" s="553"/>
      <c r="GL86" s="553"/>
      <c r="GM86" s="553"/>
      <c r="GN86" s="553"/>
      <c r="GO86" s="553"/>
      <c r="GP86" s="553"/>
      <c r="GQ86" s="553"/>
      <c r="GR86" s="553"/>
      <c r="GS86" s="553"/>
      <c r="GT86" s="553"/>
      <c r="GU86" s="553"/>
      <c r="GV86" s="553"/>
      <c r="GW86" s="553"/>
      <c r="GX86" s="553"/>
      <c r="GY86" s="553"/>
      <c r="GZ86" s="553"/>
      <c r="HA86" s="553"/>
      <c r="HB86" s="553"/>
      <c r="HC86" s="553"/>
      <c r="HD86" s="553"/>
      <c r="HE86" s="553"/>
      <c r="HF86" s="553"/>
      <c r="HG86" s="553"/>
      <c r="HH86" s="553"/>
      <c r="HI86" s="553"/>
      <c r="HJ86" s="553"/>
      <c r="HK86" s="553"/>
      <c r="HL86" s="553"/>
      <c r="HM86" s="553"/>
      <c r="HN86" s="553"/>
      <c r="HO86" s="553"/>
      <c r="HP86" s="553"/>
      <c r="HQ86" s="553"/>
      <c r="HR86" s="553"/>
      <c r="HS86" s="553"/>
      <c r="HT86" s="553"/>
      <c r="HU86" s="553"/>
      <c r="HV86" s="553"/>
      <c r="HW86" s="553"/>
      <c r="HX86" s="553"/>
      <c r="HY86" s="553"/>
      <c r="HZ86" s="553"/>
      <c r="IA86" s="553"/>
      <c r="IB86" s="553"/>
      <c r="IC86" s="553"/>
      <c r="ID86" s="553"/>
      <c r="IE86" s="553"/>
      <c r="IF86" s="553"/>
      <c r="IG86" s="553"/>
      <c r="IH86" s="553"/>
      <c r="II86" s="553"/>
      <c r="IJ86" s="553"/>
      <c r="IK86" s="553"/>
      <c r="IL86" s="553"/>
      <c r="IM86" s="553"/>
      <c r="IN86" s="553"/>
      <c r="IO86" s="553"/>
      <c r="IP86" s="553"/>
      <c r="IQ86" s="553"/>
      <c r="IR86" s="553"/>
      <c r="IS86" s="553"/>
      <c r="IT86" s="553"/>
      <c r="IU86" s="553"/>
      <c r="IV86" s="553"/>
      <c r="IW86" s="553"/>
      <c r="IX86" s="553"/>
      <c r="IY86" s="553"/>
      <c r="IZ86" s="553"/>
      <c r="JA86" s="553"/>
      <c r="JB86" s="721"/>
      <c r="JC86" s="721"/>
      <c r="JD86" s="299"/>
      <c r="JE86" s="549"/>
      <c r="JF86" s="549"/>
      <c r="JG86" s="549"/>
      <c r="JH86" s="549"/>
      <c r="JI86" s="549"/>
      <c r="JJ86" s="549"/>
    </row>
    <row r="87" spans="1:270" s="550" customFormat="1" ht="21.95" customHeight="1">
      <c r="A87" s="554"/>
      <c r="B87" s="640">
        <v>1</v>
      </c>
      <c r="C87" s="618" t="s">
        <v>1458</v>
      </c>
      <c r="D87" s="613" t="s">
        <v>1709</v>
      </c>
      <c r="E87" s="408" t="s">
        <v>38</v>
      </c>
      <c r="F87" s="642">
        <f t="shared" ref="F87:F97" si="14">SUM(G87:IM87)</f>
        <v>9</v>
      </c>
      <c r="G87" s="713"/>
      <c r="H87" s="713"/>
      <c r="I87" s="713"/>
      <c r="J87" s="713"/>
      <c r="K87" s="713"/>
      <c r="L87" s="713"/>
      <c r="M87" s="713"/>
      <c r="N87" s="713"/>
      <c r="O87" s="713"/>
      <c r="P87" s="713"/>
      <c r="Q87" s="642"/>
      <c r="R87" s="713"/>
      <c r="S87" s="713"/>
      <c r="T87" s="713"/>
      <c r="U87" s="713"/>
      <c r="V87" s="713"/>
      <c r="W87" s="713"/>
      <c r="X87" s="713"/>
      <c r="Y87" s="713"/>
      <c r="Z87" s="642">
        <v>1</v>
      </c>
      <c r="AA87" s="713"/>
      <c r="AB87" s="713"/>
      <c r="AC87" s="713"/>
      <c r="AD87" s="713"/>
      <c r="AE87" s="642">
        <v>1</v>
      </c>
      <c r="AF87" s="713"/>
      <c r="AG87" s="713"/>
      <c r="AH87" s="713">
        <v>1</v>
      </c>
      <c r="AI87" s="713"/>
      <c r="AJ87" s="713">
        <v>1</v>
      </c>
      <c r="AK87" s="713">
        <v>1</v>
      </c>
      <c r="AL87" s="642">
        <v>1</v>
      </c>
      <c r="AM87" s="713"/>
      <c r="AN87" s="642"/>
      <c r="AO87" s="713"/>
      <c r="AP87" s="713"/>
      <c r="AQ87" s="713"/>
      <c r="AR87" s="713"/>
      <c r="AS87" s="713"/>
      <c r="AT87" s="713"/>
      <c r="AU87" s="713"/>
      <c r="AV87" s="713">
        <v>1</v>
      </c>
      <c r="AW87" s="713"/>
      <c r="AX87" s="713"/>
      <c r="AY87" s="642">
        <v>1</v>
      </c>
      <c r="AZ87" s="713"/>
      <c r="BA87" s="713"/>
      <c r="BB87" s="713"/>
      <c r="BC87" s="642"/>
      <c r="BD87" s="713"/>
      <c r="BE87" s="713"/>
      <c r="BF87" s="713">
        <v>1</v>
      </c>
      <c r="BG87" s="713"/>
      <c r="BH87" s="713"/>
      <c r="BI87" s="713"/>
      <c r="BJ87" s="713"/>
      <c r="BK87" s="713"/>
      <c r="BL87" s="713"/>
      <c r="BM87" s="713"/>
      <c r="BN87" s="713"/>
      <c r="BO87" s="713"/>
      <c r="BP87" s="713"/>
      <c r="BQ87" s="713"/>
      <c r="BR87" s="713"/>
      <c r="BS87" s="713"/>
      <c r="BT87" s="713"/>
      <c r="BU87" s="713"/>
      <c r="BV87" s="713"/>
      <c r="BW87" s="713"/>
      <c r="BX87" s="713"/>
      <c r="BY87" s="713"/>
      <c r="BZ87" s="713"/>
      <c r="CA87" s="713"/>
      <c r="CB87" s="713"/>
      <c r="CC87" s="713"/>
      <c r="CD87" s="713"/>
      <c r="CE87" s="713"/>
      <c r="CF87" s="713"/>
      <c r="CG87" s="713"/>
      <c r="CH87" s="713"/>
      <c r="CI87" s="713"/>
      <c r="CJ87" s="713"/>
      <c r="CK87" s="713"/>
      <c r="CL87" s="713"/>
      <c r="CM87" s="713"/>
      <c r="CN87" s="713"/>
      <c r="CO87" s="713"/>
      <c r="CP87" s="713"/>
      <c r="CQ87" s="713"/>
      <c r="CR87" s="713"/>
      <c r="CS87" s="713"/>
      <c r="CT87" s="713"/>
      <c r="CU87" s="713"/>
      <c r="CV87" s="713"/>
      <c r="CW87" s="713"/>
      <c r="CX87" s="713"/>
      <c r="CY87" s="713"/>
      <c r="CZ87" s="713"/>
      <c r="DA87" s="713"/>
      <c r="DB87" s="713"/>
      <c r="DC87" s="713"/>
      <c r="DD87" s="713"/>
      <c r="DE87" s="713"/>
      <c r="DF87" s="713"/>
      <c r="DG87" s="713"/>
      <c r="DH87" s="713"/>
      <c r="DI87" s="713"/>
      <c r="DJ87" s="713"/>
      <c r="DK87" s="713"/>
      <c r="DL87" s="713"/>
      <c r="DM87" s="713"/>
      <c r="DN87" s="713"/>
      <c r="DO87" s="713"/>
      <c r="DP87" s="713"/>
      <c r="DQ87" s="713"/>
      <c r="DR87" s="713"/>
      <c r="DS87" s="713"/>
      <c r="DT87" s="713"/>
      <c r="DU87" s="713"/>
      <c r="DV87" s="713"/>
      <c r="DW87" s="713"/>
      <c r="DX87" s="713"/>
      <c r="DY87" s="713"/>
      <c r="DZ87" s="713"/>
      <c r="EA87" s="713"/>
      <c r="EB87" s="713"/>
      <c r="EC87" s="713"/>
      <c r="ED87" s="713"/>
      <c r="EE87" s="713"/>
      <c r="EF87" s="713"/>
      <c r="EG87" s="713"/>
      <c r="EH87" s="713"/>
      <c r="EI87" s="713"/>
      <c r="EJ87" s="713"/>
      <c r="EK87" s="713"/>
      <c r="EL87" s="713"/>
      <c r="EM87" s="713"/>
      <c r="EN87" s="713"/>
      <c r="EO87" s="713"/>
      <c r="EP87" s="713"/>
      <c r="EQ87" s="713"/>
      <c r="ER87" s="713"/>
      <c r="ES87" s="713"/>
      <c r="ET87" s="713"/>
      <c r="EU87" s="713"/>
      <c r="EV87" s="713"/>
      <c r="EW87" s="713"/>
      <c r="EX87" s="713"/>
      <c r="EY87" s="713"/>
      <c r="EZ87" s="713"/>
      <c r="FA87" s="713"/>
      <c r="FB87" s="713"/>
      <c r="FC87" s="713"/>
      <c r="FD87" s="713"/>
      <c r="FE87" s="713"/>
      <c r="FF87" s="713"/>
      <c r="FG87" s="713"/>
      <c r="FH87" s="713"/>
      <c r="FI87" s="713"/>
      <c r="FJ87" s="713"/>
      <c r="FK87" s="713"/>
      <c r="FL87" s="713"/>
      <c r="FM87" s="713"/>
      <c r="FN87" s="713"/>
      <c r="FO87" s="713"/>
      <c r="FP87" s="713"/>
      <c r="FQ87" s="713"/>
      <c r="FR87" s="713"/>
      <c r="FS87" s="713"/>
      <c r="FT87" s="713"/>
      <c r="FU87" s="713"/>
      <c r="FV87" s="713"/>
      <c r="FW87" s="713"/>
      <c r="FX87" s="713"/>
      <c r="FY87" s="713"/>
      <c r="FZ87" s="713"/>
      <c r="GA87" s="713"/>
      <c r="GB87" s="713"/>
      <c r="GC87" s="713"/>
      <c r="GD87" s="713"/>
      <c r="GE87" s="713"/>
      <c r="GF87" s="713"/>
      <c r="GG87" s="713"/>
      <c r="GH87" s="713"/>
      <c r="GI87" s="713"/>
      <c r="GJ87" s="713"/>
      <c r="GK87" s="713"/>
      <c r="GL87" s="713"/>
      <c r="GM87" s="713"/>
      <c r="GN87" s="713"/>
      <c r="GO87" s="713"/>
      <c r="GP87" s="713"/>
      <c r="GQ87" s="713"/>
      <c r="GR87" s="713"/>
      <c r="GS87" s="713"/>
      <c r="GT87" s="713"/>
      <c r="GU87" s="713"/>
      <c r="GV87" s="713"/>
      <c r="GW87" s="713"/>
      <c r="GX87" s="713"/>
      <c r="GY87" s="713"/>
      <c r="GZ87" s="713"/>
      <c r="HA87" s="713"/>
      <c r="HB87" s="713"/>
      <c r="HC87" s="713"/>
      <c r="HD87" s="713"/>
      <c r="HE87" s="713"/>
      <c r="HF87" s="713"/>
      <c r="HG87" s="713"/>
      <c r="HH87" s="713"/>
      <c r="HI87" s="713"/>
      <c r="HJ87" s="713"/>
      <c r="HK87" s="713"/>
      <c r="HL87" s="713"/>
      <c r="HM87" s="713"/>
      <c r="HN87" s="713"/>
      <c r="HO87" s="713"/>
      <c r="HP87" s="713"/>
      <c r="HQ87" s="713"/>
      <c r="HR87" s="713"/>
      <c r="HS87" s="713"/>
      <c r="HT87" s="713"/>
      <c r="HU87" s="713"/>
      <c r="HV87" s="713"/>
      <c r="HW87" s="713"/>
      <c r="HX87" s="713"/>
      <c r="HY87" s="713"/>
      <c r="HZ87" s="713"/>
      <c r="IA87" s="713"/>
      <c r="IB87" s="713"/>
      <c r="IC87" s="713"/>
      <c r="ID87" s="713"/>
      <c r="IE87" s="713"/>
      <c r="IF87" s="713"/>
      <c r="IG87" s="713"/>
      <c r="IH87" s="713"/>
      <c r="II87" s="713"/>
      <c r="IJ87" s="713"/>
      <c r="IK87" s="713"/>
      <c r="IL87" s="713"/>
      <c r="IM87" s="713"/>
      <c r="IN87" s="713"/>
      <c r="IO87" s="713"/>
      <c r="IP87" s="713"/>
      <c r="IQ87" s="713"/>
      <c r="IR87" s="713"/>
      <c r="IS87" s="713"/>
      <c r="IT87" s="713"/>
      <c r="IU87" s="713"/>
      <c r="IV87" s="713"/>
      <c r="IW87" s="713"/>
      <c r="IX87" s="713"/>
      <c r="IY87" s="713"/>
      <c r="IZ87" s="713"/>
      <c r="JA87" s="713"/>
      <c r="JB87" s="721"/>
      <c r="JC87" s="721"/>
      <c r="JD87" s="299"/>
      <c r="JE87" s="549"/>
      <c r="JF87" s="549" t="str">
        <f t="shared" ref="JF87:JF97" si="15">CONCATENATE($B$86,C87,D87)</f>
        <v>자. 접지 피뢰설비피뢰침(절연용) 설치애자형, Y자</v>
      </c>
      <c r="JG87" s="549">
        <f t="shared" ref="JG87:JG97" si="16">F87</f>
        <v>9</v>
      </c>
      <c r="JH87" s="549" t="str">
        <f t="shared" ref="JH87:JH97" si="17">E87</f>
        <v>식</v>
      </c>
      <c r="JI87" s="549"/>
      <c r="JJ87" s="549"/>
    </row>
    <row r="88" spans="1:270" s="550" customFormat="1" ht="21.95" customHeight="1">
      <c r="A88" s="554"/>
      <c r="B88" s="714">
        <f>B87+1</f>
        <v>2</v>
      </c>
      <c r="C88" s="715" t="s">
        <v>1707</v>
      </c>
      <c r="D88" s="547" t="s">
        <v>1702</v>
      </c>
      <c r="E88" s="31" t="s">
        <v>30</v>
      </c>
      <c r="F88" s="716">
        <f t="shared" si="14"/>
        <v>46</v>
      </c>
      <c r="G88" s="717"/>
      <c r="H88" s="717"/>
      <c r="I88" s="717"/>
      <c r="J88" s="717"/>
      <c r="K88" s="717"/>
      <c r="L88" s="717"/>
      <c r="M88" s="717">
        <v>1</v>
      </c>
      <c r="N88" s="717">
        <v>1</v>
      </c>
      <c r="O88" s="717">
        <v>1</v>
      </c>
      <c r="P88" s="717">
        <v>1</v>
      </c>
      <c r="Q88" s="717">
        <v>1</v>
      </c>
      <c r="R88" s="717">
        <v>1</v>
      </c>
      <c r="S88" s="717">
        <v>1</v>
      </c>
      <c r="T88" s="717">
        <v>1</v>
      </c>
      <c r="U88" s="717">
        <v>1</v>
      </c>
      <c r="V88" s="717">
        <v>1</v>
      </c>
      <c r="W88" s="717">
        <v>1</v>
      </c>
      <c r="X88" s="717">
        <v>1</v>
      </c>
      <c r="Y88" s="717">
        <v>1</v>
      </c>
      <c r="Z88" s="717">
        <v>1</v>
      </c>
      <c r="AA88" s="717">
        <v>1</v>
      </c>
      <c r="AB88" s="717">
        <v>1</v>
      </c>
      <c r="AC88" s="717">
        <v>1</v>
      </c>
      <c r="AD88" s="717">
        <v>1</v>
      </c>
      <c r="AE88" s="717">
        <v>1</v>
      </c>
      <c r="AF88" s="717">
        <v>1</v>
      </c>
      <c r="AG88" s="717">
        <v>1</v>
      </c>
      <c r="AH88" s="717">
        <v>1</v>
      </c>
      <c r="AI88" s="717">
        <v>1</v>
      </c>
      <c r="AJ88" s="717">
        <v>1</v>
      </c>
      <c r="AK88" s="717">
        <v>1</v>
      </c>
      <c r="AL88" s="717">
        <v>1</v>
      </c>
      <c r="AM88" s="717">
        <v>1</v>
      </c>
      <c r="AN88" s="717">
        <v>1</v>
      </c>
      <c r="AO88" s="717">
        <v>1</v>
      </c>
      <c r="AP88" s="717">
        <v>1</v>
      </c>
      <c r="AQ88" s="717">
        <v>1</v>
      </c>
      <c r="AR88" s="717">
        <v>1</v>
      </c>
      <c r="AS88" s="717">
        <v>1</v>
      </c>
      <c r="AT88" s="717">
        <v>1</v>
      </c>
      <c r="AU88" s="717">
        <v>1</v>
      </c>
      <c r="AV88" s="717">
        <v>1</v>
      </c>
      <c r="AW88" s="717">
        <v>1</v>
      </c>
      <c r="AX88" s="717">
        <v>1</v>
      </c>
      <c r="AY88" s="717">
        <v>1</v>
      </c>
      <c r="AZ88" s="717">
        <v>1</v>
      </c>
      <c r="BA88" s="717">
        <v>1</v>
      </c>
      <c r="BB88" s="717">
        <v>1</v>
      </c>
      <c r="BC88" s="717">
        <v>1</v>
      </c>
      <c r="BD88" s="717">
        <v>1</v>
      </c>
      <c r="BE88" s="717">
        <v>1</v>
      </c>
      <c r="BF88" s="717">
        <v>1</v>
      </c>
      <c r="BG88" s="717"/>
      <c r="BH88" s="717"/>
      <c r="BI88" s="717"/>
      <c r="BJ88" s="717"/>
      <c r="BK88" s="717"/>
      <c r="BL88" s="717"/>
      <c r="BM88" s="717"/>
      <c r="BN88" s="717"/>
      <c r="BO88" s="717"/>
      <c r="BP88" s="717"/>
      <c r="BQ88" s="717"/>
      <c r="BR88" s="717"/>
      <c r="BS88" s="717"/>
      <c r="BT88" s="717"/>
      <c r="BU88" s="717"/>
      <c r="BV88" s="717"/>
      <c r="BW88" s="717"/>
      <c r="BX88" s="717"/>
      <c r="BY88" s="717"/>
      <c r="BZ88" s="717"/>
      <c r="CA88" s="717"/>
      <c r="CB88" s="717"/>
      <c r="CC88" s="717"/>
      <c r="CD88" s="717"/>
      <c r="CE88" s="717"/>
      <c r="CF88" s="717"/>
      <c r="CG88" s="717"/>
      <c r="CH88" s="717"/>
      <c r="CI88" s="717"/>
      <c r="CJ88" s="717"/>
      <c r="CK88" s="717"/>
      <c r="CL88" s="717"/>
      <c r="CM88" s="717"/>
      <c r="CN88" s="717"/>
      <c r="CO88" s="717"/>
      <c r="CP88" s="717"/>
      <c r="CQ88" s="717"/>
      <c r="CR88" s="717"/>
      <c r="CS88" s="717"/>
      <c r="CT88" s="717"/>
      <c r="CU88" s="717"/>
      <c r="CV88" s="717"/>
      <c r="CW88" s="717"/>
      <c r="CX88" s="717"/>
      <c r="CY88" s="717"/>
      <c r="CZ88" s="717"/>
      <c r="DA88" s="717"/>
      <c r="DB88" s="717"/>
      <c r="DC88" s="717"/>
      <c r="DD88" s="717"/>
      <c r="DE88" s="717"/>
      <c r="DF88" s="717"/>
      <c r="DG88" s="717"/>
      <c r="DH88" s="717"/>
      <c r="DI88" s="717"/>
      <c r="DJ88" s="717"/>
      <c r="DK88" s="717"/>
      <c r="DL88" s="717"/>
      <c r="DM88" s="717"/>
      <c r="DN88" s="717"/>
      <c r="DO88" s="717"/>
      <c r="DP88" s="717"/>
      <c r="DQ88" s="717"/>
      <c r="DR88" s="717"/>
      <c r="DS88" s="717"/>
      <c r="DT88" s="717"/>
      <c r="DU88" s="717"/>
      <c r="DV88" s="717"/>
      <c r="DW88" s="717"/>
      <c r="DX88" s="717"/>
      <c r="DY88" s="717"/>
      <c r="DZ88" s="717"/>
      <c r="EA88" s="717"/>
      <c r="EB88" s="717"/>
      <c r="EC88" s="717"/>
      <c r="ED88" s="717"/>
      <c r="EE88" s="717"/>
      <c r="EF88" s="717"/>
      <c r="EG88" s="717"/>
      <c r="EH88" s="717"/>
      <c r="EI88" s="717"/>
      <c r="EJ88" s="717"/>
      <c r="EK88" s="717"/>
      <c r="EL88" s="717"/>
      <c r="EM88" s="717"/>
      <c r="EN88" s="717"/>
      <c r="EO88" s="717"/>
      <c r="EP88" s="717"/>
      <c r="EQ88" s="717"/>
      <c r="ER88" s="717"/>
      <c r="ES88" s="717"/>
      <c r="ET88" s="717"/>
      <c r="EU88" s="717"/>
      <c r="EV88" s="717"/>
      <c r="EW88" s="717"/>
      <c r="EX88" s="717"/>
      <c r="EY88" s="717"/>
      <c r="EZ88" s="717"/>
      <c r="FA88" s="717"/>
      <c r="FB88" s="717"/>
      <c r="FC88" s="717"/>
      <c r="FD88" s="717"/>
      <c r="FE88" s="717"/>
      <c r="FF88" s="717"/>
      <c r="FG88" s="717"/>
      <c r="FH88" s="717"/>
      <c r="FI88" s="717"/>
      <c r="FJ88" s="717"/>
      <c r="FK88" s="717"/>
      <c r="FL88" s="717"/>
      <c r="FM88" s="717"/>
      <c r="FN88" s="717"/>
      <c r="FO88" s="717"/>
      <c r="FP88" s="717"/>
      <c r="FQ88" s="717"/>
      <c r="FR88" s="717"/>
      <c r="FS88" s="717"/>
      <c r="FT88" s="717"/>
      <c r="FU88" s="717"/>
      <c r="FV88" s="717"/>
      <c r="FW88" s="717"/>
      <c r="FX88" s="717"/>
      <c r="FY88" s="717"/>
      <c r="FZ88" s="717"/>
      <c r="GA88" s="717"/>
      <c r="GB88" s="717"/>
      <c r="GC88" s="717"/>
      <c r="GD88" s="717"/>
      <c r="GE88" s="717"/>
      <c r="GF88" s="717"/>
      <c r="GG88" s="717"/>
      <c r="GH88" s="717"/>
      <c r="GI88" s="717"/>
      <c r="GJ88" s="717"/>
      <c r="GK88" s="717"/>
      <c r="GL88" s="717"/>
      <c r="GM88" s="717"/>
      <c r="GN88" s="717"/>
      <c r="GO88" s="717"/>
      <c r="GP88" s="717"/>
      <c r="GQ88" s="717"/>
      <c r="GR88" s="717"/>
      <c r="GS88" s="717"/>
      <c r="GT88" s="717"/>
      <c r="GU88" s="717"/>
      <c r="GV88" s="717"/>
      <c r="GW88" s="717"/>
      <c r="GX88" s="717"/>
      <c r="GY88" s="717"/>
      <c r="GZ88" s="717"/>
      <c r="HA88" s="717"/>
      <c r="HB88" s="717"/>
      <c r="HC88" s="717"/>
      <c r="HD88" s="717"/>
      <c r="HE88" s="717"/>
      <c r="HF88" s="717"/>
      <c r="HG88" s="717"/>
      <c r="HH88" s="717"/>
      <c r="HI88" s="717"/>
      <c r="HJ88" s="717"/>
      <c r="HK88" s="717"/>
      <c r="HL88" s="717"/>
      <c r="HM88" s="717"/>
      <c r="HN88" s="717"/>
      <c r="HO88" s="717"/>
      <c r="HP88" s="717"/>
      <c r="HQ88" s="717"/>
      <c r="HR88" s="717"/>
      <c r="HS88" s="717"/>
      <c r="HT88" s="717"/>
      <c r="HU88" s="717"/>
      <c r="HV88" s="717"/>
      <c r="HW88" s="717"/>
      <c r="HX88" s="717"/>
      <c r="HY88" s="717"/>
      <c r="HZ88" s="717"/>
      <c r="IA88" s="717"/>
      <c r="IB88" s="717"/>
      <c r="IC88" s="717"/>
      <c r="ID88" s="717"/>
      <c r="IE88" s="717"/>
      <c r="IF88" s="717"/>
      <c r="IG88" s="717"/>
      <c r="IH88" s="717"/>
      <c r="II88" s="717"/>
      <c r="IJ88" s="717"/>
      <c r="IK88" s="717"/>
      <c r="IL88" s="717"/>
      <c r="IM88" s="717"/>
      <c r="IN88" s="717"/>
      <c r="IO88" s="717"/>
      <c r="IP88" s="717"/>
      <c r="IQ88" s="717"/>
      <c r="IR88" s="717"/>
      <c r="IS88" s="717"/>
      <c r="IT88" s="717"/>
      <c r="IU88" s="717"/>
      <c r="IV88" s="717"/>
      <c r="IW88" s="717"/>
      <c r="IX88" s="717"/>
      <c r="IY88" s="717"/>
      <c r="IZ88" s="717"/>
      <c r="JA88" s="717"/>
      <c r="JB88" s="721"/>
      <c r="JC88" s="721"/>
      <c r="JD88" s="299"/>
      <c r="JE88" s="549"/>
      <c r="JF88" s="549" t="str">
        <f t="shared" si="15"/>
        <v>자. 접지 피뢰설비서지방전궤 설치장비접지, 1본</v>
      </c>
      <c r="JG88" s="549">
        <f t="shared" si="16"/>
        <v>46</v>
      </c>
      <c r="JH88" s="549" t="str">
        <f t="shared" si="17"/>
        <v>식</v>
      </c>
      <c r="JI88" s="549"/>
      <c r="JJ88" s="549"/>
    </row>
    <row r="89" spans="1:270" s="550" customFormat="1" ht="21.95" customHeight="1">
      <c r="A89" s="554"/>
      <c r="B89" s="555">
        <f t="shared" ref="B89:B91" si="18">B88+1</f>
        <v>3</v>
      </c>
      <c r="C89" s="49" t="s">
        <v>1707</v>
      </c>
      <c r="D89" s="50" t="s">
        <v>1708</v>
      </c>
      <c r="E89" s="26" t="s">
        <v>38</v>
      </c>
      <c r="F89" s="552">
        <f t="shared" si="14"/>
        <v>9</v>
      </c>
      <c r="G89" s="553"/>
      <c r="H89" s="553"/>
      <c r="I89" s="553"/>
      <c r="J89" s="553"/>
      <c r="K89" s="553"/>
      <c r="L89" s="553"/>
      <c r="M89" s="553"/>
      <c r="N89" s="553"/>
      <c r="O89" s="553"/>
      <c r="P89" s="553"/>
      <c r="Q89" s="552"/>
      <c r="R89" s="553"/>
      <c r="S89" s="553"/>
      <c r="T89" s="553"/>
      <c r="U89" s="553"/>
      <c r="V89" s="553"/>
      <c r="W89" s="553"/>
      <c r="X89" s="553"/>
      <c r="Y89" s="553"/>
      <c r="Z89" s="552">
        <v>1</v>
      </c>
      <c r="AA89" s="553"/>
      <c r="AB89" s="553"/>
      <c r="AC89" s="553"/>
      <c r="AD89" s="553"/>
      <c r="AE89" s="552">
        <v>1</v>
      </c>
      <c r="AF89" s="553"/>
      <c r="AG89" s="553"/>
      <c r="AH89" s="553">
        <v>1</v>
      </c>
      <c r="AI89" s="553"/>
      <c r="AJ89" s="553">
        <v>1</v>
      </c>
      <c r="AK89" s="553">
        <v>1</v>
      </c>
      <c r="AL89" s="552">
        <v>1</v>
      </c>
      <c r="AM89" s="553"/>
      <c r="AN89" s="552"/>
      <c r="AO89" s="553"/>
      <c r="AP89" s="553"/>
      <c r="AQ89" s="553"/>
      <c r="AR89" s="553"/>
      <c r="AS89" s="553"/>
      <c r="AT89" s="553"/>
      <c r="AU89" s="553"/>
      <c r="AV89" s="553">
        <v>1</v>
      </c>
      <c r="AW89" s="553"/>
      <c r="AX89" s="553"/>
      <c r="AY89" s="552">
        <v>1</v>
      </c>
      <c r="AZ89" s="553"/>
      <c r="BA89" s="553"/>
      <c r="BB89" s="553"/>
      <c r="BC89" s="552"/>
      <c r="BD89" s="553"/>
      <c r="BE89" s="553"/>
      <c r="BF89" s="553">
        <v>1</v>
      </c>
      <c r="BG89" s="553"/>
      <c r="BH89" s="553"/>
      <c r="BI89" s="553"/>
      <c r="BJ89" s="553"/>
      <c r="BK89" s="553"/>
      <c r="BL89" s="553"/>
      <c r="BM89" s="553"/>
      <c r="BN89" s="553"/>
      <c r="BO89" s="553"/>
      <c r="BP89" s="553"/>
      <c r="BQ89" s="553"/>
      <c r="BR89" s="553"/>
      <c r="BS89" s="553"/>
      <c r="BT89" s="553"/>
      <c r="BU89" s="553"/>
      <c r="BV89" s="553"/>
      <c r="BW89" s="553"/>
      <c r="BX89" s="553"/>
      <c r="BY89" s="553"/>
      <c r="BZ89" s="553"/>
      <c r="CA89" s="553"/>
      <c r="CB89" s="553"/>
      <c r="CC89" s="553"/>
      <c r="CD89" s="553"/>
      <c r="CE89" s="553"/>
      <c r="CF89" s="553"/>
      <c r="CG89" s="553"/>
      <c r="CH89" s="553"/>
      <c r="CI89" s="553"/>
      <c r="CJ89" s="553"/>
      <c r="CK89" s="553"/>
      <c r="CL89" s="553"/>
      <c r="CM89" s="553"/>
      <c r="CN89" s="553"/>
      <c r="CO89" s="553"/>
      <c r="CP89" s="553"/>
      <c r="CQ89" s="553"/>
      <c r="CR89" s="553"/>
      <c r="CS89" s="553"/>
      <c r="CT89" s="553"/>
      <c r="CU89" s="553"/>
      <c r="CV89" s="553"/>
      <c r="CW89" s="553"/>
      <c r="CX89" s="553"/>
      <c r="CY89" s="553"/>
      <c r="CZ89" s="553"/>
      <c r="DA89" s="553"/>
      <c r="DB89" s="553"/>
      <c r="DC89" s="553"/>
      <c r="DD89" s="553"/>
      <c r="DE89" s="553"/>
      <c r="DF89" s="553"/>
      <c r="DG89" s="553"/>
      <c r="DH89" s="553"/>
      <c r="DI89" s="553"/>
      <c r="DJ89" s="553"/>
      <c r="DK89" s="553"/>
      <c r="DL89" s="553"/>
      <c r="DM89" s="553"/>
      <c r="DN89" s="553"/>
      <c r="DO89" s="553"/>
      <c r="DP89" s="553"/>
      <c r="DQ89" s="553"/>
      <c r="DR89" s="553"/>
      <c r="DS89" s="553"/>
      <c r="DT89" s="553"/>
      <c r="DU89" s="553"/>
      <c r="DV89" s="553"/>
      <c r="DW89" s="553"/>
      <c r="DX89" s="553"/>
      <c r="DY89" s="553"/>
      <c r="DZ89" s="553"/>
      <c r="EA89" s="553"/>
      <c r="EB89" s="553"/>
      <c r="EC89" s="553"/>
      <c r="ED89" s="553"/>
      <c r="EE89" s="553"/>
      <c r="EF89" s="553"/>
      <c r="EG89" s="553"/>
      <c r="EH89" s="553"/>
      <c r="EI89" s="553"/>
      <c r="EJ89" s="553"/>
      <c r="EK89" s="553"/>
      <c r="EL89" s="553"/>
      <c r="EM89" s="553"/>
      <c r="EN89" s="553"/>
      <c r="EO89" s="553"/>
      <c r="EP89" s="553"/>
      <c r="EQ89" s="553"/>
      <c r="ER89" s="553"/>
      <c r="ES89" s="553"/>
      <c r="ET89" s="553"/>
      <c r="EU89" s="553"/>
      <c r="EV89" s="553"/>
      <c r="EW89" s="553"/>
      <c r="EX89" s="553"/>
      <c r="EY89" s="553"/>
      <c r="EZ89" s="553"/>
      <c r="FA89" s="553"/>
      <c r="FB89" s="553"/>
      <c r="FC89" s="553"/>
      <c r="FD89" s="553"/>
      <c r="FE89" s="553"/>
      <c r="FF89" s="553"/>
      <c r="FG89" s="553"/>
      <c r="FH89" s="553"/>
      <c r="FI89" s="553"/>
      <c r="FJ89" s="553"/>
      <c r="FK89" s="553"/>
      <c r="FL89" s="553"/>
      <c r="FM89" s="553"/>
      <c r="FN89" s="553"/>
      <c r="FO89" s="553"/>
      <c r="FP89" s="553"/>
      <c r="FQ89" s="553"/>
      <c r="FR89" s="553"/>
      <c r="FS89" s="553"/>
      <c r="FT89" s="553"/>
      <c r="FU89" s="553"/>
      <c r="FV89" s="553"/>
      <c r="FW89" s="553"/>
      <c r="FX89" s="553"/>
      <c r="FY89" s="553"/>
      <c r="FZ89" s="553"/>
      <c r="GA89" s="553"/>
      <c r="GB89" s="553"/>
      <c r="GC89" s="553"/>
      <c r="GD89" s="553"/>
      <c r="GE89" s="553"/>
      <c r="GF89" s="553"/>
      <c r="GG89" s="553"/>
      <c r="GH89" s="553"/>
      <c r="GI89" s="553"/>
      <c r="GJ89" s="553"/>
      <c r="GK89" s="553"/>
      <c r="GL89" s="553"/>
      <c r="GM89" s="553"/>
      <c r="GN89" s="553"/>
      <c r="GO89" s="553"/>
      <c r="GP89" s="553"/>
      <c r="GQ89" s="553"/>
      <c r="GR89" s="553"/>
      <c r="GS89" s="553"/>
      <c r="GT89" s="553"/>
      <c r="GU89" s="553"/>
      <c r="GV89" s="553"/>
      <c r="GW89" s="553"/>
      <c r="GX89" s="553"/>
      <c r="GY89" s="553"/>
      <c r="GZ89" s="553"/>
      <c r="HA89" s="553"/>
      <c r="HB89" s="553"/>
      <c r="HC89" s="553"/>
      <c r="HD89" s="553"/>
      <c r="HE89" s="553"/>
      <c r="HF89" s="553"/>
      <c r="HG89" s="553"/>
      <c r="HH89" s="553"/>
      <c r="HI89" s="553"/>
      <c r="HJ89" s="553"/>
      <c r="HK89" s="553"/>
      <c r="HL89" s="553"/>
      <c r="HM89" s="553"/>
      <c r="HN89" s="553"/>
      <c r="HO89" s="553"/>
      <c r="HP89" s="553"/>
      <c r="HQ89" s="553"/>
      <c r="HR89" s="553"/>
      <c r="HS89" s="553"/>
      <c r="HT89" s="553"/>
      <c r="HU89" s="553"/>
      <c r="HV89" s="553"/>
      <c r="HW89" s="553"/>
      <c r="HX89" s="553"/>
      <c r="HY89" s="553"/>
      <c r="HZ89" s="553"/>
      <c r="IA89" s="553"/>
      <c r="IB89" s="553"/>
      <c r="IC89" s="553"/>
      <c r="ID89" s="553"/>
      <c r="IE89" s="553"/>
      <c r="IF89" s="553"/>
      <c r="IG89" s="553"/>
      <c r="IH89" s="553"/>
      <c r="II89" s="553"/>
      <c r="IJ89" s="553"/>
      <c r="IK89" s="553"/>
      <c r="IL89" s="553"/>
      <c r="IM89" s="553"/>
      <c r="IN89" s="553"/>
      <c r="IO89" s="553"/>
      <c r="IP89" s="553"/>
      <c r="IQ89" s="553"/>
      <c r="IR89" s="553"/>
      <c r="IS89" s="553"/>
      <c r="IT89" s="553"/>
      <c r="IU89" s="553"/>
      <c r="IV89" s="553"/>
      <c r="IW89" s="553"/>
      <c r="IX89" s="553"/>
      <c r="IY89" s="553"/>
      <c r="IZ89" s="553"/>
      <c r="JA89" s="553"/>
      <c r="JB89" s="721"/>
      <c r="JC89" s="721"/>
      <c r="JD89" s="299"/>
      <c r="JE89" s="549"/>
      <c r="JF89" s="549" t="str">
        <f t="shared" si="15"/>
        <v>자. 접지 피뢰설비서지방전궤 설치피뢰접지, 2본</v>
      </c>
      <c r="JG89" s="549">
        <f t="shared" si="16"/>
        <v>9</v>
      </c>
      <c r="JH89" s="549" t="str">
        <f t="shared" si="17"/>
        <v>식</v>
      </c>
      <c r="JI89" s="549"/>
      <c r="JJ89" s="549"/>
    </row>
    <row r="90" spans="1:270" s="550" customFormat="1" ht="21.95" customHeight="1">
      <c r="A90" s="554"/>
      <c r="B90" s="555">
        <f t="shared" si="18"/>
        <v>4</v>
      </c>
      <c r="C90" s="49" t="s">
        <v>1734</v>
      </c>
      <c r="D90" s="50" t="s">
        <v>343</v>
      </c>
      <c r="E90" s="26" t="s">
        <v>78</v>
      </c>
      <c r="F90" s="552">
        <f t="shared" si="14"/>
        <v>735</v>
      </c>
      <c r="G90" s="553"/>
      <c r="H90" s="553"/>
      <c r="I90" s="553"/>
      <c r="J90" s="553"/>
      <c r="K90" s="553"/>
      <c r="L90" s="553"/>
      <c r="M90" s="553">
        <v>15</v>
      </c>
      <c r="N90" s="553">
        <v>15</v>
      </c>
      <c r="O90" s="553">
        <v>15</v>
      </c>
      <c r="P90" s="553">
        <v>15</v>
      </c>
      <c r="Q90" s="553">
        <v>15</v>
      </c>
      <c r="R90" s="553">
        <v>15</v>
      </c>
      <c r="S90" s="553">
        <v>15</v>
      </c>
      <c r="T90" s="553">
        <v>15</v>
      </c>
      <c r="U90" s="553">
        <v>15</v>
      </c>
      <c r="V90" s="553">
        <v>15</v>
      </c>
      <c r="W90" s="553">
        <v>15</v>
      </c>
      <c r="X90" s="553">
        <v>15</v>
      </c>
      <c r="Y90" s="553">
        <v>15</v>
      </c>
      <c r="Z90" s="553">
        <v>20</v>
      </c>
      <c r="AA90" s="553">
        <v>15</v>
      </c>
      <c r="AB90" s="553">
        <v>15</v>
      </c>
      <c r="AC90" s="553">
        <v>15</v>
      </c>
      <c r="AD90" s="553">
        <v>15</v>
      </c>
      <c r="AE90" s="553">
        <v>20</v>
      </c>
      <c r="AF90" s="553">
        <v>15</v>
      </c>
      <c r="AG90" s="553">
        <v>15</v>
      </c>
      <c r="AH90" s="553">
        <v>20</v>
      </c>
      <c r="AI90" s="553">
        <v>15</v>
      </c>
      <c r="AJ90" s="553">
        <v>20</v>
      </c>
      <c r="AK90" s="553">
        <v>20</v>
      </c>
      <c r="AL90" s="553">
        <v>20</v>
      </c>
      <c r="AM90" s="553">
        <v>15</v>
      </c>
      <c r="AN90" s="553">
        <v>15</v>
      </c>
      <c r="AO90" s="553">
        <v>15</v>
      </c>
      <c r="AP90" s="553">
        <v>15</v>
      </c>
      <c r="AQ90" s="553">
        <v>15</v>
      </c>
      <c r="AR90" s="553">
        <v>15</v>
      </c>
      <c r="AS90" s="553">
        <v>15</v>
      </c>
      <c r="AT90" s="553">
        <v>15</v>
      </c>
      <c r="AU90" s="553">
        <v>15</v>
      </c>
      <c r="AV90" s="553">
        <v>20</v>
      </c>
      <c r="AW90" s="553">
        <v>15</v>
      </c>
      <c r="AX90" s="553">
        <v>15</v>
      </c>
      <c r="AY90" s="553">
        <v>20</v>
      </c>
      <c r="AZ90" s="553">
        <v>15</v>
      </c>
      <c r="BA90" s="553">
        <v>15</v>
      </c>
      <c r="BB90" s="553">
        <v>15</v>
      </c>
      <c r="BC90" s="553">
        <v>15</v>
      </c>
      <c r="BD90" s="553">
        <v>15</v>
      </c>
      <c r="BE90" s="553">
        <v>15</v>
      </c>
      <c r="BF90" s="553">
        <v>20</v>
      </c>
      <c r="BG90" s="553"/>
      <c r="BH90" s="553"/>
      <c r="BI90" s="553"/>
      <c r="BJ90" s="553"/>
      <c r="BK90" s="553"/>
      <c r="BL90" s="553"/>
      <c r="BM90" s="553"/>
      <c r="BN90" s="553"/>
      <c r="BO90" s="553"/>
      <c r="BP90" s="553"/>
      <c r="BQ90" s="553"/>
      <c r="BR90" s="553"/>
      <c r="BS90" s="553"/>
      <c r="BT90" s="553"/>
      <c r="BU90" s="553"/>
      <c r="BV90" s="553"/>
      <c r="BW90" s="553"/>
      <c r="BX90" s="553"/>
      <c r="BY90" s="553"/>
      <c r="BZ90" s="553"/>
      <c r="CA90" s="553"/>
      <c r="CB90" s="553"/>
      <c r="CC90" s="553"/>
      <c r="CD90" s="553"/>
      <c r="CE90" s="553"/>
      <c r="CF90" s="553"/>
      <c r="CG90" s="553"/>
      <c r="CH90" s="553"/>
      <c r="CI90" s="553"/>
      <c r="CJ90" s="553"/>
      <c r="CK90" s="553"/>
      <c r="CL90" s="553"/>
      <c r="CM90" s="553"/>
      <c r="CN90" s="553"/>
      <c r="CO90" s="553"/>
      <c r="CP90" s="553"/>
      <c r="CQ90" s="553"/>
      <c r="CR90" s="553"/>
      <c r="CS90" s="553"/>
      <c r="CT90" s="553"/>
      <c r="CU90" s="553"/>
      <c r="CV90" s="553"/>
      <c r="CW90" s="553"/>
      <c r="CX90" s="553"/>
      <c r="CY90" s="553"/>
      <c r="CZ90" s="553"/>
      <c r="DA90" s="553"/>
      <c r="DB90" s="553"/>
      <c r="DC90" s="553"/>
      <c r="DD90" s="553"/>
      <c r="DE90" s="553"/>
      <c r="DF90" s="553"/>
      <c r="DG90" s="553"/>
      <c r="DH90" s="553"/>
      <c r="DI90" s="553"/>
      <c r="DJ90" s="553"/>
      <c r="DK90" s="553"/>
      <c r="DL90" s="553"/>
      <c r="DM90" s="553"/>
      <c r="DN90" s="553"/>
      <c r="DO90" s="553"/>
      <c r="DP90" s="553"/>
      <c r="DQ90" s="553"/>
      <c r="DR90" s="553"/>
      <c r="DS90" s="553"/>
      <c r="DT90" s="553"/>
      <c r="DU90" s="553"/>
      <c r="DV90" s="553"/>
      <c r="DW90" s="553"/>
      <c r="DX90" s="553"/>
      <c r="DY90" s="553"/>
      <c r="DZ90" s="553"/>
      <c r="EA90" s="553"/>
      <c r="EB90" s="553"/>
      <c r="EC90" s="553"/>
      <c r="ED90" s="553"/>
      <c r="EE90" s="553"/>
      <c r="EF90" s="553"/>
      <c r="EG90" s="553"/>
      <c r="EH90" s="553"/>
      <c r="EI90" s="553"/>
      <c r="EJ90" s="553"/>
      <c r="EK90" s="553"/>
      <c r="EL90" s="553"/>
      <c r="EM90" s="553"/>
      <c r="EN90" s="553"/>
      <c r="EO90" s="553"/>
      <c r="EP90" s="553"/>
      <c r="EQ90" s="553"/>
      <c r="ER90" s="553"/>
      <c r="ES90" s="553"/>
      <c r="ET90" s="553"/>
      <c r="EU90" s="553"/>
      <c r="EV90" s="553"/>
      <c r="EW90" s="553"/>
      <c r="EX90" s="553"/>
      <c r="EY90" s="553"/>
      <c r="EZ90" s="553"/>
      <c r="FA90" s="553"/>
      <c r="FB90" s="553"/>
      <c r="FC90" s="553"/>
      <c r="FD90" s="553"/>
      <c r="FE90" s="553"/>
      <c r="FF90" s="553"/>
      <c r="FG90" s="553"/>
      <c r="FH90" s="553"/>
      <c r="FI90" s="553"/>
      <c r="FJ90" s="553"/>
      <c r="FK90" s="553"/>
      <c r="FL90" s="553"/>
      <c r="FM90" s="553"/>
      <c r="FN90" s="553"/>
      <c r="FO90" s="553"/>
      <c r="FP90" s="553"/>
      <c r="FQ90" s="553"/>
      <c r="FR90" s="553"/>
      <c r="FS90" s="553"/>
      <c r="FT90" s="553"/>
      <c r="FU90" s="553"/>
      <c r="FV90" s="553"/>
      <c r="FW90" s="553"/>
      <c r="FX90" s="553"/>
      <c r="FY90" s="553"/>
      <c r="FZ90" s="553"/>
      <c r="GA90" s="553"/>
      <c r="GB90" s="553"/>
      <c r="GC90" s="553"/>
      <c r="GD90" s="553"/>
      <c r="GE90" s="553"/>
      <c r="GF90" s="553"/>
      <c r="GG90" s="553"/>
      <c r="GH90" s="553"/>
      <c r="GI90" s="553"/>
      <c r="GJ90" s="553"/>
      <c r="GK90" s="553"/>
      <c r="GL90" s="553"/>
      <c r="GM90" s="553"/>
      <c r="GN90" s="553"/>
      <c r="GO90" s="553"/>
      <c r="GP90" s="553"/>
      <c r="GQ90" s="553"/>
      <c r="GR90" s="553"/>
      <c r="GS90" s="553"/>
      <c r="GT90" s="553"/>
      <c r="GU90" s="553"/>
      <c r="GV90" s="553"/>
      <c r="GW90" s="553"/>
      <c r="GX90" s="553"/>
      <c r="GY90" s="553"/>
      <c r="GZ90" s="553"/>
      <c r="HA90" s="553"/>
      <c r="HB90" s="553"/>
      <c r="HC90" s="553"/>
      <c r="HD90" s="553"/>
      <c r="HE90" s="553"/>
      <c r="HF90" s="553"/>
      <c r="HG90" s="553"/>
      <c r="HH90" s="553"/>
      <c r="HI90" s="553"/>
      <c r="HJ90" s="553"/>
      <c r="HK90" s="553"/>
      <c r="HL90" s="553"/>
      <c r="HM90" s="553"/>
      <c r="HN90" s="553"/>
      <c r="HO90" s="553"/>
      <c r="HP90" s="553"/>
      <c r="HQ90" s="553"/>
      <c r="HR90" s="553"/>
      <c r="HS90" s="553"/>
      <c r="HT90" s="553"/>
      <c r="HU90" s="553"/>
      <c r="HV90" s="553"/>
      <c r="HW90" s="553"/>
      <c r="HX90" s="553"/>
      <c r="HY90" s="553"/>
      <c r="HZ90" s="553"/>
      <c r="IA90" s="553"/>
      <c r="IB90" s="553"/>
      <c r="IC90" s="553"/>
      <c r="ID90" s="553"/>
      <c r="IE90" s="553"/>
      <c r="IF90" s="553"/>
      <c r="IG90" s="553"/>
      <c r="IH90" s="553"/>
      <c r="II90" s="553"/>
      <c r="IJ90" s="553"/>
      <c r="IK90" s="553"/>
      <c r="IL90" s="553"/>
      <c r="IM90" s="553"/>
      <c r="IN90" s="553"/>
      <c r="IO90" s="553"/>
      <c r="IP90" s="553"/>
      <c r="IQ90" s="553"/>
      <c r="IR90" s="553"/>
      <c r="IS90" s="553"/>
      <c r="IT90" s="553"/>
      <c r="IU90" s="553"/>
      <c r="IV90" s="553"/>
      <c r="IW90" s="553"/>
      <c r="IX90" s="553"/>
      <c r="IY90" s="553"/>
      <c r="IZ90" s="553"/>
      <c r="JA90" s="553"/>
      <c r="JB90" s="721"/>
      <c r="JC90" s="721"/>
      <c r="JD90" s="299"/>
      <c r="JE90" s="549"/>
      <c r="JF90" s="549" t="str">
        <f t="shared" si="15"/>
        <v xml:space="preserve">자. 접지 피뢰설비접지선 포설F-GV 35㎟ </v>
      </c>
      <c r="JG90" s="549">
        <f t="shared" si="16"/>
        <v>735</v>
      </c>
      <c r="JH90" s="549" t="str">
        <f t="shared" si="17"/>
        <v>m</v>
      </c>
      <c r="JI90" s="549"/>
      <c r="JJ90" s="549"/>
    </row>
    <row r="91" spans="1:270" s="550" customFormat="1" ht="21.95" customHeight="1">
      <c r="A91" s="554"/>
      <c r="B91" s="555">
        <f t="shared" si="18"/>
        <v>5</v>
      </c>
      <c r="C91" s="49" t="s">
        <v>1430</v>
      </c>
      <c r="D91" s="50" t="s">
        <v>1661</v>
      </c>
      <c r="E91" s="26" t="s">
        <v>78</v>
      </c>
      <c r="F91" s="552">
        <f t="shared" si="14"/>
        <v>505</v>
      </c>
      <c r="G91" s="553"/>
      <c r="H91" s="553"/>
      <c r="I91" s="553"/>
      <c r="J91" s="553"/>
      <c r="K91" s="553"/>
      <c r="L91" s="553"/>
      <c r="M91" s="553">
        <v>10</v>
      </c>
      <c r="N91" s="553">
        <v>10</v>
      </c>
      <c r="O91" s="553">
        <v>10</v>
      </c>
      <c r="P91" s="553">
        <v>10</v>
      </c>
      <c r="Q91" s="553">
        <v>10</v>
      </c>
      <c r="R91" s="553">
        <v>10</v>
      </c>
      <c r="S91" s="553">
        <v>10</v>
      </c>
      <c r="T91" s="553">
        <v>10</v>
      </c>
      <c r="U91" s="553">
        <v>10</v>
      </c>
      <c r="V91" s="553">
        <v>10</v>
      </c>
      <c r="W91" s="553">
        <v>10</v>
      </c>
      <c r="X91" s="553">
        <v>10</v>
      </c>
      <c r="Y91" s="553">
        <v>10</v>
      </c>
      <c r="Z91" s="553">
        <v>15</v>
      </c>
      <c r="AA91" s="553">
        <v>10</v>
      </c>
      <c r="AB91" s="553">
        <v>10</v>
      </c>
      <c r="AC91" s="553">
        <v>10</v>
      </c>
      <c r="AD91" s="553">
        <v>10</v>
      </c>
      <c r="AE91" s="553">
        <v>15</v>
      </c>
      <c r="AF91" s="553">
        <v>10</v>
      </c>
      <c r="AG91" s="553">
        <v>10</v>
      </c>
      <c r="AH91" s="553">
        <v>15</v>
      </c>
      <c r="AI91" s="553">
        <v>10</v>
      </c>
      <c r="AJ91" s="553">
        <v>15</v>
      </c>
      <c r="AK91" s="553">
        <v>15</v>
      </c>
      <c r="AL91" s="553">
        <v>15</v>
      </c>
      <c r="AM91" s="553">
        <v>10</v>
      </c>
      <c r="AN91" s="553">
        <v>10</v>
      </c>
      <c r="AO91" s="553">
        <v>10</v>
      </c>
      <c r="AP91" s="553">
        <v>10</v>
      </c>
      <c r="AQ91" s="553">
        <v>10</v>
      </c>
      <c r="AR91" s="553">
        <v>10</v>
      </c>
      <c r="AS91" s="553">
        <v>10</v>
      </c>
      <c r="AT91" s="553">
        <v>10</v>
      </c>
      <c r="AU91" s="553">
        <v>10</v>
      </c>
      <c r="AV91" s="553">
        <v>15</v>
      </c>
      <c r="AW91" s="553">
        <v>10</v>
      </c>
      <c r="AX91" s="553">
        <v>10</v>
      </c>
      <c r="AY91" s="553">
        <v>15</v>
      </c>
      <c r="AZ91" s="553">
        <v>10</v>
      </c>
      <c r="BA91" s="553">
        <v>10</v>
      </c>
      <c r="BB91" s="553">
        <v>10</v>
      </c>
      <c r="BC91" s="553">
        <v>10</v>
      </c>
      <c r="BD91" s="553">
        <v>10</v>
      </c>
      <c r="BE91" s="553">
        <v>10</v>
      </c>
      <c r="BF91" s="553">
        <v>15</v>
      </c>
      <c r="BG91" s="553"/>
      <c r="BH91" s="553"/>
      <c r="BI91" s="553"/>
      <c r="BJ91" s="553"/>
      <c r="BK91" s="553"/>
      <c r="BL91" s="553"/>
      <c r="BM91" s="553"/>
      <c r="BN91" s="553"/>
      <c r="BO91" s="553"/>
      <c r="BP91" s="553"/>
      <c r="BQ91" s="553"/>
      <c r="BR91" s="553"/>
      <c r="BS91" s="553"/>
      <c r="BT91" s="553"/>
      <c r="BU91" s="553"/>
      <c r="BV91" s="553"/>
      <c r="BW91" s="553"/>
      <c r="BX91" s="553"/>
      <c r="BY91" s="553"/>
      <c r="BZ91" s="553"/>
      <c r="CA91" s="553"/>
      <c r="CB91" s="553"/>
      <c r="CC91" s="553"/>
      <c r="CD91" s="553"/>
      <c r="CE91" s="553"/>
      <c r="CF91" s="553"/>
      <c r="CG91" s="553"/>
      <c r="CH91" s="553"/>
      <c r="CI91" s="553"/>
      <c r="CJ91" s="553"/>
      <c r="CK91" s="553"/>
      <c r="CL91" s="553"/>
      <c r="CM91" s="553"/>
      <c r="CN91" s="553"/>
      <c r="CO91" s="553"/>
      <c r="CP91" s="553"/>
      <c r="CQ91" s="553"/>
      <c r="CR91" s="553"/>
      <c r="CS91" s="553"/>
      <c r="CT91" s="553"/>
      <c r="CU91" s="553"/>
      <c r="CV91" s="553"/>
      <c r="CW91" s="553"/>
      <c r="CX91" s="553"/>
      <c r="CY91" s="553"/>
      <c r="CZ91" s="553"/>
      <c r="DA91" s="553"/>
      <c r="DB91" s="553"/>
      <c r="DC91" s="553"/>
      <c r="DD91" s="553"/>
      <c r="DE91" s="553"/>
      <c r="DF91" s="553"/>
      <c r="DG91" s="553"/>
      <c r="DH91" s="553"/>
      <c r="DI91" s="553"/>
      <c r="DJ91" s="553"/>
      <c r="DK91" s="553"/>
      <c r="DL91" s="553"/>
      <c r="DM91" s="553"/>
      <c r="DN91" s="553"/>
      <c r="DO91" s="553"/>
      <c r="DP91" s="553"/>
      <c r="DQ91" s="553"/>
      <c r="DR91" s="553"/>
      <c r="DS91" s="553"/>
      <c r="DT91" s="553"/>
      <c r="DU91" s="553"/>
      <c r="DV91" s="553"/>
      <c r="DW91" s="553"/>
      <c r="DX91" s="553"/>
      <c r="DY91" s="553"/>
      <c r="DZ91" s="553"/>
      <c r="EA91" s="553"/>
      <c r="EB91" s="553"/>
      <c r="EC91" s="553"/>
      <c r="ED91" s="553"/>
      <c r="EE91" s="553"/>
      <c r="EF91" s="553"/>
      <c r="EG91" s="553"/>
      <c r="EH91" s="553"/>
      <c r="EI91" s="553"/>
      <c r="EJ91" s="553"/>
      <c r="EK91" s="553"/>
      <c r="EL91" s="553"/>
      <c r="EM91" s="553"/>
      <c r="EN91" s="553"/>
      <c r="EO91" s="553"/>
      <c r="EP91" s="553"/>
      <c r="EQ91" s="553"/>
      <c r="ER91" s="553"/>
      <c r="ES91" s="553"/>
      <c r="ET91" s="553"/>
      <c r="EU91" s="553"/>
      <c r="EV91" s="553"/>
      <c r="EW91" s="553"/>
      <c r="EX91" s="553"/>
      <c r="EY91" s="553"/>
      <c r="EZ91" s="553"/>
      <c r="FA91" s="553"/>
      <c r="FB91" s="553"/>
      <c r="FC91" s="553"/>
      <c r="FD91" s="553"/>
      <c r="FE91" s="553"/>
      <c r="FF91" s="553"/>
      <c r="FG91" s="553"/>
      <c r="FH91" s="553"/>
      <c r="FI91" s="553"/>
      <c r="FJ91" s="553"/>
      <c r="FK91" s="553"/>
      <c r="FL91" s="553"/>
      <c r="FM91" s="553"/>
      <c r="FN91" s="553"/>
      <c r="FO91" s="553"/>
      <c r="FP91" s="553"/>
      <c r="FQ91" s="553"/>
      <c r="FR91" s="553"/>
      <c r="FS91" s="553"/>
      <c r="FT91" s="553"/>
      <c r="FU91" s="553"/>
      <c r="FV91" s="553"/>
      <c r="FW91" s="553"/>
      <c r="FX91" s="553"/>
      <c r="FY91" s="553"/>
      <c r="FZ91" s="553"/>
      <c r="GA91" s="553"/>
      <c r="GB91" s="553"/>
      <c r="GC91" s="553"/>
      <c r="GD91" s="553"/>
      <c r="GE91" s="553"/>
      <c r="GF91" s="553"/>
      <c r="GG91" s="553"/>
      <c r="GH91" s="553"/>
      <c r="GI91" s="553"/>
      <c r="GJ91" s="553"/>
      <c r="GK91" s="553"/>
      <c r="GL91" s="553"/>
      <c r="GM91" s="553"/>
      <c r="GN91" s="553"/>
      <c r="GO91" s="553"/>
      <c r="GP91" s="553"/>
      <c r="GQ91" s="553"/>
      <c r="GR91" s="553"/>
      <c r="GS91" s="553"/>
      <c r="GT91" s="553"/>
      <c r="GU91" s="553"/>
      <c r="GV91" s="553"/>
      <c r="GW91" s="553"/>
      <c r="GX91" s="553"/>
      <c r="GY91" s="553"/>
      <c r="GZ91" s="553"/>
      <c r="HA91" s="553"/>
      <c r="HB91" s="553"/>
      <c r="HC91" s="553"/>
      <c r="HD91" s="553"/>
      <c r="HE91" s="553"/>
      <c r="HF91" s="553"/>
      <c r="HG91" s="553"/>
      <c r="HH91" s="553"/>
      <c r="HI91" s="553"/>
      <c r="HJ91" s="553"/>
      <c r="HK91" s="553"/>
      <c r="HL91" s="553"/>
      <c r="HM91" s="553"/>
      <c r="HN91" s="553"/>
      <c r="HO91" s="553"/>
      <c r="HP91" s="553"/>
      <c r="HQ91" s="553"/>
      <c r="HR91" s="553"/>
      <c r="HS91" s="553"/>
      <c r="HT91" s="553"/>
      <c r="HU91" s="553"/>
      <c r="HV91" s="553"/>
      <c r="HW91" s="553"/>
      <c r="HX91" s="553"/>
      <c r="HY91" s="553"/>
      <c r="HZ91" s="553"/>
      <c r="IA91" s="553"/>
      <c r="IB91" s="553"/>
      <c r="IC91" s="553"/>
      <c r="ID91" s="553"/>
      <c r="IE91" s="553"/>
      <c r="IF91" s="553"/>
      <c r="IG91" s="553"/>
      <c r="IH91" s="553"/>
      <c r="II91" s="553"/>
      <c r="IJ91" s="553"/>
      <c r="IK91" s="553"/>
      <c r="IL91" s="553"/>
      <c r="IM91" s="553"/>
      <c r="IN91" s="553"/>
      <c r="IO91" s="553"/>
      <c r="IP91" s="553"/>
      <c r="IQ91" s="553"/>
      <c r="IR91" s="553"/>
      <c r="IS91" s="553"/>
      <c r="IT91" s="553"/>
      <c r="IU91" s="553"/>
      <c r="IV91" s="553"/>
      <c r="IW91" s="553"/>
      <c r="IX91" s="553"/>
      <c r="IY91" s="553"/>
      <c r="IZ91" s="553"/>
      <c r="JA91" s="553"/>
      <c r="JB91" s="721"/>
      <c r="JC91" s="721"/>
      <c r="JD91" s="299"/>
      <c r="JE91" s="549"/>
      <c r="JF91" s="549" t="str">
        <f t="shared" si="15"/>
        <v>자. 접지 피뢰설비후렉시블 전선관 포설GW, 22㎜</v>
      </c>
      <c r="JG91" s="549">
        <f t="shared" si="16"/>
        <v>505</v>
      </c>
      <c r="JH91" s="549" t="str">
        <f t="shared" si="17"/>
        <v>m</v>
      </c>
      <c r="JI91" s="549"/>
      <c r="JJ91" s="549"/>
    </row>
    <row r="92" spans="1:270" s="550" customFormat="1" ht="21.95" customHeight="1">
      <c r="A92" s="554"/>
      <c r="B92" s="555">
        <f>B91+1</f>
        <v>6</v>
      </c>
      <c r="C92" s="49" t="s">
        <v>1604</v>
      </c>
      <c r="D92" s="50" t="s">
        <v>2363</v>
      </c>
      <c r="E92" s="26" t="s">
        <v>38</v>
      </c>
      <c r="F92" s="552">
        <f t="shared" si="14"/>
        <v>12</v>
      </c>
      <c r="G92" s="553"/>
      <c r="H92" s="553"/>
      <c r="I92" s="553"/>
      <c r="J92" s="553"/>
      <c r="K92" s="553"/>
      <c r="L92" s="553"/>
      <c r="M92" s="553">
        <v>1</v>
      </c>
      <c r="N92" s="553"/>
      <c r="O92" s="553">
        <v>1</v>
      </c>
      <c r="P92" s="553"/>
      <c r="Q92" s="553"/>
      <c r="R92" s="553"/>
      <c r="S92" s="553">
        <v>1</v>
      </c>
      <c r="T92" s="553">
        <v>1</v>
      </c>
      <c r="U92" s="553"/>
      <c r="V92" s="553"/>
      <c r="W92" s="553"/>
      <c r="X92" s="553"/>
      <c r="Y92" s="553"/>
      <c r="Z92" s="553"/>
      <c r="AA92" s="553"/>
      <c r="AB92" s="553">
        <v>1</v>
      </c>
      <c r="AC92" s="553"/>
      <c r="AD92" s="553"/>
      <c r="AE92" s="553">
        <v>1</v>
      </c>
      <c r="AF92" s="553"/>
      <c r="AG92" s="553"/>
      <c r="AH92" s="553"/>
      <c r="AI92" s="553"/>
      <c r="AJ92" s="553"/>
      <c r="AK92" s="553"/>
      <c r="AL92" s="553"/>
      <c r="AM92" s="553">
        <v>1</v>
      </c>
      <c r="AN92" s="553">
        <v>1</v>
      </c>
      <c r="AO92" s="553"/>
      <c r="AP92" s="553"/>
      <c r="AQ92" s="553"/>
      <c r="AR92" s="553"/>
      <c r="AS92" s="553">
        <v>1</v>
      </c>
      <c r="AT92" s="553"/>
      <c r="AU92" s="553"/>
      <c r="AV92" s="553"/>
      <c r="AW92" s="553"/>
      <c r="AX92" s="553">
        <v>1</v>
      </c>
      <c r="AY92" s="553"/>
      <c r="AZ92" s="553"/>
      <c r="BA92" s="553"/>
      <c r="BB92" s="553"/>
      <c r="BC92" s="553"/>
      <c r="BD92" s="553"/>
      <c r="BE92" s="553">
        <v>1</v>
      </c>
      <c r="BF92" s="553"/>
      <c r="BG92" s="553"/>
      <c r="BH92" s="553"/>
      <c r="BI92" s="553"/>
      <c r="BJ92" s="553"/>
      <c r="BK92" s="553"/>
      <c r="BL92" s="553"/>
      <c r="BM92" s="553"/>
      <c r="BN92" s="553"/>
      <c r="BO92" s="553"/>
      <c r="BP92" s="553"/>
      <c r="BQ92" s="553"/>
      <c r="BR92" s="553"/>
      <c r="BS92" s="553"/>
      <c r="BT92" s="553"/>
      <c r="BU92" s="553">
        <v>1</v>
      </c>
      <c r="BV92" s="553"/>
      <c r="BW92" s="553"/>
      <c r="BX92" s="553"/>
      <c r="BY92" s="553"/>
      <c r="BZ92" s="553"/>
      <c r="CA92" s="553"/>
      <c r="CB92" s="553"/>
      <c r="CC92" s="553"/>
      <c r="CD92" s="553"/>
      <c r="CE92" s="553"/>
      <c r="CF92" s="553"/>
      <c r="CG92" s="553"/>
      <c r="CH92" s="553"/>
      <c r="CI92" s="553"/>
      <c r="CJ92" s="553"/>
      <c r="CK92" s="553"/>
      <c r="CL92" s="553"/>
      <c r="CM92" s="553"/>
      <c r="CN92" s="553"/>
      <c r="CO92" s="553"/>
      <c r="CP92" s="553"/>
      <c r="CQ92" s="553"/>
      <c r="CR92" s="553"/>
      <c r="CS92" s="553"/>
      <c r="CT92" s="553"/>
      <c r="CU92" s="553"/>
      <c r="CV92" s="553"/>
      <c r="CW92" s="553"/>
      <c r="CX92" s="553"/>
      <c r="CY92" s="553"/>
      <c r="CZ92" s="553"/>
      <c r="DA92" s="553"/>
      <c r="DB92" s="553"/>
      <c r="DC92" s="553"/>
      <c r="DD92" s="553"/>
      <c r="DE92" s="553"/>
      <c r="DF92" s="553"/>
      <c r="DG92" s="553"/>
      <c r="DH92" s="553"/>
      <c r="DI92" s="553"/>
      <c r="DJ92" s="553"/>
      <c r="DK92" s="553"/>
      <c r="DL92" s="553"/>
      <c r="DM92" s="553"/>
      <c r="DN92" s="553"/>
      <c r="DO92" s="553"/>
      <c r="DP92" s="553"/>
      <c r="DQ92" s="553"/>
      <c r="DR92" s="553"/>
      <c r="DS92" s="553"/>
      <c r="DT92" s="553"/>
      <c r="DU92" s="553"/>
      <c r="DV92" s="553"/>
      <c r="DW92" s="553"/>
      <c r="DX92" s="553"/>
      <c r="DY92" s="553"/>
      <c r="DZ92" s="553"/>
      <c r="EA92" s="553"/>
      <c r="EB92" s="553"/>
      <c r="EC92" s="553"/>
      <c r="ED92" s="553"/>
      <c r="EE92" s="553"/>
      <c r="EF92" s="553"/>
      <c r="EG92" s="553"/>
      <c r="EH92" s="553"/>
      <c r="EI92" s="553"/>
      <c r="EJ92" s="553"/>
      <c r="EK92" s="553"/>
      <c r="EL92" s="553"/>
      <c r="EM92" s="553"/>
      <c r="EN92" s="553"/>
      <c r="EO92" s="553"/>
      <c r="EP92" s="553"/>
      <c r="EQ92" s="553"/>
      <c r="ER92" s="553"/>
      <c r="ES92" s="553"/>
      <c r="ET92" s="553"/>
      <c r="EU92" s="553"/>
      <c r="EV92" s="553"/>
      <c r="EW92" s="553"/>
      <c r="EX92" s="553"/>
      <c r="EY92" s="553"/>
      <c r="EZ92" s="553"/>
      <c r="FA92" s="553"/>
      <c r="FB92" s="553"/>
      <c r="FC92" s="553"/>
      <c r="FD92" s="553"/>
      <c r="FE92" s="553"/>
      <c r="FF92" s="553"/>
      <c r="FG92" s="553"/>
      <c r="FH92" s="553"/>
      <c r="FI92" s="553"/>
      <c r="FJ92" s="553"/>
      <c r="FK92" s="553"/>
      <c r="FL92" s="553"/>
      <c r="FM92" s="553"/>
      <c r="FN92" s="553"/>
      <c r="FO92" s="553"/>
      <c r="FP92" s="553"/>
      <c r="FQ92" s="553"/>
      <c r="FR92" s="553"/>
      <c r="FS92" s="553"/>
      <c r="FT92" s="553"/>
      <c r="FU92" s="553"/>
      <c r="FV92" s="553"/>
      <c r="FW92" s="553"/>
      <c r="FX92" s="553"/>
      <c r="FY92" s="553"/>
      <c r="FZ92" s="553"/>
      <c r="GA92" s="553"/>
      <c r="GB92" s="553"/>
      <c r="GC92" s="553"/>
      <c r="GD92" s="553"/>
      <c r="GE92" s="553"/>
      <c r="GF92" s="553"/>
      <c r="GG92" s="553"/>
      <c r="GH92" s="553"/>
      <c r="GI92" s="553"/>
      <c r="GJ92" s="553"/>
      <c r="GK92" s="553"/>
      <c r="GL92" s="553"/>
      <c r="GM92" s="553"/>
      <c r="GN92" s="553"/>
      <c r="GO92" s="553"/>
      <c r="GP92" s="553"/>
      <c r="GQ92" s="553"/>
      <c r="GR92" s="553"/>
      <c r="GS92" s="553"/>
      <c r="GT92" s="553"/>
      <c r="GU92" s="553"/>
      <c r="GV92" s="553"/>
      <c r="GW92" s="553"/>
      <c r="GX92" s="553"/>
      <c r="GY92" s="553"/>
      <c r="GZ92" s="553"/>
      <c r="HA92" s="553"/>
      <c r="HB92" s="553"/>
      <c r="HC92" s="553"/>
      <c r="HD92" s="553"/>
      <c r="HE92" s="553"/>
      <c r="HF92" s="553"/>
      <c r="HG92" s="553"/>
      <c r="HH92" s="553"/>
      <c r="HI92" s="553"/>
      <c r="HJ92" s="553"/>
      <c r="HK92" s="553"/>
      <c r="HL92" s="553"/>
      <c r="HM92" s="553"/>
      <c r="HN92" s="553"/>
      <c r="HO92" s="553"/>
      <c r="HP92" s="553"/>
      <c r="HQ92" s="553"/>
      <c r="HR92" s="553"/>
      <c r="HS92" s="553"/>
      <c r="HT92" s="553"/>
      <c r="HU92" s="553"/>
      <c r="HV92" s="553"/>
      <c r="HW92" s="553"/>
      <c r="HX92" s="553"/>
      <c r="HY92" s="553"/>
      <c r="HZ92" s="553"/>
      <c r="IA92" s="553"/>
      <c r="IB92" s="553"/>
      <c r="IC92" s="553"/>
      <c r="ID92" s="553"/>
      <c r="IE92" s="553"/>
      <c r="IF92" s="553"/>
      <c r="IG92" s="553"/>
      <c r="IH92" s="553"/>
      <c r="II92" s="553"/>
      <c r="IJ92" s="553"/>
      <c r="IK92" s="553"/>
      <c r="IL92" s="553"/>
      <c r="IM92" s="553"/>
      <c r="IN92" s="553"/>
      <c r="IO92" s="553"/>
      <c r="IP92" s="553"/>
      <c r="IQ92" s="553"/>
      <c r="IR92" s="553"/>
      <c r="IS92" s="553"/>
      <c r="IT92" s="553"/>
      <c r="IU92" s="553"/>
      <c r="IV92" s="553"/>
      <c r="IW92" s="553"/>
      <c r="IX92" s="553"/>
      <c r="IY92" s="553"/>
      <c r="IZ92" s="553"/>
      <c r="JA92" s="553"/>
      <c r="JB92" s="721"/>
      <c r="JC92" s="721"/>
      <c r="JD92" s="299"/>
      <c r="JE92" s="549"/>
      <c r="JF92" s="549" t="str">
        <f t="shared" si="15"/>
        <v>자. 접지 피뢰설비피뢰트랜스 설치AC220V 1KVA</v>
      </c>
      <c r="JG92" s="549">
        <f t="shared" si="16"/>
        <v>12</v>
      </c>
      <c r="JH92" s="549" t="str">
        <f t="shared" si="17"/>
        <v>식</v>
      </c>
      <c r="JI92" s="549"/>
      <c r="JJ92" s="549"/>
    </row>
    <row r="93" spans="1:270" s="550" customFormat="1" ht="21.95" customHeight="1">
      <c r="A93" s="554"/>
      <c r="B93" s="555">
        <f t="shared" ref="B93:B95" si="19">B92+1</f>
        <v>7</v>
      </c>
      <c r="C93" s="49" t="s">
        <v>2372</v>
      </c>
      <c r="D93" s="50" t="s">
        <v>2364</v>
      </c>
      <c r="E93" s="26" t="s">
        <v>13</v>
      </c>
      <c r="F93" s="552">
        <f t="shared" si="14"/>
        <v>12</v>
      </c>
      <c r="G93" s="553"/>
      <c r="H93" s="553"/>
      <c r="I93" s="553"/>
      <c r="J93" s="553"/>
      <c r="K93" s="553"/>
      <c r="L93" s="553"/>
      <c r="M93" s="553">
        <v>1</v>
      </c>
      <c r="N93" s="553"/>
      <c r="O93" s="553">
        <v>1</v>
      </c>
      <c r="P93" s="553"/>
      <c r="Q93" s="553"/>
      <c r="R93" s="553"/>
      <c r="S93" s="553">
        <v>1</v>
      </c>
      <c r="T93" s="553">
        <v>1</v>
      </c>
      <c r="U93" s="553"/>
      <c r="V93" s="553"/>
      <c r="W93" s="553"/>
      <c r="X93" s="553"/>
      <c r="Y93" s="553"/>
      <c r="Z93" s="553"/>
      <c r="AA93" s="553"/>
      <c r="AB93" s="553">
        <v>1</v>
      </c>
      <c r="AC93" s="553"/>
      <c r="AD93" s="553"/>
      <c r="AE93" s="553">
        <v>1</v>
      </c>
      <c r="AF93" s="553"/>
      <c r="AG93" s="553"/>
      <c r="AH93" s="553"/>
      <c r="AI93" s="553"/>
      <c r="AJ93" s="553"/>
      <c r="AK93" s="553"/>
      <c r="AL93" s="553"/>
      <c r="AM93" s="553">
        <v>1</v>
      </c>
      <c r="AN93" s="553">
        <v>1</v>
      </c>
      <c r="AO93" s="553"/>
      <c r="AP93" s="553"/>
      <c r="AQ93" s="553"/>
      <c r="AR93" s="553"/>
      <c r="AS93" s="553">
        <v>1</v>
      </c>
      <c r="AT93" s="553"/>
      <c r="AU93" s="553"/>
      <c r="AV93" s="553"/>
      <c r="AW93" s="553"/>
      <c r="AX93" s="553">
        <v>1</v>
      </c>
      <c r="AY93" s="553"/>
      <c r="AZ93" s="553"/>
      <c r="BA93" s="553"/>
      <c r="BB93" s="553"/>
      <c r="BC93" s="553"/>
      <c r="BD93" s="553"/>
      <c r="BE93" s="553">
        <v>1</v>
      </c>
      <c r="BF93" s="553"/>
      <c r="BG93" s="553"/>
      <c r="BH93" s="553"/>
      <c r="BI93" s="553"/>
      <c r="BJ93" s="553"/>
      <c r="BK93" s="553"/>
      <c r="BL93" s="553"/>
      <c r="BM93" s="553"/>
      <c r="BN93" s="553"/>
      <c r="BO93" s="553"/>
      <c r="BP93" s="553"/>
      <c r="BQ93" s="553"/>
      <c r="BR93" s="553"/>
      <c r="BS93" s="553"/>
      <c r="BT93" s="553"/>
      <c r="BU93" s="553">
        <v>1</v>
      </c>
      <c r="BV93" s="553"/>
      <c r="BW93" s="553"/>
      <c r="BX93" s="553"/>
      <c r="BY93" s="553"/>
      <c r="BZ93" s="553"/>
      <c r="CA93" s="553"/>
      <c r="CB93" s="553"/>
      <c r="CC93" s="553"/>
      <c r="CD93" s="553"/>
      <c r="CE93" s="553"/>
      <c r="CF93" s="553"/>
      <c r="CG93" s="553"/>
      <c r="CH93" s="553"/>
      <c r="CI93" s="553"/>
      <c r="CJ93" s="553"/>
      <c r="CK93" s="553"/>
      <c r="CL93" s="553"/>
      <c r="CM93" s="553"/>
      <c r="CN93" s="553"/>
      <c r="CO93" s="553"/>
      <c r="CP93" s="553"/>
      <c r="CQ93" s="553"/>
      <c r="CR93" s="553"/>
      <c r="CS93" s="553"/>
      <c r="CT93" s="553"/>
      <c r="CU93" s="553"/>
      <c r="CV93" s="553"/>
      <c r="CW93" s="553"/>
      <c r="CX93" s="553"/>
      <c r="CY93" s="553"/>
      <c r="CZ93" s="553"/>
      <c r="DA93" s="553"/>
      <c r="DB93" s="553"/>
      <c r="DC93" s="553"/>
      <c r="DD93" s="553"/>
      <c r="DE93" s="553"/>
      <c r="DF93" s="553"/>
      <c r="DG93" s="553"/>
      <c r="DH93" s="553"/>
      <c r="DI93" s="553"/>
      <c r="DJ93" s="553"/>
      <c r="DK93" s="553"/>
      <c r="DL93" s="553"/>
      <c r="DM93" s="553"/>
      <c r="DN93" s="553"/>
      <c r="DO93" s="553"/>
      <c r="DP93" s="553"/>
      <c r="DQ93" s="553"/>
      <c r="DR93" s="553"/>
      <c r="DS93" s="553"/>
      <c r="DT93" s="553"/>
      <c r="DU93" s="553"/>
      <c r="DV93" s="553"/>
      <c r="DW93" s="553"/>
      <c r="DX93" s="553"/>
      <c r="DY93" s="553"/>
      <c r="DZ93" s="553"/>
      <c r="EA93" s="553"/>
      <c r="EB93" s="553"/>
      <c r="EC93" s="553"/>
      <c r="ED93" s="553"/>
      <c r="EE93" s="553"/>
      <c r="EF93" s="553"/>
      <c r="EG93" s="553"/>
      <c r="EH93" s="553"/>
      <c r="EI93" s="553"/>
      <c r="EJ93" s="553"/>
      <c r="EK93" s="553"/>
      <c r="EL93" s="553"/>
      <c r="EM93" s="553"/>
      <c r="EN93" s="553"/>
      <c r="EO93" s="553"/>
      <c r="EP93" s="553"/>
      <c r="EQ93" s="553"/>
      <c r="ER93" s="553"/>
      <c r="ES93" s="553"/>
      <c r="ET93" s="553"/>
      <c r="EU93" s="553"/>
      <c r="EV93" s="553"/>
      <c r="EW93" s="553"/>
      <c r="EX93" s="553"/>
      <c r="EY93" s="553"/>
      <c r="EZ93" s="553"/>
      <c r="FA93" s="553"/>
      <c r="FB93" s="553"/>
      <c r="FC93" s="553"/>
      <c r="FD93" s="553"/>
      <c r="FE93" s="553"/>
      <c r="FF93" s="553"/>
      <c r="FG93" s="553"/>
      <c r="FH93" s="553"/>
      <c r="FI93" s="553"/>
      <c r="FJ93" s="553"/>
      <c r="FK93" s="553"/>
      <c r="FL93" s="553"/>
      <c r="FM93" s="553"/>
      <c r="FN93" s="553"/>
      <c r="FO93" s="553"/>
      <c r="FP93" s="553"/>
      <c r="FQ93" s="553"/>
      <c r="FR93" s="553"/>
      <c r="FS93" s="553"/>
      <c r="FT93" s="553"/>
      <c r="FU93" s="553"/>
      <c r="FV93" s="553"/>
      <c r="FW93" s="553"/>
      <c r="FX93" s="553"/>
      <c r="FY93" s="553"/>
      <c r="FZ93" s="553"/>
      <c r="GA93" s="553"/>
      <c r="GB93" s="553"/>
      <c r="GC93" s="553"/>
      <c r="GD93" s="553"/>
      <c r="GE93" s="553"/>
      <c r="GF93" s="553"/>
      <c r="GG93" s="553"/>
      <c r="GH93" s="553"/>
      <c r="GI93" s="553"/>
      <c r="GJ93" s="553"/>
      <c r="GK93" s="553"/>
      <c r="GL93" s="553"/>
      <c r="GM93" s="553"/>
      <c r="GN93" s="553"/>
      <c r="GO93" s="553"/>
      <c r="GP93" s="553"/>
      <c r="GQ93" s="553"/>
      <c r="GR93" s="553"/>
      <c r="GS93" s="553"/>
      <c r="GT93" s="553"/>
      <c r="GU93" s="553"/>
      <c r="GV93" s="553"/>
      <c r="GW93" s="553"/>
      <c r="GX93" s="553"/>
      <c r="GY93" s="553"/>
      <c r="GZ93" s="553"/>
      <c r="HA93" s="553"/>
      <c r="HB93" s="553"/>
      <c r="HC93" s="553"/>
      <c r="HD93" s="553"/>
      <c r="HE93" s="553"/>
      <c r="HF93" s="553"/>
      <c r="HG93" s="553"/>
      <c r="HH93" s="553"/>
      <c r="HI93" s="553"/>
      <c r="HJ93" s="553"/>
      <c r="HK93" s="553"/>
      <c r="HL93" s="553"/>
      <c r="HM93" s="553"/>
      <c r="HN93" s="553"/>
      <c r="HO93" s="553"/>
      <c r="HP93" s="553"/>
      <c r="HQ93" s="553"/>
      <c r="HR93" s="553"/>
      <c r="HS93" s="553"/>
      <c r="HT93" s="553"/>
      <c r="HU93" s="553"/>
      <c r="HV93" s="553"/>
      <c r="HW93" s="553"/>
      <c r="HX93" s="553"/>
      <c r="HY93" s="553"/>
      <c r="HZ93" s="553"/>
      <c r="IA93" s="553"/>
      <c r="IB93" s="553"/>
      <c r="IC93" s="553"/>
      <c r="ID93" s="553"/>
      <c r="IE93" s="553"/>
      <c r="IF93" s="553"/>
      <c r="IG93" s="553"/>
      <c r="IH93" s="553"/>
      <c r="II93" s="553"/>
      <c r="IJ93" s="553"/>
      <c r="IK93" s="553"/>
      <c r="IL93" s="553"/>
      <c r="IM93" s="553"/>
      <c r="IN93" s="553"/>
      <c r="IO93" s="553"/>
      <c r="IP93" s="553"/>
      <c r="IQ93" s="553"/>
      <c r="IR93" s="553"/>
      <c r="IS93" s="553"/>
      <c r="IT93" s="553"/>
      <c r="IU93" s="553"/>
      <c r="IV93" s="553"/>
      <c r="IW93" s="553"/>
      <c r="IX93" s="553"/>
      <c r="IY93" s="553"/>
      <c r="IZ93" s="553"/>
      <c r="JA93" s="553"/>
      <c r="JB93" s="721"/>
      <c r="JC93" s="721"/>
      <c r="JD93" s="299"/>
      <c r="JE93" s="549"/>
      <c r="JF93" s="549" t="str">
        <f t="shared" si="15"/>
        <v>자. 접지 피뢰설비서지보호기(전원) 설치BY4-80, 80Ka</v>
      </c>
      <c r="JG93" s="549">
        <f t="shared" si="16"/>
        <v>12</v>
      </c>
      <c r="JH93" s="549" t="str">
        <f t="shared" si="17"/>
        <v>대</v>
      </c>
      <c r="JI93" s="549"/>
      <c r="JJ93" s="549"/>
    </row>
    <row r="94" spans="1:270" s="550" customFormat="1" ht="21.95" customHeight="1">
      <c r="A94" s="554"/>
      <c r="B94" s="555">
        <f t="shared" si="19"/>
        <v>8</v>
      </c>
      <c r="C94" s="49" t="s">
        <v>2374</v>
      </c>
      <c r="D94" s="50" t="s">
        <v>2365</v>
      </c>
      <c r="E94" s="26" t="s">
        <v>219</v>
      </c>
      <c r="F94" s="552">
        <f t="shared" si="14"/>
        <v>12</v>
      </c>
      <c r="G94" s="553"/>
      <c r="H94" s="553"/>
      <c r="I94" s="553"/>
      <c r="J94" s="553"/>
      <c r="K94" s="553"/>
      <c r="L94" s="553"/>
      <c r="M94" s="553">
        <v>1</v>
      </c>
      <c r="N94" s="553"/>
      <c r="O94" s="553">
        <v>1</v>
      </c>
      <c r="P94" s="553"/>
      <c r="Q94" s="553"/>
      <c r="R94" s="553"/>
      <c r="S94" s="553">
        <v>1</v>
      </c>
      <c r="T94" s="553">
        <v>1</v>
      </c>
      <c r="U94" s="553"/>
      <c r="V94" s="553"/>
      <c r="W94" s="553"/>
      <c r="X94" s="553"/>
      <c r="Y94" s="553"/>
      <c r="Z94" s="553"/>
      <c r="AA94" s="553"/>
      <c r="AB94" s="553">
        <v>1</v>
      </c>
      <c r="AC94" s="553"/>
      <c r="AD94" s="553"/>
      <c r="AE94" s="553">
        <v>1</v>
      </c>
      <c r="AF94" s="553"/>
      <c r="AG94" s="553"/>
      <c r="AH94" s="553"/>
      <c r="AI94" s="553"/>
      <c r="AJ94" s="553"/>
      <c r="AK94" s="553"/>
      <c r="AL94" s="553"/>
      <c r="AM94" s="553">
        <v>1</v>
      </c>
      <c r="AN94" s="553">
        <v>1</v>
      </c>
      <c r="AO94" s="553"/>
      <c r="AP94" s="553"/>
      <c r="AQ94" s="553"/>
      <c r="AR94" s="553"/>
      <c r="AS94" s="553">
        <v>1</v>
      </c>
      <c r="AT94" s="553"/>
      <c r="AU94" s="553"/>
      <c r="AV94" s="553"/>
      <c r="AW94" s="553"/>
      <c r="AX94" s="553">
        <v>1</v>
      </c>
      <c r="AY94" s="553"/>
      <c r="AZ94" s="553"/>
      <c r="BA94" s="553"/>
      <c r="BB94" s="553"/>
      <c r="BC94" s="553"/>
      <c r="BD94" s="553"/>
      <c r="BE94" s="553">
        <v>1</v>
      </c>
      <c r="BF94" s="553"/>
      <c r="BG94" s="553"/>
      <c r="BH94" s="553"/>
      <c r="BI94" s="553"/>
      <c r="BJ94" s="553"/>
      <c r="BK94" s="553"/>
      <c r="BL94" s="553"/>
      <c r="BM94" s="553"/>
      <c r="BN94" s="553"/>
      <c r="BO94" s="553"/>
      <c r="BP94" s="553"/>
      <c r="BQ94" s="553"/>
      <c r="BR94" s="553"/>
      <c r="BS94" s="553"/>
      <c r="BT94" s="553"/>
      <c r="BU94" s="553">
        <v>1</v>
      </c>
      <c r="BV94" s="553"/>
      <c r="BW94" s="553"/>
      <c r="BX94" s="553"/>
      <c r="BY94" s="553"/>
      <c r="BZ94" s="553"/>
      <c r="CA94" s="553"/>
      <c r="CB94" s="553"/>
      <c r="CC94" s="553"/>
      <c r="CD94" s="553"/>
      <c r="CE94" s="553"/>
      <c r="CF94" s="553"/>
      <c r="CG94" s="553"/>
      <c r="CH94" s="553"/>
      <c r="CI94" s="553"/>
      <c r="CJ94" s="553"/>
      <c r="CK94" s="553"/>
      <c r="CL94" s="553"/>
      <c r="CM94" s="553"/>
      <c r="CN94" s="553"/>
      <c r="CO94" s="553"/>
      <c r="CP94" s="553"/>
      <c r="CQ94" s="553"/>
      <c r="CR94" s="553"/>
      <c r="CS94" s="553"/>
      <c r="CT94" s="553"/>
      <c r="CU94" s="553"/>
      <c r="CV94" s="553"/>
      <c r="CW94" s="553"/>
      <c r="CX94" s="553"/>
      <c r="CY94" s="553"/>
      <c r="CZ94" s="553"/>
      <c r="DA94" s="553"/>
      <c r="DB94" s="553"/>
      <c r="DC94" s="553"/>
      <c r="DD94" s="553"/>
      <c r="DE94" s="553"/>
      <c r="DF94" s="553"/>
      <c r="DG94" s="553"/>
      <c r="DH94" s="553"/>
      <c r="DI94" s="553"/>
      <c r="DJ94" s="553"/>
      <c r="DK94" s="553"/>
      <c r="DL94" s="553"/>
      <c r="DM94" s="553"/>
      <c r="DN94" s="553"/>
      <c r="DO94" s="553"/>
      <c r="DP94" s="553"/>
      <c r="DQ94" s="553"/>
      <c r="DR94" s="553"/>
      <c r="DS94" s="553"/>
      <c r="DT94" s="553"/>
      <c r="DU94" s="553"/>
      <c r="DV94" s="553"/>
      <c r="DW94" s="553"/>
      <c r="DX94" s="553"/>
      <c r="DY94" s="553"/>
      <c r="DZ94" s="553"/>
      <c r="EA94" s="553"/>
      <c r="EB94" s="553"/>
      <c r="EC94" s="553"/>
      <c r="ED94" s="553"/>
      <c r="EE94" s="553"/>
      <c r="EF94" s="553"/>
      <c r="EG94" s="553"/>
      <c r="EH94" s="553"/>
      <c r="EI94" s="553"/>
      <c r="EJ94" s="553"/>
      <c r="EK94" s="553"/>
      <c r="EL94" s="553"/>
      <c r="EM94" s="553"/>
      <c r="EN94" s="553"/>
      <c r="EO94" s="553"/>
      <c r="EP94" s="553"/>
      <c r="EQ94" s="553"/>
      <c r="ER94" s="553"/>
      <c r="ES94" s="553"/>
      <c r="ET94" s="553"/>
      <c r="EU94" s="553"/>
      <c r="EV94" s="553"/>
      <c r="EW94" s="553"/>
      <c r="EX94" s="553"/>
      <c r="EY94" s="553"/>
      <c r="EZ94" s="553"/>
      <c r="FA94" s="553"/>
      <c r="FB94" s="553"/>
      <c r="FC94" s="553"/>
      <c r="FD94" s="553"/>
      <c r="FE94" s="553"/>
      <c r="FF94" s="553"/>
      <c r="FG94" s="553"/>
      <c r="FH94" s="553"/>
      <c r="FI94" s="553"/>
      <c r="FJ94" s="553"/>
      <c r="FK94" s="553"/>
      <c r="FL94" s="553"/>
      <c r="FM94" s="553"/>
      <c r="FN94" s="553"/>
      <c r="FO94" s="553"/>
      <c r="FP94" s="553"/>
      <c r="FQ94" s="553"/>
      <c r="FR94" s="553"/>
      <c r="FS94" s="553"/>
      <c r="FT94" s="553"/>
      <c r="FU94" s="553"/>
      <c r="FV94" s="553"/>
      <c r="FW94" s="553"/>
      <c r="FX94" s="553"/>
      <c r="FY94" s="553"/>
      <c r="FZ94" s="553"/>
      <c r="GA94" s="553"/>
      <c r="GB94" s="553"/>
      <c r="GC94" s="553"/>
      <c r="GD94" s="553"/>
      <c r="GE94" s="553"/>
      <c r="GF94" s="553"/>
      <c r="GG94" s="553"/>
      <c r="GH94" s="553"/>
      <c r="GI94" s="553"/>
      <c r="GJ94" s="553"/>
      <c r="GK94" s="553"/>
      <c r="GL94" s="553"/>
      <c r="GM94" s="553"/>
      <c r="GN94" s="553"/>
      <c r="GO94" s="553"/>
      <c r="GP94" s="553"/>
      <c r="GQ94" s="553"/>
      <c r="GR94" s="553"/>
      <c r="GS94" s="553"/>
      <c r="GT94" s="553"/>
      <c r="GU94" s="553"/>
      <c r="GV94" s="553"/>
      <c r="GW94" s="553"/>
      <c r="GX94" s="553"/>
      <c r="GY94" s="553"/>
      <c r="GZ94" s="553"/>
      <c r="HA94" s="553"/>
      <c r="HB94" s="553"/>
      <c r="HC94" s="553"/>
      <c r="HD94" s="553"/>
      <c r="HE94" s="553"/>
      <c r="HF94" s="553"/>
      <c r="HG94" s="553"/>
      <c r="HH94" s="553"/>
      <c r="HI94" s="553"/>
      <c r="HJ94" s="553"/>
      <c r="HK94" s="553"/>
      <c r="HL94" s="553"/>
      <c r="HM94" s="553"/>
      <c r="HN94" s="553"/>
      <c r="HO94" s="553"/>
      <c r="HP94" s="553"/>
      <c r="HQ94" s="553"/>
      <c r="HR94" s="553"/>
      <c r="HS94" s="553"/>
      <c r="HT94" s="553"/>
      <c r="HU94" s="553"/>
      <c r="HV94" s="553"/>
      <c r="HW94" s="553"/>
      <c r="HX94" s="553"/>
      <c r="HY94" s="553"/>
      <c r="HZ94" s="553"/>
      <c r="IA94" s="553"/>
      <c r="IB94" s="553"/>
      <c r="IC94" s="553"/>
      <c r="ID94" s="553"/>
      <c r="IE94" s="553"/>
      <c r="IF94" s="553"/>
      <c r="IG94" s="553"/>
      <c r="IH94" s="553"/>
      <c r="II94" s="553"/>
      <c r="IJ94" s="553"/>
      <c r="IK94" s="553"/>
      <c r="IL94" s="553"/>
      <c r="IM94" s="553"/>
      <c r="IN94" s="553"/>
      <c r="IO94" s="553"/>
      <c r="IP94" s="553"/>
      <c r="IQ94" s="553"/>
      <c r="IR94" s="553"/>
      <c r="IS94" s="553"/>
      <c r="IT94" s="553"/>
      <c r="IU94" s="553"/>
      <c r="IV94" s="553"/>
      <c r="IW94" s="553"/>
      <c r="IX94" s="553"/>
      <c r="IY94" s="553"/>
      <c r="IZ94" s="553"/>
      <c r="JA94" s="553"/>
      <c r="JB94" s="721"/>
      <c r="JC94" s="721"/>
      <c r="JD94" s="299"/>
      <c r="JE94" s="549"/>
      <c r="JF94" s="549" t="str">
        <f t="shared" si="15"/>
        <v>자. 접지 피뢰설비누전차단기 설치자동복구형, 20A</v>
      </c>
      <c r="JG94" s="549">
        <f t="shared" si="16"/>
        <v>12</v>
      </c>
      <c r="JH94" s="549" t="str">
        <f t="shared" si="17"/>
        <v>개</v>
      </c>
      <c r="JI94" s="549"/>
      <c r="JJ94" s="549"/>
    </row>
    <row r="95" spans="1:270" s="550" customFormat="1" ht="21.95" customHeight="1">
      <c r="A95" s="554"/>
      <c r="B95" s="555">
        <f t="shared" si="19"/>
        <v>9</v>
      </c>
      <c r="C95" s="49" t="s">
        <v>2376</v>
      </c>
      <c r="D95" s="50" t="s">
        <v>2366</v>
      </c>
      <c r="E95" s="26" t="s">
        <v>30</v>
      </c>
      <c r="F95" s="552">
        <f t="shared" si="14"/>
        <v>12</v>
      </c>
      <c r="G95" s="553"/>
      <c r="H95" s="553"/>
      <c r="I95" s="553"/>
      <c r="J95" s="553"/>
      <c r="K95" s="553"/>
      <c r="L95" s="553"/>
      <c r="M95" s="553">
        <v>1</v>
      </c>
      <c r="N95" s="553"/>
      <c r="O95" s="553">
        <v>1</v>
      </c>
      <c r="P95" s="553"/>
      <c r="Q95" s="553"/>
      <c r="R95" s="553"/>
      <c r="S95" s="553">
        <v>1</v>
      </c>
      <c r="T95" s="553">
        <v>1</v>
      </c>
      <c r="U95" s="553"/>
      <c r="V95" s="553"/>
      <c r="W95" s="553"/>
      <c r="X95" s="553"/>
      <c r="Y95" s="553"/>
      <c r="Z95" s="553"/>
      <c r="AA95" s="553"/>
      <c r="AB95" s="553">
        <v>1</v>
      </c>
      <c r="AC95" s="553"/>
      <c r="AD95" s="553"/>
      <c r="AE95" s="553">
        <v>1</v>
      </c>
      <c r="AF95" s="553"/>
      <c r="AG95" s="553"/>
      <c r="AH95" s="553"/>
      <c r="AI95" s="553"/>
      <c r="AJ95" s="553"/>
      <c r="AK95" s="553"/>
      <c r="AL95" s="553"/>
      <c r="AM95" s="553">
        <v>1</v>
      </c>
      <c r="AN95" s="553">
        <v>1</v>
      </c>
      <c r="AO95" s="553"/>
      <c r="AP95" s="553"/>
      <c r="AQ95" s="553"/>
      <c r="AR95" s="553"/>
      <c r="AS95" s="553">
        <v>1</v>
      </c>
      <c r="AT95" s="553"/>
      <c r="AU95" s="553"/>
      <c r="AV95" s="553"/>
      <c r="AW95" s="553"/>
      <c r="AX95" s="553">
        <v>1</v>
      </c>
      <c r="AY95" s="553"/>
      <c r="AZ95" s="553"/>
      <c r="BA95" s="553"/>
      <c r="BB95" s="553"/>
      <c r="BC95" s="553"/>
      <c r="BD95" s="553"/>
      <c r="BE95" s="553">
        <v>1</v>
      </c>
      <c r="BF95" s="553"/>
      <c r="BG95" s="553"/>
      <c r="BH95" s="553"/>
      <c r="BI95" s="553"/>
      <c r="BJ95" s="553"/>
      <c r="BK95" s="553"/>
      <c r="BL95" s="553"/>
      <c r="BM95" s="553"/>
      <c r="BN95" s="553"/>
      <c r="BO95" s="553"/>
      <c r="BP95" s="553"/>
      <c r="BQ95" s="553"/>
      <c r="BR95" s="553"/>
      <c r="BS95" s="553"/>
      <c r="BT95" s="553"/>
      <c r="BU95" s="553">
        <v>1</v>
      </c>
      <c r="BV95" s="553"/>
      <c r="BW95" s="553"/>
      <c r="BX95" s="553"/>
      <c r="BY95" s="553"/>
      <c r="BZ95" s="553"/>
      <c r="CA95" s="553"/>
      <c r="CB95" s="553"/>
      <c r="CC95" s="553"/>
      <c r="CD95" s="553"/>
      <c r="CE95" s="553"/>
      <c r="CF95" s="553"/>
      <c r="CG95" s="553"/>
      <c r="CH95" s="553"/>
      <c r="CI95" s="553"/>
      <c r="CJ95" s="553"/>
      <c r="CK95" s="553"/>
      <c r="CL95" s="553"/>
      <c r="CM95" s="553"/>
      <c r="CN95" s="553"/>
      <c r="CO95" s="553"/>
      <c r="CP95" s="553"/>
      <c r="CQ95" s="553"/>
      <c r="CR95" s="553"/>
      <c r="CS95" s="553"/>
      <c r="CT95" s="553"/>
      <c r="CU95" s="553"/>
      <c r="CV95" s="553"/>
      <c r="CW95" s="553"/>
      <c r="CX95" s="553"/>
      <c r="CY95" s="553"/>
      <c r="CZ95" s="553"/>
      <c r="DA95" s="553"/>
      <c r="DB95" s="553"/>
      <c r="DC95" s="553"/>
      <c r="DD95" s="553"/>
      <c r="DE95" s="553"/>
      <c r="DF95" s="553"/>
      <c r="DG95" s="553"/>
      <c r="DH95" s="553"/>
      <c r="DI95" s="553"/>
      <c r="DJ95" s="553"/>
      <c r="DK95" s="553"/>
      <c r="DL95" s="553"/>
      <c r="DM95" s="553"/>
      <c r="DN95" s="553"/>
      <c r="DO95" s="553"/>
      <c r="DP95" s="553"/>
      <c r="DQ95" s="553"/>
      <c r="DR95" s="553"/>
      <c r="DS95" s="553"/>
      <c r="DT95" s="553"/>
      <c r="DU95" s="553"/>
      <c r="DV95" s="553"/>
      <c r="DW95" s="553"/>
      <c r="DX95" s="553"/>
      <c r="DY95" s="553"/>
      <c r="DZ95" s="553"/>
      <c r="EA95" s="553"/>
      <c r="EB95" s="553"/>
      <c r="EC95" s="553"/>
      <c r="ED95" s="553"/>
      <c r="EE95" s="553"/>
      <c r="EF95" s="553"/>
      <c r="EG95" s="553"/>
      <c r="EH95" s="553"/>
      <c r="EI95" s="553"/>
      <c r="EJ95" s="553"/>
      <c r="EK95" s="553"/>
      <c r="EL95" s="553"/>
      <c r="EM95" s="553"/>
      <c r="EN95" s="553"/>
      <c r="EO95" s="553"/>
      <c r="EP95" s="553"/>
      <c r="EQ95" s="553"/>
      <c r="ER95" s="553"/>
      <c r="ES95" s="553"/>
      <c r="ET95" s="553"/>
      <c r="EU95" s="553"/>
      <c r="EV95" s="553"/>
      <c r="EW95" s="553"/>
      <c r="EX95" s="553"/>
      <c r="EY95" s="553"/>
      <c r="EZ95" s="553"/>
      <c r="FA95" s="553"/>
      <c r="FB95" s="553"/>
      <c r="FC95" s="553"/>
      <c r="FD95" s="553"/>
      <c r="FE95" s="553"/>
      <c r="FF95" s="553"/>
      <c r="FG95" s="553"/>
      <c r="FH95" s="553"/>
      <c r="FI95" s="553"/>
      <c r="FJ95" s="553"/>
      <c r="FK95" s="553"/>
      <c r="FL95" s="553"/>
      <c r="FM95" s="553"/>
      <c r="FN95" s="553"/>
      <c r="FO95" s="553"/>
      <c r="FP95" s="553"/>
      <c r="FQ95" s="553"/>
      <c r="FR95" s="553"/>
      <c r="FS95" s="553"/>
      <c r="FT95" s="553"/>
      <c r="FU95" s="553"/>
      <c r="FV95" s="553"/>
      <c r="FW95" s="553"/>
      <c r="FX95" s="553"/>
      <c r="FY95" s="553"/>
      <c r="FZ95" s="553"/>
      <c r="GA95" s="553"/>
      <c r="GB95" s="553"/>
      <c r="GC95" s="553"/>
      <c r="GD95" s="553"/>
      <c r="GE95" s="553"/>
      <c r="GF95" s="553"/>
      <c r="GG95" s="553"/>
      <c r="GH95" s="553"/>
      <c r="GI95" s="553"/>
      <c r="GJ95" s="553"/>
      <c r="GK95" s="553"/>
      <c r="GL95" s="553"/>
      <c r="GM95" s="553"/>
      <c r="GN95" s="553"/>
      <c r="GO95" s="553"/>
      <c r="GP95" s="553"/>
      <c r="GQ95" s="553"/>
      <c r="GR95" s="553"/>
      <c r="GS95" s="553"/>
      <c r="GT95" s="553"/>
      <c r="GU95" s="553"/>
      <c r="GV95" s="553"/>
      <c r="GW95" s="553"/>
      <c r="GX95" s="553"/>
      <c r="GY95" s="553"/>
      <c r="GZ95" s="553"/>
      <c r="HA95" s="553"/>
      <c r="HB95" s="553"/>
      <c r="HC95" s="553"/>
      <c r="HD95" s="553"/>
      <c r="HE95" s="553"/>
      <c r="HF95" s="553"/>
      <c r="HG95" s="553"/>
      <c r="HH95" s="553"/>
      <c r="HI95" s="553"/>
      <c r="HJ95" s="553"/>
      <c r="HK95" s="553"/>
      <c r="HL95" s="553"/>
      <c r="HM95" s="553"/>
      <c r="HN95" s="553"/>
      <c r="HO95" s="553"/>
      <c r="HP95" s="553"/>
      <c r="HQ95" s="553"/>
      <c r="HR95" s="553"/>
      <c r="HS95" s="553"/>
      <c r="HT95" s="553"/>
      <c r="HU95" s="553"/>
      <c r="HV95" s="553"/>
      <c r="HW95" s="553"/>
      <c r="HX95" s="553"/>
      <c r="HY95" s="553"/>
      <c r="HZ95" s="553"/>
      <c r="IA95" s="553"/>
      <c r="IB95" s="553"/>
      <c r="IC95" s="553"/>
      <c r="ID95" s="553"/>
      <c r="IE95" s="553"/>
      <c r="IF95" s="553"/>
      <c r="IG95" s="553"/>
      <c r="IH95" s="553"/>
      <c r="II95" s="553"/>
      <c r="IJ95" s="553"/>
      <c r="IK95" s="553"/>
      <c r="IL95" s="553"/>
      <c r="IM95" s="553"/>
      <c r="IN95" s="553"/>
      <c r="IO95" s="553"/>
      <c r="IP95" s="553"/>
      <c r="IQ95" s="553"/>
      <c r="IR95" s="553"/>
      <c r="IS95" s="553"/>
      <c r="IT95" s="553"/>
      <c r="IU95" s="553"/>
      <c r="IV95" s="553"/>
      <c r="IW95" s="553"/>
      <c r="IX95" s="553"/>
      <c r="IY95" s="553"/>
      <c r="IZ95" s="553"/>
      <c r="JA95" s="553"/>
      <c r="JB95" s="721"/>
      <c r="JC95" s="721"/>
      <c r="JD95" s="299"/>
      <c r="JE95" s="549"/>
      <c r="JF95" s="549" t="str">
        <f t="shared" si="15"/>
        <v>자. 접지 피뢰설비분전반(노출형) 설치산업용, 5회로, 메인50A, 분기 20A</v>
      </c>
      <c r="JG95" s="549">
        <f t="shared" si="16"/>
        <v>12</v>
      </c>
      <c r="JH95" s="549" t="str">
        <f t="shared" si="17"/>
        <v>식</v>
      </c>
      <c r="JI95" s="549"/>
      <c r="JJ95" s="549"/>
    </row>
    <row r="96" spans="1:270" s="550" customFormat="1" ht="21.95" customHeight="1">
      <c r="A96" s="554"/>
      <c r="B96" s="555">
        <f>B95+1</f>
        <v>10</v>
      </c>
      <c r="C96" s="49" t="s">
        <v>2473</v>
      </c>
      <c r="D96" s="50" t="s">
        <v>2475</v>
      </c>
      <c r="E96" s="26" t="s">
        <v>38</v>
      </c>
      <c r="F96" s="552">
        <f t="shared" si="14"/>
        <v>12</v>
      </c>
      <c r="G96" s="553"/>
      <c r="H96" s="553"/>
      <c r="I96" s="553"/>
      <c r="J96" s="553"/>
      <c r="K96" s="553"/>
      <c r="L96" s="553"/>
      <c r="M96" s="553">
        <v>1</v>
      </c>
      <c r="N96" s="553"/>
      <c r="O96" s="553">
        <v>1</v>
      </c>
      <c r="P96" s="553"/>
      <c r="Q96" s="553"/>
      <c r="R96" s="553"/>
      <c r="S96" s="553">
        <v>1</v>
      </c>
      <c r="T96" s="553">
        <v>1</v>
      </c>
      <c r="U96" s="553"/>
      <c r="V96" s="553"/>
      <c r="W96" s="553"/>
      <c r="X96" s="553"/>
      <c r="Y96" s="553"/>
      <c r="Z96" s="553"/>
      <c r="AA96" s="553"/>
      <c r="AB96" s="553">
        <v>1</v>
      </c>
      <c r="AC96" s="553"/>
      <c r="AD96" s="553"/>
      <c r="AE96" s="553">
        <v>1</v>
      </c>
      <c r="AF96" s="553"/>
      <c r="AG96" s="553"/>
      <c r="AH96" s="553"/>
      <c r="AI96" s="553"/>
      <c r="AJ96" s="553"/>
      <c r="AK96" s="553"/>
      <c r="AL96" s="553"/>
      <c r="AM96" s="553">
        <v>1</v>
      </c>
      <c r="AN96" s="553">
        <v>1</v>
      </c>
      <c r="AO96" s="553"/>
      <c r="AP96" s="553"/>
      <c r="AQ96" s="553"/>
      <c r="AR96" s="553"/>
      <c r="AS96" s="553">
        <v>1</v>
      </c>
      <c r="AT96" s="553"/>
      <c r="AU96" s="553"/>
      <c r="AV96" s="553"/>
      <c r="AW96" s="553"/>
      <c r="AX96" s="553">
        <v>1</v>
      </c>
      <c r="AY96" s="553"/>
      <c r="AZ96" s="553"/>
      <c r="BA96" s="553"/>
      <c r="BB96" s="553"/>
      <c r="BC96" s="553"/>
      <c r="BD96" s="553"/>
      <c r="BE96" s="553">
        <v>1</v>
      </c>
      <c r="BF96" s="553"/>
      <c r="BG96" s="553"/>
      <c r="BH96" s="553"/>
      <c r="BI96" s="553"/>
      <c r="BJ96" s="553"/>
      <c r="BK96" s="553"/>
      <c r="BL96" s="553"/>
      <c r="BM96" s="553"/>
      <c r="BN96" s="553"/>
      <c r="BO96" s="553"/>
      <c r="BP96" s="553"/>
      <c r="BQ96" s="553"/>
      <c r="BR96" s="553"/>
      <c r="BS96" s="553"/>
      <c r="BT96" s="553"/>
      <c r="BU96" s="553">
        <v>1</v>
      </c>
      <c r="BV96" s="553"/>
      <c r="BW96" s="553"/>
      <c r="BX96" s="553"/>
      <c r="BY96" s="553"/>
      <c r="BZ96" s="553"/>
      <c r="CA96" s="553"/>
      <c r="CB96" s="553"/>
      <c r="CC96" s="553"/>
      <c r="CD96" s="553"/>
      <c r="CE96" s="553"/>
      <c r="CF96" s="553"/>
      <c r="CG96" s="553"/>
      <c r="CH96" s="553"/>
      <c r="CI96" s="553"/>
      <c r="CJ96" s="553"/>
      <c r="CK96" s="553"/>
      <c r="CL96" s="553"/>
      <c r="CM96" s="553"/>
      <c r="CN96" s="553"/>
      <c r="CO96" s="553"/>
      <c r="CP96" s="553"/>
      <c r="CQ96" s="553"/>
      <c r="CR96" s="553"/>
      <c r="CS96" s="553"/>
      <c r="CT96" s="553"/>
      <c r="CU96" s="553"/>
      <c r="CV96" s="553"/>
      <c r="CW96" s="553"/>
      <c r="CX96" s="553"/>
      <c r="CY96" s="553"/>
      <c r="CZ96" s="553"/>
      <c r="DA96" s="553"/>
      <c r="DB96" s="553"/>
      <c r="DC96" s="553"/>
      <c r="DD96" s="553"/>
      <c r="DE96" s="553"/>
      <c r="DF96" s="553"/>
      <c r="DG96" s="553"/>
      <c r="DH96" s="553"/>
      <c r="DI96" s="553"/>
      <c r="DJ96" s="553"/>
      <c r="DK96" s="553"/>
      <c r="DL96" s="553"/>
      <c r="DM96" s="553"/>
      <c r="DN96" s="553"/>
      <c r="DO96" s="553"/>
      <c r="DP96" s="553"/>
      <c r="DQ96" s="553"/>
      <c r="DR96" s="553"/>
      <c r="DS96" s="553"/>
      <c r="DT96" s="553"/>
      <c r="DU96" s="553"/>
      <c r="DV96" s="553"/>
      <c r="DW96" s="553"/>
      <c r="DX96" s="553"/>
      <c r="DY96" s="553"/>
      <c r="DZ96" s="553"/>
      <c r="EA96" s="553"/>
      <c r="EB96" s="553"/>
      <c r="EC96" s="553"/>
      <c r="ED96" s="553"/>
      <c r="EE96" s="553"/>
      <c r="EF96" s="553"/>
      <c r="EG96" s="553"/>
      <c r="EH96" s="553"/>
      <c r="EI96" s="553"/>
      <c r="EJ96" s="553"/>
      <c r="EK96" s="553"/>
      <c r="EL96" s="553"/>
      <c r="EM96" s="553"/>
      <c r="EN96" s="553"/>
      <c r="EO96" s="553"/>
      <c r="EP96" s="553"/>
      <c r="EQ96" s="553"/>
      <c r="ER96" s="553"/>
      <c r="ES96" s="553"/>
      <c r="ET96" s="553"/>
      <c r="EU96" s="553"/>
      <c r="EV96" s="553"/>
      <c r="EW96" s="553"/>
      <c r="EX96" s="553"/>
      <c r="EY96" s="553"/>
      <c r="EZ96" s="553"/>
      <c r="FA96" s="553"/>
      <c r="FB96" s="553"/>
      <c r="FC96" s="553"/>
      <c r="FD96" s="553"/>
      <c r="FE96" s="553"/>
      <c r="FF96" s="553"/>
      <c r="FG96" s="553"/>
      <c r="FH96" s="553"/>
      <c r="FI96" s="553"/>
      <c r="FJ96" s="553"/>
      <c r="FK96" s="553"/>
      <c r="FL96" s="553"/>
      <c r="FM96" s="553"/>
      <c r="FN96" s="553"/>
      <c r="FO96" s="553"/>
      <c r="FP96" s="553"/>
      <c r="FQ96" s="553"/>
      <c r="FR96" s="553"/>
      <c r="FS96" s="553"/>
      <c r="FT96" s="553"/>
      <c r="FU96" s="553"/>
      <c r="FV96" s="553"/>
      <c r="FW96" s="553"/>
      <c r="FX96" s="553"/>
      <c r="FY96" s="553"/>
      <c r="FZ96" s="553"/>
      <c r="GA96" s="553"/>
      <c r="GB96" s="553"/>
      <c r="GC96" s="553"/>
      <c r="GD96" s="553"/>
      <c r="GE96" s="553"/>
      <c r="GF96" s="553"/>
      <c r="GG96" s="553"/>
      <c r="GH96" s="553"/>
      <c r="GI96" s="553"/>
      <c r="GJ96" s="553"/>
      <c r="GK96" s="553"/>
      <c r="GL96" s="553"/>
      <c r="GM96" s="553"/>
      <c r="GN96" s="553"/>
      <c r="GO96" s="553"/>
      <c r="GP96" s="553"/>
      <c r="GQ96" s="553"/>
      <c r="GR96" s="553"/>
      <c r="GS96" s="553"/>
      <c r="GT96" s="553"/>
      <c r="GU96" s="553"/>
      <c r="GV96" s="553"/>
      <c r="GW96" s="553"/>
      <c r="GX96" s="553"/>
      <c r="GY96" s="553"/>
      <c r="GZ96" s="553"/>
      <c r="HA96" s="553"/>
      <c r="HB96" s="553"/>
      <c r="HC96" s="553"/>
      <c r="HD96" s="553"/>
      <c r="HE96" s="553"/>
      <c r="HF96" s="553"/>
      <c r="HG96" s="553"/>
      <c r="HH96" s="553"/>
      <c r="HI96" s="553"/>
      <c r="HJ96" s="553"/>
      <c r="HK96" s="553"/>
      <c r="HL96" s="553"/>
      <c r="HM96" s="553"/>
      <c r="HN96" s="553"/>
      <c r="HO96" s="553"/>
      <c r="HP96" s="553"/>
      <c r="HQ96" s="553"/>
      <c r="HR96" s="553"/>
      <c r="HS96" s="553"/>
      <c r="HT96" s="553"/>
      <c r="HU96" s="553"/>
      <c r="HV96" s="553"/>
      <c r="HW96" s="553"/>
      <c r="HX96" s="553"/>
      <c r="HY96" s="553"/>
      <c r="HZ96" s="553"/>
      <c r="IA96" s="553"/>
      <c r="IB96" s="553"/>
      <c r="IC96" s="553"/>
      <c r="ID96" s="553"/>
      <c r="IE96" s="553"/>
      <c r="IF96" s="553"/>
      <c r="IG96" s="553"/>
      <c r="IH96" s="553"/>
      <c r="II96" s="553"/>
      <c r="IJ96" s="553"/>
      <c r="IK96" s="553"/>
      <c r="IL96" s="553"/>
      <c r="IM96" s="553"/>
      <c r="IN96" s="553"/>
      <c r="IO96" s="553"/>
      <c r="IP96" s="553"/>
      <c r="IQ96" s="553"/>
      <c r="IR96" s="553"/>
      <c r="IS96" s="553"/>
      <c r="IT96" s="553"/>
      <c r="IU96" s="553"/>
      <c r="IV96" s="553"/>
      <c r="IW96" s="553"/>
      <c r="IX96" s="553"/>
      <c r="IY96" s="553"/>
      <c r="IZ96" s="553"/>
      <c r="JA96" s="553"/>
      <c r="JB96" s="721"/>
      <c r="JC96" s="721"/>
      <c r="JD96" s="299"/>
      <c r="JE96" s="549"/>
      <c r="JF96" s="549" t="str">
        <f t="shared" si="15"/>
        <v>자. 접지 피뢰설비전기인입공사관측소 전기인입</v>
      </c>
      <c r="JG96" s="549">
        <f t="shared" si="16"/>
        <v>12</v>
      </c>
      <c r="JH96" s="549" t="str">
        <f t="shared" si="17"/>
        <v>식</v>
      </c>
      <c r="JI96" s="549"/>
      <c r="JJ96" s="549"/>
    </row>
    <row r="97" spans="1:367" s="550" customFormat="1" ht="21.95" customHeight="1">
      <c r="A97" s="554"/>
      <c r="B97" s="555">
        <f>B96+1</f>
        <v>11</v>
      </c>
      <c r="C97" s="49" t="s">
        <v>1692</v>
      </c>
      <c r="D97" s="50" t="s">
        <v>1690</v>
      </c>
      <c r="E97" s="26" t="s">
        <v>219</v>
      </c>
      <c r="F97" s="552">
        <f t="shared" si="14"/>
        <v>138</v>
      </c>
      <c r="G97" s="553"/>
      <c r="H97" s="553"/>
      <c r="I97" s="553"/>
      <c r="J97" s="553"/>
      <c r="K97" s="553"/>
      <c r="L97" s="553"/>
      <c r="M97" s="553">
        <v>3</v>
      </c>
      <c r="N97" s="553">
        <v>3</v>
      </c>
      <c r="O97" s="553">
        <v>3</v>
      </c>
      <c r="P97" s="553">
        <v>3</v>
      </c>
      <c r="Q97" s="553">
        <v>3</v>
      </c>
      <c r="R97" s="553">
        <v>3</v>
      </c>
      <c r="S97" s="553">
        <v>3</v>
      </c>
      <c r="T97" s="553">
        <v>3</v>
      </c>
      <c r="U97" s="553">
        <v>3</v>
      </c>
      <c r="V97" s="553">
        <v>3</v>
      </c>
      <c r="W97" s="553">
        <v>3</v>
      </c>
      <c r="X97" s="553">
        <v>3</v>
      </c>
      <c r="Y97" s="553">
        <v>3</v>
      </c>
      <c r="Z97" s="553">
        <v>3</v>
      </c>
      <c r="AA97" s="553">
        <v>3</v>
      </c>
      <c r="AB97" s="553">
        <v>3</v>
      </c>
      <c r="AC97" s="553">
        <v>3</v>
      </c>
      <c r="AD97" s="553">
        <v>3</v>
      </c>
      <c r="AE97" s="553">
        <v>3</v>
      </c>
      <c r="AF97" s="553">
        <v>3</v>
      </c>
      <c r="AG97" s="553">
        <v>3</v>
      </c>
      <c r="AH97" s="553">
        <v>3</v>
      </c>
      <c r="AI97" s="553">
        <v>3</v>
      </c>
      <c r="AJ97" s="553">
        <v>3</v>
      </c>
      <c r="AK97" s="553">
        <v>3</v>
      </c>
      <c r="AL97" s="553">
        <v>3</v>
      </c>
      <c r="AM97" s="553">
        <v>3</v>
      </c>
      <c r="AN97" s="553">
        <v>3</v>
      </c>
      <c r="AO97" s="553">
        <v>3</v>
      </c>
      <c r="AP97" s="553">
        <v>3</v>
      </c>
      <c r="AQ97" s="553">
        <v>3</v>
      </c>
      <c r="AR97" s="553">
        <v>3</v>
      </c>
      <c r="AS97" s="553">
        <v>3</v>
      </c>
      <c r="AT97" s="553">
        <v>3</v>
      </c>
      <c r="AU97" s="553">
        <v>3</v>
      </c>
      <c r="AV97" s="553">
        <v>3</v>
      </c>
      <c r="AW97" s="553">
        <v>3</v>
      </c>
      <c r="AX97" s="553">
        <v>3</v>
      </c>
      <c r="AY97" s="553">
        <v>3</v>
      </c>
      <c r="AZ97" s="553">
        <v>3</v>
      </c>
      <c r="BA97" s="553">
        <v>3</v>
      </c>
      <c r="BB97" s="553">
        <v>3</v>
      </c>
      <c r="BC97" s="553">
        <v>3</v>
      </c>
      <c r="BD97" s="553">
        <v>3</v>
      </c>
      <c r="BE97" s="553">
        <v>3</v>
      </c>
      <c r="BF97" s="553">
        <v>3</v>
      </c>
      <c r="BG97" s="553"/>
      <c r="BH97" s="553"/>
      <c r="BI97" s="553"/>
      <c r="BJ97" s="553"/>
      <c r="BK97" s="553"/>
      <c r="BL97" s="553"/>
      <c r="BM97" s="553"/>
      <c r="BN97" s="553"/>
      <c r="BO97" s="553"/>
      <c r="BP97" s="553"/>
      <c r="BQ97" s="553"/>
      <c r="BR97" s="553"/>
      <c r="BS97" s="553"/>
      <c r="BT97" s="553"/>
      <c r="BU97" s="553"/>
      <c r="BV97" s="553"/>
      <c r="BW97" s="553"/>
      <c r="BX97" s="553"/>
      <c r="BY97" s="553"/>
      <c r="BZ97" s="553"/>
      <c r="CA97" s="553"/>
      <c r="CB97" s="553"/>
      <c r="CC97" s="553"/>
      <c r="CD97" s="553"/>
      <c r="CE97" s="553"/>
      <c r="CF97" s="553"/>
      <c r="CG97" s="553"/>
      <c r="CH97" s="553"/>
      <c r="CI97" s="553"/>
      <c r="CJ97" s="553"/>
      <c r="CK97" s="553"/>
      <c r="CL97" s="553"/>
      <c r="CM97" s="553"/>
      <c r="CN97" s="553"/>
      <c r="CO97" s="553"/>
      <c r="CP97" s="553"/>
      <c r="CQ97" s="553"/>
      <c r="CR97" s="553"/>
      <c r="CS97" s="553"/>
      <c r="CT97" s="553"/>
      <c r="CU97" s="553"/>
      <c r="CV97" s="553"/>
      <c r="CW97" s="553"/>
      <c r="CX97" s="553"/>
      <c r="CY97" s="553"/>
      <c r="CZ97" s="553"/>
      <c r="DA97" s="553"/>
      <c r="DB97" s="553"/>
      <c r="DC97" s="553"/>
      <c r="DD97" s="553"/>
      <c r="DE97" s="553"/>
      <c r="DF97" s="553"/>
      <c r="DG97" s="553"/>
      <c r="DH97" s="553"/>
      <c r="DI97" s="553"/>
      <c r="DJ97" s="553"/>
      <c r="DK97" s="553"/>
      <c r="DL97" s="553"/>
      <c r="DM97" s="553"/>
      <c r="DN97" s="553"/>
      <c r="DO97" s="553"/>
      <c r="DP97" s="553"/>
      <c r="DQ97" s="553"/>
      <c r="DR97" s="553"/>
      <c r="DS97" s="553"/>
      <c r="DT97" s="553"/>
      <c r="DU97" s="553"/>
      <c r="DV97" s="553"/>
      <c r="DW97" s="553"/>
      <c r="DX97" s="553"/>
      <c r="DY97" s="553"/>
      <c r="DZ97" s="553"/>
      <c r="EA97" s="553"/>
      <c r="EB97" s="553"/>
      <c r="EC97" s="553"/>
      <c r="ED97" s="553"/>
      <c r="EE97" s="553"/>
      <c r="EF97" s="553"/>
      <c r="EG97" s="553"/>
      <c r="EH97" s="553"/>
      <c r="EI97" s="553"/>
      <c r="EJ97" s="553"/>
      <c r="EK97" s="553"/>
      <c r="EL97" s="553"/>
      <c r="EM97" s="553"/>
      <c r="EN97" s="553"/>
      <c r="EO97" s="553"/>
      <c r="EP97" s="553"/>
      <c r="EQ97" s="553"/>
      <c r="ER97" s="553"/>
      <c r="ES97" s="553"/>
      <c r="ET97" s="553"/>
      <c r="EU97" s="553"/>
      <c r="EV97" s="553"/>
      <c r="EW97" s="553"/>
      <c r="EX97" s="553"/>
      <c r="EY97" s="553"/>
      <c r="EZ97" s="553"/>
      <c r="FA97" s="553"/>
      <c r="FB97" s="553"/>
      <c r="FC97" s="553"/>
      <c r="FD97" s="553"/>
      <c r="FE97" s="553"/>
      <c r="FF97" s="553"/>
      <c r="FG97" s="553"/>
      <c r="FH97" s="553"/>
      <c r="FI97" s="553"/>
      <c r="FJ97" s="553"/>
      <c r="FK97" s="553"/>
      <c r="FL97" s="553"/>
      <c r="FM97" s="553"/>
      <c r="FN97" s="553"/>
      <c r="FO97" s="553"/>
      <c r="FP97" s="553"/>
      <c r="FQ97" s="553"/>
      <c r="FR97" s="553"/>
      <c r="FS97" s="553"/>
      <c r="FT97" s="553"/>
      <c r="FU97" s="553"/>
      <c r="FV97" s="553"/>
      <c r="FW97" s="553"/>
      <c r="FX97" s="553"/>
      <c r="FY97" s="553"/>
      <c r="FZ97" s="553"/>
      <c r="GA97" s="553"/>
      <c r="GB97" s="553"/>
      <c r="GC97" s="553"/>
      <c r="GD97" s="553"/>
      <c r="GE97" s="553"/>
      <c r="GF97" s="553"/>
      <c r="GG97" s="553"/>
      <c r="GH97" s="553"/>
      <c r="GI97" s="553"/>
      <c r="GJ97" s="553"/>
      <c r="GK97" s="553"/>
      <c r="GL97" s="553"/>
      <c r="GM97" s="553"/>
      <c r="GN97" s="553"/>
      <c r="GO97" s="553"/>
      <c r="GP97" s="553"/>
      <c r="GQ97" s="553"/>
      <c r="GR97" s="553"/>
      <c r="GS97" s="553"/>
      <c r="GT97" s="553"/>
      <c r="GU97" s="553"/>
      <c r="GV97" s="553"/>
      <c r="GW97" s="553"/>
      <c r="GX97" s="553"/>
      <c r="GY97" s="553"/>
      <c r="GZ97" s="553"/>
      <c r="HA97" s="553"/>
      <c r="HB97" s="553"/>
      <c r="HC97" s="553"/>
      <c r="HD97" s="553"/>
      <c r="HE97" s="553"/>
      <c r="HF97" s="553"/>
      <c r="HG97" s="553"/>
      <c r="HH97" s="553"/>
      <c r="HI97" s="553"/>
      <c r="HJ97" s="553"/>
      <c r="HK97" s="553"/>
      <c r="HL97" s="553"/>
      <c r="HM97" s="553"/>
      <c r="HN97" s="553"/>
      <c r="HO97" s="553"/>
      <c r="HP97" s="553"/>
      <c r="HQ97" s="553"/>
      <c r="HR97" s="553"/>
      <c r="HS97" s="553"/>
      <c r="HT97" s="553"/>
      <c r="HU97" s="553"/>
      <c r="HV97" s="553"/>
      <c r="HW97" s="553"/>
      <c r="HX97" s="553"/>
      <c r="HY97" s="553"/>
      <c r="HZ97" s="553"/>
      <c r="IA97" s="553"/>
      <c r="IB97" s="553"/>
      <c r="IC97" s="553"/>
      <c r="ID97" s="553"/>
      <c r="IE97" s="553"/>
      <c r="IF97" s="553"/>
      <c r="IG97" s="553"/>
      <c r="IH97" s="553"/>
      <c r="II97" s="553"/>
      <c r="IJ97" s="553"/>
      <c r="IK97" s="553"/>
      <c r="IL97" s="553"/>
      <c r="IM97" s="553"/>
      <c r="IN97" s="553"/>
      <c r="IO97" s="553"/>
      <c r="IP97" s="553"/>
      <c r="IQ97" s="553"/>
      <c r="IR97" s="553"/>
      <c r="IS97" s="553"/>
      <c r="IT97" s="553"/>
      <c r="IU97" s="553"/>
      <c r="IV97" s="553"/>
      <c r="IW97" s="553"/>
      <c r="IX97" s="553"/>
      <c r="IY97" s="553"/>
      <c r="IZ97" s="553"/>
      <c r="JA97" s="553"/>
      <c r="JB97" s="721"/>
      <c r="JC97" s="721"/>
      <c r="JD97" s="299"/>
      <c r="JE97" s="549"/>
      <c r="JF97" s="549" t="str">
        <f t="shared" si="15"/>
        <v>자. 접지 피뢰설비알루미늄 케이블 덕트 설치AL 100*50</v>
      </c>
      <c r="JG97" s="549">
        <f t="shared" si="16"/>
        <v>138</v>
      </c>
      <c r="JH97" s="549" t="str">
        <f t="shared" si="17"/>
        <v>개</v>
      </c>
      <c r="JI97" s="549"/>
      <c r="JJ97" s="549"/>
    </row>
    <row r="98" spans="1:367" s="550" customFormat="1" ht="21.95" customHeight="1">
      <c r="A98" s="554"/>
      <c r="B98" s="555"/>
      <c r="C98" s="49"/>
      <c r="D98" s="50"/>
      <c r="E98" s="26"/>
      <c r="F98" s="552"/>
      <c r="G98" s="553"/>
      <c r="H98" s="553"/>
      <c r="I98" s="553"/>
      <c r="J98" s="553"/>
      <c r="K98" s="553"/>
      <c r="L98" s="553"/>
      <c r="M98" s="553"/>
      <c r="N98" s="553"/>
      <c r="O98" s="553"/>
      <c r="P98" s="553"/>
      <c r="Q98" s="553"/>
      <c r="R98" s="553"/>
      <c r="S98" s="553"/>
      <c r="T98" s="553"/>
      <c r="U98" s="553"/>
      <c r="V98" s="553"/>
      <c r="W98" s="553"/>
      <c r="X98" s="553"/>
      <c r="Y98" s="553"/>
      <c r="Z98" s="552"/>
      <c r="AA98" s="553"/>
      <c r="AB98" s="553"/>
      <c r="AC98" s="553"/>
      <c r="AD98" s="553"/>
      <c r="AE98" s="553"/>
      <c r="AF98" s="553"/>
      <c r="AG98" s="553"/>
      <c r="AH98" s="553"/>
      <c r="AI98" s="553"/>
      <c r="AJ98" s="553"/>
      <c r="AK98" s="553"/>
      <c r="AL98" s="553"/>
      <c r="AM98" s="553"/>
      <c r="AN98" s="552"/>
      <c r="AO98" s="553"/>
      <c r="AP98" s="553"/>
      <c r="AQ98" s="553"/>
      <c r="AR98" s="553"/>
      <c r="AS98" s="553"/>
      <c r="AT98" s="553"/>
      <c r="AU98" s="553"/>
      <c r="AV98" s="553"/>
      <c r="AW98" s="553"/>
      <c r="AX98" s="553"/>
      <c r="AY98" s="553"/>
      <c r="AZ98" s="553"/>
      <c r="BA98" s="553"/>
      <c r="BB98" s="553"/>
      <c r="BC98" s="552"/>
      <c r="BD98" s="553"/>
      <c r="BE98" s="553"/>
      <c r="BF98" s="553"/>
      <c r="BG98" s="553"/>
      <c r="BH98" s="553"/>
      <c r="BI98" s="553"/>
      <c r="BJ98" s="553"/>
      <c r="BK98" s="553"/>
      <c r="BL98" s="553"/>
      <c r="BM98" s="553"/>
      <c r="BN98" s="553"/>
      <c r="BO98" s="553"/>
      <c r="BP98" s="553"/>
      <c r="BQ98" s="553"/>
      <c r="BR98" s="553"/>
      <c r="BS98" s="553"/>
      <c r="BT98" s="553"/>
      <c r="BU98" s="553"/>
      <c r="BV98" s="553"/>
      <c r="BW98" s="553"/>
      <c r="BX98" s="553"/>
      <c r="BY98" s="553"/>
      <c r="BZ98" s="553"/>
      <c r="CA98" s="553"/>
      <c r="CB98" s="553"/>
      <c r="CC98" s="553"/>
      <c r="CD98" s="553"/>
      <c r="CE98" s="553"/>
      <c r="CF98" s="553"/>
      <c r="CG98" s="553"/>
      <c r="CH98" s="553"/>
      <c r="CI98" s="553"/>
      <c r="CJ98" s="553"/>
      <c r="CK98" s="553"/>
      <c r="CL98" s="553"/>
      <c r="CM98" s="553"/>
      <c r="CN98" s="553"/>
      <c r="CO98" s="553"/>
      <c r="CP98" s="553"/>
      <c r="CQ98" s="553"/>
      <c r="CR98" s="553"/>
      <c r="CS98" s="553"/>
      <c r="CT98" s="553"/>
      <c r="CU98" s="553"/>
      <c r="CV98" s="553"/>
      <c r="CW98" s="553"/>
      <c r="CX98" s="553"/>
      <c r="CY98" s="553"/>
      <c r="CZ98" s="553"/>
      <c r="DA98" s="553"/>
      <c r="DB98" s="553"/>
      <c r="DC98" s="553"/>
      <c r="DD98" s="553"/>
      <c r="DE98" s="553"/>
      <c r="DF98" s="553"/>
      <c r="DG98" s="553"/>
      <c r="DH98" s="553"/>
      <c r="DI98" s="553"/>
      <c r="DJ98" s="553"/>
      <c r="DK98" s="553"/>
      <c r="DL98" s="553"/>
      <c r="DM98" s="553"/>
      <c r="DN98" s="553"/>
      <c r="DO98" s="553"/>
      <c r="DP98" s="553"/>
      <c r="DQ98" s="553"/>
      <c r="DR98" s="553"/>
      <c r="DS98" s="553"/>
      <c r="DT98" s="553"/>
      <c r="DU98" s="553"/>
      <c r="DV98" s="553"/>
      <c r="DW98" s="553"/>
      <c r="DX98" s="553"/>
      <c r="DY98" s="553"/>
      <c r="DZ98" s="553"/>
      <c r="EA98" s="553"/>
      <c r="EB98" s="553"/>
      <c r="EC98" s="553"/>
      <c r="ED98" s="553"/>
      <c r="EE98" s="553"/>
      <c r="EF98" s="553"/>
      <c r="EG98" s="553"/>
      <c r="EH98" s="553"/>
      <c r="EI98" s="553"/>
      <c r="EJ98" s="553"/>
      <c r="EK98" s="553"/>
      <c r="EL98" s="553"/>
      <c r="EM98" s="553"/>
      <c r="EN98" s="553"/>
      <c r="EO98" s="553"/>
      <c r="EP98" s="553"/>
      <c r="EQ98" s="553"/>
      <c r="ER98" s="553"/>
      <c r="ES98" s="553"/>
      <c r="ET98" s="553"/>
      <c r="EU98" s="553"/>
      <c r="EV98" s="553"/>
      <c r="EW98" s="553"/>
      <c r="EX98" s="553"/>
      <c r="EY98" s="553"/>
      <c r="EZ98" s="553"/>
      <c r="FA98" s="553"/>
      <c r="FB98" s="553"/>
      <c r="FC98" s="553"/>
      <c r="FD98" s="553"/>
      <c r="FE98" s="553"/>
      <c r="FF98" s="553"/>
      <c r="FG98" s="553"/>
      <c r="FH98" s="553"/>
      <c r="FI98" s="553"/>
      <c r="FJ98" s="553"/>
      <c r="FK98" s="553"/>
      <c r="FL98" s="553"/>
      <c r="FM98" s="553"/>
      <c r="FN98" s="553"/>
      <c r="FO98" s="553"/>
      <c r="FP98" s="553"/>
      <c r="FQ98" s="553"/>
      <c r="FR98" s="553"/>
      <c r="FS98" s="553"/>
      <c r="FT98" s="553"/>
      <c r="FU98" s="553"/>
      <c r="FV98" s="553"/>
      <c r="FW98" s="553"/>
      <c r="FX98" s="553"/>
      <c r="FY98" s="553"/>
      <c r="FZ98" s="553"/>
      <c r="GA98" s="553"/>
      <c r="GB98" s="553"/>
      <c r="GC98" s="553"/>
      <c r="GD98" s="553"/>
      <c r="GE98" s="553"/>
      <c r="GF98" s="553"/>
      <c r="GG98" s="553"/>
      <c r="GH98" s="553"/>
      <c r="GI98" s="553"/>
      <c r="GJ98" s="553"/>
      <c r="GK98" s="553"/>
      <c r="GL98" s="553"/>
      <c r="GM98" s="553"/>
      <c r="GN98" s="553"/>
      <c r="GO98" s="553"/>
      <c r="GP98" s="553"/>
      <c r="GQ98" s="553"/>
      <c r="GR98" s="553"/>
      <c r="GS98" s="553"/>
      <c r="GT98" s="553"/>
      <c r="GU98" s="553"/>
      <c r="GV98" s="553"/>
      <c r="GW98" s="553"/>
      <c r="GX98" s="553"/>
      <c r="GY98" s="553"/>
      <c r="GZ98" s="553"/>
      <c r="HA98" s="553"/>
      <c r="HB98" s="553"/>
      <c r="HC98" s="553"/>
      <c r="HD98" s="553"/>
      <c r="HE98" s="553"/>
      <c r="HF98" s="553"/>
      <c r="HG98" s="553"/>
      <c r="HH98" s="553"/>
      <c r="HI98" s="553"/>
      <c r="HJ98" s="553"/>
      <c r="HK98" s="553"/>
      <c r="HL98" s="553"/>
      <c r="HM98" s="553"/>
      <c r="HN98" s="553"/>
      <c r="HO98" s="553"/>
      <c r="HP98" s="553"/>
      <c r="HQ98" s="553"/>
      <c r="HR98" s="553"/>
      <c r="HS98" s="553"/>
      <c r="HT98" s="553"/>
      <c r="HU98" s="553"/>
      <c r="HV98" s="553"/>
      <c r="HW98" s="553"/>
      <c r="HX98" s="553"/>
      <c r="HY98" s="553"/>
      <c r="HZ98" s="553"/>
      <c r="IA98" s="553"/>
      <c r="IB98" s="553"/>
      <c r="IC98" s="553"/>
      <c r="ID98" s="553"/>
      <c r="IE98" s="553"/>
      <c r="IF98" s="553"/>
      <c r="IG98" s="553"/>
      <c r="IH98" s="553"/>
      <c r="II98" s="553"/>
      <c r="IJ98" s="553"/>
      <c r="IK98" s="553"/>
      <c r="IL98" s="553"/>
      <c r="IM98" s="553"/>
      <c r="IN98" s="553"/>
      <c r="IO98" s="553"/>
      <c r="IP98" s="553"/>
      <c r="IQ98" s="553"/>
      <c r="IR98" s="553"/>
      <c r="IS98" s="553"/>
      <c r="IT98" s="553"/>
      <c r="IU98" s="553"/>
      <c r="IV98" s="553"/>
      <c r="IW98" s="553"/>
      <c r="IX98" s="553"/>
      <c r="IY98" s="553"/>
      <c r="IZ98" s="553"/>
      <c r="JA98" s="553"/>
      <c r="JB98" s="721"/>
      <c r="JC98" s="721"/>
      <c r="JD98" s="299"/>
      <c r="JE98" s="549"/>
      <c r="JF98" s="549"/>
      <c r="JG98" s="549"/>
      <c r="JH98" s="549"/>
      <c r="JI98" s="549"/>
      <c r="JJ98" s="549"/>
    </row>
    <row r="99" spans="1:367" s="550" customFormat="1" ht="21.95" customHeight="1">
      <c r="A99" s="554"/>
      <c r="B99" s="551" t="s">
        <v>1981</v>
      </c>
      <c r="C99" s="49"/>
      <c r="D99" s="50"/>
      <c r="E99" s="26"/>
      <c r="F99" s="552"/>
      <c r="G99" s="553"/>
      <c r="H99" s="553"/>
      <c r="I99" s="553"/>
      <c r="J99" s="553"/>
      <c r="K99" s="553"/>
      <c r="L99" s="553"/>
      <c r="M99" s="553"/>
      <c r="N99" s="553"/>
      <c r="O99" s="553"/>
      <c r="P99" s="553"/>
      <c r="Q99" s="553"/>
      <c r="R99" s="553"/>
      <c r="S99" s="553"/>
      <c r="T99" s="553"/>
      <c r="U99" s="553"/>
      <c r="V99" s="553"/>
      <c r="W99" s="553"/>
      <c r="X99" s="553"/>
      <c r="Y99" s="553"/>
      <c r="Z99" s="552"/>
      <c r="AA99" s="553"/>
      <c r="AB99" s="553"/>
      <c r="AC99" s="553"/>
      <c r="AD99" s="553"/>
      <c r="AE99" s="553"/>
      <c r="AF99" s="553"/>
      <c r="AG99" s="553"/>
      <c r="AH99" s="553"/>
      <c r="AI99" s="553"/>
      <c r="AJ99" s="553"/>
      <c r="AK99" s="553"/>
      <c r="AL99" s="553"/>
      <c r="AM99" s="553"/>
      <c r="AN99" s="552"/>
      <c r="AO99" s="553"/>
      <c r="AP99" s="553"/>
      <c r="AQ99" s="553"/>
      <c r="AR99" s="553"/>
      <c r="AS99" s="553"/>
      <c r="AT99" s="553"/>
      <c r="AU99" s="553"/>
      <c r="AV99" s="553"/>
      <c r="AW99" s="553"/>
      <c r="AX99" s="553"/>
      <c r="AY99" s="553"/>
      <c r="AZ99" s="553"/>
      <c r="BA99" s="553"/>
      <c r="BB99" s="553"/>
      <c r="BC99" s="552"/>
      <c r="BD99" s="553"/>
      <c r="BE99" s="553"/>
      <c r="BF99" s="553"/>
      <c r="BG99" s="553"/>
      <c r="BH99" s="553"/>
      <c r="BI99" s="553"/>
      <c r="BJ99" s="553"/>
      <c r="BK99" s="553"/>
      <c r="BL99" s="553"/>
      <c r="BM99" s="553"/>
      <c r="BN99" s="553"/>
      <c r="BO99" s="553"/>
      <c r="BP99" s="553"/>
      <c r="BQ99" s="553"/>
      <c r="BR99" s="553"/>
      <c r="BS99" s="553"/>
      <c r="BT99" s="553"/>
      <c r="BU99" s="553"/>
      <c r="BV99" s="553"/>
      <c r="BW99" s="553"/>
      <c r="BX99" s="553"/>
      <c r="BY99" s="553"/>
      <c r="BZ99" s="553"/>
      <c r="CA99" s="553"/>
      <c r="CB99" s="553"/>
      <c r="CC99" s="553"/>
      <c r="CD99" s="553"/>
      <c r="CE99" s="553"/>
      <c r="CF99" s="553"/>
      <c r="CG99" s="553"/>
      <c r="CH99" s="553"/>
      <c r="CI99" s="553"/>
      <c r="CJ99" s="553"/>
      <c r="CK99" s="553"/>
      <c r="CL99" s="553"/>
      <c r="CM99" s="553"/>
      <c r="CN99" s="553"/>
      <c r="CO99" s="553"/>
      <c r="CP99" s="553"/>
      <c r="CQ99" s="553"/>
      <c r="CR99" s="553"/>
      <c r="CS99" s="553"/>
      <c r="CT99" s="553"/>
      <c r="CU99" s="553"/>
      <c r="CV99" s="553"/>
      <c r="CW99" s="553"/>
      <c r="CX99" s="553"/>
      <c r="CY99" s="553"/>
      <c r="CZ99" s="553"/>
      <c r="DA99" s="553"/>
      <c r="DB99" s="553"/>
      <c r="DC99" s="553"/>
      <c r="DD99" s="553"/>
      <c r="DE99" s="553"/>
      <c r="DF99" s="553"/>
      <c r="DG99" s="553"/>
      <c r="DH99" s="553"/>
      <c r="DI99" s="553"/>
      <c r="DJ99" s="553"/>
      <c r="DK99" s="553"/>
      <c r="DL99" s="553"/>
      <c r="DM99" s="553"/>
      <c r="DN99" s="553"/>
      <c r="DO99" s="553"/>
      <c r="DP99" s="553"/>
      <c r="DQ99" s="553"/>
      <c r="DR99" s="553"/>
      <c r="DS99" s="553"/>
      <c r="DT99" s="553"/>
      <c r="DU99" s="553"/>
      <c r="DV99" s="553"/>
      <c r="DW99" s="553"/>
      <c r="DX99" s="553"/>
      <c r="DY99" s="553"/>
      <c r="DZ99" s="553"/>
      <c r="EA99" s="553"/>
      <c r="EB99" s="553"/>
      <c r="EC99" s="553"/>
      <c r="ED99" s="553"/>
      <c r="EE99" s="553"/>
      <c r="EF99" s="553"/>
      <c r="EG99" s="553"/>
      <c r="EH99" s="553"/>
      <c r="EI99" s="553"/>
      <c r="EJ99" s="553"/>
      <c r="EK99" s="553"/>
      <c r="EL99" s="553"/>
      <c r="EM99" s="553"/>
      <c r="EN99" s="553"/>
      <c r="EO99" s="553"/>
      <c r="EP99" s="553"/>
      <c r="EQ99" s="553"/>
      <c r="ER99" s="553"/>
      <c r="ES99" s="553"/>
      <c r="ET99" s="553"/>
      <c r="EU99" s="553"/>
      <c r="EV99" s="553"/>
      <c r="EW99" s="553"/>
      <c r="EX99" s="553"/>
      <c r="EY99" s="553"/>
      <c r="EZ99" s="553"/>
      <c r="FA99" s="553"/>
      <c r="FB99" s="553"/>
      <c r="FC99" s="553"/>
      <c r="FD99" s="553"/>
      <c r="FE99" s="553"/>
      <c r="FF99" s="553"/>
      <c r="FG99" s="553"/>
      <c r="FH99" s="553"/>
      <c r="FI99" s="553"/>
      <c r="FJ99" s="553"/>
      <c r="FK99" s="553"/>
      <c r="FL99" s="553"/>
      <c r="FM99" s="553"/>
      <c r="FN99" s="553"/>
      <c r="FO99" s="553"/>
      <c r="FP99" s="553"/>
      <c r="FQ99" s="553"/>
      <c r="FR99" s="553"/>
      <c r="FS99" s="553"/>
      <c r="FT99" s="553"/>
      <c r="FU99" s="553"/>
      <c r="FV99" s="553"/>
      <c r="FW99" s="553"/>
      <c r="FX99" s="553"/>
      <c r="FY99" s="553"/>
      <c r="FZ99" s="553"/>
      <c r="GA99" s="553"/>
      <c r="GB99" s="553"/>
      <c r="GC99" s="553"/>
      <c r="GD99" s="553"/>
      <c r="GE99" s="553"/>
      <c r="GF99" s="553"/>
      <c r="GG99" s="553"/>
      <c r="GH99" s="553"/>
      <c r="GI99" s="553"/>
      <c r="GJ99" s="553"/>
      <c r="GK99" s="553"/>
      <c r="GL99" s="553"/>
      <c r="GM99" s="553"/>
      <c r="GN99" s="553"/>
      <c r="GO99" s="553"/>
      <c r="GP99" s="553"/>
      <c r="GQ99" s="553"/>
      <c r="GR99" s="553"/>
      <c r="GS99" s="553"/>
      <c r="GT99" s="553"/>
      <c r="GU99" s="553"/>
      <c r="GV99" s="553"/>
      <c r="GW99" s="553"/>
      <c r="GX99" s="553"/>
      <c r="GY99" s="553"/>
      <c r="GZ99" s="553"/>
      <c r="HA99" s="553"/>
      <c r="HB99" s="553"/>
      <c r="HC99" s="553"/>
      <c r="HD99" s="553"/>
      <c r="HE99" s="553"/>
      <c r="HF99" s="553"/>
      <c r="HG99" s="553"/>
      <c r="HH99" s="553"/>
      <c r="HI99" s="553"/>
      <c r="HJ99" s="553"/>
      <c r="HK99" s="553"/>
      <c r="HL99" s="553"/>
      <c r="HM99" s="553"/>
      <c r="HN99" s="553"/>
      <c r="HO99" s="553"/>
      <c r="HP99" s="553"/>
      <c r="HQ99" s="553"/>
      <c r="HR99" s="553"/>
      <c r="HS99" s="553"/>
      <c r="HT99" s="553"/>
      <c r="HU99" s="553"/>
      <c r="HV99" s="553"/>
      <c r="HW99" s="553"/>
      <c r="HX99" s="553"/>
      <c r="HY99" s="553"/>
      <c r="HZ99" s="553"/>
      <c r="IA99" s="553"/>
      <c r="IB99" s="553"/>
      <c r="IC99" s="553"/>
      <c r="ID99" s="553"/>
      <c r="IE99" s="553"/>
      <c r="IF99" s="553"/>
      <c r="IG99" s="553"/>
      <c r="IH99" s="553"/>
      <c r="II99" s="553"/>
      <c r="IJ99" s="553"/>
      <c r="IK99" s="553"/>
      <c r="IL99" s="553"/>
      <c r="IM99" s="553"/>
      <c r="IN99" s="553"/>
      <c r="IO99" s="553"/>
      <c r="IP99" s="553"/>
      <c r="IQ99" s="553"/>
      <c r="IR99" s="553"/>
      <c r="IS99" s="553"/>
      <c r="IT99" s="553"/>
      <c r="IU99" s="553"/>
      <c r="IV99" s="553"/>
      <c r="IW99" s="553"/>
      <c r="IX99" s="553"/>
      <c r="IY99" s="553"/>
      <c r="IZ99" s="553"/>
      <c r="JA99" s="553"/>
      <c r="JB99" s="721"/>
      <c r="JC99" s="721"/>
      <c r="JD99" s="299"/>
      <c r="JE99" s="549"/>
      <c r="JF99" s="549"/>
      <c r="JG99" s="549"/>
      <c r="JH99" s="549"/>
      <c r="JI99" s="549"/>
      <c r="JJ99" s="549"/>
    </row>
    <row r="100" spans="1:367" s="550" customFormat="1" ht="21.95" customHeight="1">
      <c r="A100" s="554"/>
      <c r="B100" s="555">
        <v>1</v>
      </c>
      <c r="C100" s="49" t="s">
        <v>1984</v>
      </c>
      <c r="D100" s="50" t="s">
        <v>1917</v>
      </c>
      <c r="E100" s="26" t="s">
        <v>74</v>
      </c>
      <c r="F100" s="552">
        <f>SUM(G100:IM100)</f>
        <v>41</v>
      </c>
      <c r="G100" s="553"/>
      <c r="H100" s="553"/>
      <c r="I100" s="553"/>
      <c r="J100" s="553"/>
      <c r="K100" s="553"/>
      <c r="L100" s="553"/>
      <c r="M100" s="553">
        <v>1</v>
      </c>
      <c r="N100" s="553">
        <v>1</v>
      </c>
      <c r="O100" s="553">
        <v>1</v>
      </c>
      <c r="P100" s="553">
        <v>1</v>
      </c>
      <c r="Q100" s="553"/>
      <c r="R100" s="553">
        <v>1</v>
      </c>
      <c r="S100" s="553">
        <v>1</v>
      </c>
      <c r="T100" s="553">
        <v>1</v>
      </c>
      <c r="U100" s="553">
        <v>1</v>
      </c>
      <c r="V100" s="553">
        <v>1</v>
      </c>
      <c r="W100" s="553">
        <v>1</v>
      </c>
      <c r="X100" s="553">
        <v>1</v>
      </c>
      <c r="Y100" s="553">
        <v>1</v>
      </c>
      <c r="Z100" s="553"/>
      <c r="AA100" s="553">
        <v>1</v>
      </c>
      <c r="AB100" s="553">
        <v>1</v>
      </c>
      <c r="AC100" s="553">
        <v>1</v>
      </c>
      <c r="AD100" s="553">
        <v>1</v>
      </c>
      <c r="AE100" s="553"/>
      <c r="AF100" s="553">
        <v>1</v>
      </c>
      <c r="AG100" s="553">
        <v>1</v>
      </c>
      <c r="AH100" s="553">
        <v>1</v>
      </c>
      <c r="AI100" s="553">
        <v>1</v>
      </c>
      <c r="AJ100" s="553">
        <v>1</v>
      </c>
      <c r="AK100" s="553">
        <v>1</v>
      </c>
      <c r="AL100" s="553"/>
      <c r="AM100" s="553">
        <v>1</v>
      </c>
      <c r="AN100" s="553">
        <v>1</v>
      </c>
      <c r="AO100" s="553">
        <v>1</v>
      </c>
      <c r="AP100" s="553">
        <v>1</v>
      </c>
      <c r="AQ100" s="553">
        <v>1</v>
      </c>
      <c r="AR100" s="553">
        <v>1</v>
      </c>
      <c r="AS100" s="553">
        <v>1</v>
      </c>
      <c r="AT100" s="553">
        <v>1</v>
      </c>
      <c r="AU100" s="553">
        <v>1</v>
      </c>
      <c r="AV100" s="553">
        <v>1</v>
      </c>
      <c r="AW100" s="553">
        <v>1</v>
      </c>
      <c r="AX100" s="553">
        <v>1</v>
      </c>
      <c r="AY100" s="553"/>
      <c r="AZ100" s="553">
        <v>1</v>
      </c>
      <c r="BA100" s="553">
        <v>1</v>
      </c>
      <c r="BB100" s="553">
        <v>1</v>
      </c>
      <c r="BC100" s="553">
        <v>1</v>
      </c>
      <c r="BD100" s="553">
        <v>1</v>
      </c>
      <c r="BE100" s="553">
        <v>1</v>
      </c>
      <c r="BF100" s="553">
        <v>1</v>
      </c>
      <c r="BG100" s="553"/>
      <c r="BH100" s="553"/>
      <c r="BI100" s="553"/>
      <c r="BJ100" s="553"/>
      <c r="BK100" s="553"/>
      <c r="BL100" s="553"/>
      <c r="BM100" s="553"/>
      <c r="BN100" s="553"/>
      <c r="BO100" s="553"/>
      <c r="BP100" s="553"/>
      <c r="BQ100" s="553"/>
      <c r="BR100" s="553"/>
      <c r="BS100" s="553"/>
      <c r="BT100" s="553"/>
      <c r="BU100" s="553"/>
      <c r="BV100" s="553"/>
      <c r="BW100" s="553"/>
      <c r="BX100" s="553"/>
      <c r="BY100" s="553"/>
      <c r="BZ100" s="553"/>
      <c r="CA100" s="553"/>
      <c r="CB100" s="553"/>
      <c r="CC100" s="553"/>
      <c r="CD100" s="553"/>
      <c r="CE100" s="553"/>
      <c r="CF100" s="553"/>
      <c r="CG100" s="553"/>
      <c r="CH100" s="553"/>
      <c r="CI100" s="553"/>
      <c r="CJ100" s="553"/>
      <c r="CK100" s="553"/>
      <c r="CL100" s="553"/>
      <c r="CM100" s="553"/>
      <c r="CN100" s="553"/>
      <c r="CO100" s="553"/>
      <c r="CP100" s="553"/>
      <c r="CQ100" s="553"/>
      <c r="CR100" s="553"/>
      <c r="CS100" s="553"/>
      <c r="CT100" s="553"/>
      <c r="CU100" s="553"/>
      <c r="CV100" s="553"/>
      <c r="CW100" s="553"/>
      <c r="CX100" s="553"/>
      <c r="CY100" s="553"/>
      <c r="CZ100" s="553"/>
      <c r="DA100" s="553"/>
      <c r="DB100" s="553"/>
      <c r="DC100" s="553"/>
      <c r="DD100" s="553"/>
      <c r="DE100" s="553"/>
      <c r="DF100" s="553"/>
      <c r="DG100" s="553"/>
      <c r="DH100" s="553"/>
      <c r="DI100" s="553"/>
      <c r="DJ100" s="553"/>
      <c r="DK100" s="553"/>
      <c r="DL100" s="553"/>
      <c r="DM100" s="553"/>
      <c r="DN100" s="553"/>
      <c r="DO100" s="553"/>
      <c r="DP100" s="553"/>
      <c r="DQ100" s="553"/>
      <c r="DR100" s="553"/>
      <c r="DS100" s="553"/>
      <c r="DT100" s="553"/>
      <c r="DU100" s="553"/>
      <c r="DV100" s="553"/>
      <c r="DW100" s="553"/>
      <c r="DX100" s="553"/>
      <c r="DY100" s="553"/>
      <c r="DZ100" s="553"/>
      <c r="EA100" s="553"/>
      <c r="EB100" s="553"/>
      <c r="EC100" s="553"/>
      <c r="ED100" s="553"/>
      <c r="EE100" s="553"/>
      <c r="EF100" s="553"/>
      <c r="EG100" s="553"/>
      <c r="EH100" s="553"/>
      <c r="EI100" s="553"/>
      <c r="EJ100" s="553"/>
      <c r="EK100" s="553"/>
      <c r="EL100" s="553"/>
      <c r="EM100" s="553"/>
      <c r="EN100" s="553"/>
      <c r="EO100" s="553"/>
      <c r="EP100" s="553"/>
      <c r="EQ100" s="553"/>
      <c r="ER100" s="553"/>
      <c r="ES100" s="553"/>
      <c r="ET100" s="553"/>
      <c r="EU100" s="553"/>
      <c r="EV100" s="553"/>
      <c r="EW100" s="553"/>
      <c r="EX100" s="553"/>
      <c r="EY100" s="553"/>
      <c r="EZ100" s="553"/>
      <c r="FA100" s="553"/>
      <c r="FB100" s="553"/>
      <c r="FC100" s="553"/>
      <c r="FD100" s="553"/>
      <c r="FE100" s="553"/>
      <c r="FF100" s="553"/>
      <c r="FG100" s="553"/>
      <c r="FH100" s="553"/>
      <c r="FI100" s="553"/>
      <c r="FJ100" s="553"/>
      <c r="FK100" s="553"/>
      <c r="FL100" s="553"/>
      <c r="FM100" s="553"/>
      <c r="FN100" s="553"/>
      <c r="FO100" s="553"/>
      <c r="FP100" s="553"/>
      <c r="FQ100" s="553"/>
      <c r="FR100" s="553"/>
      <c r="FS100" s="553"/>
      <c r="FT100" s="553"/>
      <c r="FU100" s="553"/>
      <c r="FV100" s="553"/>
      <c r="FW100" s="553"/>
      <c r="FX100" s="553"/>
      <c r="FY100" s="553"/>
      <c r="FZ100" s="553"/>
      <c r="GA100" s="553"/>
      <c r="GB100" s="553"/>
      <c r="GC100" s="553"/>
      <c r="GD100" s="553"/>
      <c r="GE100" s="553"/>
      <c r="GF100" s="553"/>
      <c r="GG100" s="553"/>
      <c r="GH100" s="553"/>
      <c r="GI100" s="553"/>
      <c r="GJ100" s="553"/>
      <c r="GK100" s="553"/>
      <c r="GL100" s="553"/>
      <c r="GM100" s="553"/>
      <c r="GN100" s="553"/>
      <c r="GO100" s="553"/>
      <c r="GP100" s="553"/>
      <c r="GQ100" s="553"/>
      <c r="GR100" s="553"/>
      <c r="GS100" s="553"/>
      <c r="GT100" s="553"/>
      <c r="GU100" s="553"/>
      <c r="GV100" s="553"/>
      <c r="GW100" s="553"/>
      <c r="GX100" s="553"/>
      <c r="GY100" s="553"/>
      <c r="GZ100" s="553"/>
      <c r="HA100" s="553"/>
      <c r="HB100" s="553"/>
      <c r="HC100" s="553"/>
      <c r="HD100" s="553"/>
      <c r="HE100" s="553"/>
      <c r="HF100" s="553"/>
      <c r="HG100" s="553"/>
      <c r="HH100" s="553"/>
      <c r="HI100" s="553"/>
      <c r="HJ100" s="553"/>
      <c r="HK100" s="553"/>
      <c r="HL100" s="553"/>
      <c r="HM100" s="553"/>
      <c r="HN100" s="553"/>
      <c r="HO100" s="553"/>
      <c r="HP100" s="553"/>
      <c r="HQ100" s="553"/>
      <c r="HR100" s="553"/>
      <c r="HS100" s="553"/>
      <c r="HT100" s="553"/>
      <c r="HU100" s="553"/>
      <c r="HV100" s="553"/>
      <c r="HW100" s="553"/>
      <c r="HX100" s="553"/>
      <c r="HY100" s="553"/>
      <c r="HZ100" s="553"/>
      <c r="IA100" s="553"/>
      <c r="IB100" s="553"/>
      <c r="IC100" s="553"/>
      <c r="ID100" s="553"/>
      <c r="IE100" s="553"/>
      <c r="IF100" s="553"/>
      <c r="IG100" s="553"/>
      <c r="IH100" s="553"/>
      <c r="II100" s="553"/>
      <c r="IJ100" s="553"/>
      <c r="IK100" s="553"/>
      <c r="IL100" s="553"/>
      <c r="IM100" s="553"/>
      <c r="IN100" s="553"/>
      <c r="IO100" s="553"/>
      <c r="IP100" s="553"/>
      <c r="IQ100" s="553"/>
      <c r="IR100" s="553"/>
      <c r="IS100" s="553"/>
      <c r="IT100" s="553"/>
      <c r="IU100" s="553"/>
      <c r="IV100" s="553"/>
      <c r="IW100" s="553"/>
      <c r="IX100" s="553"/>
      <c r="IY100" s="553"/>
      <c r="IZ100" s="553"/>
      <c r="JA100" s="553"/>
      <c r="JB100" s="721"/>
      <c r="JC100" s="721"/>
      <c r="JD100" s="299"/>
      <c r="JE100" s="549"/>
      <c r="JF100" s="549" t="str">
        <f>CONCATENATE($B$99,C100,D100)</f>
        <v>차. 기타설비옥상 점검 장치(등받이형) 설치SUS, 등받이 형, 제작사양</v>
      </c>
      <c r="JG100" s="549">
        <f>F100</f>
        <v>41</v>
      </c>
      <c r="JH100" s="549" t="str">
        <f>E100</f>
        <v>대</v>
      </c>
      <c r="JI100" s="549"/>
      <c r="JJ100" s="549"/>
    </row>
    <row r="101" spans="1:367" s="550" customFormat="1" ht="21.95" customHeight="1">
      <c r="A101" s="554"/>
      <c r="B101" s="555"/>
      <c r="C101" s="557"/>
      <c r="D101" s="558"/>
      <c r="E101" s="110"/>
      <c r="F101" s="560"/>
      <c r="G101" s="559"/>
      <c r="H101" s="559"/>
      <c r="I101" s="559"/>
      <c r="J101" s="559"/>
      <c r="K101" s="559"/>
      <c r="L101" s="559"/>
      <c r="M101" s="559"/>
      <c r="N101" s="559"/>
      <c r="O101" s="559"/>
      <c r="P101" s="559"/>
      <c r="Q101" s="559"/>
      <c r="R101" s="559"/>
      <c r="S101" s="559"/>
      <c r="T101" s="559"/>
      <c r="U101" s="559"/>
      <c r="V101" s="559"/>
      <c r="W101" s="559"/>
      <c r="X101" s="559"/>
      <c r="Y101" s="559"/>
      <c r="Z101" s="560"/>
      <c r="AA101" s="559"/>
      <c r="AB101" s="559"/>
      <c r="AC101" s="559"/>
      <c r="AD101" s="559"/>
      <c r="AE101" s="559"/>
      <c r="AF101" s="559"/>
      <c r="AG101" s="559"/>
      <c r="AH101" s="559"/>
      <c r="AI101" s="559"/>
      <c r="AJ101" s="559"/>
      <c r="AK101" s="559"/>
      <c r="AL101" s="559"/>
      <c r="AM101" s="559"/>
      <c r="AN101" s="560"/>
      <c r="AO101" s="559"/>
      <c r="AP101" s="559"/>
      <c r="AQ101" s="559"/>
      <c r="AR101" s="559"/>
      <c r="AS101" s="559"/>
      <c r="AT101" s="559"/>
      <c r="AU101" s="559"/>
      <c r="AV101" s="559"/>
      <c r="AW101" s="559"/>
      <c r="AX101" s="559"/>
      <c r="AY101" s="559"/>
      <c r="AZ101" s="559"/>
      <c r="BA101" s="559"/>
      <c r="BB101" s="559"/>
      <c r="BC101" s="560"/>
      <c r="BD101" s="559"/>
      <c r="BE101" s="559"/>
      <c r="BF101" s="559"/>
      <c r="BG101" s="561"/>
      <c r="BH101" s="561"/>
      <c r="BI101" s="561"/>
      <c r="BJ101" s="561"/>
      <c r="BK101" s="561"/>
      <c r="BL101" s="561"/>
      <c r="BM101" s="561"/>
      <c r="BN101" s="561"/>
      <c r="BO101" s="561"/>
      <c r="BP101" s="561"/>
      <c r="BQ101" s="561"/>
      <c r="BR101" s="561"/>
      <c r="BS101" s="561"/>
      <c r="BT101" s="561"/>
      <c r="BU101" s="561"/>
      <c r="BV101" s="561"/>
      <c r="BW101" s="561"/>
      <c r="BX101" s="561"/>
      <c r="BY101" s="561"/>
      <c r="BZ101" s="561"/>
      <c r="CA101" s="561"/>
      <c r="CB101" s="561"/>
      <c r="CC101" s="561"/>
      <c r="CD101" s="561"/>
      <c r="CE101" s="561"/>
      <c r="CF101" s="561"/>
      <c r="CG101" s="561"/>
      <c r="CH101" s="561"/>
      <c r="CI101" s="561"/>
      <c r="CJ101" s="561"/>
      <c r="CK101" s="561"/>
      <c r="CL101" s="561"/>
      <c r="CM101" s="561"/>
      <c r="CN101" s="561"/>
      <c r="CO101" s="561"/>
      <c r="CP101" s="561"/>
      <c r="CQ101" s="561"/>
      <c r="CR101" s="559"/>
      <c r="CS101" s="559"/>
      <c r="CT101" s="559"/>
      <c r="CU101" s="559"/>
      <c r="CV101" s="559"/>
      <c r="CW101" s="559"/>
      <c r="CX101" s="559"/>
      <c r="CY101" s="559"/>
      <c r="CZ101" s="559"/>
      <c r="DA101" s="559"/>
      <c r="DB101" s="559"/>
      <c r="DC101" s="559"/>
      <c r="DD101" s="559"/>
      <c r="DE101" s="559"/>
      <c r="DF101" s="559"/>
      <c r="DG101" s="559"/>
      <c r="DH101" s="559"/>
      <c r="DI101" s="559"/>
      <c r="DJ101" s="559"/>
      <c r="DK101" s="559"/>
      <c r="DL101" s="559"/>
      <c r="DM101" s="559"/>
      <c r="DN101" s="559"/>
      <c r="DO101" s="559"/>
      <c r="DP101" s="559"/>
      <c r="DQ101" s="559"/>
      <c r="DR101" s="559"/>
      <c r="DS101" s="559"/>
      <c r="DT101" s="559"/>
      <c r="DU101" s="559"/>
      <c r="DV101" s="559"/>
      <c r="DW101" s="559"/>
      <c r="DX101" s="559"/>
      <c r="DY101" s="559"/>
      <c r="DZ101" s="559"/>
      <c r="EA101" s="559"/>
      <c r="EB101" s="559"/>
      <c r="EC101" s="559"/>
      <c r="ED101" s="559"/>
      <c r="EE101" s="559"/>
      <c r="EF101" s="559"/>
      <c r="EG101" s="559"/>
      <c r="EH101" s="559"/>
      <c r="EI101" s="559"/>
      <c r="EJ101" s="559"/>
      <c r="EK101" s="559"/>
      <c r="EL101" s="559"/>
      <c r="EM101" s="559"/>
      <c r="EN101" s="559"/>
      <c r="EO101" s="559"/>
      <c r="EP101" s="559"/>
      <c r="EQ101" s="559"/>
      <c r="ER101" s="559"/>
      <c r="ES101" s="559"/>
      <c r="ET101" s="559"/>
      <c r="EU101" s="559"/>
      <c r="EV101" s="559"/>
      <c r="EW101" s="559"/>
      <c r="EX101" s="559"/>
      <c r="EY101" s="559"/>
      <c r="EZ101" s="559"/>
      <c r="FA101" s="559"/>
      <c r="FB101" s="559"/>
      <c r="FC101" s="559"/>
      <c r="FD101" s="559"/>
      <c r="FE101" s="559"/>
      <c r="FF101" s="559"/>
      <c r="FG101" s="559"/>
      <c r="FH101" s="559"/>
      <c r="FI101" s="559"/>
      <c r="FJ101" s="559"/>
      <c r="FK101" s="559"/>
      <c r="FL101" s="559"/>
      <c r="FM101" s="559"/>
      <c r="FN101" s="559"/>
      <c r="FO101" s="559"/>
      <c r="FP101" s="559"/>
      <c r="FQ101" s="559"/>
      <c r="FR101" s="559"/>
      <c r="FS101" s="559"/>
      <c r="FT101" s="559"/>
      <c r="FU101" s="559"/>
      <c r="FV101" s="559"/>
      <c r="FW101" s="559"/>
      <c r="FX101" s="559"/>
      <c r="FY101" s="559"/>
      <c r="FZ101" s="559"/>
      <c r="GA101" s="559"/>
      <c r="GB101" s="559"/>
      <c r="GC101" s="559"/>
      <c r="GD101" s="559"/>
      <c r="GE101" s="559"/>
      <c r="GF101" s="559"/>
      <c r="GG101" s="559"/>
      <c r="GH101" s="559"/>
      <c r="GI101" s="559"/>
      <c r="GJ101" s="559"/>
      <c r="GK101" s="559"/>
      <c r="GL101" s="559"/>
      <c r="GM101" s="559"/>
      <c r="GN101" s="559"/>
      <c r="GO101" s="559"/>
      <c r="GP101" s="559"/>
      <c r="GQ101" s="559"/>
      <c r="GR101" s="559"/>
      <c r="GS101" s="559"/>
      <c r="GT101" s="559"/>
      <c r="GU101" s="559"/>
      <c r="GV101" s="559"/>
      <c r="GW101" s="559"/>
      <c r="GX101" s="559"/>
      <c r="GY101" s="559"/>
      <c r="GZ101" s="559"/>
      <c r="HA101" s="559"/>
      <c r="HB101" s="559"/>
      <c r="HC101" s="559"/>
      <c r="HD101" s="559"/>
      <c r="HE101" s="559"/>
      <c r="HF101" s="559"/>
      <c r="HG101" s="559"/>
      <c r="HH101" s="559"/>
      <c r="HI101" s="559"/>
      <c r="HJ101" s="559"/>
      <c r="HK101" s="559"/>
      <c r="HL101" s="559"/>
      <c r="HM101" s="559"/>
      <c r="HN101" s="559"/>
      <c r="HO101" s="559"/>
      <c r="HP101" s="559"/>
      <c r="HQ101" s="559"/>
      <c r="HR101" s="559"/>
      <c r="HS101" s="559"/>
      <c r="HT101" s="559"/>
      <c r="HU101" s="559"/>
      <c r="HV101" s="559"/>
      <c r="HW101" s="559"/>
      <c r="HX101" s="559"/>
      <c r="HY101" s="559"/>
      <c r="HZ101" s="559"/>
      <c r="IA101" s="559"/>
      <c r="IB101" s="559"/>
      <c r="IC101" s="559"/>
      <c r="ID101" s="559"/>
      <c r="IE101" s="559"/>
      <c r="IF101" s="559"/>
      <c r="IG101" s="559"/>
      <c r="IH101" s="559"/>
      <c r="II101" s="559"/>
      <c r="IJ101" s="559"/>
      <c r="IK101" s="559"/>
      <c r="IL101" s="559"/>
      <c r="IM101" s="559"/>
      <c r="IN101" s="559"/>
      <c r="IO101" s="559"/>
      <c r="IP101" s="559"/>
      <c r="IQ101" s="559"/>
      <c r="IR101" s="559"/>
      <c r="IS101" s="559"/>
      <c r="IT101" s="559"/>
      <c r="IU101" s="559"/>
      <c r="IV101" s="559"/>
      <c r="IW101" s="559"/>
      <c r="IX101" s="559"/>
      <c r="IY101" s="559"/>
      <c r="IZ101" s="559"/>
      <c r="JA101" s="559"/>
      <c r="JB101" s="721"/>
      <c r="JC101" s="721"/>
      <c r="JD101" s="299"/>
      <c r="JE101" s="549"/>
      <c r="JF101" s="549"/>
      <c r="JG101" s="549"/>
      <c r="JH101" s="549"/>
      <c r="JI101" s="549"/>
      <c r="JJ101" s="549"/>
    </row>
    <row r="102" spans="1:367" s="690" customFormat="1" ht="21.95" customHeight="1">
      <c r="A102" s="679"/>
      <c r="B102" s="680" t="s">
        <v>2425</v>
      </c>
      <c r="C102" s="681"/>
      <c r="D102" s="682"/>
      <c r="E102" s="683"/>
      <c r="F102" s="684"/>
      <c r="G102" s="685"/>
      <c r="H102" s="685"/>
      <c r="I102" s="685"/>
      <c r="J102" s="685"/>
      <c r="K102" s="685"/>
      <c r="L102" s="685"/>
      <c r="M102" s="686"/>
      <c r="N102" s="686"/>
      <c r="O102" s="686"/>
      <c r="P102" s="685"/>
      <c r="Q102" s="686"/>
      <c r="R102" s="686"/>
      <c r="S102" s="685"/>
      <c r="T102" s="685"/>
      <c r="U102" s="685"/>
      <c r="V102" s="685"/>
      <c r="W102" s="686"/>
      <c r="X102" s="686"/>
      <c r="Y102" s="685"/>
      <c r="Z102" s="687"/>
      <c r="AA102" s="686"/>
      <c r="AB102" s="686"/>
      <c r="AC102" s="686"/>
      <c r="AD102" s="685"/>
      <c r="AE102" s="685"/>
      <c r="AF102" s="686"/>
      <c r="AG102" s="686"/>
      <c r="AH102" s="685"/>
      <c r="AI102" s="685"/>
      <c r="AJ102" s="685"/>
      <c r="AK102" s="686"/>
      <c r="AL102" s="686"/>
      <c r="AM102" s="686"/>
      <c r="AN102" s="687"/>
      <c r="AO102" s="685"/>
      <c r="AP102" s="686"/>
      <c r="AQ102" s="686"/>
      <c r="AR102" s="686"/>
      <c r="AS102" s="686"/>
      <c r="AT102" s="686"/>
      <c r="AU102" s="685"/>
      <c r="AV102" s="685"/>
      <c r="AW102" s="685"/>
      <c r="AX102" s="685"/>
      <c r="AY102" s="685"/>
      <c r="AZ102" s="685"/>
      <c r="BA102" s="685"/>
      <c r="BB102" s="685"/>
      <c r="BC102" s="688"/>
      <c r="BD102" s="685"/>
      <c r="BE102" s="685"/>
      <c r="BF102" s="685"/>
      <c r="BG102" s="685"/>
      <c r="BH102" s="685"/>
      <c r="BI102" s="685"/>
      <c r="BJ102" s="685"/>
      <c r="BK102" s="685"/>
      <c r="BL102" s="685"/>
      <c r="BM102" s="685"/>
      <c r="BN102" s="685"/>
      <c r="BO102" s="685"/>
      <c r="BP102" s="685"/>
      <c r="BQ102" s="685"/>
      <c r="BR102" s="685"/>
      <c r="BS102" s="685"/>
      <c r="BT102" s="685"/>
      <c r="BU102" s="685"/>
      <c r="BV102" s="685"/>
      <c r="BW102" s="685"/>
      <c r="BX102" s="685"/>
      <c r="BY102" s="685"/>
      <c r="BZ102" s="685"/>
      <c r="CA102" s="685"/>
      <c r="CB102" s="685"/>
      <c r="CC102" s="685"/>
      <c r="CD102" s="685"/>
      <c r="CE102" s="685"/>
      <c r="CF102" s="685"/>
      <c r="CG102" s="685"/>
      <c r="CH102" s="685"/>
      <c r="CI102" s="685"/>
      <c r="CJ102" s="685"/>
      <c r="CK102" s="685"/>
      <c r="CL102" s="685"/>
      <c r="CM102" s="685"/>
      <c r="CN102" s="685"/>
      <c r="CO102" s="685"/>
      <c r="CP102" s="685"/>
      <c r="CQ102" s="685"/>
      <c r="CR102" s="685"/>
      <c r="CS102" s="685"/>
      <c r="CT102" s="685"/>
      <c r="CU102" s="685"/>
      <c r="CV102" s="685"/>
      <c r="CW102" s="685"/>
      <c r="CX102" s="685"/>
      <c r="CY102" s="685"/>
      <c r="CZ102" s="685"/>
      <c r="DA102" s="685"/>
      <c r="DB102" s="685"/>
      <c r="DC102" s="685"/>
      <c r="DD102" s="685"/>
      <c r="DE102" s="685"/>
      <c r="DF102" s="685"/>
      <c r="DG102" s="685"/>
      <c r="DH102" s="685"/>
      <c r="DI102" s="685"/>
      <c r="DJ102" s="685"/>
      <c r="DK102" s="685"/>
      <c r="DL102" s="685"/>
      <c r="DM102" s="685"/>
      <c r="DN102" s="685"/>
      <c r="DO102" s="685"/>
      <c r="DP102" s="685"/>
      <c r="DQ102" s="685"/>
      <c r="DR102" s="685"/>
      <c r="DS102" s="685"/>
      <c r="DT102" s="685"/>
      <c r="DU102" s="685"/>
      <c r="DV102" s="685"/>
      <c r="DW102" s="685"/>
      <c r="DX102" s="685"/>
      <c r="DY102" s="685"/>
      <c r="DZ102" s="685"/>
      <c r="EA102" s="685"/>
      <c r="EB102" s="685"/>
      <c r="EC102" s="685"/>
      <c r="ED102" s="685"/>
      <c r="EE102" s="685"/>
      <c r="EF102" s="685"/>
      <c r="EG102" s="685"/>
      <c r="EH102" s="685"/>
      <c r="EI102" s="685"/>
      <c r="EJ102" s="685"/>
      <c r="EK102" s="685"/>
      <c r="EL102" s="685"/>
      <c r="EM102" s="685"/>
      <c r="EN102" s="685"/>
      <c r="EO102" s="685"/>
      <c r="EP102" s="685"/>
      <c r="EQ102" s="685"/>
      <c r="ER102" s="685"/>
      <c r="ES102" s="685"/>
      <c r="ET102" s="685"/>
      <c r="EU102" s="685"/>
      <c r="EV102" s="685"/>
      <c r="EW102" s="685"/>
      <c r="EX102" s="685"/>
      <c r="EY102" s="685"/>
      <c r="EZ102" s="685"/>
      <c r="FA102" s="685"/>
      <c r="FB102" s="685"/>
      <c r="FC102" s="685"/>
      <c r="FD102" s="685"/>
      <c r="FE102" s="685"/>
      <c r="FF102" s="685"/>
      <c r="FG102" s="685"/>
      <c r="FH102" s="685"/>
      <c r="FI102" s="685"/>
      <c r="FJ102" s="685"/>
      <c r="FK102" s="685"/>
      <c r="FL102" s="685"/>
      <c r="FM102" s="685"/>
      <c r="FN102" s="685"/>
      <c r="FO102" s="685"/>
      <c r="FP102" s="685"/>
      <c r="FQ102" s="685"/>
      <c r="FR102" s="685"/>
      <c r="FS102" s="685"/>
      <c r="FT102" s="685"/>
      <c r="FU102" s="685"/>
      <c r="FV102" s="685"/>
      <c r="FW102" s="685"/>
      <c r="FX102" s="685"/>
      <c r="FY102" s="685"/>
      <c r="FZ102" s="685"/>
      <c r="GA102" s="685"/>
      <c r="GB102" s="685"/>
      <c r="GC102" s="685"/>
      <c r="GD102" s="685"/>
      <c r="GE102" s="685"/>
      <c r="GF102" s="685"/>
      <c r="GG102" s="685"/>
      <c r="GH102" s="685"/>
      <c r="GI102" s="685"/>
      <c r="GJ102" s="685"/>
      <c r="GK102" s="685"/>
      <c r="GL102" s="685"/>
      <c r="GM102" s="685"/>
      <c r="GN102" s="685"/>
      <c r="GO102" s="685"/>
      <c r="GP102" s="685"/>
      <c r="GQ102" s="685"/>
      <c r="GR102" s="685"/>
      <c r="GS102" s="685"/>
      <c r="GT102" s="685"/>
      <c r="GU102" s="685"/>
      <c r="GV102" s="685"/>
      <c r="GW102" s="685"/>
      <c r="GX102" s="685"/>
      <c r="GY102" s="685"/>
      <c r="GZ102" s="685"/>
      <c r="HA102" s="685"/>
      <c r="HB102" s="685"/>
      <c r="HC102" s="685"/>
      <c r="HD102" s="685"/>
      <c r="HE102" s="685"/>
      <c r="HF102" s="685"/>
      <c r="HG102" s="685"/>
      <c r="HH102" s="685"/>
      <c r="HI102" s="685"/>
      <c r="HJ102" s="685"/>
      <c r="HK102" s="685"/>
      <c r="HL102" s="685"/>
      <c r="HM102" s="685"/>
      <c r="HN102" s="685"/>
      <c r="HO102" s="685"/>
      <c r="HP102" s="685"/>
      <c r="HQ102" s="685"/>
      <c r="HR102" s="685"/>
      <c r="HS102" s="685"/>
      <c r="HT102" s="685"/>
      <c r="HU102" s="685"/>
      <c r="HV102" s="685"/>
      <c r="HW102" s="685"/>
      <c r="HX102" s="685"/>
      <c r="HY102" s="685"/>
      <c r="HZ102" s="685"/>
      <c r="IA102" s="685"/>
      <c r="IB102" s="685"/>
      <c r="IC102" s="685"/>
      <c r="ID102" s="685"/>
      <c r="IE102" s="685"/>
      <c r="IF102" s="685"/>
      <c r="IG102" s="685"/>
      <c r="IH102" s="685"/>
      <c r="II102" s="685"/>
      <c r="IJ102" s="685"/>
      <c r="IK102" s="685"/>
      <c r="IL102" s="685"/>
      <c r="IM102" s="685"/>
      <c r="IN102" s="685"/>
      <c r="IO102" s="685"/>
      <c r="IP102" s="685"/>
      <c r="IQ102" s="685"/>
      <c r="IR102" s="685"/>
      <c r="IS102" s="685"/>
      <c r="IT102" s="685"/>
      <c r="IU102" s="685"/>
      <c r="IV102" s="685"/>
      <c r="IW102" s="685"/>
      <c r="IX102" s="685"/>
      <c r="IY102" s="685"/>
      <c r="IZ102" s="685"/>
      <c r="JA102" s="685"/>
      <c r="JB102" s="720"/>
      <c r="JC102" s="720"/>
      <c r="JD102" s="706"/>
      <c r="JE102" s="689"/>
      <c r="JF102" s="689"/>
      <c r="JG102" s="689"/>
      <c r="JH102" s="689"/>
      <c r="JI102" s="689"/>
      <c r="JJ102" s="708"/>
    </row>
    <row r="103" spans="1:367" s="550" customFormat="1" ht="21.95" customHeight="1">
      <c r="A103" s="554"/>
      <c r="B103" s="551" t="s">
        <v>2426</v>
      </c>
      <c r="C103" s="557"/>
      <c r="D103" s="558"/>
      <c r="E103" s="110"/>
      <c r="F103" s="562"/>
      <c r="G103" s="561"/>
      <c r="H103" s="561"/>
      <c r="I103" s="561"/>
      <c r="J103" s="561"/>
      <c r="K103" s="561"/>
      <c r="L103" s="561"/>
      <c r="M103" s="563"/>
      <c r="N103" s="563"/>
      <c r="O103" s="563"/>
      <c r="P103" s="561"/>
      <c r="Q103" s="563"/>
      <c r="R103" s="563"/>
      <c r="S103" s="561"/>
      <c r="T103" s="561"/>
      <c r="U103" s="561"/>
      <c r="V103" s="561"/>
      <c r="W103" s="563"/>
      <c r="X103" s="563"/>
      <c r="Y103" s="561"/>
      <c r="Z103" s="564"/>
      <c r="AA103" s="563"/>
      <c r="AB103" s="563"/>
      <c r="AC103" s="563"/>
      <c r="AD103" s="561"/>
      <c r="AE103" s="561"/>
      <c r="AF103" s="563"/>
      <c r="AG103" s="563"/>
      <c r="AH103" s="561"/>
      <c r="AI103" s="561"/>
      <c r="AJ103" s="561"/>
      <c r="AK103" s="563"/>
      <c r="AL103" s="563"/>
      <c r="AM103" s="563"/>
      <c r="AN103" s="564"/>
      <c r="AO103" s="561"/>
      <c r="AP103" s="563"/>
      <c r="AQ103" s="563"/>
      <c r="AR103" s="563"/>
      <c r="AS103" s="563"/>
      <c r="AT103" s="563"/>
      <c r="AU103" s="561"/>
      <c r="AV103" s="561"/>
      <c r="AW103" s="561"/>
      <c r="AX103" s="561"/>
      <c r="AY103" s="561"/>
      <c r="AZ103" s="561"/>
      <c r="BA103" s="561"/>
      <c r="BB103" s="561"/>
      <c r="BC103" s="565"/>
      <c r="BD103" s="561"/>
      <c r="BE103" s="561"/>
      <c r="BF103" s="561"/>
      <c r="BG103" s="552"/>
      <c r="BH103" s="552"/>
      <c r="BI103" s="552"/>
      <c r="BJ103" s="552"/>
      <c r="BK103" s="552"/>
      <c r="BL103" s="552"/>
      <c r="BM103" s="552"/>
      <c r="BN103" s="552"/>
      <c r="BO103" s="552"/>
      <c r="BP103" s="552"/>
      <c r="BQ103" s="552"/>
      <c r="BR103" s="552"/>
      <c r="BS103" s="552"/>
      <c r="BT103" s="552"/>
      <c r="BU103" s="552"/>
      <c r="BV103" s="552"/>
      <c r="BW103" s="552"/>
      <c r="BX103" s="552"/>
      <c r="BY103" s="552"/>
      <c r="BZ103" s="552"/>
      <c r="CA103" s="552"/>
      <c r="CB103" s="552"/>
      <c r="CC103" s="552"/>
      <c r="CD103" s="552"/>
      <c r="CE103" s="552"/>
      <c r="CF103" s="552"/>
      <c r="CG103" s="552"/>
      <c r="CH103" s="552"/>
      <c r="CI103" s="552"/>
      <c r="CJ103" s="552"/>
      <c r="CK103" s="552"/>
      <c r="CL103" s="552"/>
      <c r="CM103" s="552"/>
      <c r="CN103" s="552"/>
      <c r="CO103" s="552"/>
      <c r="CP103" s="559"/>
      <c r="CQ103" s="559"/>
      <c r="CR103" s="561"/>
      <c r="CS103" s="561"/>
      <c r="CT103" s="561"/>
      <c r="CU103" s="561"/>
      <c r="CV103" s="561"/>
      <c r="CW103" s="561"/>
      <c r="CX103" s="561"/>
      <c r="CY103" s="561"/>
      <c r="CZ103" s="561"/>
      <c r="DA103" s="561"/>
      <c r="DB103" s="561"/>
      <c r="DC103" s="561"/>
      <c r="DD103" s="561"/>
      <c r="DE103" s="561"/>
      <c r="DF103" s="561"/>
      <c r="DG103" s="561"/>
      <c r="DH103" s="561"/>
      <c r="DI103" s="561"/>
      <c r="DJ103" s="561"/>
      <c r="DK103" s="561"/>
      <c r="DL103" s="561"/>
      <c r="DM103" s="561"/>
      <c r="DN103" s="561"/>
      <c r="DO103" s="561"/>
      <c r="DP103" s="561"/>
      <c r="DQ103" s="561"/>
      <c r="DR103" s="561"/>
      <c r="DS103" s="561"/>
      <c r="DT103" s="561"/>
      <c r="DU103" s="561"/>
      <c r="DV103" s="561"/>
      <c r="DW103" s="561"/>
      <c r="DX103" s="561"/>
      <c r="DY103" s="561"/>
      <c r="DZ103" s="561"/>
      <c r="EA103" s="561"/>
      <c r="EB103" s="561"/>
      <c r="EC103" s="561"/>
      <c r="ED103" s="561"/>
      <c r="EE103" s="561"/>
      <c r="EF103" s="561"/>
      <c r="EG103" s="561"/>
      <c r="EH103" s="561"/>
      <c r="EI103" s="561"/>
      <c r="EJ103" s="561"/>
      <c r="EK103" s="561"/>
      <c r="EL103" s="561"/>
      <c r="EM103" s="561"/>
      <c r="EN103" s="561"/>
      <c r="EO103" s="561"/>
      <c r="EP103" s="561"/>
      <c r="EQ103" s="561"/>
      <c r="ER103" s="561"/>
      <c r="ES103" s="561"/>
      <c r="ET103" s="561"/>
      <c r="EU103" s="561"/>
      <c r="EV103" s="561"/>
      <c r="EW103" s="561"/>
      <c r="EX103" s="561"/>
      <c r="EY103" s="561"/>
      <c r="EZ103" s="561"/>
      <c r="FA103" s="561"/>
      <c r="FB103" s="561"/>
      <c r="FC103" s="561"/>
      <c r="FD103" s="561"/>
      <c r="FE103" s="561"/>
      <c r="FF103" s="561"/>
      <c r="FG103" s="561"/>
      <c r="FH103" s="561"/>
      <c r="FI103" s="561"/>
      <c r="FJ103" s="561"/>
      <c r="FK103" s="561"/>
      <c r="FL103" s="561"/>
      <c r="FM103" s="561"/>
      <c r="FN103" s="561"/>
      <c r="FO103" s="561"/>
      <c r="FP103" s="561"/>
      <c r="FQ103" s="561"/>
      <c r="FR103" s="561"/>
      <c r="FS103" s="561"/>
      <c r="FT103" s="561"/>
      <c r="FU103" s="561"/>
      <c r="FV103" s="561"/>
      <c r="FW103" s="561"/>
      <c r="FX103" s="561"/>
      <c r="FY103" s="561"/>
      <c r="FZ103" s="561"/>
      <c r="GA103" s="561"/>
      <c r="GB103" s="561"/>
      <c r="GC103" s="561"/>
      <c r="GD103" s="561"/>
      <c r="GE103" s="561"/>
      <c r="GF103" s="561"/>
      <c r="GG103" s="561"/>
      <c r="GH103" s="561"/>
      <c r="GI103" s="561"/>
      <c r="GJ103" s="561"/>
      <c r="GK103" s="561"/>
      <c r="GL103" s="561"/>
      <c r="GM103" s="561"/>
      <c r="GN103" s="561"/>
      <c r="GO103" s="561"/>
      <c r="GP103" s="561"/>
      <c r="GQ103" s="561"/>
      <c r="GR103" s="561"/>
      <c r="GS103" s="561"/>
      <c r="GT103" s="561"/>
      <c r="GU103" s="561"/>
      <c r="GV103" s="561"/>
      <c r="GW103" s="561"/>
      <c r="GX103" s="561"/>
      <c r="GY103" s="561"/>
      <c r="GZ103" s="561"/>
      <c r="HA103" s="561"/>
      <c r="HB103" s="561"/>
      <c r="HC103" s="561"/>
      <c r="HD103" s="561"/>
      <c r="HE103" s="561"/>
      <c r="HF103" s="561"/>
      <c r="HG103" s="561"/>
      <c r="HH103" s="561"/>
      <c r="HI103" s="561"/>
      <c r="HJ103" s="561"/>
      <c r="HK103" s="561"/>
      <c r="HL103" s="561"/>
      <c r="HM103" s="561"/>
      <c r="HN103" s="561"/>
      <c r="HO103" s="561"/>
      <c r="HP103" s="561"/>
      <c r="HQ103" s="561"/>
      <c r="HR103" s="561"/>
      <c r="HS103" s="561"/>
      <c r="HT103" s="561"/>
      <c r="HU103" s="561"/>
      <c r="HV103" s="561"/>
      <c r="HW103" s="561"/>
      <c r="HX103" s="561"/>
      <c r="HY103" s="561"/>
      <c r="HZ103" s="561"/>
      <c r="IA103" s="561"/>
      <c r="IB103" s="561"/>
      <c r="IC103" s="561"/>
      <c r="ID103" s="561"/>
      <c r="IE103" s="561"/>
      <c r="IF103" s="561"/>
      <c r="IG103" s="561"/>
      <c r="IH103" s="561"/>
      <c r="II103" s="561"/>
      <c r="IJ103" s="561"/>
      <c r="IK103" s="561"/>
      <c r="IL103" s="561"/>
      <c r="IM103" s="561"/>
      <c r="IN103" s="561"/>
      <c r="IO103" s="561"/>
      <c r="IP103" s="561"/>
      <c r="IQ103" s="561"/>
      <c r="IR103" s="561"/>
      <c r="IS103" s="561"/>
      <c r="IT103" s="561"/>
      <c r="IU103" s="561"/>
      <c r="IV103" s="561"/>
      <c r="IW103" s="561"/>
      <c r="IX103" s="561"/>
      <c r="IY103" s="561"/>
      <c r="IZ103" s="561"/>
      <c r="JA103" s="561"/>
      <c r="JB103" s="722"/>
      <c r="JC103" s="722"/>
      <c r="JD103" s="299"/>
      <c r="JE103" s="549"/>
      <c r="JF103" s="549"/>
      <c r="JG103" s="549"/>
      <c r="JH103" s="549"/>
      <c r="JI103" s="549"/>
      <c r="JJ103" s="710"/>
    </row>
    <row r="104" spans="1:367" s="550" customFormat="1" ht="21.95" customHeight="1">
      <c r="A104" s="554"/>
      <c r="B104" s="551" t="s">
        <v>2423</v>
      </c>
      <c r="C104" s="49"/>
      <c r="D104" s="50"/>
      <c r="E104" s="26"/>
      <c r="F104" s="552"/>
      <c r="G104" s="552"/>
      <c r="H104" s="552"/>
      <c r="I104" s="552"/>
      <c r="J104" s="552"/>
      <c r="K104" s="552"/>
      <c r="L104" s="552"/>
      <c r="M104" s="552"/>
      <c r="N104" s="552"/>
      <c r="O104" s="552"/>
      <c r="P104" s="552"/>
      <c r="Q104" s="552"/>
      <c r="R104" s="552"/>
      <c r="S104" s="552"/>
      <c r="T104" s="552"/>
      <c r="U104" s="552"/>
      <c r="V104" s="552"/>
      <c r="W104" s="552"/>
      <c r="X104" s="552"/>
      <c r="Y104" s="552"/>
      <c r="Z104" s="552"/>
      <c r="AA104" s="552"/>
      <c r="AB104" s="552"/>
      <c r="AC104" s="552"/>
      <c r="AD104" s="552"/>
      <c r="AE104" s="552"/>
      <c r="AF104" s="552"/>
      <c r="AG104" s="552"/>
      <c r="AH104" s="552"/>
      <c r="AI104" s="552"/>
      <c r="AJ104" s="552"/>
      <c r="AK104" s="552"/>
      <c r="AL104" s="552"/>
      <c r="AM104" s="552"/>
      <c r="AN104" s="552"/>
      <c r="AO104" s="552"/>
      <c r="AP104" s="552"/>
      <c r="AQ104" s="552"/>
      <c r="AR104" s="552"/>
      <c r="AS104" s="552"/>
      <c r="AT104" s="552"/>
      <c r="AU104" s="552"/>
      <c r="AV104" s="552"/>
      <c r="AW104" s="552"/>
      <c r="AX104" s="552"/>
      <c r="AY104" s="552"/>
      <c r="AZ104" s="552"/>
      <c r="BA104" s="552"/>
      <c r="BB104" s="552"/>
      <c r="BC104" s="552"/>
      <c r="BD104" s="552"/>
      <c r="BE104" s="552"/>
      <c r="BF104" s="552"/>
      <c r="BG104" s="552"/>
      <c r="BH104" s="552"/>
      <c r="BI104" s="552"/>
      <c r="BJ104" s="552"/>
      <c r="BK104" s="552"/>
      <c r="BL104" s="552"/>
      <c r="BM104" s="552"/>
      <c r="BN104" s="552"/>
      <c r="BO104" s="552"/>
      <c r="BP104" s="552"/>
      <c r="BQ104" s="552"/>
      <c r="BR104" s="552"/>
      <c r="BS104" s="552"/>
      <c r="BT104" s="552"/>
      <c r="BU104" s="552"/>
      <c r="BV104" s="552"/>
      <c r="BW104" s="552"/>
      <c r="BX104" s="552"/>
      <c r="BY104" s="552"/>
      <c r="BZ104" s="552"/>
      <c r="CA104" s="552"/>
      <c r="CB104" s="552"/>
      <c r="CC104" s="552"/>
      <c r="CD104" s="552"/>
      <c r="CE104" s="552"/>
      <c r="CF104" s="552"/>
      <c r="CG104" s="552"/>
      <c r="CH104" s="552"/>
      <c r="CI104" s="552"/>
      <c r="CJ104" s="552"/>
      <c r="CK104" s="552"/>
      <c r="CL104" s="552"/>
      <c r="CM104" s="552"/>
      <c r="CN104" s="552"/>
      <c r="CO104" s="552"/>
      <c r="CP104" s="552"/>
      <c r="CQ104" s="552"/>
      <c r="CR104" s="552"/>
      <c r="CS104" s="552"/>
      <c r="CT104" s="552"/>
      <c r="CU104" s="552"/>
      <c r="CV104" s="552"/>
      <c r="CW104" s="552"/>
      <c r="CX104" s="552"/>
      <c r="CY104" s="552"/>
      <c r="CZ104" s="552"/>
      <c r="DA104" s="552"/>
      <c r="DB104" s="552"/>
      <c r="DC104" s="552"/>
      <c r="DD104" s="552"/>
      <c r="DE104" s="552"/>
      <c r="DF104" s="552"/>
      <c r="DG104" s="552"/>
      <c r="DH104" s="552"/>
      <c r="DI104" s="552"/>
      <c r="DJ104" s="552"/>
      <c r="DK104" s="552"/>
      <c r="DL104" s="552"/>
      <c r="DM104" s="552"/>
      <c r="DN104" s="552"/>
      <c r="DO104" s="552"/>
      <c r="DP104" s="552"/>
      <c r="DQ104" s="552"/>
      <c r="DR104" s="552"/>
      <c r="DS104" s="552"/>
      <c r="DT104" s="552"/>
      <c r="DU104" s="552"/>
      <c r="DV104" s="552"/>
      <c r="DW104" s="552"/>
      <c r="DX104" s="552"/>
      <c r="DY104" s="552"/>
      <c r="DZ104" s="552"/>
      <c r="EA104" s="552"/>
      <c r="EB104" s="552"/>
      <c r="EC104" s="552"/>
      <c r="ED104" s="552"/>
      <c r="EE104" s="552"/>
      <c r="EF104" s="552"/>
      <c r="EG104" s="552"/>
      <c r="EH104" s="552"/>
      <c r="EI104" s="552"/>
      <c r="EJ104" s="552"/>
      <c r="EK104" s="552"/>
      <c r="EL104" s="552"/>
      <c r="EM104" s="552"/>
      <c r="EN104" s="552"/>
      <c r="EO104" s="552"/>
      <c r="EP104" s="552"/>
      <c r="EQ104" s="552"/>
      <c r="ER104" s="552"/>
      <c r="ES104" s="552"/>
      <c r="ET104" s="552"/>
      <c r="EU104" s="552"/>
      <c r="EV104" s="552"/>
      <c r="EW104" s="552"/>
      <c r="EX104" s="552"/>
      <c r="EY104" s="552"/>
      <c r="EZ104" s="552"/>
      <c r="FA104" s="552"/>
      <c r="FB104" s="552"/>
      <c r="FC104" s="552"/>
      <c r="FD104" s="552"/>
      <c r="FE104" s="552"/>
      <c r="FF104" s="552"/>
      <c r="FG104" s="552"/>
      <c r="FH104" s="552"/>
      <c r="FI104" s="552"/>
      <c r="FJ104" s="552"/>
      <c r="FK104" s="552"/>
      <c r="FL104" s="552"/>
      <c r="FM104" s="552"/>
      <c r="FN104" s="552"/>
      <c r="FO104" s="552"/>
      <c r="FP104" s="552"/>
      <c r="FQ104" s="552"/>
      <c r="FR104" s="552"/>
      <c r="FS104" s="552"/>
      <c r="FT104" s="552"/>
      <c r="FU104" s="552"/>
      <c r="FV104" s="552"/>
      <c r="FW104" s="552"/>
      <c r="FX104" s="552"/>
      <c r="FY104" s="552"/>
      <c r="FZ104" s="552"/>
      <c r="GA104" s="552"/>
      <c r="GB104" s="552"/>
      <c r="GC104" s="552"/>
      <c r="GD104" s="552"/>
      <c r="GE104" s="552"/>
      <c r="GF104" s="552"/>
      <c r="GG104" s="552"/>
      <c r="GH104" s="552"/>
      <c r="GI104" s="552"/>
      <c r="GJ104" s="552"/>
      <c r="GK104" s="552"/>
      <c r="GL104" s="552"/>
      <c r="GM104" s="552"/>
      <c r="GN104" s="552"/>
      <c r="GO104" s="552"/>
      <c r="GP104" s="552"/>
      <c r="GQ104" s="552"/>
      <c r="GR104" s="552"/>
      <c r="GS104" s="552"/>
      <c r="GT104" s="552"/>
      <c r="GU104" s="552"/>
      <c r="GV104" s="552"/>
      <c r="GW104" s="552"/>
      <c r="GX104" s="552"/>
      <c r="GY104" s="552"/>
      <c r="GZ104" s="552"/>
      <c r="HA104" s="552"/>
      <c r="HB104" s="552"/>
      <c r="HC104" s="552"/>
      <c r="HD104" s="552"/>
      <c r="HE104" s="552"/>
      <c r="HF104" s="552"/>
      <c r="HG104" s="552"/>
      <c r="HH104" s="552"/>
      <c r="HI104" s="552"/>
      <c r="HJ104" s="552"/>
      <c r="HK104" s="552"/>
      <c r="HL104" s="552"/>
      <c r="HM104" s="552"/>
      <c r="HN104" s="552"/>
      <c r="HO104" s="552"/>
      <c r="HP104" s="552"/>
      <c r="HQ104" s="552"/>
      <c r="HR104" s="552"/>
      <c r="HS104" s="552"/>
      <c r="HT104" s="552"/>
      <c r="HU104" s="552"/>
      <c r="HV104" s="552"/>
      <c r="HW104" s="552"/>
      <c r="HX104" s="552"/>
      <c r="HY104" s="552"/>
      <c r="HZ104" s="552"/>
      <c r="IA104" s="552"/>
      <c r="IB104" s="552"/>
      <c r="IC104" s="552"/>
      <c r="ID104" s="552"/>
      <c r="IE104" s="552"/>
      <c r="IF104" s="552"/>
      <c r="IG104" s="552"/>
      <c r="IH104" s="552"/>
      <c r="II104" s="552"/>
      <c r="IJ104" s="552"/>
      <c r="IK104" s="552"/>
      <c r="IL104" s="552"/>
      <c r="IM104" s="552"/>
      <c r="IN104" s="552"/>
      <c r="IO104" s="552"/>
      <c r="IP104" s="552"/>
      <c r="IQ104" s="552"/>
      <c r="IR104" s="552"/>
      <c r="IS104" s="552"/>
      <c r="IT104" s="552"/>
      <c r="IU104" s="552"/>
      <c r="IV104" s="552"/>
      <c r="IW104" s="552"/>
      <c r="IX104" s="552"/>
      <c r="IY104" s="552"/>
      <c r="IZ104" s="552"/>
      <c r="JA104" s="552"/>
      <c r="JB104" s="721"/>
      <c r="JC104" s="721"/>
      <c r="JD104" s="299"/>
      <c r="JE104" s="549"/>
      <c r="JF104" s="549"/>
      <c r="JG104" s="549"/>
      <c r="JH104" s="549"/>
      <c r="JI104" s="549"/>
      <c r="JJ104" s="712"/>
      <c r="JK104" s="566"/>
      <c r="JL104" s="567"/>
      <c r="JM104" s="568"/>
      <c r="JN104" s="569"/>
      <c r="JO104" s="569"/>
      <c r="JP104" s="569"/>
      <c r="JQ104"/>
      <c r="JR104"/>
      <c r="JS104"/>
      <c r="JT104"/>
      <c r="JU104"/>
      <c r="JV104"/>
      <c r="JW104"/>
      <c r="JX104"/>
      <c r="JY104"/>
      <c r="JZ104"/>
      <c r="KA104"/>
      <c r="KB104"/>
      <c r="KC104"/>
      <c r="KD104"/>
      <c r="KE104"/>
      <c r="KF104"/>
      <c r="KG104"/>
      <c r="KH104"/>
      <c r="KI104"/>
      <c r="KJ104"/>
      <c r="KK104"/>
      <c r="KL104"/>
      <c r="KM104"/>
      <c r="KN104"/>
      <c r="KO104"/>
      <c r="KP104"/>
      <c r="KQ104"/>
      <c r="KR104"/>
      <c r="KS104"/>
      <c r="KT104"/>
      <c r="KU104"/>
      <c r="KV104"/>
      <c r="KW104"/>
      <c r="KX104"/>
      <c r="KY104"/>
      <c r="KZ104"/>
      <c r="LA104"/>
      <c r="LB104"/>
      <c r="LC104"/>
      <c r="LD104"/>
      <c r="LE104"/>
      <c r="LF104"/>
      <c r="LG104"/>
      <c r="LH104"/>
      <c r="LI104"/>
      <c r="LJ104"/>
      <c r="LK104"/>
      <c r="LL104"/>
      <c r="LM104"/>
      <c r="LN104"/>
      <c r="LO104"/>
      <c r="LP104"/>
      <c r="LQ104"/>
      <c r="LR104"/>
      <c r="LS104"/>
      <c r="LT104"/>
      <c r="LU104"/>
      <c r="LV104"/>
      <c r="LW104"/>
      <c r="LX104"/>
      <c r="LY104"/>
      <c r="LZ104"/>
      <c r="MA104"/>
      <c r="MB104"/>
      <c r="MC104"/>
      <c r="MD104"/>
      <c r="ME104"/>
      <c r="MF104"/>
      <c r="MG104"/>
      <c r="MH104"/>
      <c r="MI104"/>
      <c r="MJ104"/>
      <c r="MK104"/>
      <c r="ML104"/>
      <c r="MM104"/>
      <c r="MN104"/>
      <c r="MO104"/>
      <c r="MP104"/>
      <c r="MQ104"/>
      <c r="MR104"/>
      <c r="MS104"/>
      <c r="MT104"/>
      <c r="MU104"/>
      <c r="MV104"/>
      <c r="MW104"/>
      <c r="MX104"/>
      <c r="MY104"/>
      <c r="MZ104"/>
      <c r="NA104"/>
      <c r="NB104"/>
      <c r="NC104"/>
    </row>
    <row r="105" spans="1:367" s="550" customFormat="1" ht="21.95" customHeight="1">
      <c r="A105" s="554"/>
      <c r="B105" s="555">
        <v>1</v>
      </c>
      <c r="C105" s="49" t="s">
        <v>1429</v>
      </c>
      <c r="D105" s="50" t="s">
        <v>1434</v>
      </c>
      <c r="E105" s="26" t="s">
        <v>1811</v>
      </c>
      <c r="F105" s="552">
        <f>SUM(G105:IM105)</f>
        <v>2</v>
      </c>
      <c r="G105" s="552"/>
      <c r="H105" s="552"/>
      <c r="I105" s="552"/>
      <c r="J105" s="552"/>
      <c r="K105" s="552"/>
      <c r="L105" s="552"/>
      <c r="M105" s="552"/>
      <c r="N105" s="552"/>
      <c r="O105" s="552"/>
      <c r="P105" s="552"/>
      <c r="Q105" s="552"/>
      <c r="R105" s="552"/>
      <c r="S105" s="552"/>
      <c r="T105" s="552"/>
      <c r="U105" s="552"/>
      <c r="V105" s="552"/>
      <c r="W105" s="552"/>
      <c r="X105" s="552"/>
      <c r="Y105" s="552"/>
      <c r="Z105" s="552"/>
      <c r="AA105" s="552"/>
      <c r="AB105" s="552"/>
      <c r="AC105" s="552"/>
      <c r="AD105" s="552"/>
      <c r="AE105" s="552"/>
      <c r="AF105" s="552"/>
      <c r="AG105" s="552"/>
      <c r="AH105" s="552"/>
      <c r="AI105" s="552"/>
      <c r="AJ105" s="552"/>
      <c r="AK105" s="552"/>
      <c r="AL105" s="552"/>
      <c r="AM105" s="552"/>
      <c r="AN105" s="552"/>
      <c r="AO105" s="552"/>
      <c r="AP105" s="552"/>
      <c r="AQ105" s="552"/>
      <c r="AR105" s="552"/>
      <c r="AS105" s="552"/>
      <c r="AT105" s="552"/>
      <c r="AU105" s="552"/>
      <c r="AV105" s="552"/>
      <c r="AW105" s="552"/>
      <c r="AX105" s="552"/>
      <c r="AY105" s="552"/>
      <c r="AZ105" s="552"/>
      <c r="BA105" s="552"/>
      <c r="BB105" s="552"/>
      <c r="BC105" s="552"/>
      <c r="BD105" s="552"/>
      <c r="BE105" s="552"/>
      <c r="BF105" s="552"/>
      <c r="BG105" s="552"/>
      <c r="BH105" s="552"/>
      <c r="BI105" s="552"/>
      <c r="BJ105" s="552"/>
      <c r="BK105" s="552"/>
      <c r="BL105" s="552"/>
      <c r="BM105" s="552"/>
      <c r="BN105" s="552"/>
      <c r="BO105" s="552"/>
      <c r="BP105" s="552"/>
      <c r="BQ105" s="552"/>
      <c r="BR105" s="552"/>
      <c r="BS105" s="552"/>
      <c r="BT105" s="552"/>
      <c r="BU105" s="552"/>
      <c r="BV105" s="552"/>
      <c r="BW105" s="552"/>
      <c r="BX105" s="552"/>
      <c r="BY105" s="552"/>
      <c r="BZ105" s="552"/>
      <c r="CA105" s="552"/>
      <c r="CB105" s="552"/>
      <c r="CC105" s="552"/>
      <c r="CD105" s="552"/>
      <c r="CE105" s="552"/>
      <c r="CF105" s="552"/>
      <c r="CG105" s="552"/>
      <c r="CH105" s="552"/>
      <c r="CI105" s="552"/>
      <c r="CJ105" s="552"/>
      <c r="CK105" s="552"/>
      <c r="CL105" s="552"/>
      <c r="CM105" s="552"/>
      <c r="CN105" s="552"/>
      <c r="CO105" s="552"/>
      <c r="CP105" s="552"/>
      <c r="CQ105" s="552"/>
      <c r="CR105" s="552"/>
      <c r="CS105" s="552"/>
      <c r="CT105" s="552"/>
      <c r="CU105" s="552"/>
      <c r="CV105" s="552"/>
      <c r="CW105" s="552"/>
      <c r="CX105" s="552"/>
      <c r="CY105" s="552"/>
      <c r="CZ105" s="552"/>
      <c r="DA105" s="552"/>
      <c r="DB105" s="552"/>
      <c r="DC105" s="552"/>
      <c r="DD105" s="552"/>
      <c r="DE105" s="552"/>
      <c r="DF105" s="552"/>
      <c r="DG105" s="552"/>
      <c r="DH105" s="552"/>
      <c r="DI105" s="552"/>
      <c r="DJ105" s="552"/>
      <c r="DK105" s="552"/>
      <c r="DL105" s="552"/>
      <c r="DM105" s="552"/>
      <c r="DN105" s="552"/>
      <c r="DO105" s="552"/>
      <c r="DP105" s="552"/>
      <c r="DQ105" s="552"/>
      <c r="DR105" s="552"/>
      <c r="DS105" s="552"/>
      <c r="DT105" s="552"/>
      <c r="DU105" s="552"/>
      <c r="DV105" s="552"/>
      <c r="DW105" s="552"/>
      <c r="DX105" s="552"/>
      <c r="DY105" s="552"/>
      <c r="DZ105" s="552"/>
      <c r="EA105" s="552"/>
      <c r="EB105" s="552"/>
      <c r="EC105" s="552"/>
      <c r="ED105" s="552"/>
      <c r="EE105" s="552"/>
      <c r="EF105" s="552"/>
      <c r="EG105" s="552"/>
      <c r="EH105" s="552"/>
      <c r="EI105" s="552"/>
      <c r="EJ105" s="552"/>
      <c r="EK105" s="552"/>
      <c r="EL105" s="552"/>
      <c r="EM105" s="552"/>
      <c r="EN105" s="552"/>
      <c r="EO105" s="552"/>
      <c r="EP105" s="552"/>
      <c r="EQ105" s="552"/>
      <c r="ER105" s="552"/>
      <c r="ES105" s="552"/>
      <c r="ET105" s="552"/>
      <c r="EU105" s="552"/>
      <c r="EV105" s="552"/>
      <c r="EW105" s="552"/>
      <c r="EX105" s="552"/>
      <c r="EY105" s="552"/>
      <c r="EZ105" s="552"/>
      <c r="FA105" s="552"/>
      <c r="FB105" s="552"/>
      <c r="FC105" s="552"/>
      <c r="FD105" s="552"/>
      <c r="FE105" s="552"/>
      <c r="FF105" s="552"/>
      <c r="FG105" s="552"/>
      <c r="FH105" s="552"/>
      <c r="FI105" s="552"/>
      <c r="FJ105" s="552"/>
      <c r="FK105" s="552"/>
      <c r="FL105" s="552"/>
      <c r="FM105" s="552"/>
      <c r="FN105" s="552"/>
      <c r="FO105" s="552"/>
      <c r="FP105" s="552"/>
      <c r="FQ105" s="552"/>
      <c r="FR105" s="552"/>
      <c r="FS105" s="552"/>
      <c r="FT105" s="552"/>
      <c r="FU105" s="552"/>
      <c r="FV105" s="552"/>
      <c r="FW105" s="552"/>
      <c r="FX105" s="552"/>
      <c r="FY105" s="552"/>
      <c r="FZ105" s="552"/>
      <c r="GA105" s="552"/>
      <c r="GB105" s="552"/>
      <c r="GC105" s="552"/>
      <c r="GD105" s="552"/>
      <c r="GE105" s="552"/>
      <c r="GF105" s="552"/>
      <c r="GG105" s="552"/>
      <c r="GH105" s="552"/>
      <c r="GI105" s="552">
        <v>1</v>
      </c>
      <c r="GJ105" s="552"/>
      <c r="GK105" s="552"/>
      <c r="GL105" s="552"/>
      <c r="GM105" s="552"/>
      <c r="GN105" s="552"/>
      <c r="GO105" s="552"/>
      <c r="GP105" s="552"/>
      <c r="GQ105" s="552"/>
      <c r="GR105" s="552"/>
      <c r="GS105" s="552"/>
      <c r="GT105" s="552"/>
      <c r="GU105" s="552"/>
      <c r="GV105" s="552"/>
      <c r="GW105" s="552"/>
      <c r="GX105" s="552"/>
      <c r="GY105" s="552"/>
      <c r="GZ105" s="552"/>
      <c r="HA105" s="552"/>
      <c r="HB105" s="552"/>
      <c r="HC105" s="552"/>
      <c r="HD105" s="552"/>
      <c r="HE105" s="552"/>
      <c r="HF105" s="552"/>
      <c r="HG105" s="552"/>
      <c r="HH105" s="552"/>
      <c r="HI105" s="552"/>
      <c r="HJ105" s="552"/>
      <c r="HK105" s="552"/>
      <c r="HL105" s="552"/>
      <c r="HM105" s="552"/>
      <c r="HN105" s="552"/>
      <c r="HO105" s="552"/>
      <c r="HP105" s="552"/>
      <c r="HQ105" s="552"/>
      <c r="HR105" s="552"/>
      <c r="HS105" s="552"/>
      <c r="HT105" s="552"/>
      <c r="HU105" s="552"/>
      <c r="HV105" s="552"/>
      <c r="HW105" s="552"/>
      <c r="HX105" s="552"/>
      <c r="HY105" s="552"/>
      <c r="HZ105" s="552"/>
      <c r="IA105" s="552"/>
      <c r="IB105" s="552"/>
      <c r="IC105" s="552"/>
      <c r="ID105" s="552"/>
      <c r="IE105" s="552"/>
      <c r="IF105" s="552"/>
      <c r="IG105" s="552"/>
      <c r="IH105" s="552"/>
      <c r="II105" s="552"/>
      <c r="IJ105" s="552"/>
      <c r="IK105" s="552"/>
      <c r="IL105" s="552">
        <v>1</v>
      </c>
      <c r="IM105" s="552"/>
      <c r="IN105" s="552"/>
      <c r="IO105" s="552"/>
      <c r="IP105" s="552"/>
      <c r="IQ105" s="552"/>
      <c r="IR105" s="552"/>
      <c r="IS105" s="552"/>
      <c r="IT105" s="552"/>
      <c r="IU105" s="552"/>
      <c r="IV105" s="552"/>
      <c r="IW105" s="552"/>
      <c r="IX105" s="552"/>
      <c r="IY105" s="552"/>
      <c r="IZ105" s="552"/>
      <c r="JA105" s="552"/>
      <c r="JB105" s="721"/>
      <c r="JC105" s="721"/>
      <c r="JD105" s="299"/>
      <c r="JE105" s="549"/>
      <c r="JF105" s="549" t="str">
        <f>CONCATENATE($B$104,C105,D105)</f>
        <v>1)  레이더식 수위계 보완레이더식 수위계 설치80GHz, 검정, 단품</v>
      </c>
      <c r="JG105" s="549">
        <f>F105</f>
        <v>2</v>
      </c>
      <c r="JH105" s="549" t="str">
        <f>E105</f>
        <v>식</v>
      </c>
      <c r="JI105" s="549"/>
      <c r="JJ105" s="712"/>
      <c r="JK105" s="566"/>
      <c r="JL105" s="567"/>
      <c r="JM105" s="568"/>
      <c r="JN105" s="569"/>
      <c r="JO105" s="569"/>
      <c r="JP105" s="569"/>
      <c r="JQ105"/>
      <c r="JR105"/>
      <c r="JS105"/>
      <c r="JT105"/>
      <c r="JU105"/>
      <c r="JV105"/>
      <c r="JW105"/>
      <c r="JX105"/>
      <c r="JY105"/>
      <c r="JZ105"/>
      <c r="KA105"/>
      <c r="KB105"/>
      <c r="KC105"/>
      <c r="KD105"/>
      <c r="KE105"/>
      <c r="KF105"/>
      <c r="KG105"/>
      <c r="KH105"/>
      <c r="KI105"/>
      <c r="KJ105"/>
      <c r="KK105"/>
      <c r="KL105"/>
      <c r="KM105"/>
      <c r="KN105"/>
      <c r="KO105"/>
      <c r="KP105"/>
      <c r="KQ105"/>
      <c r="KR105"/>
      <c r="KS105"/>
      <c r="KT105"/>
      <c r="KU105"/>
      <c r="KV105"/>
      <c r="KW105"/>
      <c r="KX105"/>
      <c r="KY105"/>
      <c r="KZ105"/>
      <c r="LA105"/>
      <c r="LB105"/>
      <c r="LC105"/>
      <c r="LD105"/>
      <c r="LE105"/>
      <c r="LF105"/>
      <c r="LG105"/>
      <c r="LH105"/>
      <c r="LI105"/>
      <c r="LJ105"/>
      <c r="LK105"/>
      <c r="LL105"/>
      <c r="LM105"/>
      <c r="LN105"/>
      <c r="LO105"/>
      <c r="LP105"/>
      <c r="LQ105"/>
      <c r="LR105"/>
      <c r="LS105"/>
      <c r="LT105"/>
      <c r="LU105"/>
      <c r="LV105"/>
      <c r="LW105"/>
      <c r="LX105"/>
      <c r="LY105"/>
      <c r="LZ105"/>
      <c r="MA105"/>
      <c r="MB105"/>
      <c r="MC105"/>
      <c r="MD105"/>
      <c r="ME105"/>
      <c r="MF105"/>
      <c r="MG105"/>
      <c r="MH105"/>
      <c r="MI105"/>
      <c r="MJ105"/>
      <c r="MK105"/>
      <c r="ML105"/>
      <c r="MM105"/>
      <c r="MN105"/>
      <c r="MO105"/>
      <c r="MP105"/>
      <c r="MQ105"/>
      <c r="MR105"/>
      <c r="MS105"/>
      <c r="MT105"/>
      <c r="MU105"/>
      <c r="MV105"/>
      <c r="MW105"/>
      <c r="MX105"/>
      <c r="MY105"/>
      <c r="MZ105"/>
      <c r="NA105"/>
      <c r="NB105"/>
      <c r="NC105"/>
    </row>
    <row r="106" spans="1:367" s="550" customFormat="1" ht="21.95" customHeight="1">
      <c r="A106" s="554"/>
      <c r="B106" s="555">
        <f>B105+1</f>
        <v>2</v>
      </c>
      <c r="C106" s="49" t="s">
        <v>1576</v>
      </c>
      <c r="D106" s="49" t="s">
        <v>1653</v>
      </c>
      <c r="E106" s="26" t="s">
        <v>1812</v>
      </c>
      <c r="F106" s="552">
        <f>SUM(G106:IM106)</f>
        <v>220</v>
      </c>
      <c r="G106" s="552"/>
      <c r="H106" s="552"/>
      <c r="I106" s="552"/>
      <c r="J106" s="552"/>
      <c r="K106" s="552"/>
      <c r="L106" s="552"/>
      <c r="M106" s="552"/>
      <c r="N106" s="552"/>
      <c r="O106" s="552"/>
      <c r="P106" s="552"/>
      <c r="Q106" s="552"/>
      <c r="R106" s="552"/>
      <c r="S106" s="552"/>
      <c r="T106" s="552"/>
      <c r="U106" s="552"/>
      <c r="V106" s="552"/>
      <c r="W106" s="552"/>
      <c r="X106" s="552"/>
      <c r="Y106" s="552"/>
      <c r="Z106" s="552"/>
      <c r="AA106" s="552"/>
      <c r="AB106" s="552"/>
      <c r="AC106" s="552"/>
      <c r="AD106" s="552"/>
      <c r="AE106" s="552"/>
      <c r="AF106" s="552"/>
      <c r="AG106" s="552"/>
      <c r="AH106" s="552"/>
      <c r="AI106" s="552"/>
      <c r="AJ106" s="552"/>
      <c r="AK106" s="552"/>
      <c r="AL106" s="552"/>
      <c r="AM106" s="552"/>
      <c r="AN106" s="552"/>
      <c r="AO106" s="552"/>
      <c r="AP106" s="552"/>
      <c r="AQ106" s="552"/>
      <c r="AR106" s="552"/>
      <c r="AS106" s="552"/>
      <c r="AT106" s="552"/>
      <c r="AU106" s="552"/>
      <c r="AV106" s="552"/>
      <c r="AW106" s="552"/>
      <c r="AX106" s="552"/>
      <c r="AY106" s="552"/>
      <c r="AZ106" s="552"/>
      <c r="BA106" s="552"/>
      <c r="BB106" s="552"/>
      <c r="BC106" s="552"/>
      <c r="BD106" s="552"/>
      <c r="BE106" s="552"/>
      <c r="BF106" s="552"/>
      <c r="BG106" s="552"/>
      <c r="BH106" s="552"/>
      <c r="BI106" s="552"/>
      <c r="BJ106" s="552"/>
      <c r="BK106" s="552"/>
      <c r="BL106" s="552"/>
      <c r="BM106" s="552"/>
      <c r="BN106" s="552"/>
      <c r="BO106" s="552"/>
      <c r="BP106" s="552"/>
      <c r="BQ106" s="552"/>
      <c r="BR106" s="552"/>
      <c r="BS106" s="552"/>
      <c r="BT106" s="552"/>
      <c r="BU106" s="552"/>
      <c r="BV106" s="552"/>
      <c r="BW106" s="552"/>
      <c r="BX106" s="552"/>
      <c r="BY106" s="552"/>
      <c r="BZ106" s="552"/>
      <c r="CA106" s="552"/>
      <c r="CB106" s="552"/>
      <c r="CC106" s="552"/>
      <c r="CD106" s="552"/>
      <c r="CE106" s="552"/>
      <c r="CF106" s="552"/>
      <c r="CG106" s="552"/>
      <c r="CH106" s="552"/>
      <c r="CI106" s="552"/>
      <c r="CJ106" s="552"/>
      <c r="CK106" s="552"/>
      <c r="CL106" s="552"/>
      <c r="CM106" s="552"/>
      <c r="CN106" s="552"/>
      <c r="CO106" s="552"/>
      <c r="CP106" s="552"/>
      <c r="CQ106" s="552"/>
      <c r="CR106" s="552"/>
      <c r="CS106" s="552"/>
      <c r="CT106" s="552"/>
      <c r="CU106" s="552"/>
      <c r="CV106" s="552"/>
      <c r="CW106" s="552"/>
      <c r="CX106" s="552"/>
      <c r="CY106" s="552"/>
      <c r="CZ106" s="552"/>
      <c r="DA106" s="552"/>
      <c r="DB106" s="552"/>
      <c r="DC106" s="552"/>
      <c r="DD106" s="552"/>
      <c r="DE106" s="552"/>
      <c r="DF106" s="552"/>
      <c r="DG106" s="552"/>
      <c r="DH106" s="552"/>
      <c r="DI106" s="552"/>
      <c r="DJ106" s="552"/>
      <c r="DK106" s="552"/>
      <c r="DL106" s="552"/>
      <c r="DM106" s="552"/>
      <c r="DN106" s="552"/>
      <c r="DO106" s="552"/>
      <c r="DP106" s="552"/>
      <c r="DQ106" s="552"/>
      <c r="DR106" s="552"/>
      <c r="DS106" s="552"/>
      <c r="DT106" s="552"/>
      <c r="DU106" s="552"/>
      <c r="DV106" s="552"/>
      <c r="DW106" s="552"/>
      <c r="DX106" s="552"/>
      <c r="DY106" s="552"/>
      <c r="DZ106" s="552"/>
      <c r="EA106" s="552"/>
      <c r="EB106" s="552"/>
      <c r="EC106" s="552"/>
      <c r="ED106" s="552"/>
      <c r="EE106" s="552"/>
      <c r="EF106" s="552"/>
      <c r="EG106" s="552"/>
      <c r="EH106" s="552"/>
      <c r="EI106" s="552"/>
      <c r="EJ106" s="552"/>
      <c r="EK106" s="552"/>
      <c r="EL106" s="552"/>
      <c r="EM106" s="552"/>
      <c r="EN106" s="552"/>
      <c r="EO106" s="552"/>
      <c r="EP106" s="552"/>
      <c r="EQ106" s="552"/>
      <c r="ER106" s="552"/>
      <c r="ES106" s="552"/>
      <c r="ET106" s="552"/>
      <c r="EU106" s="552"/>
      <c r="EV106" s="552"/>
      <c r="EW106" s="552"/>
      <c r="EX106" s="552"/>
      <c r="EY106" s="552"/>
      <c r="EZ106" s="552"/>
      <c r="FA106" s="552"/>
      <c r="FB106" s="552"/>
      <c r="FC106" s="552"/>
      <c r="FD106" s="552"/>
      <c r="FE106" s="552"/>
      <c r="FF106" s="552"/>
      <c r="FG106" s="552"/>
      <c r="FH106" s="552"/>
      <c r="FI106" s="552"/>
      <c r="FJ106" s="552"/>
      <c r="FK106" s="552"/>
      <c r="FL106" s="552"/>
      <c r="FM106" s="552"/>
      <c r="FN106" s="552"/>
      <c r="FO106" s="552"/>
      <c r="FP106" s="552"/>
      <c r="FQ106" s="552"/>
      <c r="FR106" s="552"/>
      <c r="FS106" s="552"/>
      <c r="FT106" s="552"/>
      <c r="FU106" s="552"/>
      <c r="FV106" s="552"/>
      <c r="FW106" s="552"/>
      <c r="FX106" s="552"/>
      <c r="FY106" s="552"/>
      <c r="FZ106" s="552"/>
      <c r="GA106" s="552"/>
      <c r="GB106" s="552"/>
      <c r="GC106" s="552"/>
      <c r="GD106" s="552"/>
      <c r="GE106" s="552"/>
      <c r="GF106" s="552"/>
      <c r="GG106" s="552"/>
      <c r="GH106" s="552"/>
      <c r="GI106" s="552">
        <v>70</v>
      </c>
      <c r="GJ106" s="552"/>
      <c r="GK106" s="552"/>
      <c r="GL106" s="552"/>
      <c r="GM106" s="552"/>
      <c r="GN106" s="552"/>
      <c r="GO106" s="552"/>
      <c r="GP106" s="552"/>
      <c r="GQ106" s="552"/>
      <c r="GR106" s="552"/>
      <c r="GS106" s="552"/>
      <c r="GT106" s="552"/>
      <c r="GU106" s="552"/>
      <c r="GV106" s="552"/>
      <c r="GW106" s="552"/>
      <c r="GX106" s="552"/>
      <c r="GY106" s="552"/>
      <c r="GZ106" s="552"/>
      <c r="HA106" s="552"/>
      <c r="HB106" s="552"/>
      <c r="HC106" s="552"/>
      <c r="HD106" s="552"/>
      <c r="HE106" s="552"/>
      <c r="HF106" s="552"/>
      <c r="HG106" s="552"/>
      <c r="HH106" s="552"/>
      <c r="HI106" s="552"/>
      <c r="HJ106" s="552"/>
      <c r="HK106" s="552"/>
      <c r="HL106" s="552"/>
      <c r="HM106" s="552"/>
      <c r="HN106" s="552"/>
      <c r="HO106" s="552"/>
      <c r="HP106" s="552"/>
      <c r="HQ106" s="552"/>
      <c r="HR106" s="552"/>
      <c r="HS106" s="552"/>
      <c r="HT106" s="552"/>
      <c r="HU106" s="552"/>
      <c r="HV106" s="552"/>
      <c r="HW106" s="552"/>
      <c r="HX106" s="552"/>
      <c r="HY106" s="552"/>
      <c r="HZ106" s="552"/>
      <c r="IA106" s="552"/>
      <c r="IB106" s="552"/>
      <c r="IC106" s="552"/>
      <c r="ID106" s="552"/>
      <c r="IE106" s="552"/>
      <c r="IF106" s="552"/>
      <c r="IG106" s="552"/>
      <c r="IH106" s="552"/>
      <c r="II106" s="552"/>
      <c r="IJ106" s="552"/>
      <c r="IK106" s="552"/>
      <c r="IL106" s="552">
        <v>150</v>
      </c>
      <c r="IM106" s="552"/>
      <c r="IN106" s="552"/>
      <c r="IO106" s="552"/>
      <c r="IP106" s="552"/>
      <c r="IQ106" s="552"/>
      <c r="IR106" s="552"/>
      <c r="IS106" s="552"/>
      <c r="IT106" s="552"/>
      <c r="IU106" s="552"/>
      <c r="IV106" s="552"/>
      <c r="IW106" s="552"/>
      <c r="IX106" s="552"/>
      <c r="IY106" s="552"/>
      <c r="IZ106" s="552"/>
      <c r="JA106" s="552"/>
      <c r="JB106" s="721"/>
      <c r="JC106" s="721"/>
      <c r="JD106" s="299"/>
      <c r="JE106" s="549"/>
      <c r="JF106" s="549" t="str">
        <f>CONCATENATE($B$104,C106,D106)</f>
        <v>1)  레이더식 수위계 보완제어케이블 포설TFR-CVV-SB 1.5㎟ x 2C</v>
      </c>
      <c r="JG106" s="549">
        <f>F106</f>
        <v>220</v>
      </c>
      <c r="JH106" s="549" t="str">
        <f>E106</f>
        <v>m</v>
      </c>
      <c r="JI106" s="549"/>
      <c r="JJ106" s="712"/>
      <c r="JK106" s="566"/>
      <c r="JL106" s="567"/>
      <c r="JM106" s="568"/>
      <c r="JN106" s="569"/>
      <c r="JO106" s="569"/>
      <c r="JP106" s="569"/>
      <c r="JQ106"/>
      <c r="JR106"/>
      <c r="JS106"/>
      <c r="JT106"/>
      <c r="JU106"/>
      <c r="JV106"/>
      <c r="JW106"/>
      <c r="JX106"/>
      <c r="JY106"/>
      <c r="JZ106"/>
      <c r="KA106"/>
      <c r="KB106"/>
      <c r="KC106"/>
      <c r="KD106"/>
      <c r="KE106"/>
      <c r="KF106"/>
      <c r="KG106"/>
      <c r="KH106"/>
      <c r="KI106"/>
      <c r="KJ106"/>
      <c r="KK106"/>
      <c r="KL106"/>
      <c r="KM106"/>
      <c r="KN106"/>
      <c r="KO106"/>
      <c r="KP106"/>
      <c r="KQ106"/>
      <c r="KR106"/>
      <c r="KS106"/>
      <c r="KT106"/>
      <c r="KU106"/>
      <c r="KV106"/>
      <c r="KW106"/>
      <c r="KX106"/>
      <c r="KY106"/>
      <c r="KZ106"/>
      <c r="LA106"/>
      <c r="LB106"/>
      <c r="LC106"/>
      <c r="LD106"/>
      <c r="LE106"/>
      <c r="LF106"/>
      <c r="LG106"/>
      <c r="LH106"/>
      <c r="LI106"/>
      <c r="LJ106"/>
      <c r="LK106"/>
      <c r="LL106"/>
      <c r="LM106"/>
      <c r="LN106"/>
      <c r="LO106"/>
      <c r="LP106"/>
      <c r="LQ106"/>
      <c r="LR106"/>
      <c r="LS106"/>
      <c r="LT106"/>
      <c r="LU106"/>
      <c r="LV106"/>
      <c r="LW106"/>
      <c r="LX106"/>
      <c r="LY106"/>
      <c r="LZ106"/>
      <c r="MA106"/>
      <c r="MB106"/>
      <c r="MC106"/>
      <c r="MD106"/>
      <c r="ME106"/>
      <c r="MF106"/>
      <c r="MG106"/>
      <c r="MH106"/>
      <c r="MI106"/>
      <c r="MJ106"/>
      <c r="MK106"/>
      <c r="ML106"/>
      <c r="MM106"/>
      <c r="MN106"/>
      <c r="MO106"/>
      <c r="MP106"/>
      <c r="MQ106"/>
      <c r="MR106"/>
      <c r="MS106"/>
      <c r="MT106"/>
      <c r="MU106"/>
      <c r="MV106"/>
      <c r="MW106"/>
      <c r="MX106"/>
      <c r="MY106"/>
      <c r="MZ106"/>
      <c r="NA106"/>
      <c r="NB106"/>
      <c r="NC106"/>
    </row>
    <row r="107" spans="1:367" s="550" customFormat="1" ht="21.95" customHeight="1">
      <c r="A107" s="554"/>
      <c r="B107" s="555">
        <f>B106+1</f>
        <v>3</v>
      </c>
      <c r="C107" s="49" t="s">
        <v>1430</v>
      </c>
      <c r="D107" s="49" t="s">
        <v>557</v>
      </c>
      <c r="E107" s="26" t="s">
        <v>1812</v>
      </c>
      <c r="F107" s="552">
        <f>SUM(G107:IM107)</f>
        <v>210</v>
      </c>
      <c r="G107" s="552"/>
      <c r="H107" s="552"/>
      <c r="I107" s="552"/>
      <c r="J107" s="552"/>
      <c r="K107" s="552"/>
      <c r="L107" s="552"/>
      <c r="M107" s="552"/>
      <c r="N107" s="552"/>
      <c r="O107" s="552"/>
      <c r="P107" s="552"/>
      <c r="Q107" s="552"/>
      <c r="R107" s="552"/>
      <c r="S107" s="552"/>
      <c r="T107" s="552"/>
      <c r="U107" s="552"/>
      <c r="V107" s="552"/>
      <c r="W107" s="552"/>
      <c r="X107" s="552"/>
      <c r="Y107" s="552"/>
      <c r="Z107" s="552"/>
      <c r="AA107" s="552"/>
      <c r="AB107" s="552"/>
      <c r="AC107" s="552"/>
      <c r="AD107" s="552"/>
      <c r="AE107" s="552"/>
      <c r="AF107" s="552"/>
      <c r="AG107" s="552"/>
      <c r="AH107" s="552"/>
      <c r="AI107" s="552"/>
      <c r="AJ107" s="552"/>
      <c r="AK107" s="552"/>
      <c r="AL107" s="552"/>
      <c r="AM107" s="552"/>
      <c r="AN107" s="552"/>
      <c r="AO107" s="552"/>
      <c r="AP107" s="552"/>
      <c r="AQ107" s="552"/>
      <c r="AR107" s="552"/>
      <c r="AS107" s="552"/>
      <c r="AT107" s="552"/>
      <c r="AU107" s="552"/>
      <c r="AV107" s="552"/>
      <c r="AW107" s="552"/>
      <c r="AX107" s="552"/>
      <c r="AY107" s="552"/>
      <c r="AZ107" s="552"/>
      <c r="BA107" s="552"/>
      <c r="BB107" s="552"/>
      <c r="BC107" s="552"/>
      <c r="BD107" s="552"/>
      <c r="BE107" s="552"/>
      <c r="BF107" s="552"/>
      <c r="BG107" s="552"/>
      <c r="BH107" s="552"/>
      <c r="BI107" s="552"/>
      <c r="BJ107" s="552"/>
      <c r="BK107" s="552"/>
      <c r="BL107" s="552"/>
      <c r="BM107" s="552"/>
      <c r="BN107" s="552"/>
      <c r="BO107" s="552"/>
      <c r="BP107" s="552"/>
      <c r="BQ107" s="552"/>
      <c r="BR107" s="552"/>
      <c r="BS107" s="552"/>
      <c r="BT107" s="552"/>
      <c r="BU107" s="552"/>
      <c r="BV107" s="552"/>
      <c r="BW107" s="552"/>
      <c r="BX107" s="552"/>
      <c r="BY107" s="552"/>
      <c r="BZ107" s="552"/>
      <c r="CA107" s="552"/>
      <c r="CB107" s="552"/>
      <c r="CC107" s="552"/>
      <c r="CD107" s="552"/>
      <c r="CE107" s="552"/>
      <c r="CF107" s="552"/>
      <c r="CG107" s="552"/>
      <c r="CH107" s="552"/>
      <c r="CI107" s="552"/>
      <c r="CJ107" s="552"/>
      <c r="CK107" s="552"/>
      <c r="CL107" s="552"/>
      <c r="CM107" s="552"/>
      <c r="CN107" s="552"/>
      <c r="CO107" s="552"/>
      <c r="CP107" s="552"/>
      <c r="CQ107" s="552"/>
      <c r="CR107" s="552"/>
      <c r="CS107" s="552"/>
      <c r="CT107" s="552"/>
      <c r="CU107" s="552"/>
      <c r="CV107" s="552"/>
      <c r="CW107" s="552"/>
      <c r="CX107" s="552"/>
      <c r="CY107" s="552"/>
      <c r="CZ107" s="552"/>
      <c r="DA107" s="552"/>
      <c r="DB107" s="552"/>
      <c r="DC107" s="552"/>
      <c r="DD107" s="552"/>
      <c r="DE107" s="552"/>
      <c r="DF107" s="552"/>
      <c r="DG107" s="552"/>
      <c r="DH107" s="552"/>
      <c r="DI107" s="552"/>
      <c r="DJ107" s="552"/>
      <c r="DK107" s="552"/>
      <c r="DL107" s="552"/>
      <c r="DM107" s="552"/>
      <c r="DN107" s="552"/>
      <c r="DO107" s="552"/>
      <c r="DP107" s="552"/>
      <c r="DQ107" s="552"/>
      <c r="DR107" s="552"/>
      <c r="DS107" s="552"/>
      <c r="DT107" s="552"/>
      <c r="DU107" s="552"/>
      <c r="DV107" s="552"/>
      <c r="DW107" s="552"/>
      <c r="DX107" s="552"/>
      <c r="DY107" s="552"/>
      <c r="DZ107" s="552"/>
      <c r="EA107" s="552"/>
      <c r="EB107" s="552"/>
      <c r="EC107" s="552"/>
      <c r="ED107" s="552"/>
      <c r="EE107" s="552"/>
      <c r="EF107" s="552"/>
      <c r="EG107" s="552"/>
      <c r="EH107" s="552"/>
      <c r="EI107" s="552"/>
      <c r="EJ107" s="552"/>
      <c r="EK107" s="552"/>
      <c r="EL107" s="552"/>
      <c r="EM107" s="552"/>
      <c r="EN107" s="552"/>
      <c r="EO107" s="552"/>
      <c r="EP107" s="552"/>
      <c r="EQ107" s="552"/>
      <c r="ER107" s="552"/>
      <c r="ES107" s="552"/>
      <c r="ET107" s="552"/>
      <c r="EU107" s="552"/>
      <c r="EV107" s="552"/>
      <c r="EW107" s="552"/>
      <c r="EX107" s="552"/>
      <c r="EY107" s="552"/>
      <c r="EZ107" s="552"/>
      <c r="FA107" s="552"/>
      <c r="FB107" s="552"/>
      <c r="FC107" s="552"/>
      <c r="FD107" s="552"/>
      <c r="FE107" s="552"/>
      <c r="FF107" s="552"/>
      <c r="FG107" s="552"/>
      <c r="FH107" s="552"/>
      <c r="FI107" s="552"/>
      <c r="FJ107" s="552"/>
      <c r="FK107" s="552"/>
      <c r="FL107" s="552"/>
      <c r="FM107" s="552"/>
      <c r="FN107" s="552"/>
      <c r="FO107" s="552"/>
      <c r="FP107" s="552"/>
      <c r="FQ107" s="552"/>
      <c r="FR107" s="552"/>
      <c r="FS107" s="552"/>
      <c r="FT107" s="552"/>
      <c r="FU107" s="552"/>
      <c r="FV107" s="552"/>
      <c r="FW107" s="552"/>
      <c r="FX107" s="552"/>
      <c r="FY107" s="552"/>
      <c r="FZ107" s="552"/>
      <c r="GA107" s="552"/>
      <c r="GB107" s="552"/>
      <c r="GC107" s="552"/>
      <c r="GD107" s="552"/>
      <c r="GE107" s="552"/>
      <c r="GF107" s="552"/>
      <c r="GG107" s="552"/>
      <c r="GH107" s="552"/>
      <c r="GI107" s="552">
        <v>65</v>
      </c>
      <c r="GJ107" s="552"/>
      <c r="GK107" s="552"/>
      <c r="GL107" s="552"/>
      <c r="GM107" s="552"/>
      <c r="GN107" s="552"/>
      <c r="GO107" s="552"/>
      <c r="GP107" s="552"/>
      <c r="GQ107" s="552"/>
      <c r="GR107" s="552"/>
      <c r="GS107" s="552"/>
      <c r="GT107" s="552"/>
      <c r="GU107" s="552"/>
      <c r="GV107" s="552"/>
      <c r="GW107" s="552"/>
      <c r="GX107" s="552"/>
      <c r="GY107" s="552"/>
      <c r="GZ107" s="552"/>
      <c r="HA107" s="552"/>
      <c r="HB107" s="552"/>
      <c r="HC107" s="552"/>
      <c r="HD107" s="552"/>
      <c r="HE107" s="552"/>
      <c r="HF107" s="552"/>
      <c r="HG107" s="552"/>
      <c r="HH107" s="552"/>
      <c r="HI107" s="552"/>
      <c r="HJ107" s="552"/>
      <c r="HK107" s="552"/>
      <c r="HL107" s="552"/>
      <c r="HM107" s="552"/>
      <c r="HN107" s="552"/>
      <c r="HO107" s="552"/>
      <c r="HP107" s="552"/>
      <c r="HQ107" s="552"/>
      <c r="HR107" s="552"/>
      <c r="HS107" s="552"/>
      <c r="HT107" s="552"/>
      <c r="HU107" s="552"/>
      <c r="HV107" s="552"/>
      <c r="HW107" s="552"/>
      <c r="HX107" s="552"/>
      <c r="HY107" s="552"/>
      <c r="HZ107" s="552"/>
      <c r="IA107" s="552"/>
      <c r="IB107" s="552"/>
      <c r="IC107" s="552"/>
      <c r="ID107" s="552"/>
      <c r="IE107" s="552"/>
      <c r="IF107" s="552"/>
      <c r="IG107" s="552"/>
      <c r="IH107" s="552"/>
      <c r="II107" s="552"/>
      <c r="IJ107" s="552"/>
      <c r="IK107" s="552"/>
      <c r="IL107" s="552">
        <v>145</v>
      </c>
      <c r="IM107" s="552"/>
      <c r="IN107" s="552"/>
      <c r="IO107" s="552"/>
      <c r="IP107" s="552"/>
      <c r="IQ107" s="552"/>
      <c r="IR107" s="552"/>
      <c r="IS107" s="552"/>
      <c r="IT107" s="552"/>
      <c r="IU107" s="552"/>
      <c r="IV107" s="552"/>
      <c r="IW107" s="552"/>
      <c r="IX107" s="552"/>
      <c r="IY107" s="552"/>
      <c r="IZ107" s="552"/>
      <c r="JA107" s="552"/>
      <c r="JB107" s="721"/>
      <c r="JC107" s="721"/>
      <c r="JD107" s="299"/>
      <c r="JE107" s="549"/>
      <c r="JF107" s="549" t="str">
        <f>CONCATENATE($B$104,C107,D107)</f>
        <v>1)  레이더식 수위계 보완후렉시블 전선관 포설SW, 22㎜</v>
      </c>
      <c r="JG107" s="549">
        <f>F107</f>
        <v>210</v>
      </c>
      <c r="JH107" s="549" t="str">
        <f>E107</f>
        <v>m</v>
      </c>
      <c r="JI107" s="549"/>
      <c r="JJ107" s="712"/>
      <c r="JK107" s="566"/>
      <c r="JL107" s="567"/>
      <c r="JM107" s="568"/>
      <c r="JN107" s="569"/>
      <c r="JO107" s="569"/>
      <c r="JP107" s="569"/>
      <c r="JQ107"/>
      <c r="JR107"/>
      <c r="JS107"/>
      <c r="JT107"/>
      <c r="JU107"/>
      <c r="JV107"/>
      <c r="JW107"/>
      <c r="JX107"/>
      <c r="JY107"/>
      <c r="JZ107"/>
      <c r="KA107"/>
      <c r="KB107"/>
      <c r="KC107"/>
      <c r="KD107"/>
      <c r="KE107"/>
      <c r="KF107"/>
      <c r="KG107"/>
      <c r="KH107"/>
      <c r="KI107"/>
      <c r="KJ107"/>
      <c r="KK107"/>
      <c r="KL107"/>
      <c r="KM107"/>
      <c r="KN107"/>
      <c r="KO107"/>
      <c r="KP107"/>
      <c r="KQ107"/>
      <c r="KR107"/>
      <c r="KS107"/>
      <c r="KT107"/>
      <c r="KU107"/>
      <c r="KV107"/>
      <c r="KW107"/>
      <c r="KX107"/>
      <c r="KY107"/>
      <c r="KZ107"/>
      <c r="LA107"/>
      <c r="LB107"/>
      <c r="LC107"/>
      <c r="LD107"/>
      <c r="LE107"/>
      <c r="LF107"/>
      <c r="LG107"/>
      <c r="LH107"/>
      <c r="LI107"/>
      <c r="LJ107"/>
      <c r="LK107"/>
      <c r="LL107"/>
      <c r="LM107"/>
      <c r="LN107"/>
      <c r="LO107"/>
      <c r="LP107"/>
      <c r="LQ107"/>
      <c r="LR107"/>
      <c r="LS107"/>
      <c r="LT107"/>
      <c r="LU107"/>
      <c r="LV107"/>
      <c r="LW107"/>
      <c r="LX107"/>
      <c r="LY107"/>
      <c r="LZ107"/>
      <c r="MA107"/>
      <c r="MB107"/>
      <c r="MC107"/>
      <c r="MD107"/>
      <c r="ME107"/>
      <c r="MF107"/>
      <c r="MG107"/>
      <c r="MH107"/>
      <c r="MI107"/>
      <c r="MJ107"/>
      <c r="MK107"/>
      <c r="ML107"/>
      <c r="MM107"/>
      <c r="MN107"/>
      <c r="MO107"/>
      <c r="MP107"/>
      <c r="MQ107"/>
      <c r="MR107"/>
      <c r="MS107"/>
      <c r="MT107"/>
      <c r="MU107"/>
      <c r="MV107"/>
      <c r="MW107"/>
      <c r="MX107"/>
      <c r="MY107"/>
      <c r="MZ107"/>
      <c r="NA107"/>
      <c r="NB107"/>
      <c r="NC107"/>
    </row>
    <row r="108" spans="1:367" s="550" customFormat="1" ht="21.95" customHeight="1">
      <c r="A108" s="554"/>
      <c r="B108" s="570"/>
      <c r="C108" s="49"/>
      <c r="D108" s="49"/>
      <c r="E108" s="26"/>
      <c r="F108" s="552"/>
      <c r="G108" s="552"/>
      <c r="H108" s="552"/>
      <c r="I108" s="552"/>
      <c r="J108" s="552"/>
      <c r="K108" s="552"/>
      <c r="L108" s="552"/>
      <c r="M108" s="552"/>
      <c r="N108" s="552"/>
      <c r="O108" s="552"/>
      <c r="P108" s="552"/>
      <c r="Q108" s="552"/>
      <c r="R108" s="552"/>
      <c r="S108" s="552"/>
      <c r="T108" s="552"/>
      <c r="U108" s="552"/>
      <c r="V108" s="552"/>
      <c r="W108" s="552"/>
      <c r="X108" s="552"/>
      <c r="Y108" s="552"/>
      <c r="Z108" s="552"/>
      <c r="AA108" s="552"/>
      <c r="AB108" s="552"/>
      <c r="AC108" s="552"/>
      <c r="AD108" s="552"/>
      <c r="AE108" s="552"/>
      <c r="AF108" s="552"/>
      <c r="AG108" s="552"/>
      <c r="AH108" s="552"/>
      <c r="AI108" s="552"/>
      <c r="AJ108" s="552"/>
      <c r="AK108" s="552"/>
      <c r="AL108" s="552"/>
      <c r="AM108" s="552"/>
      <c r="AN108" s="552"/>
      <c r="AO108" s="552"/>
      <c r="AP108" s="552"/>
      <c r="AQ108" s="552"/>
      <c r="AR108" s="552"/>
      <c r="AS108" s="552"/>
      <c r="AT108" s="552"/>
      <c r="AU108" s="552"/>
      <c r="AV108" s="552"/>
      <c r="AW108" s="552"/>
      <c r="AX108" s="552"/>
      <c r="AY108" s="552"/>
      <c r="AZ108" s="552"/>
      <c r="BA108" s="552"/>
      <c r="BB108" s="552"/>
      <c r="BC108" s="552"/>
      <c r="BD108" s="552"/>
      <c r="BE108" s="552"/>
      <c r="BF108" s="552"/>
      <c r="BG108" s="552"/>
      <c r="BH108" s="552"/>
      <c r="BI108" s="552"/>
      <c r="BJ108" s="552"/>
      <c r="BK108" s="552"/>
      <c r="BL108" s="552"/>
      <c r="BM108" s="552"/>
      <c r="BN108" s="552"/>
      <c r="BO108" s="552"/>
      <c r="BP108" s="552"/>
      <c r="BQ108" s="552"/>
      <c r="BR108" s="552"/>
      <c r="BS108" s="552"/>
      <c r="BT108" s="552"/>
      <c r="BU108" s="552"/>
      <c r="BV108" s="552"/>
      <c r="BW108" s="552"/>
      <c r="BX108" s="552"/>
      <c r="BY108" s="552"/>
      <c r="BZ108" s="552"/>
      <c r="CA108" s="552"/>
      <c r="CB108" s="552"/>
      <c r="CC108" s="552"/>
      <c r="CD108" s="552"/>
      <c r="CE108" s="552"/>
      <c r="CF108" s="552"/>
      <c r="CG108" s="552"/>
      <c r="CH108" s="552"/>
      <c r="CI108" s="552"/>
      <c r="CJ108" s="552"/>
      <c r="CK108" s="552"/>
      <c r="CL108" s="552"/>
      <c r="CM108" s="552"/>
      <c r="CN108" s="552"/>
      <c r="CO108" s="552"/>
      <c r="CP108" s="552"/>
      <c r="CQ108" s="552"/>
      <c r="CR108" s="552"/>
      <c r="CS108" s="552"/>
      <c r="CT108" s="552"/>
      <c r="CU108" s="552"/>
      <c r="CV108" s="552"/>
      <c r="CW108" s="552"/>
      <c r="CX108" s="552"/>
      <c r="CY108" s="552"/>
      <c r="CZ108" s="552"/>
      <c r="DA108" s="552"/>
      <c r="DB108" s="552"/>
      <c r="DC108" s="552"/>
      <c r="DD108" s="552"/>
      <c r="DE108" s="552"/>
      <c r="DF108" s="552"/>
      <c r="DG108" s="552"/>
      <c r="DH108" s="552"/>
      <c r="DI108" s="552"/>
      <c r="DJ108" s="552"/>
      <c r="DK108" s="552"/>
      <c r="DL108" s="552"/>
      <c r="DM108" s="552"/>
      <c r="DN108" s="552"/>
      <c r="DO108" s="552"/>
      <c r="DP108" s="552"/>
      <c r="DQ108" s="552"/>
      <c r="DR108" s="552"/>
      <c r="DS108" s="552"/>
      <c r="DT108" s="552"/>
      <c r="DU108" s="552"/>
      <c r="DV108" s="552"/>
      <c r="DW108" s="552"/>
      <c r="DX108" s="552"/>
      <c r="DY108" s="552"/>
      <c r="DZ108" s="552"/>
      <c r="EA108" s="552"/>
      <c r="EB108" s="552"/>
      <c r="EC108" s="552"/>
      <c r="ED108" s="552"/>
      <c r="EE108" s="552"/>
      <c r="EF108" s="552"/>
      <c r="EG108" s="552"/>
      <c r="EH108" s="552"/>
      <c r="EI108" s="552"/>
      <c r="EJ108" s="552"/>
      <c r="EK108" s="552"/>
      <c r="EL108" s="552"/>
      <c r="EM108" s="552"/>
      <c r="EN108" s="552"/>
      <c r="EO108" s="552"/>
      <c r="EP108" s="552"/>
      <c r="EQ108" s="552"/>
      <c r="ER108" s="552"/>
      <c r="ES108" s="552"/>
      <c r="ET108" s="552"/>
      <c r="EU108" s="552"/>
      <c r="EV108" s="552"/>
      <c r="EW108" s="552"/>
      <c r="EX108" s="552"/>
      <c r="EY108" s="552"/>
      <c r="EZ108" s="552"/>
      <c r="FA108" s="552"/>
      <c r="FB108" s="552"/>
      <c r="FC108" s="552"/>
      <c r="FD108" s="552"/>
      <c r="FE108" s="552"/>
      <c r="FF108" s="552"/>
      <c r="FG108" s="552"/>
      <c r="FH108" s="552"/>
      <c r="FI108" s="552"/>
      <c r="FJ108" s="552"/>
      <c r="FK108" s="552"/>
      <c r="FL108" s="552"/>
      <c r="FM108" s="552"/>
      <c r="FN108" s="552"/>
      <c r="FO108" s="552"/>
      <c r="FP108" s="552"/>
      <c r="FQ108" s="552"/>
      <c r="FR108" s="552"/>
      <c r="FS108" s="552"/>
      <c r="FT108" s="552"/>
      <c r="FU108" s="552"/>
      <c r="FV108" s="552"/>
      <c r="FW108" s="552"/>
      <c r="FX108" s="552"/>
      <c r="FY108" s="552"/>
      <c r="FZ108" s="552"/>
      <c r="GA108" s="552"/>
      <c r="GB108" s="552"/>
      <c r="GC108" s="552"/>
      <c r="GD108" s="552"/>
      <c r="GE108" s="552"/>
      <c r="GF108" s="552"/>
      <c r="GG108" s="552"/>
      <c r="GH108" s="552"/>
      <c r="GI108" s="552"/>
      <c r="GJ108" s="552"/>
      <c r="GK108" s="552"/>
      <c r="GL108" s="552"/>
      <c r="GM108" s="552"/>
      <c r="GN108" s="552"/>
      <c r="GO108" s="552"/>
      <c r="GP108" s="552"/>
      <c r="GQ108" s="552"/>
      <c r="GR108" s="552"/>
      <c r="GS108" s="552"/>
      <c r="GT108" s="552"/>
      <c r="GU108" s="552"/>
      <c r="GV108" s="552"/>
      <c r="GW108" s="552"/>
      <c r="GX108" s="552"/>
      <c r="GY108" s="552"/>
      <c r="GZ108" s="552"/>
      <c r="HA108" s="552"/>
      <c r="HB108" s="552"/>
      <c r="HC108" s="552"/>
      <c r="HD108" s="552"/>
      <c r="HE108" s="552"/>
      <c r="HF108" s="552"/>
      <c r="HG108" s="552"/>
      <c r="HH108" s="552"/>
      <c r="HI108" s="552"/>
      <c r="HJ108" s="552"/>
      <c r="HK108" s="552"/>
      <c r="HL108" s="552"/>
      <c r="HM108" s="552"/>
      <c r="HN108" s="552"/>
      <c r="HO108" s="552"/>
      <c r="HP108" s="552"/>
      <c r="HQ108" s="552"/>
      <c r="HR108" s="552"/>
      <c r="HS108" s="552"/>
      <c r="HT108" s="552"/>
      <c r="HU108" s="552"/>
      <c r="HV108" s="552"/>
      <c r="HW108" s="552"/>
      <c r="HX108" s="552"/>
      <c r="HY108" s="552"/>
      <c r="HZ108" s="552"/>
      <c r="IA108" s="552"/>
      <c r="IB108" s="552"/>
      <c r="IC108" s="552"/>
      <c r="ID108" s="552"/>
      <c r="IE108" s="552"/>
      <c r="IF108" s="552"/>
      <c r="IG108" s="552"/>
      <c r="IH108" s="552"/>
      <c r="II108" s="552"/>
      <c r="IJ108" s="552"/>
      <c r="IK108" s="552"/>
      <c r="IL108" s="552"/>
      <c r="IM108" s="552"/>
      <c r="IN108" s="552"/>
      <c r="IO108" s="552"/>
      <c r="IP108" s="552"/>
      <c r="IQ108" s="552"/>
      <c r="IR108" s="552"/>
      <c r="IS108" s="552"/>
      <c r="IT108" s="552"/>
      <c r="IU108" s="552"/>
      <c r="IV108" s="552"/>
      <c r="IW108" s="552"/>
      <c r="IX108" s="552"/>
      <c r="IY108" s="552"/>
      <c r="IZ108" s="552"/>
      <c r="JA108" s="552"/>
      <c r="JB108" s="721"/>
      <c r="JC108" s="721"/>
      <c r="JD108" s="299"/>
      <c r="JE108" s="549"/>
      <c r="JF108" s="549"/>
      <c r="JG108" s="549"/>
      <c r="JH108" s="549"/>
      <c r="JI108" s="549"/>
      <c r="JJ108" s="712"/>
      <c r="JK108" s="566"/>
      <c r="JL108" s="567"/>
      <c r="JM108" s="568"/>
      <c r="JN108" s="569"/>
      <c r="JO108" s="569"/>
      <c r="JP108" s="569"/>
      <c r="JQ108"/>
      <c r="JR108"/>
      <c r="JS108"/>
      <c r="JT108"/>
      <c r="JU108"/>
      <c r="JV108"/>
      <c r="JW108"/>
      <c r="JX108"/>
      <c r="JY108"/>
      <c r="JZ108"/>
      <c r="KA108"/>
      <c r="KB108"/>
      <c r="KC108"/>
      <c r="KD108"/>
      <c r="KE108"/>
      <c r="KF108"/>
      <c r="KG108"/>
      <c r="KH108"/>
      <c r="KI108"/>
      <c r="KJ108"/>
      <c r="KK108"/>
      <c r="KL108"/>
      <c r="KM108"/>
      <c r="KN108"/>
      <c r="KO108"/>
      <c r="KP108"/>
      <c r="KQ108"/>
      <c r="KR108"/>
      <c r="KS108"/>
      <c r="KT108"/>
      <c r="KU108"/>
      <c r="KV108"/>
      <c r="KW108"/>
      <c r="KX108"/>
      <c r="KY108"/>
      <c r="KZ108"/>
      <c r="LA108"/>
      <c r="LB108"/>
      <c r="LC108"/>
      <c r="LD108"/>
      <c r="LE108"/>
      <c r="LF108"/>
      <c r="LG108"/>
      <c r="LH108"/>
      <c r="LI108"/>
      <c r="LJ108"/>
      <c r="LK108"/>
      <c r="LL108"/>
      <c r="LM108"/>
      <c r="LN108"/>
      <c r="LO108"/>
      <c r="LP108"/>
      <c r="LQ108"/>
      <c r="LR108"/>
      <c r="LS108"/>
      <c r="LT108"/>
      <c r="LU108"/>
      <c r="LV108"/>
      <c r="LW108"/>
      <c r="LX108"/>
      <c r="LY108"/>
      <c r="LZ108"/>
      <c r="MA108"/>
      <c r="MB108"/>
      <c r="MC108"/>
      <c r="MD108"/>
      <c r="ME108"/>
      <c r="MF108"/>
      <c r="MG108"/>
      <c r="MH108"/>
      <c r="MI108"/>
      <c r="MJ108"/>
      <c r="MK108"/>
      <c r="ML108"/>
      <c r="MM108"/>
      <c r="MN108"/>
      <c r="MO108"/>
      <c r="MP108"/>
      <c r="MQ108"/>
      <c r="MR108"/>
      <c r="MS108"/>
      <c r="MT108"/>
      <c r="MU108"/>
      <c r="MV108"/>
      <c r="MW108"/>
      <c r="MX108"/>
      <c r="MY108"/>
      <c r="MZ108"/>
      <c r="NA108"/>
      <c r="NB108"/>
      <c r="NC108"/>
    </row>
    <row r="109" spans="1:367" s="550" customFormat="1" ht="21.95" customHeight="1">
      <c r="A109" s="554"/>
      <c r="B109" s="551" t="s">
        <v>2422</v>
      </c>
      <c r="C109" s="49"/>
      <c r="D109" s="49"/>
      <c r="E109" s="26"/>
      <c r="F109" s="552"/>
      <c r="G109" s="552"/>
      <c r="H109" s="552"/>
      <c r="I109" s="552"/>
      <c r="J109" s="552"/>
      <c r="K109" s="552"/>
      <c r="L109" s="552"/>
      <c r="M109" s="552"/>
      <c r="N109" s="552"/>
      <c r="O109" s="552"/>
      <c r="P109" s="552"/>
      <c r="Q109" s="552"/>
      <c r="R109" s="552"/>
      <c r="S109" s="552"/>
      <c r="T109" s="552"/>
      <c r="U109" s="552"/>
      <c r="V109" s="552"/>
      <c r="W109" s="552"/>
      <c r="X109" s="552"/>
      <c r="Y109" s="552"/>
      <c r="Z109" s="552"/>
      <c r="AA109" s="552"/>
      <c r="AB109" s="552"/>
      <c r="AC109" s="552"/>
      <c r="AD109" s="552"/>
      <c r="AE109" s="552"/>
      <c r="AF109" s="552"/>
      <c r="AG109" s="552"/>
      <c r="AH109" s="552"/>
      <c r="AI109" s="552"/>
      <c r="AJ109" s="552"/>
      <c r="AK109" s="552"/>
      <c r="AL109" s="552"/>
      <c r="AM109" s="552"/>
      <c r="AN109" s="552"/>
      <c r="AO109" s="552"/>
      <c r="AP109" s="552"/>
      <c r="AQ109" s="552"/>
      <c r="AR109" s="552"/>
      <c r="AS109" s="552"/>
      <c r="AT109" s="552"/>
      <c r="AU109" s="552"/>
      <c r="AV109" s="552"/>
      <c r="AW109" s="552"/>
      <c r="AX109" s="552"/>
      <c r="AY109" s="552"/>
      <c r="AZ109" s="552"/>
      <c r="BA109" s="552"/>
      <c r="BB109" s="552"/>
      <c r="BC109" s="552"/>
      <c r="BD109" s="552"/>
      <c r="BE109" s="552"/>
      <c r="BF109" s="552"/>
      <c r="BG109" s="552"/>
      <c r="BH109" s="552"/>
      <c r="BI109" s="552"/>
      <c r="BJ109" s="552"/>
      <c r="BK109" s="552"/>
      <c r="BL109" s="552"/>
      <c r="BM109" s="552"/>
      <c r="BN109" s="552"/>
      <c r="BO109" s="552"/>
      <c r="BP109" s="552"/>
      <c r="BQ109" s="552"/>
      <c r="BR109" s="552"/>
      <c r="BS109" s="552"/>
      <c r="BT109" s="552"/>
      <c r="BU109" s="552"/>
      <c r="BV109" s="552"/>
      <c r="BW109" s="552"/>
      <c r="BX109" s="552"/>
      <c r="BY109" s="552"/>
      <c r="BZ109" s="552"/>
      <c r="CA109" s="552"/>
      <c r="CB109" s="552"/>
      <c r="CC109" s="552"/>
      <c r="CD109" s="552"/>
      <c r="CE109" s="552"/>
      <c r="CF109" s="552"/>
      <c r="CG109" s="552"/>
      <c r="CH109" s="552"/>
      <c r="CI109" s="552"/>
      <c r="CJ109" s="552"/>
      <c r="CK109" s="552"/>
      <c r="CL109" s="552"/>
      <c r="CM109" s="552"/>
      <c r="CN109" s="552"/>
      <c r="CO109" s="552"/>
      <c r="CP109" s="552"/>
      <c r="CQ109" s="552"/>
      <c r="CR109" s="552"/>
      <c r="CS109" s="552"/>
      <c r="CT109" s="552"/>
      <c r="CU109" s="552"/>
      <c r="CV109" s="552"/>
      <c r="CW109" s="552"/>
      <c r="CX109" s="552"/>
      <c r="CY109" s="552"/>
      <c r="CZ109" s="552"/>
      <c r="DA109" s="552"/>
      <c r="DB109" s="552"/>
      <c r="DC109" s="552"/>
      <c r="DD109" s="552"/>
      <c r="DE109" s="552"/>
      <c r="DF109" s="552"/>
      <c r="DG109" s="552"/>
      <c r="DH109" s="552"/>
      <c r="DI109" s="552"/>
      <c r="DJ109" s="552"/>
      <c r="DK109" s="552"/>
      <c r="DL109" s="552"/>
      <c r="DM109" s="552"/>
      <c r="DN109" s="552"/>
      <c r="DO109" s="552"/>
      <c r="DP109" s="552"/>
      <c r="DQ109" s="552"/>
      <c r="DR109" s="552"/>
      <c r="DS109" s="552"/>
      <c r="DT109" s="552"/>
      <c r="DU109" s="552"/>
      <c r="DV109" s="552"/>
      <c r="DW109" s="552"/>
      <c r="DX109" s="552"/>
      <c r="DY109" s="552"/>
      <c r="DZ109" s="552"/>
      <c r="EA109" s="552"/>
      <c r="EB109" s="552"/>
      <c r="EC109" s="552"/>
      <c r="ED109" s="552"/>
      <c r="EE109" s="552"/>
      <c r="EF109" s="552"/>
      <c r="EG109" s="552"/>
      <c r="EH109" s="552"/>
      <c r="EI109" s="552"/>
      <c r="EJ109" s="552"/>
      <c r="EK109" s="552"/>
      <c r="EL109" s="552"/>
      <c r="EM109" s="552"/>
      <c r="EN109" s="552"/>
      <c r="EO109" s="552"/>
      <c r="EP109" s="552"/>
      <c r="EQ109" s="552"/>
      <c r="ER109" s="552"/>
      <c r="ES109" s="552"/>
      <c r="ET109" s="552"/>
      <c r="EU109" s="552"/>
      <c r="EV109" s="552"/>
      <c r="EW109" s="552"/>
      <c r="EX109" s="552"/>
      <c r="EY109" s="552"/>
      <c r="EZ109" s="552"/>
      <c r="FA109" s="552"/>
      <c r="FB109" s="552"/>
      <c r="FC109" s="552"/>
      <c r="FD109" s="552"/>
      <c r="FE109" s="552"/>
      <c r="FF109" s="552"/>
      <c r="FG109" s="552"/>
      <c r="FH109" s="552"/>
      <c r="FI109" s="552"/>
      <c r="FJ109" s="552"/>
      <c r="FK109" s="552"/>
      <c r="FL109" s="552"/>
      <c r="FM109" s="552"/>
      <c r="FN109" s="552"/>
      <c r="FO109" s="552"/>
      <c r="FP109" s="552"/>
      <c r="FQ109" s="552"/>
      <c r="FR109" s="552"/>
      <c r="FS109" s="552"/>
      <c r="FT109" s="552"/>
      <c r="FU109" s="552"/>
      <c r="FV109" s="552"/>
      <c r="FW109" s="552"/>
      <c r="FX109" s="552"/>
      <c r="FY109" s="552"/>
      <c r="FZ109" s="552"/>
      <c r="GA109" s="552"/>
      <c r="GB109" s="552"/>
      <c r="GC109" s="552"/>
      <c r="GD109" s="552"/>
      <c r="GE109" s="552"/>
      <c r="GF109" s="552"/>
      <c r="GG109" s="552"/>
      <c r="GH109" s="552"/>
      <c r="GI109" s="552"/>
      <c r="GJ109" s="552"/>
      <c r="GK109" s="552"/>
      <c r="GL109" s="552"/>
      <c r="GM109" s="552"/>
      <c r="GN109" s="552"/>
      <c r="GO109" s="552"/>
      <c r="GP109" s="552"/>
      <c r="GQ109" s="552"/>
      <c r="GR109" s="552"/>
      <c r="GS109" s="552"/>
      <c r="GT109" s="552"/>
      <c r="GU109" s="552"/>
      <c r="GV109" s="552"/>
      <c r="GW109" s="552"/>
      <c r="GX109" s="552"/>
      <c r="GY109" s="552"/>
      <c r="GZ109" s="552"/>
      <c r="HA109" s="552"/>
      <c r="HB109" s="552"/>
      <c r="HC109" s="552"/>
      <c r="HD109" s="552"/>
      <c r="HE109" s="552"/>
      <c r="HF109" s="552"/>
      <c r="HG109" s="552"/>
      <c r="HH109" s="552"/>
      <c r="HI109" s="552"/>
      <c r="HJ109" s="552"/>
      <c r="HK109" s="552"/>
      <c r="HL109" s="552"/>
      <c r="HM109" s="552"/>
      <c r="HN109" s="552"/>
      <c r="HO109" s="552"/>
      <c r="HP109" s="552"/>
      <c r="HQ109" s="552"/>
      <c r="HR109" s="552"/>
      <c r="HS109" s="552"/>
      <c r="HT109" s="552"/>
      <c r="HU109" s="552"/>
      <c r="HV109" s="552"/>
      <c r="HW109" s="552"/>
      <c r="HX109" s="552"/>
      <c r="HY109" s="552"/>
      <c r="HZ109" s="552"/>
      <c r="IA109" s="552"/>
      <c r="IB109" s="552"/>
      <c r="IC109" s="552"/>
      <c r="ID109" s="552"/>
      <c r="IE109" s="552"/>
      <c r="IF109" s="552"/>
      <c r="IG109" s="552"/>
      <c r="IH109" s="552"/>
      <c r="II109" s="552"/>
      <c r="IJ109" s="552"/>
      <c r="IK109" s="552"/>
      <c r="IL109" s="552"/>
      <c r="IM109" s="552"/>
      <c r="IN109" s="552"/>
      <c r="IO109" s="552"/>
      <c r="IP109" s="552"/>
      <c r="IQ109" s="552"/>
      <c r="IR109" s="552"/>
      <c r="IS109" s="552"/>
      <c r="IT109" s="552"/>
      <c r="IU109" s="552"/>
      <c r="IV109" s="552"/>
      <c r="IW109" s="552"/>
      <c r="IX109" s="552"/>
      <c r="IY109" s="552"/>
      <c r="IZ109" s="552"/>
      <c r="JA109" s="552"/>
      <c r="JB109" s="721"/>
      <c r="JC109" s="721"/>
      <c r="JD109" s="299"/>
      <c r="JE109" s="549"/>
      <c r="JF109" s="549"/>
      <c r="JG109" s="549"/>
      <c r="JH109" s="549"/>
      <c r="JI109" s="549"/>
      <c r="JJ109" s="712"/>
      <c r="JK109" s="566"/>
      <c r="JL109" s="567"/>
      <c r="JM109" s="568"/>
      <c r="JN109" s="569"/>
      <c r="JO109" s="569"/>
      <c r="JP109" s="569"/>
      <c r="JQ109"/>
      <c r="JR109"/>
      <c r="JS109"/>
      <c r="JT109"/>
      <c r="JU109"/>
      <c r="JV109"/>
      <c r="JW109"/>
      <c r="JX109"/>
      <c r="JY109"/>
      <c r="JZ109"/>
      <c r="KA109"/>
      <c r="KB109"/>
      <c r="KC109"/>
      <c r="KD109"/>
      <c r="KE109"/>
      <c r="KF109"/>
      <c r="KG109"/>
      <c r="KH109"/>
      <c r="KI109"/>
      <c r="KJ109"/>
      <c r="KK109"/>
      <c r="KL109"/>
      <c r="KM109"/>
      <c r="KN109"/>
      <c r="KO109"/>
      <c r="KP109"/>
      <c r="KQ109"/>
      <c r="KR109"/>
      <c r="KS109"/>
      <c r="KT109"/>
      <c r="KU109"/>
      <c r="KV109"/>
      <c r="KW109"/>
      <c r="KX109"/>
      <c r="KY109"/>
      <c r="KZ109"/>
      <c r="LA109"/>
      <c r="LB109"/>
      <c r="LC109"/>
      <c r="LD109"/>
      <c r="LE109"/>
      <c r="LF109"/>
      <c r="LG109"/>
      <c r="LH109"/>
      <c r="LI109"/>
      <c r="LJ109"/>
      <c r="LK109"/>
      <c r="LL109"/>
      <c r="LM109"/>
      <c r="LN109"/>
      <c r="LO109"/>
      <c r="LP109"/>
      <c r="LQ109"/>
      <c r="LR109"/>
      <c r="LS109"/>
      <c r="LT109"/>
      <c r="LU109"/>
      <c r="LV109"/>
      <c r="LW109"/>
      <c r="LX109"/>
      <c r="LY109"/>
      <c r="LZ109"/>
      <c r="MA109"/>
      <c r="MB109"/>
      <c r="MC109"/>
      <c r="MD109"/>
      <c r="ME109"/>
      <c r="MF109"/>
      <c r="MG109"/>
      <c r="MH109"/>
      <c r="MI109"/>
      <c r="MJ109"/>
      <c r="MK109"/>
      <c r="ML109"/>
      <c r="MM109"/>
      <c r="MN109"/>
      <c r="MO109"/>
      <c r="MP109"/>
      <c r="MQ109"/>
      <c r="MR109"/>
      <c r="MS109"/>
      <c r="MT109"/>
      <c r="MU109"/>
      <c r="MV109"/>
      <c r="MW109"/>
      <c r="MX109"/>
      <c r="MY109"/>
      <c r="MZ109"/>
      <c r="NA109"/>
      <c r="NB109"/>
      <c r="NC109"/>
    </row>
    <row r="110" spans="1:367" s="550" customFormat="1" ht="21.95" customHeight="1">
      <c r="A110" s="554"/>
      <c r="B110" s="555">
        <v>1</v>
      </c>
      <c r="C110" s="49" t="s">
        <v>2334</v>
      </c>
      <c r="D110" s="50" t="s">
        <v>368</v>
      </c>
      <c r="E110" s="26" t="s">
        <v>13</v>
      </c>
      <c r="F110" s="552">
        <f>SUM(G110:IM110)</f>
        <v>145</v>
      </c>
      <c r="G110" s="552"/>
      <c r="H110" s="552"/>
      <c r="I110" s="552"/>
      <c r="J110" s="552"/>
      <c r="K110" s="552"/>
      <c r="L110" s="552"/>
      <c r="M110" s="552"/>
      <c r="N110" s="552"/>
      <c r="O110" s="552"/>
      <c r="P110" s="552"/>
      <c r="Q110" s="552"/>
      <c r="R110" s="552"/>
      <c r="S110" s="552"/>
      <c r="T110" s="552"/>
      <c r="U110" s="552"/>
      <c r="V110" s="552"/>
      <c r="W110" s="552"/>
      <c r="X110" s="552"/>
      <c r="Y110" s="552"/>
      <c r="Z110" s="552"/>
      <c r="AA110" s="552"/>
      <c r="AB110" s="552"/>
      <c r="AC110" s="552"/>
      <c r="AD110" s="552"/>
      <c r="AE110" s="552"/>
      <c r="AF110" s="552"/>
      <c r="AG110" s="552"/>
      <c r="AH110" s="552"/>
      <c r="AI110" s="552"/>
      <c r="AJ110" s="552"/>
      <c r="AK110" s="552"/>
      <c r="AL110" s="552"/>
      <c r="AM110" s="552"/>
      <c r="AN110" s="552"/>
      <c r="AO110" s="552"/>
      <c r="AP110" s="552"/>
      <c r="AQ110" s="552"/>
      <c r="AR110" s="552"/>
      <c r="AS110" s="552"/>
      <c r="AT110" s="552"/>
      <c r="AU110" s="552"/>
      <c r="AV110" s="552"/>
      <c r="AW110" s="552"/>
      <c r="AX110" s="552"/>
      <c r="AY110" s="552"/>
      <c r="AZ110" s="552"/>
      <c r="BA110" s="552"/>
      <c r="BB110" s="552"/>
      <c r="BC110" s="552"/>
      <c r="BD110" s="552"/>
      <c r="BE110" s="552"/>
      <c r="BF110" s="552"/>
      <c r="BG110" s="552"/>
      <c r="BH110" s="552"/>
      <c r="BI110" s="552"/>
      <c r="BJ110" s="552"/>
      <c r="BK110" s="552"/>
      <c r="BL110" s="552"/>
      <c r="BM110" s="552"/>
      <c r="BN110" s="552"/>
      <c r="BO110" s="552"/>
      <c r="BP110" s="552"/>
      <c r="BQ110" s="552"/>
      <c r="BR110" s="552"/>
      <c r="BS110" s="552"/>
      <c r="BT110" s="552"/>
      <c r="BU110" s="552"/>
      <c r="BV110" s="552"/>
      <c r="BW110" s="552"/>
      <c r="BX110" s="552"/>
      <c r="BY110" s="552"/>
      <c r="BZ110" s="552"/>
      <c r="CA110" s="552"/>
      <c r="CB110" s="552"/>
      <c r="CC110" s="552"/>
      <c r="CD110" s="552"/>
      <c r="CE110" s="552"/>
      <c r="CF110" s="552"/>
      <c r="CG110" s="552"/>
      <c r="CH110" s="552"/>
      <c r="CI110" s="552"/>
      <c r="CJ110" s="552"/>
      <c r="CK110" s="552"/>
      <c r="CL110" s="552"/>
      <c r="CM110" s="552"/>
      <c r="CN110" s="552"/>
      <c r="CO110" s="552"/>
      <c r="CP110" s="552"/>
      <c r="CQ110" s="552"/>
      <c r="CR110" s="552">
        <v>1</v>
      </c>
      <c r="CS110" s="552">
        <v>1</v>
      </c>
      <c r="CT110" s="552">
        <v>1</v>
      </c>
      <c r="CU110" s="552">
        <v>1</v>
      </c>
      <c r="CV110" s="552">
        <v>1</v>
      </c>
      <c r="CW110" s="552">
        <v>1</v>
      </c>
      <c r="CX110" s="552">
        <v>1</v>
      </c>
      <c r="CY110" s="552">
        <v>1</v>
      </c>
      <c r="CZ110" s="552">
        <v>1</v>
      </c>
      <c r="DA110" s="552">
        <v>1</v>
      </c>
      <c r="DB110" s="552">
        <v>1</v>
      </c>
      <c r="DC110" s="552">
        <v>1</v>
      </c>
      <c r="DD110" s="552">
        <v>1</v>
      </c>
      <c r="DE110" s="552">
        <v>1</v>
      </c>
      <c r="DF110" s="552">
        <v>1</v>
      </c>
      <c r="DG110" s="552">
        <v>1</v>
      </c>
      <c r="DH110" s="552">
        <v>1</v>
      </c>
      <c r="DI110" s="552">
        <v>1</v>
      </c>
      <c r="DJ110" s="552">
        <v>1</v>
      </c>
      <c r="DK110" s="552">
        <v>1</v>
      </c>
      <c r="DL110" s="552">
        <v>1</v>
      </c>
      <c r="DM110" s="552">
        <v>1</v>
      </c>
      <c r="DN110" s="552">
        <v>1</v>
      </c>
      <c r="DO110" s="552">
        <v>1</v>
      </c>
      <c r="DP110" s="552">
        <v>1</v>
      </c>
      <c r="DQ110" s="552">
        <v>1</v>
      </c>
      <c r="DR110" s="552">
        <v>1</v>
      </c>
      <c r="DS110" s="552">
        <v>1</v>
      </c>
      <c r="DT110" s="552">
        <v>1</v>
      </c>
      <c r="DU110" s="552">
        <v>1</v>
      </c>
      <c r="DV110" s="552">
        <v>1</v>
      </c>
      <c r="DW110" s="552">
        <v>1</v>
      </c>
      <c r="DX110" s="552">
        <v>1</v>
      </c>
      <c r="DY110" s="552">
        <v>1</v>
      </c>
      <c r="DZ110" s="552">
        <v>1</v>
      </c>
      <c r="EA110" s="552">
        <v>1</v>
      </c>
      <c r="EB110" s="552">
        <v>1</v>
      </c>
      <c r="EC110" s="552">
        <v>1</v>
      </c>
      <c r="ED110" s="552">
        <v>1</v>
      </c>
      <c r="EE110" s="552">
        <v>1</v>
      </c>
      <c r="EF110" s="552">
        <v>1</v>
      </c>
      <c r="EG110" s="552"/>
      <c r="EH110" s="552">
        <v>1</v>
      </c>
      <c r="EI110" s="552">
        <v>1</v>
      </c>
      <c r="EJ110" s="552">
        <v>1</v>
      </c>
      <c r="EK110" s="552">
        <v>1</v>
      </c>
      <c r="EL110" s="552">
        <v>1</v>
      </c>
      <c r="EM110" s="552">
        <v>1</v>
      </c>
      <c r="EN110" s="552">
        <v>1</v>
      </c>
      <c r="EO110" s="552">
        <v>1</v>
      </c>
      <c r="EP110" s="552">
        <v>1</v>
      </c>
      <c r="EQ110" s="552">
        <v>1</v>
      </c>
      <c r="ER110" s="552"/>
      <c r="ES110" s="552"/>
      <c r="ET110" s="552">
        <v>1</v>
      </c>
      <c r="EU110" s="552">
        <v>1</v>
      </c>
      <c r="EV110" s="552">
        <v>1</v>
      </c>
      <c r="EW110" s="552">
        <v>1</v>
      </c>
      <c r="EX110" s="552">
        <v>1</v>
      </c>
      <c r="EY110" s="552">
        <v>1</v>
      </c>
      <c r="EZ110" s="552">
        <v>1</v>
      </c>
      <c r="FA110" s="552">
        <v>1</v>
      </c>
      <c r="FB110" s="552">
        <v>1</v>
      </c>
      <c r="FC110" s="552">
        <v>1</v>
      </c>
      <c r="FD110" s="552">
        <v>1</v>
      </c>
      <c r="FE110" s="552">
        <v>1</v>
      </c>
      <c r="FF110" s="552">
        <v>1</v>
      </c>
      <c r="FG110" s="552">
        <v>1</v>
      </c>
      <c r="FH110" s="552">
        <v>1</v>
      </c>
      <c r="FI110" s="552">
        <v>1</v>
      </c>
      <c r="FJ110" s="552">
        <v>1</v>
      </c>
      <c r="FK110" s="552">
        <v>1</v>
      </c>
      <c r="FL110" s="552">
        <v>1</v>
      </c>
      <c r="FM110" s="552">
        <v>1</v>
      </c>
      <c r="FN110" s="552">
        <v>1</v>
      </c>
      <c r="FO110" s="552">
        <v>1</v>
      </c>
      <c r="FP110" s="552">
        <v>1</v>
      </c>
      <c r="FQ110" s="552">
        <v>1</v>
      </c>
      <c r="FR110" s="552">
        <v>1</v>
      </c>
      <c r="FS110" s="552">
        <v>1</v>
      </c>
      <c r="FT110" s="552">
        <v>1</v>
      </c>
      <c r="FU110" s="552">
        <v>1</v>
      </c>
      <c r="FV110" s="552">
        <v>1</v>
      </c>
      <c r="FW110" s="552">
        <v>1</v>
      </c>
      <c r="FX110" s="552">
        <v>1</v>
      </c>
      <c r="FY110" s="552">
        <v>1</v>
      </c>
      <c r="FZ110" s="552">
        <v>1</v>
      </c>
      <c r="GA110" s="552">
        <v>1</v>
      </c>
      <c r="GB110" s="552">
        <v>1</v>
      </c>
      <c r="GC110" s="552">
        <v>1</v>
      </c>
      <c r="GD110" s="552">
        <v>1</v>
      </c>
      <c r="GE110" s="552">
        <v>1</v>
      </c>
      <c r="GF110" s="552">
        <v>1</v>
      </c>
      <c r="GG110" s="552">
        <v>1</v>
      </c>
      <c r="GH110" s="552">
        <v>1</v>
      </c>
      <c r="GI110" s="552">
        <v>1</v>
      </c>
      <c r="GJ110" s="552">
        <v>1</v>
      </c>
      <c r="GK110" s="552">
        <v>1</v>
      </c>
      <c r="GL110" s="552">
        <v>1</v>
      </c>
      <c r="GM110" s="552">
        <v>1</v>
      </c>
      <c r="GN110" s="552">
        <v>1</v>
      </c>
      <c r="GO110" s="552">
        <v>1</v>
      </c>
      <c r="GP110" s="552">
        <v>1</v>
      </c>
      <c r="GQ110" s="552">
        <v>1</v>
      </c>
      <c r="GR110" s="552">
        <v>1</v>
      </c>
      <c r="GS110" s="552">
        <v>1</v>
      </c>
      <c r="GT110" s="552">
        <v>1</v>
      </c>
      <c r="GU110" s="552">
        <v>1</v>
      </c>
      <c r="GV110" s="552">
        <v>1</v>
      </c>
      <c r="GW110" s="552">
        <v>1</v>
      </c>
      <c r="GX110" s="552">
        <v>1</v>
      </c>
      <c r="GY110" s="552">
        <v>1</v>
      </c>
      <c r="GZ110" s="552">
        <v>1</v>
      </c>
      <c r="HA110" s="552">
        <v>1</v>
      </c>
      <c r="HB110" s="552">
        <v>1</v>
      </c>
      <c r="HC110" s="552">
        <v>1</v>
      </c>
      <c r="HD110" s="552">
        <v>1</v>
      </c>
      <c r="HE110" s="552">
        <v>1</v>
      </c>
      <c r="HF110" s="552">
        <v>1</v>
      </c>
      <c r="HG110" s="552">
        <v>1</v>
      </c>
      <c r="HH110" s="552">
        <v>1</v>
      </c>
      <c r="HI110" s="552"/>
      <c r="HJ110" s="552">
        <v>1</v>
      </c>
      <c r="HK110" s="552">
        <v>1</v>
      </c>
      <c r="HL110" s="552">
        <v>1</v>
      </c>
      <c r="HM110" s="552">
        <v>1</v>
      </c>
      <c r="HN110" s="552">
        <v>1</v>
      </c>
      <c r="HO110" s="552">
        <v>1</v>
      </c>
      <c r="HP110" s="552">
        <v>1</v>
      </c>
      <c r="HQ110" s="552">
        <v>1</v>
      </c>
      <c r="HR110" s="552">
        <v>1</v>
      </c>
      <c r="HS110" s="552">
        <v>1</v>
      </c>
      <c r="HT110" s="552">
        <v>1</v>
      </c>
      <c r="HU110" s="552">
        <v>1</v>
      </c>
      <c r="HV110" s="552">
        <v>1</v>
      </c>
      <c r="HW110" s="552">
        <v>1</v>
      </c>
      <c r="HX110" s="552">
        <v>1</v>
      </c>
      <c r="HY110" s="552">
        <v>1</v>
      </c>
      <c r="HZ110" s="552">
        <v>1</v>
      </c>
      <c r="IA110" s="552">
        <v>1</v>
      </c>
      <c r="IB110" s="552">
        <v>1</v>
      </c>
      <c r="IC110" s="552">
        <v>1</v>
      </c>
      <c r="ID110" s="552">
        <v>1</v>
      </c>
      <c r="IE110" s="552">
        <v>1</v>
      </c>
      <c r="IF110" s="552">
        <v>1</v>
      </c>
      <c r="IG110" s="552">
        <v>1</v>
      </c>
      <c r="IH110" s="552">
        <v>1</v>
      </c>
      <c r="II110" s="552"/>
      <c r="IJ110" s="552"/>
      <c r="IK110" s="552">
        <v>1</v>
      </c>
      <c r="IL110" s="552">
        <v>1</v>
      </c>
      <c r="IM110" s="552"/>
      <c r="IN110" s="552"/>
      <c r="IO110" s="552"/>
      <c r="IP110" s="552"/>
      <c r="IQ110" s="552"/>
      <c r="IR110" s="552"/>
      <c r="IS110" s="552"/>
      <c r="IT110" s="552"/>
      <c r="IU110" s="552"/>
      <c r="IV110" s="552"/>
      <c r="IW110" s="552"/>
      <c r="IX110" s="552"/>
      <c r="IY110" s="552"/>
      <c r="IZ110" s="552"/>
      <c r="JA110" s="552"/>
      <c r="JB110" s="721"/>
      <c r="JC110" s="721"/>
      <c r="JD110" s="299"/>
      <c r="JE110" s="549"/>
      <c r="JF110" s="549" t="str">
        <f>CONCATENATE($B$109,C110,D110)</f>
        <v xml:space="preserve">2)  M2M 통신망 보완M2M 원격측정장치(RTU) 철거(불용) M2M, BCD,HART, SDI-12, PULSE 포트 내장, 1분 10년 저장, 산업용SD메모리 </v>
      </c>
      <c r="JG110" s="549">
        <f>F110</f>
        <v>145</v>
      </c>
      <c r="JH110" s="549" t="str">
        <f>E110</f>
        <v>대</v>
      </c>
      <c r="JI110" s="549"/>
      <c r="JJ110" s="712"/>
      <c r="JK110" s="566"/>
      <c r="JL110" s="567"/>
      <c r="JM110" s="568"/>
      <c r="JN110" s="569"/>
      <c r="JO110" s="569"/>
      <c r="JP110" s="569"/>
      <c r="JQ110"/>
      <c r="JR110"/>
      <c r="JS110"/>
      <c r="JT110"/>
      <c r="JU110"/>
      <c r="JV110"/>
      <c r="JW110"/>
      <c r="JX110"/>
      <c r="JY110"/>
      <c r="JZ110"/>
      <c r="KA110"/>
      <c r="KB110"/>
      <c r="KC110"/>
      <c r="KD110"/>
      <c r="KE110"/>
      <c r="KF110"/>
      <c r="KG110"/>
      <c r="KH110"/>
      <c r="KI110"/>
      <c r="KJ110"/>
      <c r="KK110"/>
      <c r="KL110"/>
      <c r="KM110"/>
      <c r="KN110"/>
      <c r="KO110"/>
      <c r="KP110"/>
      <c r="KQ110"/>
      <c r="KR110"/>
      <c r="KS110"/>
      <c r="KT110"/>
      <c r="KU110"/>
      <c r="KV110"/>
      <c r="KW110"/>
      <c r="KX110"/>
      <c r="KY110"/>
      <c r="KZ110"/>
      <c r="LA110"/>
      <c r="LB110"/>
      <c r="LC110"/>
      <c r="LD110"/>
      <c r="LE110"/>
      <c r="LF110"/>
      <c r="LG110"/>
      <c r="LH110"/>
      <c r="LI110"/>
      <c r="LJ110"/>
      <c r="LK110"/>
      <c r="LL110"/>
      <c r="LM110"/>
      <c r="LN110"/>
      <c r="LO110"/>
      <c r="LP110"/>
      <c r="LQ110"/>
      <c r="LR110"/>
      <c r="LS110"/>
      <c r="LT110"/>
      <c r="LU110"/>
      <c r="LV110"/>
      <c r="LW110"/>
      <c r="LX110"/>
      <c r="LY110"/>
      <c r="LZ110"/>
      <c r="MA110"/>
      <c r="MB110"/>
      <c r="MC110"/>
      <c r="MD110"/>
      <c r="ME110"/>
      <c r="MF110"/>
      <c r="MG110"/>
      <c r="MH110"/>
      <c r="MI110"/>
      <c r="MJ110"/>
      <c r="MK110"/>
      <c r="ML110"/>
      <c r="MM110"/>
      <c r="MN110"/>
      <c r="MO110"/>
      <c r="MP110"/>
      <c r="MQ110"/>
      <c r="MR110"/>
      <c r="MS110"/>
      <c r="MT110"/>
      <c r="MU110"/>
      <c r="MV110"/>
      <c r="MW110"/>
      <c r="MX110"/>
      <c r="MY110"/>
      <c r="MZ110"/>
      <c r="NA110"/>
      <c r="NB110"/>
      <c r="NC110"/>
    </row>
    <row r="111" spans="1:367" s="550" customFormat="1" ht="21.95" customHeight="1">
      <c r="A111" s="554"/>
      <c r="B111" s="555">
        <f>B110+1</f>
        <v>2</v>
      </c>
      <c r="C111" s="49" t="s">
        <v>1405</v>
      </c>
      <c r="D111" s="50" t="s">
        <v>368</v>
      </c>
      <c r="E111" s="26" t="s">
        <v>74</v>
      </c>
      <c r="F111" s="552">
        <f>SUM(G111:IM111)</f>
        <v>145</v>
      </c>
      <c r="G111" s="552"/>
      <c r="H111" s="552"/>
      <c r="I111" s="552"/>
      <c r="J111" s="552"/>
      <c r="K111" s="552"/>
      <c r="L111" s="552"/>
      <c r="M111" s="552"/>
      <c r="N111" s="552"/>
      <c r="O111" s="552"/>
      <c r="P111" s="552"/>
      <c r="Q111" s="552"/>
      <c r="R111" s="552"/>
      <c r="S111" s="552"/>
      <c r="T111" s="552"/>
      <c r="U111" s="552"/>
      <c r="V111" s="552"/>
      <c r="W111" s="552"/>
      <c r="X111" s="552"/>
      <c r="Y111" s="552"/>
      <c r="Z111" s="552"/>
      <c r="AA111" s="552"/>
      <c r="AB111" s="552"/>
      <c r="AC111" s="552"/>
      <c r="AD111" s="552"/>
      <c r="AE111" s="552"/>
      <c r="AF111" s="552"/>
      <c r="AG111" s="552"/>
      <c r="AH111" s="552"/>
      <c r="AI111" s="552"/>
      <c r="AJ111" s="552"/>
      <c r="AK111" s="552"/>
      <c r="AL111" s="552"/>
      <c r="AM111" s="552"/>
      <c r="AN111" s="552"/>
      <c r="AO111" s="552"/>
      <c r="AP111" s="552"/>
      <c r="AQ111" s="552"/>
      <c r="AR111" s="552"/>
      <c r="AS111" s="552"/>
      <c r="AT111" s="552"/>
      <c r="AU111" s="552"/>
      <c r="AV111" s="552"/>
      <c r="AW111" s="552"/>
      <c r="AX111" s="552"/>
      <c r="AY111" s="552"/>
      <c r="AZ111" s="552"/>
      <c r="BA111" s="552"/>
      <c r="BB111" s="552"/>
      <c r="BC111" s="552"/>
      <c r="BD111" s="552"/>
      <c r="BE111" s="552"/>
      <c r="BF111" s="552"/>
      <c r="BG111" s="552"/>
      <c r="BH111" s="552"/>
      <c r="BI111" s="552"/>
      <c r="BJ111" s="552"/>
      <c r="BK111" s="552"/>
      <c r="BL111" s="552"/>
      <c r="BM111" s="552"/>
      <c r="BN111" s="552"/>
      <c r="BO111" s="552"/>
      <c r="BP111" s="552"/>
      <c r="BQ111" s="552"/>
      <c r="BR111" s="552"/>
      <c r="BS111" s="552"/>
      <c r="BT111" s="552"/>
      <c r="BU111" s="552"/>
      <c r="BV111" s="552"/>
      <c r="BW111" s="552"/>
      <c r="BX111" s="552"/>
      <c r="BY111" s="552"/>
      <c r="BZ111" s="552"/>
      <c r="CA111" s="552"/>
      <c r="CB111" s="552"/>
      <c r="CC111" s="552"/>
      <c r="CD111" s="552"/>
      <c r="CE111" s="552"/>
      <c r="CF111" s="552"/>
      <c r="CG111" s="552"/>
      <c r="CH111" s="552"/>
      <c r="CI111" s="552"/>
      <c r="CJ111" s="552"/>
      <c r="CK111" s="552"/>
      <c r="CL111" s="552"/>
      <c r="CM111" s="552"/>
      <c r="CN111" s="552"/>
      <c r="CO111" s="552"/>
      <c r="CP111" s="552"/>
      <c r="CQ111" s="552"/>
      <c r="CR111" s="552">
        <v>1</v>
      </c>
      <c r="CS111" s="552">
        <v>1</v>
      </c>
      <c r="CT111" s="552">
        <v>1</v>
      </c>
      <c r="CU111" s="552">
        <v>1</v>
      </c>
      <c r="CV111" s="552">
        <v>1</v>
      </c>
      <c r="CW111" s="552">
        <v>1</v>
      </c>
      <c r="CX111" s="552">
        <v>1</v>
      </c>
      <c r="CY111" s="552">
        <v>1</v>
      </c>
      <c r="CZ111" s="552">
        <v>1</v>
      </c>
      <c r="DA111" s="552">
        <v>1</v>
      </c>
      <c r="DB111" s="552">
        <v>1</v>
      </c>
      <c r="DC111" s="552">
        <v>1</v>
      </c>
      <c r="DD111" s="552">
        <v>1</v>
      </c>
      <c r="DE111" s="552">
        <v>1</v>
      </c>
      <c r="DF111" s="552">
        <v>1</v>
      </c>
      <c r="DG111" s="552">
        <v>1</v>
      </c>
      <c r="DH111" s="552">
        <v>1</v>
      </c>
      <c r="DI111" s="552">
        <v>1</v>
      </c>
      <c r="DJ111" s="552">
        <v>1</v>
      </c>
      <c r="DK111" s="552">
        <v>1</v>
      </c>
      <c r="DL111" s="552">
        <v>1</v>
      </c>
      <c r="DM111" s="552">
        <v>1</v>
      </c>
      <c r="DN111" s="552">
        <v>1</v>
      </c>
      <c r="DO111" s="552">
        <v>1</v>
      </c>
      <c r="DP111" s="552">
        <v>1</v>
      </c>
      <c r="DQ111" s="552">
        <v>1</v>
      </c>
      <c r="DR111" s="552">
        <v>1</v>
      </c>
      <c r="DS111" s="552">
        <v>1</v>
      </c>
      <c r="DT111" s="552">
        <v>1</v>
      </c>
      <c r="DU111" s="552">
        <v>1</v>
      </c>
      <c r="DV111" s="552">
        <v>1</v>
      </c>
      <c r="DW111" s="552">
        <v>1</v>
      </c>
      <c r="DX111" s="552">
        <v>1</v>
      </c>
      <c r="DY111" s="552">
        <v>1</v>
      </c>
      <c r="DZ111" s="552">
        <v>1</v>
      </c>
      <c r="EA111" s="552">
        <v>1</v>
      </c>
      <c r="EB111" s="552">
        <v>1</v>
      </c>
      <c r="EC111" s="552">
        <v>1</v>
      </c>
      <c r="ED111" s="552">
        <v>1</v>
      </c>
      <c r="EE111" s="552">
        <v>1</v>
      </c>
      <c r="EF111" s="552">
        <v>1</v>
      </c>
      <c r="EG111" s="552"/>
      <c r="EH111" s="552">
        <v>1</v>
      </c>
      <c r="EI111" s="552">
        <v>1</v>
      </c>
      <c r="EJ111" s="552">
        <v>1</v>
      </c>
      <c r="EK111" s="552">
        <v>1</v>
      </c>
      <c r="EL111" s="552">
        <v>1</v>
      </c>
      <c r="EM111" s="552">
        <v>1</v>
      </c>
      <c r="EN111" s="552">
        <v>1</v>
      </c>
      <c r="EO111" s="552">
        <v>1</v>
      </c>
      <c r="EP111" s="552">
        <v>1</v>
      </c>
      <c r="EQ111" s="552">
        <v>1</v>
      </c>
      <c r="ER111" s="552"/>
      <c r="ES111" s="552"/>
      <c r="ET111" s="552">
        <v>1</v>
      </c>
      <c r="EU111" s="552">
        <v>1</v>
      </c>
      <c r="EV111" s="552">
        <v>1</v>
      </c>
      <c r="EW111" s="552">
        <v>1</v>
      </c>
      <c r="EX111" s="552">
        <v>1</v>
      </c>
      <c r="EY111" s="552">
        <v>1</v>
      </c>
      <c r="EZ111" s="552">
        <v>1</v>
      </c>
      <c r="FA111" s="552">
        <v>1</v>
      </c>
      <c r="FB111" s="552">
        <v>1</v>
      </c>
      <c r="FC111" s="552">
        <v>1</v>
      </c>
      <c r="FD111" s="552">
        <v>1</v>
      </c>
      <c r="FE111" s="552">
        <v>1</v>
      </c>
      <c r="FF111" s="552">
        <v>1</v>
      </c>
      <c r="FG111" s="552">
        <v>1</v>
      </c>
      <c r="FH111" s="552">
        <v>1</v>
      </c>
      <c r="FI111" s="552">
        <v>1</v>
      </c>
      <c r="FJ111" s="552">
        <v>1</v>
      </c>
      <c r="FK111" s="552">
        <v>1</v>
      </c>
      <c r="FL111" s="552">
        <v>1</v>
      </c>
      <c r="FM111" s="552">
        <v>1</v>
      </c>
      <c r="FN111" s="552">
        <v>1</v>
      </c>
      <c r="FO111" s="552">
        <v>1</v>
      </c>
      <c r="FP111" s="552">
        <v>1</v>
      </c>
      <c r="FQ111" s="552">
        <v>1</v>
      </c>
      <c r="FR111" s="552">
        <v>1</v>
      </c>
      <c r="FS111" s="552">
        <v>1</v>
      </c>
      <c r="FT111" s="552">
        <v>1</v>
      </c>
      <c r="FU111" s="552">
        <v>1</v>
      </c>
      <c r="FV111" s="552">
        <v>1</v>
      </c>
      <c r="FW111" s="552">
        <v>1</v>
      </c>
      <c r="FX111" s="552">
        <v>1</v>
      </c>
      <c r="FY111" s="552">
        <v>1</v>
      </c>
      <c r="FZ111" s="552">
        <v>1</v>
      </c>
      <c r="GA111" s="552">
        <v>1</v>
      </c>
      <c r="GB111" s="552">
        <v>1</v>
      </c>
      <c r="GC111" s="552">
        <v>1</v>
      </c>
      <c r="GD111" s="552">
        <v>1</v>
      </c>
      <c r="GE111" s="552">
        <v>1</v>
      </c>
      <c r="GF111" s="552">
        <v>1</v>
      </c>
      <c r="GG111" s="552">
        <v>1</v>
      </c>
      <c r="GH111" s="552">
        <v>1</v>
      </c>
      <c r="GI111" s="552">
        <v>1</v>
      </c>
      <c r="GJ111" s="552">
        <v>1</v>
      </c>
      <c r="GK111" s="552">
        <v>1</v>
      </c>
      <c r="GL111" s="552">
        <v>1</v>
      </c>
      <c r="GM111" s="552">
        <v>1</v>
      </c>
      <c r="GN111" s="552">
        <v>1</v>
      </c>
      <c r="GO111" s="552">
        <v>1</v>
      </c>
      <c r="GP111" s="552">
        <v>1</v>
      </c>
      <c r="GQ111" s="552">
        <v>1</v>
      </c>
      <c r="GR111" s="552">
        <v>1</v>
      </c>
      <c r="GS111" s="552">
        <v>1</v>
      </c>
      <c r="GT111" s="552">
        <v>1</v>
      </c>
      <c r="GU111" s="552">
        <v>1</v>
      </c>
      <c r="GV111" s="552">
        <v>1</v>
      </c>
      <c r="GW111" s="552">
        <v>1</v>
      </c>
      <c r="GX111" s="552">
        <v>1</v>
      </c>
      <c r="GY111" s="552">
        <v>1</v>
      </c>
      <c r="GZ111" s="552">
        <v>1</v>
      </c>
      <c r="HA111" s="552">
        <v>1</v>
      </c>
      <c r="HB111" s="552">
        <v>1</v>
      </c>
      <c r="HC111" s="552">
        <v>1</v>
      </c>
      <c r="HD111" s="552">
        <v>1</v>
      </c>
      <c r="HE111" s="552">
        <v>1</v>
      </c>
      <c r="HF111" s="552">
        <v>1</v>
      </c>
      <c r="HG111" s="552">
        <v>1</v>
      </c>
      <c r="HH111" s="552">
        <v>1</v>
      </c>
      <c r="HI111" s="552"/>
      <c r="HJ111" s="552">
        <v>1</v>
      </c>
      <c r="HK111" s="552">
        <v>1</v>
      </c>
      <c r="HL111" s="552">
        <v>1</v>
      </c>
      <c r="HM111" s="552">
        <v>1</v>
      </c>
      <c r="HN111" s="552">
        <v>1</v>
      </c>
      <c r="HO111" s="552">
        <v>1</v>
      </c>
      <c r="HP111" s="552">
        <v>1</v>
      </c>
      <c r="HQ111" s="552">
        <v>1</v>
      </c>
      <c r="HR111" s="552">
        <v>1</v>
      </c>
      <c r="HS111" s="552">
        <v>1</v>
      </c>
      <c r="HT111" s="552">
        <v>1</v>
      </c>
      <c r="HU111" s="552">
        <v>1</v>
      </c>
      <c r="HV111" s="552">
        <v>1</v>
      </c>
      <c r="HW111" s="552">
        <v>1</v>
      </c>
      <c r="HX111" s="552">
        <v>1</v>
      </c>
      <c r="HY111" s="552">
        <v>1</v>
      </c>
      <c r="HZ111" s="552">
        <v>1</v>
      </c>
      <c r="IA111" s="552">
        <v>1</v>
      </c>
      <c r="IB111" s="552">
        <v>1</v>
      </c>
      <c r="IC111" s="552">
        <v>1</v>
      </c>
      <c r="ID111" s="552">
        <v>1</v>
      </c>
      <c r="IE111" s="552">
        <v>1</v>
      </c>
      <c r="IF111" s="552">
        <v>1</v>
      </c>
      <c r="IG111" s="552">
        <v>1</v>
      </c>
      <c r="IH111" s="552">
        <v>1</v>
      </c>
      <c r="II111" s="552"/>
      <c r="IJ111" s="552"/>
      <c r="IK111" s="552">
        <v>1</v>
      </c>
      <c r="IL111" s="552">
        <v>1</v>
      </c>
      <c r="IM111" s="552"/>
      <c r="IN111" s="552"/>
      <c r="IO111" s="552"/>
      <c r="IP111" s="552"/>
      <c r="IQ111" s="552"/>
      <c r="IR111" s="552"/>
      <c r="IS111" s="552"/>
      <c r="IT111" s="552"/>
      <c r="IU111" s="552"/>
      <c r="IV111" s="552"/>
      <c r="IW111" s="552"/>
      <c r="IX111" s="552"/>
      <c r="IY111" s="552"/>
      <c r="IZ111" s="552"/>
      <c r="JA111" s="552"/>
      <c r="JB111" s="721"/>
      <c r="JC111" s="721"/>
      <c r="JD111" s="299"/>
      <c r="JE111" s="549"/>
      <c r="JF111" s="549" t="str">
        <f>CONCATENATE($B$109,C111,D111)</f>
        <v xml:space="preserve">2)  M2M 통신망 보완M2M 원격측정장치(RTU) 설치 M2M, BCD,HART, SDI-12, PULSE 포트 내장, 1분 10년 저장, 산업용SD메모리 </v>
      </c>
      <c r="JG111" s="549">
        <f>F111</f>
        <v>145</v>
      </c>
      <c r="JH111" s="549" t="str">
        <f>E111</f>
        <v>대</v>
      </c>
      <c r="JI111" s="549"/>
      <c r="JJ111" s="712"/>
      <c r="JK111" s="566"/>
      <c r="JL111" s="567"/>
      <c r="JM111" s="568"/>
      <c r="JN111" s="569"/>
      <c r="JO111" s="569"/>
      <c r="JP111" s="569"/>
      <c r="JQ111"/>
      <c r="JR111"/>
      <c r="JS111"/>
      <c r="JT111"/>
      <c r="JU111"/>
      <c r="JV111"/>
      <c r="JW111"/>
      <c r="JX111"/>
      <c r="JY111"/>
      <c r="JZ111"/>
      <c r="KA111"/>
      <c r="KB111"/>
      <c r="KC111"/>
      <c r="KD111"/>
      <c r="KE111"/>
      <c r="KF111"/>
      <c r="KG111"/>
      <c r="KH111"/>
      <c r="KI111"/>
      <c r="KJ111"/>
      <c r="KK111"/>
      <c r="KL111"/>
      <c r="KM111"/>
      <c r="KN111"/>
      <c r="KO111"/>
      <c r="KP111"/>
      <c r="KQ111"/>
      <c r="KR111"/>
      <c r="KS111"/>
      <c r="KT111"/>
      <c r="KU111"/>
      <c r="KV111"/>
      <c r="KW111"/>
      <c r="KX111"/>
      <c r="KY111"/>
      <c r="KZ111"/>
      <c r="LA111"/>
      <c r="LB111"/>
      <c r="LC111"/>
      <c r="LD111"/>
      <c r="LE111"/>
      <c r="LF111"/>
      <c r="LG111"/>
      <c r="LH111"/>
      <c r="LI111"/>
      <c r="LJ111"/>
      <c r="LK111"/>
      <c r="LL111"/>
      <c r="LM111"/>
      <c r="LN111"/>
      <c r="LO111"/>
      <c r="LP111"/>
      <c r="LQ111"/>
      <c r="LR111"/>
      <c r="LS111"/>
      <c r="LT111"/>
      <c r="LU111"/>
      <c r="LV111"/>
      <c r="LW111"/>
      <c r="LX111"/>
      <c r="LY111"/>
      <c r="LZ111"/>
      <c r="MA111"/>
      <c r="MB111"/>
      <c r="MC111"/>
      <c r="MD111"/>
      <c r="ME111"/>
      <c r="MF111"/>
      <c r="MG111"/>
      <c r="MH111"/>
      <c r="MI111"/>
      <c r="MJ111"/>
      <c r="MK111"/>
      <c r="ML111"/>
      <c r="MM111"/>
      <c r="MN111"/>
      <c r="MO111"/>
      <c r="MP111"/>
      <c r="MQ111"/>
      <c r="MR111"/>
      <c r="MS111"/>
      <c r="MT111"/>
      <c r="MU111"/>
      <c r="MV111"/>
      <c r="MW111"/>
      <c r="MX111"/>
      <c r="MY111"/>
      <c r="MZ111"/>
      <c r="NA111"/>
      <c r="NB111"/>
      <c r="NC111"/>
    </row>
    <row r="112" spans="1:367" s="550" customFormat="1" ht="21.95" customHeight="1">
      <c r="A112" s="554"/>
      <c r="B112" s="555">
        <f>B111+1</f>
        <v>3</v>
      </c>
      <c r="C112" s="49" t="s">
        <v>2197</v>
      </c>
      <c r="D112" s="50" t="s">
        <v>1421</v>
      </c>
      <c r="E112" s="26" t="s">
        <v>74</v>
      </c>
      <c r="F112" s="552">
        <f>SUM(G112:IM112)</f>
        <v>145</v>
      </c>
      <c r="G112" s="552"/>
      <c r="H112" s="552"/>
      <c r="I112" s="552"/>
      <c r="J112" s="552"/>
      <c r="K112" s="552"/>
      <c r="L112" s="552"/>
      <c r="M112" s="552"/>
      <c r="N112" s="552"/>
      <c r="O112" s="552"/>
      <c r="P112" s="552"/>
      <c r="Q112" s="552"/>
      <c r="R112" s="552"/>
      <c r="S112" s="552"/>
      <c r="T112" s="552"/>
      <c r="U112" s="552"/>
      <c r="V112" s="552"/>
      <c r="W112" s="552"/>
      <c r="X112" s="552"/>
      <c r="Y112" s="552"/>
      <c r="Z112" s="552"/>
      <c r="AA112" s="552"/>
      <c r="AB112" s="552"/>
      <c r="AC112" s="552"/>
      <c r="AD112" s="552"/>
      <c r="AE112" s="552"/>
      <c r="AF112" s="552"/>
      <c r="AG112" s="552"/>
      <c r="AH112" s="552"/>
      <c r="AI112" s="552"/>
      <c r="AJ112" s="552"/>
      <c r="AK112" s="552"/>
      <c r="AL112" s="552"/>
      <c r="AM112" s="552"/>
      <c r="AN112" s="552"/>
      <c r="AO112" s="552"/>
      <c r="AP112" s="552"/>
      <c r="AQ112" s="552"/>
      <c r="AR112" s="552"/>
      <c r="AS112" s="552"/>
      <c r="AT112" s="552"/>
      <c r="AU112" s="552"/>
      <c r="AV112" s="552"/>
      <c r="AW112" s="552"/>
      <c r="AX112" s="552"/>
      <c r="AY112" s="552"/>
      <c r="AZ112" s="552"/>
      <c r="BA112" s="552"/>
      <c r="BB112" s="552"/>
      <c r="BC112" s="552"/>
      <c r="BD112" s="552"/>
      <c r="BE112" s="552"/>
      <c r="BF112" s="552"/>
      <c r="BG112" s="552"/>
      <c r="BH112" s="552"/>
      <c r="BI112" s="552"/>
      <c r="BJ112" s="552"/>
      <c r="BK112" s="552"/>
      <c r="BL112" s="552"/>
      <c r="BM112" s="552"/>
      <c r="BN112" s="552"/>
      <c r="BO112" s="552"/>
      <c r="BP112" s="552"/>
      <c r="BQ112" s="552"/>
      <c r="BR112" s="552"/>
      <c r="BS112" s="552"/>
      <c r="BT112" s="552"/>
      <c r="BU112" s="552"/>
      <c r="BV112" s="552"/>
      <c r="BW112" s="552"/>
      <c r="BX112" s="552"/>
      <c r="BY112" s="552"/>
      <c r="BZ112" s="552"/>
      <c r="CA112" s="552"/>
      <c r="CB112" s="552"/>
      <c r="CC112" s="552"/>
      <c r="CD112" s="552"/>
      <c r="CE112" s="552"/>
      <c r="CF112" s="552"/>
      <c r="CG112" s="552"/>
      <c r="CH112" s="552"/>
      <c r="CI112" s="552"/>
      <c r="CJ112" s="552"/>
      <c r="CK112" s="552"/>
      <c r="CL112" s="552"/>
      <c r="CM112" s="552"/>
      <c r="CN112" s="552"/>
      <c r="CO112" s="552"/>
      <c r="CP112" s="552"/>
      <c r="CQ112" s="552"/>
      <c r="CR112" s="552">
        <v>1</v>
      </c>
      <c r="CS112" s="552">
        <v>1</v>
      </c>
      <c r="CT112" s="552">
        <v>1</v>
      </c>
      <c r="CU112" s="552">
        <v>1</v>
      </c>
      <c r="CV112" s="552">
        <v>1</v>
      </c>
      <c r="CW112" s="552">
        <v>1</v>
      </c>
      <c r="CX112" s="552">
        <v>1</v>
      </c>
      <c r="CY112" s="552">
        <v>1</v>
      </c>
      <c r="CZ112" s="552">
        <v>1</v>
      </c>
      <c r="DA112" s="552">
        <v>1</v>
      </c>
      <c r="DB112" s="552">
        <v>1</v>
      </c>
      <c r="DC112" s="552">
        <v>1</v>
      </c>
      <c r="DD112" s="552">
        <v>1</v>
      </c>
      <c r="DE112" s="552">
        <v>1</v>
      </c>
      <c r="DF112" s="552">
        <v>1</v>
      </c>
      <c r="DG112" s="552">
        <v>1</v>
      </c>
      <c r="DH112" s="552">
        <v>1</v>
      </c>
      <c r="DI112" s="552">
        <v>1</v>
      </c>
      <c r="DJ112" s="552">
        <v>1</v>
      </c>
      <c r="DK112" s="552">
        <v>1</v>
      </c>
      <c r="DL112" s="552">
        <v>1</v>
      </c>
      <c r="DM112" s="552">
        <v>1</v>
      </c>
      <c r="DN112" s="552">
        <v>1</v>
      </c>
      <c r="DO112" s="552">
        <v>1</v>
      </c>
      <c r="DP112" s="552">
        <v>1</v>
      </c>
      <c r="DQ112" s="552">
        <v>1</v>
      </c>
      <c r="DR112" s="552">
        <v>1</v>
      </c>
      <c r="DS112" s="552">
        <v>1</v>
      </c>
      <c r="DT112" s="552">
        <v>1</v>
      </c>
      <c r="DU112" s="552">
        <v>1</v>
      </c>
      <c r="DV112" s="552">
        <v>1</v>
      </c>
      <c r="DW112" s="552">
        <v>1</v>
      </c>
      <c r="DX112" s="552">
        <v>1</v>
      </c>
      <c r="DY112" s="552">
        <v>1</v>
      </c>
      <c r="DZ112" s="552">
        <v>1</v>
      </c>
      <c r="EA112" s="552">
        <v>1</v>
      </c>
      <c r="EB112" s="552">
        <v>1</v>
      </c>
      <c r="EC112" s="552">
        <v>1</v>
      </c>
      <c r="ED112" s="552">
        <v>1</v>
      </c>
      <c r="EE112" s="552">
        <v>1</v>
      </c>
      <c r="EF112" s="552">
        <v>1</v>
      </c>
      <c r="EG112" s="552"/>
      <c r="EH112" s="552">
        <v>1</v>
      </c>
      <c r="EI112" s="552">
        <v>1</v>
      </c>
      <c r="EJ112" s="552">
        <v>1</v>
      </c>
      <c r="EK112" s="552">
        <v>1</v>
      </c>
      <c r="EL112" s="552">
        <v>1</v>
      </c>
      <c r="EM112" s="552">
        <v>1</v>
      </c>
      <c r="EN112" s="552">
        <v>1</v>
      </c>
      <c r="EO112" s="552">
        <v>1</v>
      </c>
      <c r="EP112" s="552">
        <v>1</v>
      </c>
      <c r="EQ112" s="552">
        <v>1</v>
      </c>
      <c r="ER112" s="552"/>
      <c r="ES112" s="552"/>
      <c r="ET112" s="552">
        <v>1</v>
      </c>
      <c r="EU112" s="552">
        <v>1</v>
      </c>
      <c r="EV112" s="552">
        <v>1</v>
      </c>
      <c r="EW112" s="552">
        <v>1</v>
      </c>
      <c r="EX112" s="552">
        <v>1</v>
      </c>
      <c r="EY112" s="552">
        <v>1</v>
      </c>
      <c r="EZ112" s="552">
        <v>1</v>
      </c>
      <c r="FA112" s="552">
        <v>1</v>
      </c>
      <c r="FB112" s="552">
        <v>1</v>
      </c>
      <c r="FC112" s="552">
        <v>1</v>
      </c>
      <c r="FD112" s="552">
        <v>1</v>
      </c>
      <c r="FE112" s="552">
        <v>1</v>
      </c>
      <c r="FF112" s="552">
        <v>1</v>
      </c>
      <c r="FG112" s="552">
        <v>1</v>
      </c>
      <c r="FH112" s="552">
        <v>1</v>
      </c>
      <c r="FI112" s="552">
        <v>1</v>
      </c>
      <c r="FJ112" s="552">
        <v>1</v>
      </c>
      <c r="FK112" s="552">
        <v>1</v>
      </c>
      <c r="FL112" s="552">
        <v>1</v>
      </c>
      <c r="FM112" s="552">
        <v>1</v>
      </c>
      <c r="FN112" s="552">
        <v>1</v>
      </c>
      <c r="FO112" s="552">
        <v>1</v>
      </c>
      <c r="FP112" s="552">
        <v>1</v>
      </c>
      <c r="FQ112" s="552">
        <v>1</v>
      </c>
      <c r="FR112" s="552">
        <v>1</v>
      </c>
      <c r="FS112" s="552">
        <v>1</v>
      </c>
      <c r="FT112" s="552">
        <v>1</v>
      </c>
      <c r="FU112" s="552">
        <v>1</v>
      </c>
      <c r="FV112" s="552">
        <v>1</v>
      </c>
      <c r="FW112" s="552">
        <v>1</v>
      </c>
      <c r="FX112" s="552">
        <v>1</v>
      </c>
      <c r="FY112" s="552">
        <v>1</v>
      </c>
      <c r="FZ112" s="552">
        <v>1</v>
      </c>
      <c r="GA112" s="552">
        <v>1</v>
      </c>
      <c r="GB112" s="552">
        <v>1</v>
      </c>
      <c r="GC112" s="552">
        <v>1</v>
      </c>
      <c r="GD112" s="552">
        <v>1</v>
      </c>
      <c r="GE112" s="552">
        <v>1</v>
      </c>
      <c r="GF112" s="552">
        <v>1</v>
      </c>
      <c r="GG112" s="552">
        <v>1</v>
      </c>
      <c r="GH112" s="552">
        <v>1</v>
      </c>
      <c r="GI112" s="552">
        <v>1</v>
      </c>
      <c r="GJ112" s="552">
        <v>1</v>
      </c>
      <c r="GK112" s="552">
        <v>1</v>
      </c>
      <c r="GL112" s="552">
        <v>1</v>
      </c>
      <c r="GM112" s="552">
        <v>1</v>
      </c>
      <c r="GN112" s="552">
        <v>1</v>
      </c>
      <c r="GO112" s="552">
        <v>1</v>
      </c>
      <c r="GP112" s="552">
        <v>1</v>
      </c>
      <c r="GQ112" s="552">
        <v>1</v>
      </c>
      <c r="GR112" s="552">
        <v>1</v>
      </c>
      <c r="GS112" s="552">
        <v>1</v>
      </c>
      <c r="GT112" s="552">
        <v>1</v>
      </c>
      <c r="GU112" s="552">
        <v>1</v>
      </c>
      <c r="GV112" s="552">
        <v>1</v>
      </c>
      <c r="GW112" s="552">
        <v>1</v>
      </c>
      <c r="GX112" s="552">
        <v>1</v>
      </c>
      <c r="GY112" s="552">
        <v>1</v>
      </c>
      <c r="GZ112" s="552">
        <v>1</v>
      </c>
      <c r="HA112" s="552">
        <v>1</v>
      </c>
      <c r="HB112" s="552">
        <v>1</v>
      </c>
      <c r="HC112" s="552">
        <v>1</v>
      </c>
      <c r="HD112" s="552">
        <v>1</v>
      </c>
      <c r="HE112" s="552">
        <v>1</v>
      </c>
      <c r="HF112" s="552">
        <v>1</v>
      </c>
      <c r="HG112" s="552">
        <v>1</v>
      </c>
      <c r="HH112" s="552">
        <v>1</v>
      </c>
      <c r="HI112" s="552"/>
      <c r="HJ112" s="552">
        <v>1</v>
      </c>
      <c r="HK112" s="552">
        <v>1</v>
      </c>
      <c r="HL112" s="552">
        <v>1</v>
      </c>
      <c r="HM112" s="552">
        <v>1</v>
      </c>
      <c r="HN112" s="552">
        <v>1</v>
      </c>
      <c r="HO112" s="552">
        <v>1</v>
      </c>
      <c r="HP112" s="552">
        <v>1</v>
      </c>
      <c r="HQ112" s="552">
        <v>1</v>
      </c>
      <c r="HR112" s="552">
        <v>1</v>
      </c>
      <c r="HS112" s="552">
        <v>1</v>
      </c>
      <c r="HT112" s="552">
        <v>1</v>
      </c>
      <c r="HU112" s="552">
        <v>1</v>
      </c>
      <c r="HV112" s="552">
        <v>1</v>
      </c>
      <c r="HW112" s="552">
        <v>1</v>
      </c>
      <c r="HX112" s="552">
        <v>1</v>
      </c>
      <c r="HY112" s="552">
        <v>1</v>
      </c>
      <c r="HZ112" s="552">
        <v>1</v>
      </c>
      <c r="IA112" s="552">
        <v>1</v>
      </c>
      <c r="IB112" s="552">
        <v>1</v>
      </c>
      <c r="IC112" s="552">
        <v>1</v>
      </c>
      <c r="ID112" s="552">
        <v>1</v>
      </c>
      <c r="IE112" s="552">
        <v>1</v>
      </c>
      <c r="IF112" s="552">
        <v>1</v>
      </c>
      <c r="IG112" s="552">
        <v>1</v>
      </c>
      <c r="IH112" s="552">
        <v>1</v>
      </c>
      <c r="II112" s="552"/>
      <c r="IJ112" s="552"/>
      <c r="IK112" s="552">
        <v>1</v>
      </c>
      <c r="IL112" s="552">
        <v>1</v>
      </c>
      <c r="IM112" s="552"/>
      <c r="IN112" s="552"/>
      <c r="IO112" s="552"/>
      <c r="IP112" s="552"/>
      <c r="IQ112" s="552"/>
      <c r="IR112" s="552"/>
      <c r="IS112" s="552"/>
      <c r="IT112" s="552"/>
      <c r="IU112" s="552"/>
      <c r="IV112" s="552"/>
      <c r="IW112" s="552"/>
      <c r="IX112" s="552"/>
      <c r="IY112" s="552"/>
      <c r="IZ112" s="552"/>
      <c r="JA112" s="552"/>
      <c r="JB112" s="721"/>
      <c r="JC112" s="721"/>
      <c r="JD112" s="299"/>
      <c r="JE112" s="549"/>
      <c r="JF112" s="549" t="str">
        <f>CONCATENATE($B$109,C112,D112)</f>
        <v>2)  M2M 통신망 보완LTE 라우터 철거LTE, RJ-45, VPN 탑재, 장착대 포함</v>
      </c>
      <c r="JG112" s="549">
        <f>F112</f>
        <v>145</v>
      </c>
      <c r="JH112" s="549" t="str">
        <f>E112</f>
        <v>대</v>
      </c>
      <c r="JI112" s="549"/>
      <c r="JJ112" s="712"/>
      <c r="JK112" s="566"/>
      <c r="JL112" s="567"/>
      <c r="JM112" s="568"/>
      <c r="JN112" s="569"/>
      <c r="JO112" s="569"/>
      <c r="JP112" s="569"/>
      <c r="JQ112"/>
      <c r="JR112"/>
      <c r="JS112"/>
      <c r="JT112"/>
      <c r="JU112"/>
      <c r="JV112"/>
      <c r="JW112"/>
      <c r="JX112"/>
      <c r="JY112"/>
      <c r="JZ112"/>
      <c r="KA112"/>
      <c r="KB112"/>
      <c r="KC112"/>
      <c r="KD112"/>
      <c r="KE112"/>
      <c r="KF112"/>
      <c r="KG112"/>
      <c r="KH112"/>
      <c r="KI112"/>
      <c r="KJ112"/>
      <c r="KK112"/>
      <c r="KL112"/>
      <c r="KM112"/>
      <c r="KN112"/>
      <c r="KO112"/>
      <c r="KP112"/>
      <c r="KQ112"/>
      <c r="KR112"/>
      <c r="KS112"/>
      <c r="KT112"/>
      <c r="KU112"/>
      <c r="KV112"/>
      <c r="KW112"/>
      <c r="KX112"/>
      <c r="KY112"/>
      <c r="KZ112"/>
      <c r="LA112"/>
      <c r="LB112"/>
      <c r="LC112"/>
      <c r="LD112"/>
      <c r="LE112"/>
      <c r="LF112"/>
      <c r="LG112"/>
      <c r="LH112"/>
      <c r="LI112"/>
      <c r="LJ112"/>
      <c r="LK112"/>
      <c r="LL112"/>
      <c r="LM112"/>
      <c r="LN112"/>
      <c r="LO112"/>
      <c r="LP112"/>
      <c r="LQ112"/>
      <c r="LR112"/>
      <c r="LS112"/>
      <c r="LT112"/>
      <c r="LU112"/>
      <c r="LV112"/>
      <c r="LW112"/>
      <c r="LX112"/>
      <c r="LY112"/>
      <c r="LZ112"/>
      <c r="MA112"/>
      <c r="MB112"/>
      <c r="MC112"/>
      <c r="MD112"/>
      <c r="ME112"/>
      <c r="MF112"/>
      <c r="MG112"/>
      <c r="MH112"/>
      <c r="MI112"/>
      <c r="MJ112"/>
      <c r="MK112"/>
      <c r="ML112"/>
      <c r="MM112"/>
      <c r="MN112"/>
      <c r="MO112"/>
      <c r="MP112"/>
      <c r="MQ112"/>
      <c r="MR112"/>
      <c r="MS112"/>
      <c r="MT112"/>
      <c r="MU112"/>
      <c r="MV112"/>
      <c r="MW112"/>
      <c r="MX112"/>
      <c r="MY112"/>
      <c r="MZ112"/>
      <c r="NA112"/>
      <c r="NB112"/>
      <c r="NC112"/>
    </row>
    <row r="113" spans="1:367" s="550" customFormat="1" ht="21.95" customHeight="1">
      <c r="A113" s="554"/>
      <c r="B113" s="555">
        <f>B112+1</f>
        <v>4</v>
      </c>
      <c r="C113" s="49" t="s">
        <v>1420</v>
      </c>
      <c r="D113" s="50" t="s">
        <v>1421</v>
      </c>
      <c r="E113" s="26" t="s">
        <v>74</v>
      </c>
      <c r="F113" s="552">
        <f>SUM(G113:IM113)</f>
        <v>145</v>
      </c>
      <c r="G113" s="552"/>
      <c r="H113" s="552"/>
      <c r="I113" s="552"/>
      <c r="J113" s="552"/>
      <c r="K113" s="552"/>
      <c r="L113" s="552"/>
      <c r="M113" s="552"/>
      <c r="N113" s="552"/>
      <c r="O113" s="552"/>
      <c r="P113" s="552"/>
      <c r="Q113" s="552"/>
      <c r="R113" s="552"/>
      <c r="S113" s="552"/>
      <c r="T113" s="552"/>
      <c r="U113" s="552"/>
      <c r="V113" s="552"/>
      <c r="W113" s="552"/>
      <c r="X113" s="552"/>
      <c r="Y113" s="552"/>
      <c r="Z113" s="552"/>
      <c r="AA113" s="552"/>
      <c r="AB113" s="552"/>
      <c r="AC113" s="552"/>
      <c r="AD113" s="552"/>
      <c r="AE113" s="552"/>
      <c r="AF113" s="552"/>
      <c r="AG113" s="552"/>
      <c r="AH113" s="552"/>
      <c r="AI113" s="552"/>
      <c r="AJ113" s="552"/>
      <c r="AK113" s="552"/>
      <c r="AL113" s="552"/>
      <c r="AM113" s="552"/>
      <c r="AN113" s="552"/>
      <c r="AO113" s="552"/>
      <c r="AP113" s="552"/>
      <c r="AQ113" s="552"/>
      <c r="AR113" s="552"/>
      <c r="AS113" s="552"/>
      <c r="AT113" s="552"/>
      <c r="AU113" s="552"/>
      <c r="AV113" s="552"/>
      <c r="AW113" s="552"/>
      <c r="AX113" s="552"/>
      <c r="AY113" s="552"/>
      <c r="AZ113" s="552"/>
      <c r="BA113" s="552"/>
      <c r="BB113" s="552"/>
      <c r="BC113" s="552"/>
      <c r="BD113" s="552"/>
      <c r="BE113" s="552"/>
      <c r="BF113" s="552"/>
      <c r="BG113" s="552"/>
      <c r="BH113" s="552"/>
      <c r="BI113" s="552"/>
      <c r="BJ113" s="552"/>
      <c r="BK113" s="552"/>
      <c r="BL113" s="552"/>
      <c r="BM113" s="552"/>
      <c r="BN113" s="552"/>
      <c r="BO113" s="552"/>
      <c r="BP113" s="552"/>
      <c r="BQ113" s="552"/>
      <c r="BR113" s="552"/>
      <c r="BS113" s="552"/>
      <c r="BT113" s="552"/>
      <c r="BU113" s="552"/>
      <c r="BV113" s="552"/>
      <c r="BW113" s="552"/>
      <c r="BX113" s="552"/>
      <c r="BY113" s="552"/>
      <c r="BZ113" s="552"/>
      <c r="CA113" s="552"/>
      <c r="CB113" s="552"/>
      <c r="CC113" s="552"/>
      <c r="CD113" s="552"/>
      <c r="CE113" s="552"/>
      <c r="CF113" s="552"/>
      <c r="CG113" s="552"/>
      <c r="CH113" s="552"/>
      <c r="CI113" s="552"/>
      <c r="CJ113" s="552"/>
      <c r="CK113" s="552"/>
      <c r="CL113" s="552"/>
      <c r="CM113" s="552"/>
      <c r="CN113" s="552"/>
      <c r="CO113" s="552"/>
      <c r="CP113" s="552"/>
      <c r="CQ113" s="552"/>
      <c r="CR113" s="552">
        <v>1</v>
      </c>
      <c r="CS113" s="552">
        <v>1</v>
      </c>
      <c r="CT113" s="552">
        <v>1</v>
      </c>
      <c r="CU113" s="552">
        <v>1</v>
      </c>
      <c r="CV113" s="552">
        <v>1</v>
      </c>
      <c r="CW113" s="552">
        <v>1</v>
      </c>
      <c r="CX113" s="552">
        <v>1</v>
      </c>
      <c r="CY113" s="552">
        <v>1</v>
      </c>
      <c r="CZ113" s="552">
        <v>1</v>
      </c>
      <c r="DA113" s="552">
        <v>1</v>
      </c>
      <c r="DB113" s="552">
        <v>1</v>
      </c>
      <c r="DC113" s="552">
        <v>1</v>
      </c>
      <c r="DD113" s="552">
        <v>1</v>
      </c>
      <c r="DE113" s="552">
        <v>1</v>
      </c>
      <c r="DF113" s="552">
        <v>1</v>
      </c>
      <c r="DG113" s="552">
        <v>1</v>
      </c>
      <c r="DH113" s="552">
        <v>1</v>
      </c>
      <c r="DI113" s="552">
        <v>1</v>
      </c>
      <c r="DJ113" s="552">
        <v>1</v>
      </c>
      <c r="DK113" s="552">
        <v>1</v>
      </c>
      <c r="DL113" s="552">
        <v>1</v>
      </c>
      <c r="DM113" s="552">
        <v>1</v>
      </c>
      <c r="DN113" s="552">
        <v>1</v>
      </c>
      <c r="DO113" s="552">
        <v>1</v>
      </c>
      <c r="DP113" s="552">
        <v>1</v>
      </c>
      <c r="DQ113" s="552">
        <v>1</v>
      </c>
      <c r="DR113" s="552">
        <v>1</v>
      </c>
      <c r="DS113" s="552">
        <v>1</v>
      </c>
      <c r="DT113" s="552">
        <v>1</v>
      </c>
      <c r="DU113" s="552">
        <v>1</v>
      </c>
      <c r="DV113" s="552">
        <v>1</v>
      </c>
      <c r="DW113" s="552">
        <v>1</v>
      </c>
      <c r="DX113" s="552">
        <v>1</v>
      </c>
      <c r="DY113" s="552">
        <v>1</v>
      </c>
      <c r="DZ113" s="552">
        <v>1</v>
      </c>
      <c r="EA113" s="552">
        <v>1</v>
      </c>
      <c r="EB113" s="552">
        <v>1</v>
      </c>
      <c r="EC113" s="552">
        <v>1</v>
      </c>
      <c r="ED113" s="552">
        <v>1</v>
      </c>
      <c r="EE113" s="552">
        <v>1</v>
      </c>
      <c r="EF113" s="552">
        <v>1</v>
      </c>
      <c r="EG113" s="552"/>
      <c r="EH113" s="552">
        <v>1</v>
      </c>
      <c r="EI113" s="552">
        <v>1</v>
      </c>
      <c r="EJ113" s="552">
        <v>1</v>
      </c>
      <c r="EK113" s="552">
        <v>1</v>
      </c>
      <c r="EL113" s="552">
        <v>1</v>
      </c>
      <c r="EM113" s="552">
        <v>1</v>
      </c>
      <c r="EN113" s="552">
        <v>1</v>
      </c>
      <c r="EO113" s="552">
        <v>1</v>
      </c>
      <c r="EP113" s="552">
        <v>1</v>
      </c>
      <c r="EQ113" s="552">
        <v>1</v>
      </c>
      <c r="ER113" s="552"/>
      <c r="ES113" s="552"/>
      <c r="ET113" s="552">
        <v>1</v>
      </c>
      <c r="EU113" s="552">
        <v>1</v>
      </c>
      <c r="EV113" s="552">
        <v>1</v>
      </c>
      <c r="EW113" s="552">
        <v>1</v>
      </c>
      <c r="EX113" s="552">
        <v>1</v>
      </c>
      <c r="EY113" s="552">
        <v>1</v>
      </c>
      <c r="EZ113" s="552">
        <v>1</v>
      </c>
      <c r="FA113" s="552">
        <v>1</v>
      </c>
      <c r="FB113" s="552">
        <v>1</v>
      </c>
      <c r="FC113" s="552">
        <v>1</v>
      </c>
      <c r="FD113" s="552">
        <v>1</v>
      </c>
      <c r="FE113" s="552">
        <v>1</v>
      </c>
      <c r="FF113" s="552">
        <v>1</v>
      </c>
      <c r="FG113" s="552">
        <v>1</v>
      </c>
      <c r="FH113" s="552">
        <v>1</v>
      </c>
      <c r="FI113" s="552">
        <v>1</v>
      </c>
      <c r="FJ113" s="552">
        <v>1</v>
      </c>
      <c r="FK113" s="552">
        <v>1</v>
      </c>
      <c r="FL113" s="552">
        <v>1</v>
      </c>
      <c r="FM113" s="552">
        <v>1</v>
      </c>
      <c r="FN113" s="552">
        <v>1</v>
      </c>
      <c r="FO113" s="552">
        <v>1</v>
      </c>
      <c r="FP113" s="552">
        <v>1</v>
      </c>
      <c r="FQ113" s="552">
        <v>1</v>
      </c>
      <c r="FR113" s="552">
        <v>1</v>
      </c>
      <c r="FS113" s="552">
        <v>1</v>
      </c>
      <c r="FT113" s="552">
        <v>1</v>
      </c>
      <c r="FU113" s="552">
        <v>1</v>
      </c>
      <c r="FV113" s="552">
        <v>1</v>
      </c>
      <c r="FW113" s="552">
        <v>1</v>
      </c>
      <c r="FX113" s="552">
        <v>1</v>
      </c>
      <c r="FY113" s="552">
        <v>1</v>
      </c>
      <c r="FZ113" s="552">
        <v>1</v>
      </c>
      <c r="GA113" s="552">
        <v>1</v>
      </c>
      <c r="GB113" s="552">
        <v>1</v>
      </c>
      <c r="GC113" s="552">
        <v>1</v>
      </c>
      <c r="GD113" s="552">
        <v>1</v>
      </c>
      <c r="GE113" s="552">
        <v>1</v>
      </c>
      <c r="GF113" s="552">
        <v>1</v>
      </c>
      <c r="GG113" s="552">
        <v>1</v>
      </c>
      <c r="GH113" s="552">
        <v>1</v>
      </c>
      <c r="GI113" s="552">
        <v>1</v>
      </c>
      <c r="GJ113" s="552">
        <v>1</v>
      </c>
      <c r="GK113" s="552">
        <v>1</v>
      </c>
      <c r="GL113" s="552">
        <v>1</v>
      </c>
      <c r="GM113" s="552">
        <v>1</v>
      </c>
      <c r="GN113" s="552">
        <v>1</v>
      </c>
      <c r="GO113" s="552">
        <v>1</v>
      </c>
      <c r="GP113" s="552">
        <v>1</v>
      </c>
      <c r="GQ113" s="552">
        <v>1</v>
      </c>
      <c r="GR113" s="552">
        <v>1</v>
      </c>
      <c r="GS113" s="552">
        <v>1</v>
      </c>
      <c r="GT113" s="552">
        <v>1</v>
      </c>
      <c r="GU113" s="552">
        <v>1</v>
      </c>
      <c r="GV113" s="552">
        <v>1</v>
      </c>
      <c r="GW113" s="552">
        <v>1</v>
      </c>
      <c r="GX113" s="552">
        <v>1</v>
      </c>
      <c r="GY113" s="552">
        <v>1</v>
      </c>
      <c r="GZ113" s="552">
        <v>1</v>
      </c>
      <c r="HA113" s="552">
        <v>1</v>
      </c>
      <c r="HB113" s="552">
        <v>1</v>
      </c>
      <c r="HC113" s="552">
        <v>1</v>
      </c>
      <c r="HD113" s="552">
        <v>1</v>
      </c>
      <c r="HE113" s="552">
        <v>1</v>
      </c>
      <c r="HF113" s="552">
        <v>1</v>
      </c>
      <c r="HG113" s="552">
        <v>1</v>
      </c>
      <c r="HH113" s="552">
        <v>1</v>
      </c>
      <c r="HI113" s="552"/>
      <c r="HJ113" s="552">
        <v>1</v>
      </c>
      <c r="HK113" s="552">
        <v>1</v>
      </c>
      <c r="HL113" s="552">
        <v>1</v>
      </c>
      <c r="HM113" s="552">
        <v>1</v>
      </c>
      <c r="HN113" s="552">
        <v>1</v>
      </c>
      <c r="HO113" s="552">
        <v>1</v>
      </c>
      <c r="HP113" s="552">
        <v>1</v>
      </c>
      <c r="HQ113" s="552">
        <v>1</v>
      </c>
      <c r="HR113" s="552">
        <v>1</v>
      </c>
      <c r="HS113" s="552">
        <v>1</v>
      </c>
      <c r="HT113" s="552">
        <v>1</v>
      </c>
      <c r="HU113" s="552">
        <v>1</v>
      </c>
      <c r="HV113" s="552">
        <v>1</v>
      </c>
      <c r="HW113" s="552">
        <v>1</v>
      </c>
      <c r="HX113" s="552">
        <v>1</v>
      </c>
      <c r="HY113" s="552">
        <v>1</v>
      </c>
      <c r="HZ113" s="552">
        <v>1</v>
      </c>
      <c r="IA113" s="552">
        <v>1</v>
      </c>
      <c r="IB113" s="552">
        <v>1</v>
      </c>
      <c r="IC113" s="552">
        <v>1</v>
      </c>
      <c r="ID113" s="552">
        <v>1</v>
      </c>
      <c r="IE113" s="552">
        <v>1</v>
      </c>
      <c r="IF113" s="552">
        <v>1</v>
      </c>
      <c r="IG113" s="552">
        <v>1</v>
      </c>
      <c r="IH113" s="552">
        <v>1</v>
      </c>
      <c r="II113" s="552"/>
      <c r="IJ113" s="552"/>
      <c r="IK113" s="552">
        <v>1</v>
      </c>
      <c r="IL113" s="552">
        <v>1</v>
      </c>
      <c r="IM113" s="552"/>
      <c r="IN113" s="552"/>
      <c r="IO113" s="552"/>
      <c r="IP113" s="552"/>
      <c r="IQ113" s="552"/>
      <c r="IR113" s="552"/>
      <c r="IS113" s="552"/>
      <c r="IT113" s="552"/>
      <c r="IU113" s="552"/>
      <c r="IV113" s="552"/>
      <c r="IW113" s="552"/>
      <c r="IX113" s="552"/>
      <c r="IY113" s="552"/>
      <c r="IZ113" s="552"/>
      <c r="JA113" s="552"/>
      <c r="JB113" s="721"/>
      <c r="JC113" s="721"/>
      <c r="JD113" s="299"/>
      <c r="JE113" s="549"/>
      <c r="JF113" s="549" t="str">
        <f>CONCATENATE($B$109,C113,D113)</f>
        <v>2)  M2M 통신망 보완LTE 라우터 설치LTE, RJ-45, VPN 탑재, 장착대 포함</v>
      </c>
      <c r="JG113" s="549">
        <f>F113</f>
        <v>145</v>
      </c>
      <c r="JH113" s="549" t="str">
        <f>E113</f>
        <v>대</v>
      </c>
      <c r="JI113" s="549"/>
      <c r="JJ113" s="712"/>
      <c r="JK113" s="566"/>
      <c r="JL113" s="567"/>
      <c r="JM113" s="568"/>
      <c r="JN113" s="569"/>
      <c r="JO113" s="569"/>
      <c r="JP113" s="569"/>
      <c r="JQ113"/>
      <c r="JR113"/>
      <c r="JS113"/>
      <c r="JT113"/>
      <c r="JU113"/>
      <c r="JV113"/>
      <c r="JW113"/>
      <c r="JX113"/>
      <c r="JY113"/>
      <c r="JZ113"/>
      <c r="KA113"/>
      <c r="KB113"/>
      <c r="KC113"/>
      <c r="KD113"/>
      <c r="KE113"/>
      <c r="KF113"/>
      <c r="KG113"/>
      <c r="KH113"/>
      <c r="KI113"/>
      <c r="KJ113"/>
      <c r="KK113"/>
      <c r="KL113"/>
      <c r="KM113"/>
      <c r="KN113"/>
      <c r="KO113"/>
      <c r="KP113"/>
      <c r="KQ113"/>
      <c r="KR113"/>
      <c r="KS113"/>
      <c r="KT113"/>
      <c r="KU113"/>
      <c r="KV113"/>
      <c r="KW113"/>
      <c r="KX113"/>
      <c r="KY113"/>
      <c r="KZ113"/>
      <c r="LA113"/>
      <c r="LB113"/>
      <c r="LC113"/>
      <c r="LD113"/>
      <c r="LE113"/>
      <c r="LF113"/>
      <c r="LG113"/>
      <c r="LH113"/>
      <c r="LI113"/>
      <c r="LJ113"/>
      <c r="LK113"/>
      <c r="LL113"/>
      <c r="LM113"/>
      <c r="LN113"/>
      <c r="LO113"/>
      <c r="LP113"/>
      <c r="LQ113"/>
      <c r="LR113"/>
      <c r="LS113"/>
      <c r="LT113"/>
      <c r="LU113"/>
      <c r="LV113"/>
      <c r="LW113"/>
      <c r="LX113"/>
      <c r="LY113"/>
      <c r="LZ113"/>
      <c r="MA113"/>
      <c r="MB113"/>
      <c r="MC113"/>
      <c r="MD113"/>
      <c r="ME113"/>
      <c r="MF113"/>
      <c r="MG113"/>
      <c r="MH113"/>
      <c r="MI113"/>
      <c r="MJ113"/>
      <c r="MK113"/>
      <c r="ML113"/>
      <c r="MM113"/>
      <c r="MN113"/>
      <c r="MO113"/>
      <c r="MP113"/>
      <c r="MQ113"/>
      <c r="MR113"/>
      <c r="MS113"/>
      <c r="MT113"/>
      <c r="MU113"/>
      <c r="MV113"/>
      <c r="MW113"/>
      <c r="MX113"/>
      <c r="MY113"/>
      <c r="MZ113"/>
      <c r="NA113"/>
      <c r="NB113"/>
      <c r="NC113"/>
    </row>
    <row r="114" spans="1:367" s="550" customFormat="1" ht="21.95" customHeight="1">
      <c r="A114" s="554"/>
      <c r="B114" s="570"/>
      <c r="C114" s="49"/>
      <c r="D114" s="50"/>
      <c r="E114" s="26"/>
      <c r="F114" s="552"/>
      <c r="G114" s="552"/>
      <c r="H114" s="552"/>
      <c r="I114" s="552"/>
      <c r="J114" s="552"/>
      <c r="K114" s="552"/>
      <c r="L114" s="552"/>
      <c r="M114" s="552"/>
      <c r="N114" s="552"/>
      <c r="O114" s="552"/>
      <c r="P114" s="552"/>
      <c r="Q114" s="552"/>
      <c r="R114" s="552"/>
      <c r="S114" s="552"/>
      <c r="T114" s="552"/>
      <c r="U114" s="552"/>
      <c r="V114" s="552"/>
      <c r="W114" s="552"/>
      <c r="X114" s="552"/>
      <c r="Y114" s="552"/>
      <c r="Z114" s="552"/>
      <c r="AA114" s="552"/>
      <c r="AB114" s="552"/>
      <c r="AC114" s="552"/>
      <c r="AD114" s="552"/>
      <c r="AE114" s="552"/>
      <c r="AF114" s="552"/>
      <c r="AG114" s="552"/>
      <c r="AH114" s="552"/>
      <c r="AI114" s="552"/>
      <c r="AJ114" s="552"/>
      <c r="AK114" s="552"/>
      <c r="AL114" s="552"/>
      <c r="AM114" s="552"/>
      <c r="AN114" s="552"/>
      <c r="AO114" s="552"/>
      <c r="AP114" s="552"/>
      <c r="AQ114" s="552"/>
      <c r="AR114" s="552"/>
      <c r="AS114" s="552"/>
      <c r="AT114" s="552"/>
      <c r="AU114" s="552"/>
      <c r="AV114" s="552"/>
      <c r="AW114" s="552"/>
      <c r="AX114" s="552"/>
      <c r="AY114" s="552"/>
      <c r="AZ114" s="552"/>
      <c r="BA114" s="552"/>
      <c r="BB114" s="552"/>
      <c r="BC114" s="552"/>
      <c r="BD114" s="552"/>
      <c r="BE114" s="552"/>
      <c r="BF114" s="552"/>
      <c r="BG114" s="552"/>
      <c r="BH114" s="552"/>
      <c r="BI114" s="552"/>
      <c r="BJ114" s="552"/>
      <c r="BK114" s="552"/>
      <c r="BL114" s="552"/>
      <c r="BM114" s="552"/>
      <c r="BN114" s="552"/>
      <c r="BO114" s="552"/>
      <c r="BP114" s="552"/>
      <c r="BQ114" s="552"/>
      <c r="BR114" s="552"/>
      <c r="BS114" s="552"/>
      <c r="BT114" s="552"/>
      <c r="BU114" s="552"/>
      <c r="BV114" s="552"/>
      <c r="BW114" s="552"/>
      <c r="BX114" s="552"/>
      <c r="BY114" s="552"/>
      <c r="BZ114" s="552"/>
      <c r="CA114" s="552"/>
      <c r="CB114" s="552"/>
      <c r="CC114" s="552"/>
      <c r="CD114" s="552"/>
      <c r="CE114" s="552"/>
      <c r="CF114" s="552"/>
      <c r="CG114" s="552"/>
      <c r="CH114" s="552"/>
      <c r="CI114" s="552"/>
      <c r="CJ114" s="552"/>
      <c r="CK114" s="552"/>
      <c r="CL114" s="552"/>
      <c r="CM114" s="552"/>
      <c r="CN114" s="552"/>
      <c r="CO114" s="552"/>
      <c r="CP114" s="552"/>
      <c r="CQ114" s="552"/>
      <c r="CR114" s="552"/>
      <c r="CS114" s="552"/>
      <c r="CT114" s="552"/>
      <c r="CU114" s="552"/>
      <c r="CV114" s="552"/>
      <c r="CW114" s="552"/>
      <c r="CX114" s="552"/>
      <c r="CY114" s="552"/>
      <c r="CZ114" s="552"/>
      <c r="DA114" s="552"/>
      <c r="DB114" s="552"/>
      <c r="DC114" s="552"/>
      <c r="DD114" s="552"/>
      <c r="DE114" s="552"/>
      <c r="DF114" s="552"/>
      <c r="DG114" s="552"/>
      <c r="DH114" s="552"/>
      <c r="DI114" s="552"/>
      <c r="DJ114" s="552"/>
      <c r="DK114" s="552"/>
      <c r="DL114" s="552"/>
      <c r="DM114" s="552"/>
      <c r="DN114" s="552"/>
      <c r="DO114" s="552"/>
      <c r="DP114" s="552"/>
      <c r="DQ114" s="552"/>
      <c r="DR114" s="552"/>
      <c r="DS114" s="552"/>
      <c r="DT114" s="552"/>
      <c r="DU114" s="552"/>
      <c r="DV114" s="552"/>
      <c r="DW114" s="552"/>
      <c r="DX114" s="552"/>
      <c r="DY114" s="552"/>
      <c r="DZ114" s="552"/>
      <c r="EA114" s="552"/>
      <c r="EB114" s="552"/>
      <c r="EC114" s="552"/>
      <c r="ED114" s="552"/>
      <c r="EE114" s="552"/>
      <c r="EF114" s="552"/>
      <c r="EG114" s="552"/>
      <c r="EH114" s="552"/>
      <c r="EI114" s="552"/>
      <c r="EJ114" s="552"/>
      <c r="EK114" s="552"/>
      <c r="EL114" s="552"/>
      <c r="EM114" s="552"/>
      <c r="EN114" s="552"/>
      <c r="EO114" s="552"/>
      <c r="EP114" s="552"/>
      <c r="EQ114" s="552"/>
      <c r="ER114" s="552"/>
      <c r="ES114" s="552"/>
      <c r="ET114" s="552"/>
      <c r="EU114" s="552"/>
      <c r="EV114" s="552"/>
      <c r="EW114" s="552"/>
      <c r="EX114" s="552"/>
      <c r="EY114" s="552"/>
      <c r="EZ114" s="552"/>
      <c r="FA114" s="552"/>
      <c r="FB114" s="552"/>
      <c r="FC114" s="552"/>
      <c r="FD114" s="552"/>
      <c r="FE114" s="552"/>
      <c r="FF114" s="552"/>
      <c r="FG114" s="552"/>
      <c r="FH114" s="552"/>
      <c r="FI114" s="552"/>
      <c r="FJ114" s="552"/>
      <c r="FK114" s="552"/>
      <c r="FL114" s="552"/>
      <c r="FM114" s="552"/>
      <c r="FN114" s="552"/>
      <c r="FO114" s="552"/>
      <c r="FP114" s="552"/>
      <c r="FQ114" s="552"/>
      <c r="FR114" s="552"/>
      <c r="FS114" s="552"/>
      <c r="FT114" s="552"/>
      <c r="FU114" s="552"/>
      <c r="FV114" s="552"/>
      <c r="FW114" s="552"/>
      <c r="FX114" s="552"/>
      <c r="FY114" s="552"/>
      <c r="FZ114" s="552"/>
      <c r="GA114" s="552"/>
      <c r="GB114" s="552"/>
      <c r="GC114" s="552"/>
      <c r="GD114" s="552"/>
      <c r="GE114" s="552"/>
      <c r="GF114" s="552"/>
      <c r="GG114" s="552"/>
      <c r="GH114" s="552"/>
      <c r="GI114" s="552"/>
      <c r="GJ114" s="552"/>
      <c r="GK114" s="552"/>
      <c r="GL114" s="552"/>
      <c r="GM114" s="552"/>
      <c r="GN114" s="552"/>
      <c r="GO114" s="552"/>
      <c r="GP114" s="552"/>
      <c r="GQ114" s="552"/>
      <c r="GR114" s="552"/>
      <c r="GS114" s="552"/>
      <c r="GT114" s="552"/>
      <c r="GU114" s="552"/>
      <c r="GV114" s="552"/>
      <c r="GW114" s="552"/>
      <c r="GX114" s="552"/>
      <c r="GY114" s="552"/>
      <c r="GZ114" s="552"/>
      <c r="HA114" s="552"/>
      <c r="HB114" s="552"/>
      <c r="HC114" s="552"/>
      <c r="HD114" s="552"/>
      <c r="HE114" s="552"/>
      <c r="HF114" s="552"/>
      <c r="HG114" s="552"/>
      <c r="HH114" s="552"/>
      <c r="HI114" s="552"/>
      <c r="HJ114" s="552"/>
      <c r="HK114" s="552"/>
      <c r="HL114" s="552"/>
      <c r="HM114" s="552"/>
      <c r="HN114" s="552"/>
      <c r="HO114" s="552"/>
      <c r="HP114" s="552"/>
      <c r="HQ114" s="552"/>
      <c r="HR114" s="552"/>
      <c r="HS114" s="552"/>
      <c r="HT114" s="552"/>
      <c r="HU114" s="552"/>
      <c r="HV114" s="552"/>
      <c r="HW114" s="552"/>
      <c r="HX114" s="552"/>
      <c r="HY114" s="552"/>
      <c r="HZ114" s="552"/>
      <c r="IA114" s="552"/>
      <c r="IB114" s="552"/>
      <c r="IC114" s="552"/>
      <c r="ID114" s="552"/>
      <c r="IE114" s="552"/>
      <c r="IF114" s="552"/>
      <c r="IG114" s="552"/>
      <c r="IH114" s="552"/>
      <c r="II114" s="552"/>
      <c r="IJ114" s="552"/>
      <c r="IK114" s="552"/>
      <c r="IL114" s="552"/>
      <c r="IM114" s="552"/>
      <c r="IN114" s="552"/>
      <c r="IO114" s="552"/>
      <c r="IP114" s="552"/>
      <c r="IQ114" s="552"/>
      <c r="IR114" s="552"/>
      <c r="IS114" s="552"/>
      <c r="IT114" s="552"/>
      <c r="IU114" s="552"/>
      <c r="IV114" s="552"/>
      <c r="IW114" s="552"/>
      <c r="IX114" s="552"/>
      <c r="IY114" s="552"/>
      <c r="IZ114" s="552"/>
      <c r="JA114" s="552"/>
      <c r="JB114" s="721"/>
      <c r="JC114" s="721"/>
      <c r="JD114" s="299"/>
      <c r="JE114" s="549"/>
      <c r="JF114" s="549"/>
      <c r="JG114" s="549"/>
      <c r="JH114" s="549"/>
      <c r="JI114" s="549"/>
      <c r="JJ114" s="712"/>
      <c r="JK114" s="566"/>
      <c r="JL114" s="567"/>
      <c r="JM114" s="568"/>
      <c r="JN114" s="569"/>
      <c r="JO114" s="569"/>
      <c r="JP114" s="569"/>
      <c r="JQ114"/>
      <c r="JR114"/>
      <c r="JS114"/>
      <c r="JT114"/>
      <c r="JU114"/>
      <c r="JV114"/>
      <c r="JW114"/>
      <c r="JX114"/>
      <c r="JY114"/>
      <c r="JZ114"/>
      <c r="KA114"/>
      <c r="KB114"/>
      <c r="KC114"/>
      <c r="KD114"/>
      <c r="KE114"/>
      <c r="KF114"/>
      <c r="KG114"/>
      <c r="KH114"/>
      <c r="KI114"/>
      <c r="KJ114"/>
      <c r="KK114"/>
      <c r="KL114"/>
      <c r="KM114"/>
      <c r="KN114"/>
      <c r="KO114"/>
      <c r="KP114"/>
      <c r="KQ114"/>
      <c r="KR114"/>
      <c r="KS114"/>
      <c r="KT114"/>
      <c r="KU114"/>
      <c r="KV114"/>
      <c r="KW114"/>
      <c r="KX114"/>
      <c r="KY114"/>
      <c r="KZ114"/>
      <c r="LA114"/>
      <c r="LB114"/>
      <c r="LC114"/>
      <c r="LD114"/>
      <c r="LE114"/>
      <c r="LF114"/>
      <c r="LG114"/>
      <c r="LH114"/>
      <c r="LI114"/>
      <c r="LJ114"/>
      <c r="LK114"/>
      <c r="LL114"/>
      <c r="LM114"/>
      <c r="LN114"/>
      <c r="LO114"/>
      <c r="LP114"/>
      <c r="LQ114"/>
      <c r="LR114"/>
      <c r="LS114"/>
      <c r="LT114"/>
      <c r="LU114"/>
      <c r="LV114"/>
      <c r="LW114"/>
      <c r="LX114"/>
      <c r="LY114"/>
      <c r="LZ114"/>
      <c r="MA114"/>
      <c r="MB114"/>
      <c r="MC114"/>
      <c r="MD114"/>
      <c r="ME114"/>
      <c r="MF114"/>
      <c r="MG114"/>
      <c r="MH114"/>
      <c r="MI114"/>
      <c r="MJ114"/>
      <c r="MK114"/>
      <c r="ML114"/>
      <c r="MM114"/>
      <c r="MN114"/>
      <c r="MO114"/>
      <c r="MP114"/>
      <c r="MQ114"/>
      <c r="MR114"/>
      <c r="MS114"/>
      <c r="MT114"/>
      <c r="MU114"/>
      <c r="MV114"/>
      <c r="MW114"/>
      <c r="MX114"/>
      <c r="MY114"/>
      <c r="MZ114"/>
      <c r="NA114"/>
      <c r="NB114"/>
      <c r="NC114"/>
    </row>
    <row r="115" spans="1:367" s="550" customFormat="1" ht="21.95" customHeight="1">
      <c r="A115" s="554"/>
      <c r="B115" s="640"/>
      <c r="C115" s="618"/>
      <c r="D115" s="618"/>
      <c r="E115" s="408"/>
      <c r="F115" s="642"/>
      <c r="G115" s="642"/>
      <c r="H115" s="642"/>
      <c r="I115" s="642"/>
      <c r="J115" s="642"/>
      <c r="K115" s="642"/>
      <c r="L115" s="642"/>
      <c r="M115" s="642"/>
      <c r="N115" s="642"/>
      <c r="O115" s="642"/>
      <c r="P115" s="642"/>
      <c r="Q115" s="642"/>
      <c r="R115" s="642"/>
      <c r="S115" s="642"/>
      <c r="T115" s="642"/>
      <c r="U115" s="642"/>
      <c r="V115" s="642"/>
      <c r="W115" s="642"/>
      <c r="X115" s="642"/>
      <c r="Y115" s="642"/>
      <c r="Z115" s="642"/>
      <c r="AA115" s="642"/>
      <c r="AB115" s="642"/>
      <c r="AC115" s="642"/>
      <c r="AD115" s="642"/>
      <c r="AE115" s="642"/>
      <c r="AF115" s="642"/>
      <c r="AG115" s="642"/>
      <c r="AH115" s="642"/>
      <c r="AI115" s="642"/>
      <c r="AJ115" s="642"/>
      <c r="AK115" s="642"/>
      <c r="AL115" s="642"/>
      <c r="AM115" s="642"/>
      <c r="AN115" s="642"/>
      <c r="AO115" s="642"/>
      <c r="AP115" s="642"/>
      <c r="AQ115" s="642"/>
      <c r="AR115" s="642"/>
      <c r="AS115" s="642"/>
      <c r="AT115" s="642"/>
      <c r="AU115" s="642"/>
      <c r="AV115" s="642"/>
      <c r="AW115" s="642"/>
      <c r="AX115" s="642"/>
      <c r="AY115" s="642"/>
      <c r="AZ115" s="642"/>
      <c r="BA115" s="642"/>
      <c r="BB115" s="642"/>
      <c r="BC115" s="642"/>
      <c r="BD115" s="642"/>
      <c r="BE115" s="642"/>
      <c r="BF115" s="642"/>
      <c r="BG115" s="642"/>
      <c r="BH115" s="642"/>
      <c r="BI115" s="642"/>
      <c r="BJ115" s="642"/>
      <c r="BK115" s="642"/>
      <c r="BL115" s="642"/>
      <c r="BM115" s="642"/>
      <c r="BN115" s="642"/>
      <c r="BO115" s="642"/>
      <c r="BP115" s="642"/>
      <c r="BQ115" s="642"/>
      <c r="BR115" s="642"/>
      <c r="BS115" s="642"/>
      <c r="BT115" s="642"/>
      <c r="BU115" s="642"/>
      <c r="BV115" s="642"/>
      <c r="BW115" s="642"/>
      <c r="BX115" s="642"/>
      <c r="BY115" s="642"/>
      <c r="BZ115" s="642"/>
      <c r="CA115" s="642"/>
      <c r="CB115" s="642"/>
      <c r="CC115" s="642"/>
      <c r="CD115" s="642"/>
      <c r="CE115" s="642"/>
      <c r="CF115" s="642"/>
      <c r="CG115" s="642"/>
      <c r="CH115" s="642"/>
      <c r="CI115" s="642"/>
      <c r="CJ115" s="642"/>
      <c r="CK115" s="642"/>
      <c r="CL115" s="642"/>
      <c r="CM115" s="642"/>
      <c r="CN115" s="642"/>
      <c r="CO115" s="642"/>
      <c r="CP115" s="642"/>
      <c r="CQ115" s="642"/>
      <c r="CR115" s="642"/>
      <c r="CS115" s="642"/>
      <c r="CT115" s="642"/>
      <c r="CU115" s="642"/>
      <c r="CV115" s="642"/>
      <c r="CW115" s="642"/>
      <c r="CX115" s="642"/>
      <c r="CY115" s="642"/>
      <c r="CZ115" s="642"/>
      <c r="DA115" s="642"/>
      <c r="DB115" s="642"/>
      <c r="DC115" s="642"/>
      <c r="DD115" s="642"/>
      <c r="DE115" s="642"/>
      <c r="DF115" s="642"/>
      <c r="DG115" s="642"/>
      <c r="DH115" s="642"/>
      <c r="DI115" s="642"/>
      <c r="DJ115" s="642"/>
      <c r="DK115" s="642"/>
      <c r="DL115" s="642"/>
      <c r="DM115" s="642"/>
      <c r="DN115" s="642"/>
      <c r="DO115" s="642"/>
      <c r="DP115" s="642"/>
      <c r="DQ115" s="642"/>
      <c r="DR115" s="642"/>
      <c r="DS115" s="642"/>
      <c r="DT115" s="642"/>
      <c r="DU115" s="642"/>
      <c r="DV115" s="642"/>
      <c r="DW115" s="642"/>
      <c r="DX115" s="642"/>
      <c r="DY115" s="642"/>
      <c r="DZ115" s="642"/>
      <c r="EA115" s="642"/>
      <c r="EB115" s="642"/>
      <c r="EC115" s="642"/>
      <c r="ED115" s="642"/>
      <c r="EE115" s="642"/>
      <c r="EF115" s="642"/>
      <c r="EG115" s="642"/>
      <c r="EH115" s="642"/>
      <c r="EI115" s="642"/>
      <c r="EJ115" s="642"/>
      <c r="EK115" s="642"/>
      <c r="EL115" s="642"/>
      <c r="EM115" s="642"/>
      <c r="EN115" s="642"/>
      <c r="EO115" s="642"/>
      <c r="EP115" s="642"/>
      <c r="EQ115" s="642"/>
      <c r="ER115" s="642"/>
      <c r="ES115" s="642"/>
      <c r="ET115" s="642"/>
      <c r="EU115" s="642"/>
      <c r="EV115" s="642"/>
      <c r="EW115" s="642"/>
      <c r="EX115" s="642"/>
      <c r="EY115" s="642"/>
      <c r="EZ115" s="642"/>
      <c r="FA115" s="642"/>
      <c r="FB115" s="642"/>
      <c r="FC115" s="642"/>
      <c r="FD115" s="642"/>
      <c r="FE115" s="642"/>
      <c r="FF115" s="642"/>
      <c r="FG115" s="642"/>
      <c r="FH115" s="642"/>
      <c r="FI115" s="642"/>
      <c r="FJ115" s="642"/>
      <c r="FK115" s="642"/>
      <c r="FL115" s="642"/>
      <c r="FM115" s="642"/>
      <c r="FN115" s="642"/>
      <c r="FO115" s="642"/>
      <c r="FP115" s="642"/>
      <c r="FQ115" s="642"/>
      <c r="FR115" s="642"/>
      <c r="FS115" s="642"/>
      <c r="FT115" s="642"/>
      <c r="FU115" s="642"/>
      <c r="FV115" s="642"/>
      <c r="FW115" s="642"/>
      <c r="FX115" s="642"/>
      <c r="FY115" s="642"/>
      <c r="FZ115" s="642"/>
      <c r="GA115" s="642"/>
      <c r="GB115" s="642"/>
      <c r="GC115" s="642"/>
      <c r="GD115" s="642"/>
      <c r="GE115" s="642"/>
      <c r="GF115" s="642"/>
      <c r="GG115" s="642"/>
      <c r="GH115" s="642"/>
      <c r="GI115" s="642"/>
      <c r="GJ115" s="642"/>
      <c r="GK115" s="642"/>
      <c r="GL115" s="642"/>
      <c r="GM115" s="642"/>
      <c r="GN115" s="642"/>
      <c r="GO115" s="642"/>
      <c r="GP115" s="642"/>
      <c r="GQ115" s="642"/>
      <c r="GR115" s="642"/>
      <c r="GS115" s="642"/>
      <c r="GT115" s="642"/>
      <c r="GU115" s="642"/>
      <c r="GV115" s="642"/>
      <c r="GW115" s="642"/>
      <c r="GX115" s="642"/>
      <c r="GY115" s="642"/>
      <c r="GZ115" s="642"/>
      <c r="HA115" s="642"/>
      <c r="HB115" s="642"/>
      <c r="HC115" s="642"/>
      <c r="HD115" s="642"/>
      <c r="HE115" s="642"/>
      <c r="HF115" s="642"/>
      <c r="HG115" s="642"/>
      <c r="HH115" s="642"/>
      <c r="HI115" s="642"/>
      <c r="HJ115" s="642"/>
      <c r="HK115" s="642"/>
      <c r="HL115" s="642"/>
      <c r="HM115" s="642"/>
      <c r="HN115" s="642"/>
      <c r="HO115" s="642"/>
      <c r="HP115" s="642"/>
      <c r="HQ115" s="642"/>
      <c r="HR115" s="642"/>
      <c r="HS115" s="642"/>
      <c r="HT115" s="642"/>
      <c r="HU115" s="642"/>
      <c r="HV115" s="642"/>
      <c r="HW115" s="642"/>
      <c r="HX115" s="642"/>
      <c r="HY115" s="642"/>
      <c r="HZ115" s="642"/>
      <c r="IA115" s="642"/>
      <c r="IB115" s="642"/>
      <c r="IC115" s="642"/>
      <c r="ID115" s="642"/>
      <c r="IE115" s="642"/>
      <c r="IF115" s="642"/>
      <c r="IG115" s="642"/>
      <c r="IH115" s="642"/>
      <c r="II115" s="642"/>
      <c r="IJ115" s="642"/>
      <c r="IK115" s="642"/>
      <c r="IL115" s="642"/>
      <c r="IM115" s="642"/>
      <c r="IN115" s="642"/>
      <c r="IO115" s="642"/>
      <c r="IP115" s="642"/>
      <c r="IQ115" s="642"/>
      <c r="IR115" s="642"/>
      <c r="IS115" s="642"/>
      <c r="IT115" s="642"/>
      <c r="IU115" s="642"/>
      <c r="IV115" s="642"/>
      <c r="IW115" s="642"/>
      <c r="IX115" s="642"/>
      <c r="IY115" s="642"/>
      <c r="IZ115" s="642"/>
      <c r="JA115" s="642"/>
      <c r="JB115" s="721"/>
      <c r="JC115" s="721"/>
      <c r="JD115" s="299"/>
      <c r="JE115" s="549"/>
      <c r="JF115" s="549"/>
      <c r="JG115" s="549"/>
      <c r="JH115" s="549"/>
      <c r="JI115" s="549"/>
      <c r="JJ115" s="712"/>
      <c r="JK115" s="566"/>
      <c r="JL115" s="567"/>
      <c r="JM115" s="568"/>
      <c r="JN115" s="569"/>
      <c r="JO115" s="569"/>
      <c r="JP115" s="569"/>
      <c r="JQ115"/>
      <c r="JR115"/>
      <c r="JS115"/>
      <c r="JT115"/>
      <c r="JU115"/>
      <c r="JV115"/>
      <c r="JW115"/>
      <c r="JX115"/>
      <c r="JY115"/>
      <c r="JZ115"/>
      <c r="KA115"/>
      <c r="KB115"/>
      <c r="KC115"/>
      <c r="KD115"/>
      <c r="KE115"/>
      <c r="KF115"/>
      <c r="KG115"/>
      <c r="KH115"/>
      <c r="KI115"/>
      <c r="KJ115"/>
      <c r="KK115"/>
      <c r="KL115"/>
      <c r="KM115"/>
      <c r="KN115"/>
      <c r="KO115"/>
      <c r="KP115"/>
      <c r="KQ115"/>
      <c r="KR115"/>
      <c r="KS115"/>
      <c r="KT115"/>
      <c r="KU115"/>
      <c r="KV115"/>
      <c r="KW115"/>
      <c r="KX115"/>
      <c r="KY115"/>
      <c r="KZ115"/>
      <c r="LA115"/>
      <c r="LB115"/>
      <c r="LC115"/>
      <c r="LD115"/>
      <c r="LE115"/>
      <c r="LF115"/>
      <c r="LG115"/>
      <c r="LH115"/>
      <c r="LI115"/>
      <c r="LJ115"/>
      <c r="LK115"/>
      <c r="LL115"/>
      <c r="LM115"/>
      <c r="LN115"/>
      <c r="LO115"/>
      <c r="LP115"/>
      <c r="LQ115"/>
      <c r="LR115"/>
      <c r="LS115"/>
      <c r="LT115"/>
      <c r="LU115"/>
      <c r="LV115"/>
      <c r="LW115"/>
      <c r="LX115"/>
      <c r="LY115"/>
      <c r="LZ115"/>
      <c r="MA115"/>
      <c r="MB115"/>
      <c r="MC115"/>
      <c r="MD115"/>
      <c r="ME115"/>
      <c r="MF115"/>
      <c r="MG115"/>
      <c r="MH115"/>
      <c r="MI115"/>
      <c r="MJ115"/>
      <c r="MK115"/>
      <c r="ML115"/>
      <c r="MM115"/>
      <c r="MN115"/>
      <c r="MO115"/>
      <c r="MP115"/>
      <c r="MQ115"/>
      <c r="MR115"/>
      <c r="MS115"/>
      <c r="MT115"/>
      <c r="MU115"/>
      <c r="MV115"/>
      <c r="MW115"/>
      <c r="MX115"/>
      <c r="MY115"/>
      <c r="MZ115"/>
      <c r="NA115"/>
      <c r="NB115"/>
      <c r="NC115"/>
    </row>
    <row r="116" spans="1:367" s="550" customFormat="1" ht="21.95" customHeight="1">
      <c r="A116" s="554"/>
      <c r="B116" s="718" t="s">
        <v>2380</v>
      </c>
      <c r="C116" s="715"/>
      <c r="D116" s="715"/>
      <c r="E116" s="31"/>
      <c r="F116" s="716"/>
      <c r="G116" s="716"/>
      <c r="H116" s="716"/>
      <c r="I116" s="716"/>
      <c r="J116" s="716"/>
      <c r="K116" s="716"/>
      <c r="L116" s="716"/>
      <c r="M116" s="716"/>
      <c r="N116" s="716"/>
      <c r="O116" s="716"/>
      <c r="P116" s="716"/>
      <c r="Q116" s="716"/>
      <c r="R116" s="716"/>
      <c r="S116" s="716"/>
      <c r="T116" s="716"/>
      <c r="U116" s="716"/>
      <c r="V116" s="716"/>
      <c r="W116" s="716"/>
      <c r="X116" s="716"/>
      <c r="Y116" s="716"/>
      <c r="Z116" s="716"/>
      <c r="AA116" s="716"/>
      <c r="AB116" s="716"/>
      <c r="AC116" s="716"/>
      <c r="AD116" s="716"/>
      <c r="AE116" s="716"/>
      <c r="AF116" s="716"/>
      <c r="AG116" s="716"/>
      <c r="AH116" s="716"/>
      <c r="AI116" s="716"/>
      <c r="AJ116" s="716"/>
      <c r="AK116" s="716"/>
      <c r="AL116" s="716"/>
      <c r="AM116" s="716"/>
      <c r="AN116" s="716"/>
      <c r="AO116" s="716"/>
      <c r="AP116" s="716"/>
      <c r="AQ116" s="716"/>
      <c r="AR116" s="716"/>
      <c r="AS116" s="716"/>
      <c r="AT116" s="716"/>
      <c r="AU116" s="716"/>
      <c r="AV116" s="716"/>
      <c r="AW116" s="716"/>
      <c r="AX116" s="716"/>
      <c r="AY116" s="716"/>
      <c r="AZ116" s="716"/>
      <c r="BA116" s="716"/>
      <c r="BB116" s="716"/>
      <c r="BC116" s="716"/>
      <c r="BD116" s="716"/>
      <c r="BE116" s="716"/>
      <c r="BF116" s="716"/>
      <c r="BG116" s="716"/>
      <c r="BH116" s="716"/>
      <c r="BI116" s="716"/>
      <c r="BJ116" s="716"/>
      <c r="BK116" s="716"/>
      <c r="BL116" s="716"/>
      <c r="BM116" s="716"/>
      <c r="BN116" s="716"/>
      <c r="BO116" s="716"/>
      <c r="BP116" s="716"/>
      <c r="BQ116" s="716"/>
      <c r="BR116" s="716"/>
      <c r="BS116" s="716"/>
      <c r="BT116" s="716"/>
      <c r="BU116" s="716"/>
      <c r="BV116" s="716"/>
      <c r="BW116" s="716"/>
      <c r="BX116" s="716"/>
      <c r="BY116" s="716"/>
      <c r="BZ116" s="716"/>
      <c r="CA116" s="716"/>
      <c r="CB116" s="716"/>
      <c r="CC116" s="716"/>
      <c r="CD116" s="716"/>
      <c r="CE116" s="716"/>
      <c r="CF116" s="716"/>
      <c r="CG116" s="716"/>
      <c r="CH116" s="716"/>
      <c r="CI116" s="716"/>
      <c r="CJ116" s="716"/>
      <c r="CK116" s="716"/>
      <c r="CL116" s="716"/>
      <c r="CM116" s="716"/>
      <c r="CN116" s="716"/>
      <c r="CO116" s="716"/>
      <c r="CP116" s="716"/>
      <c r="CQ116" s="716"/>
      <c r="CR116" s="716"/>
      <c r="CS116" s="716"/>
      <c r="CT116" s="716"/>
      <c r="CU116" s="716"/>
      <c r="CV116" s="716"/>
      <c r="CW116" s="716"/>
      <c r="CX116" s="716"/>
      <c r="CY116" s="716"/>
      <c r="CZ116" s="716"/>
      <c r="DA116" s="716"/>
      <c r="DB116" s="716"/>
      <c r="DC116" s="716"/>
      <c r="DD116" s="716"/>
      <c r="DE116" s="716"/>
      <c r="DF116" s="716"/>
      <c r="DG116" s="716"/>
      <c r="DH116" s="716"/>
      <c r="DI116" s="716"/>
      <c r="DJ116" s="716"/>
      <c r="DK116" s="716"/>
      <c r="DL116" s="716"/>
      <c r="DM116" s="716"/>
      <c r="DN116" s="716"/>
      <c r="DO116" s="716"/>
      <c r="DP116" s="716"/>
      <c r="DQ116" s="716"/>
      <c r="DR116" s="716"/>
      <c r="DS116" s="716"/>
      <c r="DT116" s="716"/>
      <c r="DU116" s="716"/>
      <c r="DV116" s="716"/>
      <c r="DW116" s="716"/>
      <c r="DX116" s="716"/>
      <c r="DY116" s="716"/>
      <c r="DZ116" s="716"/>
      <c r="EA116" s="716"/>
      <c r="EB116" s="716"/>
      <c r="EC116" s="716"/>
      <c r="ED116" s="716"/>
      <c r="EE116" s="716"/>
      <c r="EF116" s="716"/>
      <c r="EG116" s="716"/>
      <c r="EH116" s="716"/>
      <c r="EI116" s="716"/>
      <c r="EJ116" s="716"/>
      <c r="EK116" s="716"/>
      <c r="EL116" s="716"/>
      <c r="EM116" s="716"/>
      <c r="EN116" s="716"/>
      <c r="EO116" s="716"/>
      <c r="EP116" s="716"/>
      <c r="EQ116" s="716"/>
      <c r="ER116" s="716"/>
      <c r="ES116" s="716"/>
      <c r="ET116" s="716"/>
      <c r="EU116" s="716"/>
      <c r="EV116" s="716"/>
      <c r="EW116" s="716"/>
      <c r="EX116" s="716"/>
      <c r="EY116" s="716"/>
      <c r="EZ116" s="716"/>
      <c r="FA116" s="716"/>
      <c r="FB116" s="716"/>
      <c r="FC116" s="716"/>
      <c r="FD116" s="716"/>
      <c r="FE116" s="716"/>
      <c r="FF116" s="716"/>
      <c r="FG116" s="716"/>
      <c r="FH116" s="716"/>
      <c r="FI116" s="716"/>
      <c r="FJ116" s="716"/>
      <c r="FK116" s="716"/>
      <c r="FL116" s="716"/>
      <c r="FM116" s="716"/>
      <c r="FN116" s="716"/>
      <c r="FO116" s="716"/>
      <c r="FP116" s="716"/>
      <c r="FQ116" s="716"/>
      <c r="FR116" s="716"/>
      <c r="FS116" s="716"/>
      <c r="FT116" s="716"/>
      <c r="FU116" s="716"/>
      <c r="FV116" s="716"/>
      <c r="FW116" s="716"/>
      <c r="FX116" s="716"/>
      <c r="FY116" s="716"/>
      <c r="FZ116" s="716"/>
      <c r="GA116" s="716"/>
      <c r="GB116" s="716"/>
      <c r="GC116" s="716"/>
      <c r="GD116" s="716"/>
      <c r="GE116" s="716"/>
      <c r="GF116" s="716"/>
      <c r="GG116" s="716"/>
      <c r="GH116" s="716"/>
      <c r="GI116" s="716"/>
      <c r="GJ116" s="716"/>
      <c r="GK116" s="716"/>
      <c r="GL116" s="716"/>
      <c r="GM116" s="716"/>
      <c r="GN116" s="716"/>
      <c r="GO116" s="716"/>
      <c r="GP116" s="716"/>
      <c r="GQ116" s="716"/>
      <c r="GR116" s="716"/>
      <c r="GS116" s="716"/>
      <c r="GT116" s="716"/>
      <c r="GU116" s="716"/>
      <c r="GV116" s="716"/>
      <c r="GW116" s="716"/>
      <c r="GX116" s="716"/>
      <c r="GY116" s="716"/>
      <c r="GZ116" s="716"/>
      <c r="HA116" s="716"/>
      <c r="HB116" s="716"/>
      <c r="HC116" s="716"/>
      <c r="HD116" s="716"/>
      <c r="HE116" s="716"/>
      <c r="HF116" s="716"/>
      <c r="HG116" s="716"/>
      <c r="HH116" s="716"/>
      <c r="HI116" s="716"/>
      <c r="HJ116" s="716"/>
      <c r="HK116" s="716"/>
      <c r="HL116" s="716"/>
      <c r="HM116" s="716"/>
      <c r="HN116" s="716"/>
      <c r="HO116" s="716"/>
      <c r="HP116" s="716"/>
      <c r="HQ116" s="716"/>
      <c r="HR116" s="716"/>
      <c r="HS116" s="716"/>
      <c r="HT116" s="716"/>
      <c r="HU116" s="716"/>
      <c r="HV116" s="716"/>
      <c r="HW116" s="716"/>
      <c r="HX116" s="716"/>
      <c r="HY116" s="716"/>
      <c r="HZ116" s="716"/>
      <c r="IA116" s="716"/>
      <c r="IB116" s="716"/>
      <c r="IC116" s="716"/>
      <c r="ID116" s="716"/>
      <c r="IE116" s="716"/>
      <c r="IF116" s="716"/>
      <c r="IG116" s="716"/>
      <c r="IH116" s="716"/>
      <c r="II116" s="716"/>
      <c r="IJ116" s="716"/>
      <c r="IK116" s="716"/>
      <c r="IL116" s="716"/>
      <c r="IM116" s="716"/>
      <c r="IN116" s="716"/>
      <c r="IO116" s="716"/>
      <c r="IP116" s="716"/>
      <c r="IQ116" s="716"/>
      <c r="IR116" s="716"/>
      <c r="IS116" s="716"/>
      <c r="IT116" s="716"/>
      <c r="IU116" s="716"/>
      <c r="IV116" s="716"/>
      <c r="IW116" s="716"/>
      <c r="IX116" s="716"/>
      <c r="IY116" s="716"/>
      <c r="IZ116" s="716"/>
      <c r="JA116" s="716"/>
      <c r="JB116" s="721"/>
      <c r="JC116" s="721"/>
      <c r="JD116" s="299"/>
      <c r="JE116" s="549"/>
      <c r="JF116" s="549"/>
      <c r="JG116" s="549"/>
      <c r="JH116" s="549"/>
      <c r="JI116" s="549"/>
      <c r="JJ116" s="712"/>
      <c r="JK116" s="566"/>
      <c r="JL116" s="567"/>
      <c r="JM116" s="568"/>
      <c r="JN116" s="569"/>
      <c r="JO116" s="569"/>
      <c r="JP116" s="569"/>
      <c r="JQ116"/>
      <c r="JR116"/>
      <c r="JS116"/>
      <c r="JT116"/>
      <c r="JU116"/>
      <c r="JV116"/>
      <c r="JW116"/>
      <c r="JX116"/>
      <c r="JY116"/>
      <c r="JZ116"/>
      <c r="KA116"/>
      <c r="KB116"/>
      <c r="KC116"/>
      <c r="KD116"/>
      <c r="KE116"/>
      <c r="KF116"/>
      <c r="KG116"/>
      <c r="KH116"/>
      <c r="KI116"/>
      <c r="KJ116"/>
      <c r="KK116"/>
      <c r="KL116"/>
      <c r="KM116"/>
      <c r="KN116"/>
      <c r="KO116"/>
      <c r="KP116"/>
      <c r="KQ116"/>
      <c r="KR116"/>
      <c r="KS116"/>
      <c r="KT116"/>
      <c r="KU116"/>
      <c r="KV116"/>
      <c r="KW116"/>
      <c r="KX116"/>
      <c r="KY116"/>
      <c r="KZ116"/>
      <c r="LA116"/>
      <c r="LB116"/>
      <c r="LC116"/>
      <c r="LD116"/>
      <c r="LE116"/>
      <c r="LF116"/>
      <c r="LG116"/>
      <c r="LH116"/>
      <c r="LI116"/>
      <c r="LJ116"/>
      <c r="LK116"/>
      <c r="LL116"/>
      <c r="LM116"/>
      <c r="LN116"/>
      <c r="LO116"/>
      <c r="LP116"/>
      <c r="LQ116"/>
      <c r="LR116"/>
      <c r="LS116"/>
      <c r="LT116"/>
      <c r="LU116"/>
      <c r="LV116"/>
      <c r="LW116"/>
      <c r="LX116"/>
      <c r="LY116"/>
      <c r="LZ116"/>
      <c r="MA116"/>
      <c r="MB116"/>
      <c r="MC116"/>
      <c r="MD116"/>
      <c r="ME116"/>
      <c r="MF116"/>
      <c r="MG116"/>
      <c r="MH116"/>
      <c r="MI116"/>
      <c r="MJ116"/>
      <c r="MK116"/>
      <c r="ML116"/>
      <c r="MM116"/>
      <c r="MN116"/>
      <c r="MO116"/>
      <c r="MP116"/>
      <c r="MQ116"/>
      <c r="MR116"/>
      <c r="MS116"/>
      <c r="MT116"/>
      <c r="MU116"/>
      <c r="MV116"/>
      <c r="MW116"/>
      <c r="MX116"/>
      <c r="MY116"/>
      <c r="MZ116"/>
      <c r="NA116"/>
      <c r="NB116"/>
      <c r="NC116"/>
    </row>
    <row r="117" spans="1:367" s="550" customFormat="1" ht="21.95" customHeight="1">
      <c r="A117" s="554"/>
      <c r="B117" s="555">
        <v>1</v>
      </c>
      <c r="C117" s="49" t="s">
        <v>1438</v>
      </c>
      <c r="D117" s="50" t="s">
        <v>222</v>
      </c>
      <c r="E117" s="26" t="s">
        <v>74</v>
      </c>
      <c r="F117" s="552">
        <f>SUM(G117:IM117)</f>
        <v>12</v>
      </c>
      <c r="G117" s="552"/>
      <c r="H117" s="552"/>
      <c r="I117" s="552"/>
      <c r="J117" s="552"/>
      <c r="K117" s="552"/>
      <c r="L117" s="552"/>
      <c r="M117" s="552"/>
      <c r="N117" s="552"/>
      <c r="O117" s="552"/>
      <c r="P117" s="552"/>
      <c r="Q117" s="552"/>
      <c r="R117" s="552"/>
      <c r="S117" s="552"/>
      <c r="T117" s="552"/>
      <c r="U117" s="552"/>
      <c r="V117" s="552"/>
      <c r="W117" s="552"/>
      <c r="X117" s="552"/>
      <c r="Y117" s="552"/>
      <c r="Z117" s="552"/>
      <c r="AA117" s="552"/>
      <c r="AB117" s="552"/>
      <c r="AC117" s="552"/>
      <c r="AD117" s="552"/>
      <c r="AE117" s="552"/>
      <c r="AF117" s="552"/>
      <c r="AG117" s="552"/>
      <c r="AH117" s="552"/>
      <c r="AI117" s="552"/>
      <c r="AJ117" s="552"/>
      <c r="AK117" s="552"/>
      <c r="AL117" s="552"/>
      <c r="AM117" s="552"/>
      <c r="AN117" s="552"/>
      <c r="AO117" s="552"/>
      <c r="AP117" s="552"/>
      <c r="AQ117" s="552"/>
      <c r="AR117" s="552"/>
      <c r="AS117" s="552"/>
      <c r="AT117" s="552"/>
      <c r="AU117" s="552"/>
      <c r="AV117" s="552"/>
      <c r="AW117" s="552"/>
      <c r="AX117" s="552"/>
      <c r="AY117" s="552"/>
      <c r="AZ117" s="552"/>
      <c r="BA117" s="552"/>
      <c r="BB117" s="552"/>
      <c r="BC117" s="552"/>
      <c r="BD117" s="552"/>
      <c r="BE117" s="552"/>
      <c r="BF117" s="552"/>
      <c r="BG117" s="552"/>
      <c r="BH117" s="552"/>
      <c r="BI117" s="552"/>
      <c r="BJ117" s="552"/>
      <c r="BK117" s="552"/>
      <c r="BL117" s="552"/>
      <c r="BM117" s="552"/>
      <c r="BN117" s="552"/>
      <c r="BO117" s="552"/>
      <c r="BP117" s="552"/>
      <c r="BQ117" s="552"/>
      <c r="BR117" s="552"/>
      <c r="BS117" s="552"/>
      <c r="BT117" s="552"/>
      <c r="BU117" s="552"/>
      <c r="BV117" s="552"/>
      <c r="BW117" s="552"/>
      <c r="BX117" s="552"/>
      <c r="BY117" s="552"/>
      <c r="BZ117" s="552"/>
      <c r="CA117" s="552"/>
      <c r="CB117" s="552"/>
      <c r="CC117" s="552"/>
      <c r="CD117" s="552"/>
      <c r="CE117" s="552"/>
      <c r="CF117" s="552"/>
      <c r="CG117" s="552"/>
      <c r="CH117" s="552"/>
      <c r="CI117" s="552"/>
      <c r="CJ117" s="552"/>
      <c r="CK117" s="552"/>
      <c r="CL117" s="552"/>
      <c r="CM117" s="552"/>
      <c r="CN117" s="552"/>
      <c r="CO117" s="552"/>
      <c r="CP117" s="552"/>
      <c r="CQ117" s="552"/>
      <c r="CR117" s="552"/>
      <c r="CS117" s="552"/>
      <c r="CT117" s="552"/>
      <c r="CU117" s="552"/>
      <c r="CV117" s="552"/>
      <c r="CW117" s="552"/>
      <c r="CX117" s="552"/>
      <c r="CY117" s="552"/>
      <c r="CZ117" s="552"/>
      <c r="DA117" s="552"/>
      <c r="DB117" s="552"/>
      <c r="DC117" s="552"/>
      <c r="DD117" s="552"/>
      <c r="DE117" s="552"/>
      <c r="DF117" s="552"/>
      <c r="DG117" s="552"/>
      <c r="DH117" s="552"/>
      <c r="DI117" s="552"/>
      <c r="DJ117" s="552">
        <v>1</v>
      </c>
      <c r="DK117" s="552">
        <v>1</v>
      </c>
      <c r="DL117" s="552"/>
      <c r="DM117" s="552"/>
      <c r="DN117" s="552"/>
      <c r="DO117" s="552"/>
      <c r="DP117" s="552"/>
      <c r="DQ117" s="552"/>
      <c r="DR117" s="552"/>
      <c r="DS117" s="552"/>
      <c r="DT117" s="552"/>
      <c r="DU117" s="552"/>
      <c r="DV117" s="552"/>
      <c r="DW117" s="552"/>
      <c r="DX117" s="552"/>
      <c r="DY117" s="552"/>
      <c r="DZ117" s="552"/>
      <c r="EA117" s="552"/>
      <c r="EB117" s="552"/>
      <c r="EC117" s="552"/>
      <c r="ED117" s="552"/>
      <c r="EE117" s="552"/>
      <c r="EF117" s="552"/>
      <c r="EG117" s="552">
        <v>1</v>
      </c>
      <c r="EH117" s="552"/>
      <c r="EI117" s="552"/>
      <c r="EJ117" s="552"/>
      <c r="EK117" s="552"/>
      <c r="EL117" s="552"/>
      <c r="EM117" s="552"/>
      <c r="EN117" s="552"/>
      <c r="EO117" s="552"/>
      <c r="EP117" s="552"/>
      <c r="EQ117" s="552"/>
      <c r="ER117" s="552"/>
      <c r="ES117" s="552"/>
      <c r="ET117" s="552"/>
      <c r="EU117" s="552">
        <v>1</v>
      </c>
      <c r="EV117" s="552">
        <v>1</v>
      </c>
      <c r="EW117" s="552"/>
      <c r="EX117" s="552"/>
      <c r="EY117" s="552"/>
      <c r="EZ117" s="552"/>
      <c r="FA117" s="552">
        <v>1</v>
      </c>
      <c r="FB117" s="552">
        <v>1</v>
      </c>
      <c r="FC117" s="552"/>
      <c r="FD117" s="552"/>
      <c r="FE117" s="552">
        <v>1</v>
      </c>
      <c r="FF117" s="552">
        <v>1</v>
      </c>
      <c r="FG117" s="552"/>
      <c r="FH117" s="552"/>
      <c r="FI117" s="552">
        <v>1</v>
      </c>
      <c r="FJ117" s="552"/>
      <c r="FK117" s="552"/>
      <c r="FL117" s="552"/>
      <c r="FM117" s="552"/>
      <c r="FN117" s="552"/>
      <c r="FO117" s="552"/>
      <c r="FP117" s="552"/>
      <c r="FQ117" s="552"/>
      <c r="FR117" s="552"/>
      <c r="FS117" s="552"/>
      <c r="FT117" s="552"/>
      <c r="FU117" s="552"/>
      <c r="FV117" s="552"/>
      <c r="FW117" s="552"/>
      <c r="FX117" s="552"/>
      <c r="FY117" s="552"/>
      <c r="FZ117" s="552"/>
      <c r="GA117" s="552"/>
      <c r="GB117" s="552"/>
      <c r="GC117" s="552"/>
      <c r="GD117" s="552"/>
      <c r="GE117" s="552"/>
      <c r="GF117" s="552"/>
      <c r="GG117" s="552"/>
      <c r="GH117" s="552"/>
      <c r="GI117" s="552"/>
      <c r="GJ117" s="552"/>
      <c r="GK117" s="552"/>
      <c r="GL117" s="552"/>
      <c r="GM117" s="552"/>
      <c r="GN117" s="552"/>
      <c r="GO117" s="552"/>
      <c r="GP117" s="552"/>
      <c r="GQ117" s="552"/>
      <c r="GR117" s="552"/>
      <c r="GS117" s="552"/>
      <c r="GT117" s="552"/>
      <c r="GU117" s="552"/>
      <c r="GV117" s="552"/>
      <c r="GW117" s="552"/>
      <c r="GX117" s="552"/>
      <c r="GY117" s="552"/>
      <c r="GZ117" s="552"/>
      <c r="HA117" s="552"/>
      <c r="HB117" s="552"/>
      <c r="HC117" s="552"/>
      <c r="HD117" s="552"/>
      <c r="HE117" s="552"/>
      <c r="HF117" s="552"/>
      <c r="HG117" s="552"/>
      <c r="HH117" s="552"/>
      <c r="HI117" s="552">
        <v>1</v>
      </c>
      <c r="HJ117" s="552"/>
      <c r="HK117" s="552"/>
      <c r="HL117" s="552"/>
      <c r="HM117" s="552"/>
      <c r="HN117" s="552"/>
      <c r="HO117" s="552"/>
      <c r="HP117" s="552"/>
      <c r="HQ117" s="552"/>
      <c r="HR117" s="552">
        <v>1</v>
      </c>
      <c r="HS117" s="552"/>
      <c r="HT117" s="552"/>
      <c r="HU117" s="552"/>
      <c r="HV117" s="552"/>
      <c r="HW117" s="552"/>
      <c r="HX117" s="552"/>
      <c r="HY117" s="552"/>
      <c r="HZ117" s="552"/>
      <c r="IA117" s="552"/>
      <c r="IB117" s="552"/>
      <c r="IC117" s="552"/>
      <c r="ID117" s="552"/>
      <c r="IE117" s="552"/>
      <c r="IF117" s="552"/>
      <c r="IG117" s="552"/>
      <c r="IH117" s="552"/>
      <c r="II117" s="552"/>
      <c r="IJ117" s="552"/>
      <c r="IK117" s="552"/>
      <c r="IL117" s="552"/>
      <c r="IM117" s="552"/>
      <c r="IN117" s="552"/>
      <c r="IO117" s="552"/>
      <c r="IP117" s="552"/>
      <c r="IQ117" s="552"/>
      <c r="IR117" s="552"/>
      <c r="IS117" s="552"/>
      <c r="IT117" s="552"/>
      <c r="IU117" s="552"/>
      <c r="IV117" s="552"/>
      <c r="IW117" s="552"/>
      <c r="IX117" s="552"/>
      <c r="IY117" s="552"/>
      <c r="IZ117" s="552"/>
      <c r="JA117" s="552"/>
      <c r="JB117" s="721"/>
      <c r="JC117" s="721"/>
      <c r="JD117" s="299"/>
      <c r="JE117" s="549"/>
      <c r="JF117" s="549" t="str">
        <f>CONCATENATE($B$116,C117,D117)</f>
        <v>3)  스마트전력관리장치 보완스마트전력관리장치 설치12V, 30A, 통신용, 디지털 표시형, 32bit CPU탑재형</v>
      </c>
      <c r="JG117" s="549">
        <f>F117</f>
        <v>12</v>
      </c>
      <c r="JH117" s="549" t="str">
        <f>E117</f>
        <v>대</v>
      </c>
      <c r="JI117" s="549"/>
      <c r="JJ117" s="712"/>
      <c r="JK117" s="566"/>
      <c r="JL117" s="567"/>
      <c r="JM117" s="568"/>
      <c r="JN117" s="569"/>
      <c r="JO117" s="569"/>
      <c r="JP117" s="569"/>
      <c r="JQ117"/>
      <c r="JR117"/>
      <c r="JS117"/>
      <c r="JT117"/>
      <c r="JU117"/>
      <c r="JV117"/>
      <c r="JW117"/>
      <c r="JX117"/>
      <c r="JY117"/>
      <c r="JZ117"/>
      <c r="KA117"/>
      <c r="KB117"/>
      <c r="KC117"/>
      <c r="KD117"/>
      <c r="KE117"/>
      <c r="KF117"/>
      <c r="KG117"/>
      <c r="KH117"/>
      <c r="KI117"/>
      <c r="KJ117"/>
      <c r="KK117"/>
      <c r="KL117"/>
      <c r="KM117"/>
      <c r="KN117"/>
      <c r="KO117"/>
      <c r="KP117"/>
      <c r="KQ117"/>
      <c r="KR117"/>
      <c r="KS117"/>
      <c r="KT117"/>
      <c r="KU117"/>
      <c r="KV117"/>
      <c r="KW117"/>
      <c r="KX117"/>
      <c r="KY117"/>
      <c r="KZ117"/>
      <c r="LA117"/>
      <c r="LB117"/>
      <c r="LC117"/>
      <c r="LD117"/>
      <c r="LE117"/>
      <c r="LF117"/>
      <c r="LG117"/>
      <c r="LH117"/>
      <c r="LI117"/>
      <c r="LJ117"/>
      <c r="LK117"/>
      <c r="LL117"/>
      <c r="LM117"/>
      <c r="LN117"/>
      <c r="LO117"/>
      <c r="LP117"/>
      <c r="LQ117"/>
      <c r="LR117"/>
      <c r="LS117"/>
      <c r="LT117"/>
      <c r="LU117"/>
      <c r="LV117"/>
      <c r="LW117"/>
      <c r="LX117"/>
      <c r="LY117"/>
      <c r="LZ117"/>
      <c r="MA117"/>
      <c r="MB117"/>
      <c r="MC117"/>
      <c r="MD117"/>
      <c r="ME117"/>
      <c r="MF117"/>
      <c r="MG117"/>
      <c r="MH117"/>
      <c r="MI117"/>
      <c r="MJ117"/>
      <c r="MK117"/>
      <c r="ML117"/>
      <c r="MM117"/>
      <c r="MN117"/>
      <c r="MO117"/>
      <c r="MP117"/>
      <c r="MQ117"/>
      <c r="MR117"/>
      <c r="MS117"/>
      <c r="MT117"/>
      <c r="MU117"/>
      <c r="MV117"/>
      <c r="MW117"/>
      <c r="MX117"/>
      <c r="MY117"/>
      <c r="MZ117"/>
      <c r="NA117"/>
      <c r="NB117"/>
      <c r="NC117"/>
    </row>
    <row r="118" spans="1:367" s="550" customFormat="1" ht="21.95" customHeight="1">
      <c r="A118" s="554"/>
      <c r="B118" s="570"/>
      <c r="C118" s="49"/>
      <c r="D118" s="49"/>
      <c r="E118" s="26"/>
      <c r="F118" s="552"/>
      <c r="G118" s="552"/>
      <c r="H118" s="552"/>
      <c r="I118" s="552"/>
      <c r="J118" s="552"/>
      <c r="K118" s="552"/>
      <c r="L118" s="552"/>
      <c r="M118" s="552"/>
      <c r="N118" s="552"/>
      <c r="O118" s="552"/>
      <c r="P118" s="552"/>
      <c r="Q118" s="552"/>
      <c r="R118" s="552"/>
      <c r="S118" s="552"/>
      <c r="T118" s="552"/>
      <c r="U118" s="552"/>
      <c r="V118" s="552"/>
      <c r="W118" s="552"/>
      <c r="X118" s="552"/>
      <c r="Y118" s="552"/>
      <c r="Z118" s="552"/>
      <c r="AA118" s="552"/>
      <c r="AB118" s="552"/>
      <c r="AC118" s="552"/>
      <c r="AD118" s="552"/>
      <c r="AE118" s="552"/>
      <c r="AF118" s="552"/>
      <c r="AG118" s="552"/>
      <c r="AH118" s="552"/>
      <c r="AI118" s="552"/>
      <c r="AJ118" s="552"/>
      <c r="AK118" s="552"/>
      <c r="AL118" s="552"/>
      <c r="AM118" s="552"/>
      <c r="AN118" s="552"/>
      <c r="AO118" s="552"/>
      <c r="AP118" s="552"/>
      <c r="AQ118" s="552"/>
      <c r="AR118" s="552"/>
      <c r="AS118" s="552"/>
      <c r="AT118" s="552"/>
      <c r="AU118" s="552"/>
      <c r="AV118" s="552"/>
      <c r="AW118" s="552"/>
      <c r="AX118" s="552"/>
      <c r="AY118" s="552"/>
      <c r="AZ118" s="552"/>
      <c r="BA118" s="552"/>
      <c r="BB118" s="552"/>
      <c r="BC118" s="552"/>
      <c r="BD118" s="552"/>
      <c r="BE118" s="552"/>
      <c r="BF118" s="552"/>
      <c r="BG118" s="552"/>
      <c r="BH118" s="552"/>
      <c r="BI118" s="552"/>
      <c r="BJ118" s="552"/>
      <c r="BK118" s="552"/>
      <c r="BL118" s="552"/>
      <c r="BM118" s="552"/>
      <c r="BN118" s="552"/>
      <c r="BO118" s="552"/>
      <c r="BP118" s="552"/>
      <c r="BQ118" s="552"/>
      <c r="BR118" s="552"/>
      <c r="BS118" s="552"/>
      <c r="BT118" s="552"/>
      <c r="BU118" s="552"/>
      <c r="BV118" s="552"/>
      <c r="BW118" s="552"/>
      <c r="BX118" s="552"/>
      <c r="BY118" s="552"/>
      <c r="BZ118" s="552"/>
      <c r="CA118" s="552"/>
      <c r="CB118" s="552"/>
      <c r="CC118" s="552"/>
      <c r="CD118" s="552"/>
      <c r="CE118" s="552"/>
      <c r="CF118" s="552"/>
      <c r="CG118" s="552"/>
      <c r="CH118" s="552"/>
      <c r="CI118" s="552"/>
      <c r="CJ118" s="552"/>
      <c r="CK118" s="552"/>
      <c r="CL118" s="552"/>
      <c r="CM118" s="552"/>
      <c r="CN118" s="552"/>
      <c r="CO118" s="552"/>
      <c r="CP118" s="552"/>
      <c r="CQ118" s="552"/>
      <c r="CR118" s="552"/>
      <c r="CS118" s="552"/>
      <c r="CT118" s="552"/>
      <c r="CU118" s="552"/>
      <c r="CV118" s="552"/>
      <c r="CW118" s="552"/>
      <c r="CX118" s="552"/>
      <c r="CY118" s="552"/>
      <c r="CZ118" s="552"/>
      <c r="DA118" s="552"/>
      <c r="DB118" s="552"/>
      <c r="DC118" s="552"/>
      <c r="DD118" s="552"/>
      <c r="DE118" s="552"/>
      <c r="DF118" s="552"/>
      <c r="DG118" s="552"/>
      <c r="DH118" s="552"/>
      <c r="DI118" s="552"/>
      <c r="DJ118" s="552"/>
      <c r="DK118" s="552"/>
      <c r="DL118" s="552"/>
      <c r="DM118" s="552"/>
      <c r="DN118" s="552"/>
      <c r="DO118" s="552"/>
      <c r="DP118" s="552"/>
      <c r="DQ118" s="552"/>
      <c r="DR118" s="552"/>
      <c r="DS118" s="552"/>
      <c r="DT118" s="552"/>
      <c r="DU118" s="552"/>
      <c r="DV118" s="552"/>
      <c r="DW118" s="552"/>
      <c r="DX118" s="552"/>
      <c r="DY118" s="552"/>
      <c r="DZ118" s="552"/>
      <c r="EA118" s="552"/>
      <c r="EB118" s="552"/>
      <c r="EC118" s="552"/>
      <c r="ED118" s="552"/>
      <c r="EE118" s="552"/>
      <c r="EF118" s="552"/>
      <c r="EG118" s="552"/>
      <c r="EH118" s="552"/>
      <c r="EI118" s="552"/>
      <c r="EJ118" s="552"/>
      <c r="EK118" s="552"/>
      <c r="EL118" s="552"/>
      <c r="EM118" s="552"/>
      <c r="EN118" s="552"/>
      <c r="EO118" s="552"/>
      <c r="EP118" s="552"/>
      <c r="EQ118" s="552"/>
      <c r="ER118" s="552"/>
      <c r="ES118" s="552"/>
      <c r="ET118" s="552"/>
      <c r="EU118" s="552"/>
      <c r="EV118" s="552"/>
      <c r="EW118" s="552"/>
      <c r="EX118" s="552"/>
      <c r="EY118" s="552"/>
      <c r="EZ118" s="552"/>
      <c r="FA118" s="552"/>
      <c r="FB118" s="552"/>
      <c r="FC118" s="552"/>
      <c r="FD118" s="552"/>
      <c r="FE118" s="552"/>
      <c r="FF118" s="552"/>
      <c r="FG118" s="552"/>
      <c r="FH118" s="552"/>
      <c r="FI118" s="552"/>
      <c r="FJ118" s="552"/>
      <c r="FK118" s="552"/>
      <c r="FL118" s="552"/>
      <c r="FM118" s="552"/>
      <c r="FN118" s="552"/>
      <c r="FO118" s="552"/>
      <c r="FP118" s="552"/>
      <c r="FQ118" s="552"/>
      <c r="FR118" s="552"/>
      <c r="FS118" s="552"/>
      <c r="FT118" s="552"/>
      <c r="FU118" s="552"/>
      <c r="FV118" s="552"/>
      <c r="FW118" s="552"/>
      <c r="FX118" s="552"/>
      <c r="FY118" s="552"/>
      <c r="FZ118" s="552"/>
      <c r="GA118" s="552"/>
      <c r="GB118" s="552"/>
      <c r="GC118" s="552"/>
      <c r="GD118" s="552"/>
      <c r="GE118" s="552"/>
      <c r="GF118" s="552"/>
      <c r="GG118" s="552"/>
      <c r="GH118" s="552"/>
      <c r="GI118" s="552"/>
      <c r="GJ118" s="552"/>
      <c r="GK118" s="552"/>
      <c r="GL118" s="552"/>
      <c r="GM118" s="552"/>
      <c r="GN118" s="552"/>
      <c r="GO118" s="552"/>
      <c r="GP118" s="552"/>
      <c r="GQ118" s="552"/>
      <c r="GR118" s="552"/>
      <c r="GS118" s="552"/>
      <c r="GT118" s="552"/>
      <c r="GU118" s="552"/>
      <c r="GV118" s="552"/>
      <c r="GW118" s="552"/>
      <c r="GX118" s="552"/>
      <c r="GY118" s="552"/>
      <c r="GZ118" s="552"/>
      <c r="HA118" s="552"/>
      <c r="HB118" s="552"/>
      <c r="HC118" s="552"/>
      <c r="HD118" s="552"/>
      <c r="HE118" s="552"/>
      <c r="HF118" s="552"/>
      <c r="HG118" s="552"/>
      <c r="HH118" s="552"/>
      <c r="HI118" s="552"/>
      <c r="HJ118" s="552"/>
      <c r="HK118" s="552"/>
      <c r="HL118" s="552"/>
      <c r="HM118" s="552"/>
      <c r="HN118" s="552"/>
      <c r="HO118" s="552"/>
      <c r="HP118" s="552"/>
      <c r="HQ118" s="552"/>
      <c r="HR118" s="552"/>
      <c r="HS118" s="552"/>
      <c r="HT118" s="552"/>
      <c r="HU118" s="552"/>
      <c r="HV118" s="552"/>
      <c r="HW118" s="552"/>
      <c r="HX118" s="552"/>
      <c r="HY118" s="552"/>
      <c r="HZ118" s="552"/>
      <c r="IA118" s="552"/>
      <c r="IB118" s="552"/>
      <c r="IC118" s="552"/>
      <c r="ID118" s="552"/>
      <c r="IE118" s="552"/>
      <c r="IF118" s="552"/>
      <c r="IG118" s="552"/>
      <c r="IH118" s="552"/>
      <c r="II118" s="552"/>
      <c r="IJ118" s="552"/>
      <c r="IK118" s="552"/>
      <c r="IL118" s="552"/>
      <c r="IM118" s="552"/>
      <c r="IN118" s="552"/>
      <c r="IO118" s="552"/>
      <c r="IP118" s="552"/>
      <c r="IQ118" s="552"/>
      <c r="IR118" s="552"/>
      <c r="IS118" s="552"/>
      <c r="IT118" s="552"/>
      <c r="IU118" s="552"/>
      <c r="IV118" s="552"/>
      <c r="IW118" s="552"/>
      <c r="IX118" s="552"/>
      <c r="IY118" s="552"/>
      <c r="IZ118" s="552"/>
      <c r="JA118" s="552"/>
      <c r="JB118" s="721"/>
      <c r="JC118" s="721"/>
      <c r="JD118" s="299"/>
      <c r="JE118" s="549"/>
      <c r="JF118" s="549"/>
      <c r="JG118" s="549"/>
      <c r="JH118" s="549"/>
      <c r="JI118" s="549"/>
      <c r="JJ118" s="712"/>
      <c r="JK118" s="566"/>
      <c r="JL118" s="567"/>
      <c r="JM118" s="568"/>
      <c r="JN118" s="569"/>
      <c r="JO118" s="569"/>
      <c r="JP118" s="569"/>
      <c r="JQ118"/>
      <c r="JR118"/>
      <c r="JS118"/>
      <c r="JT118"/>
      <c r="JU118"/>
      <c r="JV118"/>
      <c r="JW118"/>
      <c r="JX118"/>
      <c r="JY118"/>
      <c r="JZ118"/>
      <c r="KA118"/>
      <c r="KB118"/>
      <c r="KC118"/>
      <c r="KD118"/>
      <c r="KE118"/>
      <c r="KF118"/>
      <c r="KG118"/>
      <c r="KH118"/>
      <c r="KI118"/>
      <c r="KJ118"/>
      <c r="KK118"/>
      <c r="KL118"/>
      <c r="KM118"/>
      <c r="KN118"/>
      <c r="KO118"/>
      <c r="KP118"/>
      <c r="KQ118"/>
      <c r="KR118"/>
      <c r="KS118"/>
      <c r="KT118"/>
      <c r="KU118"/>
      <c r="KV118"/>
      <c r="KW118"/>
      <c r="KX118"/>
      <c r="KY118"/>
      <c r="KZ118"/>
      <c r="LA118"/>
      <c r="LB118"/>
      <c r="LC118"/>
      <c r="LD118"/>
      <c r="LE118"/>
      <c r="LF118"/>
      <c r="LG118"/>
      <c r="LH118"/>
      <c r="LI118"/>
      <c r="LJ118"/>
      <c r="LK118"/>
      <c r="LL118"/>
      <c r="LM118"/>
      <c r="LN118"/>
      <c r="LO118"/>
      <c r="LP118"/>
      <c r="LQ118"/>
      <c r="LR118"/>
      <c r="LS118"/>
      <c r="LT118"/>
      <c r="LU118"/>
      <c r="LV118"/>
      <c r="LW118"/>
      <c r="LX118"/>
      <c r="LY118"/>
      <c r="LZ118"/>
      <c r="MA118"/>
      <c r="MB118"/>
      <c r="MC118"/>
      <c r="MD118"/>
      <c r="ME118"/>
      <c r="MF118"/>
      <c r="MG118"/>
      <c r="MH118"/>
      <c r="MI118"/>
      <c r="MJ118"/>
      <c r="MK118"/>
      <c r="ML118"/>
      <c r="MM118"/>
      <c r="MN118"/>
      <c r="MO118"/>
      <c r="MP118"/>
      <c r="MQ118"/>
      <c r="MR118"/>
      <c r="MS118"/>
      <c r="MT118"/>
      <c r="MU118"/>
      <c r="MV118"/>
      <c r="MW118"/>
      <c r="MX118"/>
      <c r="MY118"/>
      <c r="MZ118"/>
      <c r="NA118"/>
      <c r="NB118"/>
      <c r="NC118"/>
    </row>
    <row r="119" spans="1:367" s="550" customFormat="1" ht="21.95" customHeight="1">
      <c r="A119" s="554"/>
      <c r="B119" s="551" t="s">
        <v>2379</v>
      </c>
      <c r="C119" s="49"/>
      <c r="D119" s="49"/>
      <c r="E119" s="26"/>
      <c r="F119" s="552"/>
      <c r="G119" s="552"/>
      <c r="H119" s="552"/>
      <c r="I119" s="552"/>
      <c r="J119" s="552"/>
      <c r="K119" s="552"/>
      <c r="L119" s="552"/>
      <c r="M119" s="552"/>
      <c r="N119" s="552"/>
      <c r="O119" s="552"/>
      <c r="P119" s="552"/>
      <c r="Q119" s="552"/>
      <c r="R119" s="552"/>
      <c r="S119" s="552"/>
      <c r="T119" s="552"/>
      <c r="U119" s="552"/>
      <c r="V119" s="552"/>
      <c r="W119" s="552"/>
      <c r="X119" s="552"/>
      <c r="Y119" s="552"/>
      <c r="Z119" s="552"/>
      <c r="AA119" s="552"/>
      <c r="AB119" s="552"/>
      <c r="AC119" s="552"/>
      <c r="AD119" s="552"/>
      <c r="AE119" s="552"/>
      <c r="AF119" s="552"/>
      <c r="AG119" s="552"/>
      <c r="AH119" s="552"/>
      <c r="AI119" s="552"/>
      <c r="AJ119" s="552"/>
      <c r="AK119" s="552"/>
      <c r="AL119" s="552"/>
      <c r="AM119" s="552"/>
      <c r="AN119" s="552"/>
      <c r="AO119" s="552"/>
      <c r="AP119" s="552"/>
      <c r="AQ119" s="552"/>
      <c r="AR119" s="552"/>
      <c r="AS119" s="552"/>
      <c r="AT119" s="552"/>
      <c r="AU119" s="552"/>
      <c r="AV119" s="552"/>
      <c r="AW119" s="552"/>
      <c r="AX119" s="552"/>
      <c r="AY119" s="552"/>
      <c r="AZ119" s="552"/>
      <c r="BA119" s="552"/>
      <c r="BB119" s="552"/>
      <c r="BC119" s="552"/>
      <c r="BD119" s="552"/>
      <c r="BE119" s="552"/>
      <c r="BF119" s="552"/>
      <c r="BG119" s="552"/>
      <c r="BH119" s="552"/>
      <c r="BI119" s="552"/>
      <c r="BJ119" s="552"/>
      <c r="BK119" s="552"/>
      <c r="BL119" s="552"/>
      <c r="BM119" s="552"/>
      <c r="BN119" s="552"/>
      <c r="BO119" s="552"/>
      <c r="BP119" s="552"/>
      <c r="BQ119" s="552"/>
      <c r="BR119" s="552"/>
      <c r="BS119" s="552"/>
      <c r="BT119" s="552"/>
      <c r="BU119" s="552"/>
      <c r="BV119" s="552"/>
      <c r="BW119" s="552"/>
      <c r="BX119" s="552"/>
      <c r="BY119" s="552"/>
      <c r="BZ119" s="552"/>
      <c r="CA119" s="552"/>
      <c r="CB119" s="552"/>
      <c r="CC119" s="552"/>
      <c r="CD119" s="552"/>
      <c r="CE119" s="552"/>
      <c r="CF119" s="552"/>
      <c r="CG119" s="552"/>
      <c r="CH119" s="552"/>
      <c r="CI119" s="552"/>
      <c r="CJ119" s="552"/>
      <c r="CK119" s="552"/>
      <c r="CL119" s="552"/>
      <c r="CM119" s="552"/>
      <c r="CN119" s="552"/>
      <c r="CO119" s="552"/>
      <c r="CP119" s="552"/>
      <c r="CQ119" s="552"/>
      <c r="CR119" s="552"/>
      <c r="CS119" s="552"/>
      <c r="CT119" s="552"/>
      <c r="CU119" s="552"/>
      <c r="CV119" s="552"/>
      <c r="CW119" s="552"/>
      <c r="CX119" s="552"/>
      <c r="CY119" s="552"/>
      <c r="CZ119" s="552"/>
      <c r="DA119" s="552"/>
      <c r="DB119" s="552"/>
      <c r="DC119" s="552"/>
      <c r="DD119" s="552"/>
      <c r="DE119" s="552"/>
      <c r="DF119" s="552"/>
      <c r="DG119" s="552"/>
      <c r="DH119" s="552"/>
      <c r="DI119" s="552"/>
      <c r="DJ119" s="552"/>
      <c r="DK119" s="552"/>
      <c r="DL119" s="552"/>
      <c r="DM119" s="552"/>
      <c r="DN119" s="552"/>
      <c r="DO119" s="552"/>
      <c r="DP119" s="552"/>
      <c r="DQ119" s="552"/>
      <c r="DR119" s="552"/>
      <c r="DS119" s="552"/>
      <c r="DT119" s="552"/>
      <c r="DU119" s="552"/>
      <c r="DV119" s="552"/>
      <c r="DW119" s="552"/>
      <c r="DX119" s="552"/>
      <c r="DY119" s="552"/>
      <c r="DZ119" s="552"/>
      <c r="EA119" s="552"/>
      <c r="EB119" s="552"/>
      <c r="EC119" s="552"/>
      <c r="ED119" s="552"/>
      <c r="EE119" s="552"/>
      <c r="EF119" s="552"/>
      <c r="EG119" s="552"/>
      <c r="EH119" s="552"/>
      <c r="EI119" s="552"/>
      <c r="EJ119" s="552"/>
      <c r="EK119" s="552"/>
      <c r="EL119" s="552"/>
      <c r="EM119" s="552"/>
      <c r="EN119" s="552"/>
      <c r="EO119" s="552"/>
      <c r="EP119" s="552"/>
      <c r="EQ119" s="552"/>
      <c r="ER119" s="552"/>
      <c r="ES119" s="552"/>
      <c r="ET119" s="552"/>
      <c r="EU119" s="552"/>
      <c r="EV119" s="552"/>
      <c r="EW119" s="552"/>
      <c r="EX119" s="552"/>
      <c r="EY119" s="552"/>
      <c r="EZ119" s="552"/>
      <c r="FA119" s="552"/>
      <c r="FB119" s="552"/>
      <c r="FC119" s="552"/>
      <c r="FD119" s="552"/>
      <c r="FE119" s="552"/>
      <c r="FF119" s="552"/>
      <c r="FG119" s="552"/>
      <c r="FH119" s="552"/>
      <c r="FI119" s="552"/>
      <c r="FJ119" s="552"/>
      <c r="FK119" s="552"/>
      <c r="FL119" s="552"/>
      <c r="FM119" s="552"/>
      <c r="FN119" s="552"/>
      <c r="FO119" s="552"/>
      <c r="FP119" s="552"/>
      <c r="FQ119" s="552"/>
      <c r="FR119" s="552"/>
      <c r="FS119" s="552"/>
      <c r="FT119" s="552"/>
      <c r="FU119" s="552"/>
      <c r="FV119" s="552"/>
      <c r="FW119" s="552"/>
      <c r="FX119" s="552"/>
      <c r="FY119" s="552"/>
      <c r="FZ119" s="552"/>
      <c r="GA119" s="552"/>
      <c r="GB119" s="552"/>
      <c r="GC119" s="552"/>
      <c r="GD119" s="552"/>
      <c r="GE119" s="552"/>
      <c r="GF119" s="552"/>
      <c r="GG119" s="552"/>
      <c r="GH119" s="552"/>
      <c r="GI119" s="552"/>
      <c r="GJ119" s="552"/>
      <c r="GK119" s="552"/>
      <c r="GL119" s="552"/>
      <c r="GM119" s="552"/>
      <c r="GN119" s="552"/>
      <c r="GO119" s="552"/>
      <c r="GP119" s="552"/>
      <c r="GQ119" s="552"/>
      <c r="GR119" s="552"/>
      <c r="GS119" s="552"/>
      <c r="GT119" s="552"/>
      <c r="GU119" s="552"/>
      <c r="GV119" s="552"/>
      <c r="GW119" s="552"/>
      <c r="GX119" s="552"/>
      <c r="GY119" s="552"/>
      <c r="GZ119" s="552"/>
      <c r="HA119" s="552"/>
      <c r="HB119" s="552"/>
      <c r="HC119" s="552"/>
      <c r="HD119" s="552"/>
      <c r="HE119" s="552"/>
      <c r="HF119" s="552"/>
      <c r="HG119" s="552"/>
      <c r="HH119" s="552"/>
      <c r="HI119" s="552"/>
      <c r="HJ119" s="552"/>
      <c r="HK119" s="552"/>
      <c r="HL119" s="552"/>
      <c r="HM119" s="552"/>
      <c r="HN119" s="552"/>
      <c r="HO119" s="552"/>
      <c r="HP119" s="552"/>
      <c r="HQ119" s="552"/>
      <c r="HR119" s="552"/>
      <c r="HS119" s="552"/>
      <c r="HT119" s="552"/>
      <c r="HU119" s="552"/>
      <c r="HV119" s="552"/>
      <c r="HW119" s="552"/>
      <c r="HX119" s="552"/>
      <c r="HY119" s="552"/>
      <c r="HZ119" s="552"/>
      <c r="IA119" s="552"/>
      <c r="IB119" s="552"/>
      <c r="IC119" s="552"/>
      <c r="ID119" s="552"/>
      <c r="IE119" s="552"/>
      <c r="IF119" s="552"/>
      <c r="IG119" s="552"/>
      <c r="IH119" s="552"/>
      <c r="II119" s="552"/>
      <c r="IJ119" s="552"/>
      <c r="IK119" s="552"/>
      <c r="IL119" s="552"/>
      <c r="IM119" s="552"/>
      <c r="IN119" s="552"/>
      <c r="IO119" s="552"/>
      <c r="IP119" s="552"/>
      <c r="IQ119" s="552"/>
      <c r="IR119" s="552"/>
      <c r="IS119" s="552"/>
      <c r="IT119" s="552"/>
      <c r="IU119" s="552"/>
      <c r="IV119" s="552"/>
      <c r="IW119" s="552"/>
      <c r="IX119" s="552"/>
      <c r="IY119" s="552"/>
      <c r="IZ119" s="552"/>
      <c r="JA119" s="552"/>
      <c r="JB119" s="721"/>
      <c r="JC119" s="721"/>
      <c r="JD119" s="299"/>
      <c r="JE119" s="549"/>
      <c r="JF119" s="549"/>
      <c r="JG119" s="549"/>
      <c r="JH119" s="549"/>
      <c r="JI119" s="549"/>
      <c r="JJ119" s="712"/>
      <c r="JK119" s="566"/>
      <c r="JL119" s="567"/>
      <c r="JM119" s="568"/>
      <c r="JN119" s="569"/>
      <c r="JO119" s="569"/>
      <c r="JP119" s="569"/>
      <c r="JQ119"/>
      <c r="JR119"/>
      <c r="JS119"/>
      <c r="JT119"/>
      <c r="JU119"/>
      <c r="JV119"/>
      <c r="JW119"/>
      <c r="JX119"/>
      <c r="JY119"/>
      <c r="JZ119"/>
      <c r="KA119"/>
      <c r="KB119"/>
      <c r="KC119"/>
      <c r="KD119"/>
      <c r="KE119"/>
      <c r="KF119"/>
      <c r="KG119"/>
      <c r="KH119"/>
      <c r="KI119"/>
      <c r="KJ119"/>
      <c r="KK119"/>
      <c r="KL119"/>
      <c r="KM119"/>
      <c r="KN119"/>
      <c r="KO119"/>
      <c r="KP119"/>
      <c r="KQ119"/>
      <c r="KR119"/>
      <c r="KS119"/>
      <c r="KT119"/>
      <c r="KU119"/>
      <c r="KV119"/>
      <c r="KW119"/>
      <c r="KX119"/>
      <c r="KY119"/>
      <c r="KZ119"/>
      <c r="LA119"/>
      <c r="LB119"/>
      <c r="LC119"/>
      <c r="LD119"/>
      <c r="LE119"/>
      <c r="LF119"/>
      <c r="LG119"/>
      <c r="LH119"/>
      <c r="LI119"/>
      <c r="LJ119"/>
      <c r="LK119"/>
      <c r="LL119"/>
      <c r="LM119"/>
      <c r="LN119"/>
      <c r="LO119"/>
      <c r="LP119"/>
      <c r="LQ119"/>
      <c r="LR119"/>
      <c r="LS119"/>
      <c r="LT119"/>
      <c r="LU119"/>
      <c r="LV119"/>
      <c r="LW119"/>
      <c r="LX119"/>
      <c r="LY119"/>
      <c r="LZ119"/>
      <c r="MA119"/>
      <c r="MB119"/>
      <c r="MC119"/>
      <c r="MD119"/>
      <c r="ME119"/>
      <c r="MF119"/>
      <c r="MG119"/>
      <c r="MH119"/>
      <c r="MI119"/>
      <c r="MJ119"/>
      <c r="MK119"/>
      <c r="ML119"/>
      <c r="MM119"/>
      <c r="MN119"/>
      <c r="MO119"/>
      <c r="MP119"/>
      <c r="MQ119"/>
      <c r="MR119"/>
      <c r="MS119"/>
      <c r="MT119"/>
      <c r="MU119"/>
      <c r="MV119"/>
      <c r="MW119"/>
      <c r="MX119"/>
      <c r="MY119"/>
      <c r="MZ119"/>
      <c r="NA119"/>
      <c r="NB119"/>
      <c r="NC119"/>
    </row>
    <row r="120" spans="1:367" s="550" customFormat="1" ht="21.95" customHeight="1">
      <c r="A120" s="554"/>
      <c r="B120" s="570">
        <v>1</v>
      </c>
      <c r="C120" s="49" t="s">
        <v>2348</v>
      </c>
      <c r="D120" s="49" t="s">
        <v>1932</v>
      </c>
      <c r="E120" s="26" t="s">
        <v>1467</v>
      </c>
      <c r="F120" s="552">
        <f>SUM(G120:IM120)</f>
        <v>4</v>
      </c>
      <c r="G120" s="552"/>
      <c r="H120" s="552"/>
      <c r="I120" s="552"/>
      <c r="J120" s="552">
        <v>1</v>
      </c>
      <c r="K120" s="552">
        <v>1</v>
      </c>
      <c r="L120" s="552">
        <v>2</v>
      </c>
      <c r="M120" s="552"/>
      <c r="N120" s="552"/>
      <c r="O120" s="552"/>
      <c r="P120" s="552"/>
      <c r="Q120" s="552"/>
      <c r="R120" s="552"/>
      <c r="S120" s="552"/>
      <c r="T120" s="552"/>
      <c r="U120" s="552"/>
      <c r="V120" s="552"/>
      <c r="W120" s="552"/>
      <c r="X120" s="552"/>
      <c r="Y120" s="552"/>
      <c r="Z120" s="552"/>
      <c r="AA120" s="552"/>
      <c r="AB120" s="552"/>
      <c r="AC120" s="552"/>
      <c r="AD120" s="552"/>
      <c r="AE120" s="552"/>
      <c r="AF120" s="552"/>
      <c r="AG120" s="552"/>
      <c r="AH120" s="552"/>
      <c r="AI120" s="552"/>
      <c r="AJ120" s="552"/>
      <c r="AK120" s="552"/>
      <c r="AL120" s="552"/>
      <c r="AM120" s="552"/>
      <c r="AN120" s="552"/>
      <c r="AO120" s="552"/>
      <c r="AP120" s="552"/>
      <c r="AQ120" s="552"/>
      <c r="AR120" s="552"/>
      <c r="AS120" s="552"/>
      <c r="AT120" s="552"/>
      <c r="AU120" s="552"/>
      <c r="AV120" s="552"/>
      <c r="AW120" s="552"/>
      <c r="AX120" s="552"/>
      <c r="AY120" s="552"/>
      <c r="AZ120" s="552"/>
      <c r="BA120" s="552"/>
      <c r="BB120" s="552"/>
      <c r="BC120" s="552"/>
      <c r="BD120" s="552"/>
      <c r="BE120" s="552"/>
      <c r="BF120" s="552"/>
      <c r="BG120" s="552"/>
      <c r="BH120" s="552"/>
      <c r="BI120" s="552"/>
      <c r="BJ120" s="552"/>
      <c r="BK120" s="552"/>
      <c r="BL120" s="552"/>
      <c r="BM120" s="552"/>
      <c r="BN120" s="552"/>
      <c r="BO120" s="552"/>
      <c r="BP120" s="552"/>
      <c r="BQ120" s="552"/>
      <c r="BR120" s="552"/>
      <c r="BS120" s="552"/>
      <c r="BT120" s="552"/>
      <c r="BU120" s="552"/>
      <c r="BV120" s="552"/>
      <c r="BW120" s="552"/>
      <c r="BX120" s="552"/>
      <c r="BY120" s="552"/>
      <c r="BZ120" s="552"/>
      <c r="CA120" s="552"/>
      <c r="CB120" s="552"/>
      <c r="CC120" s="552"/>
      <c r="CD120" s="552"/>
      <c r="CE120" s="552"/>
      <c r="CF120" s="552"/>
      <c r="CG120" s="552"/>
      <c r="CH120" s="552"/>
      <c r="CI120" s="552"/>
      <c r="CJ120" s="552"/>
      <c r="CK120" s="552"/>
      <c r="CL120" s="552"/>
      <c r="CM120" s="552"/>
      <c r="CN120" s="552"/>
      <c r="CO120" s="552"/>
      <c r="CP120" s="552"/>
      <c r="CQ120" s="552"/>
      <c r="CR120" s="552"/>
      <c r="CS120" s="552"/>
      <c r="CT120" s="552"/>
      <c r="CU120" s="552"/>
      <c r="CV120" s="552"/>
      <c r="CW120" s="552"/>
      <c r="CX120" s="552"/>
      <c r="CY120" s="552"/>
      <c r="CZ120" s="552"/>
      <c r="DA120" s="552"/>
      <c r="DB120" s="552"/>
      <c r="DC120" s="552"/>
      <c r="DD120" s="552"/>
      <c r="DE120" s="552"/>
      <c r="DF120" s="552"/>
      <c r="DG120" s="552"/>
      <c r="DH120" s="552"/>
      <c r="DI120" s="552"/>
      <c r="DJ120" s="552"/>
      <c r="DK120" s="552"/>
      <c r="DL120" s="552"/>
      <c r="DM120" s="552"/>
      <c r="DN120" s="552"/>
      <c r="DO120" s="552"/>
      <c r="DP120" s="552"/>
      <c r="DQ120" s="552"/>
      <c r="DR120" s="552"/>
      <c r="DS120" s="552"/>
      <c r="DT120" s="552"/>
      <c r="DU120" s="552"/>
      <c r="DV120" s="552"/>
      <c r="DW120" s="552"/>
      <c r="DX120" s="552"/>
      <c r="DY120" s="552"/>
      <c r="DZ120" s="552"/>
      <c r="EA120" s="552"/>
      <c r="EB120" s="552"/>
      <c r="EC120" s="552"/>
      <c r="ED120" s="552"/>
      <c r="EE120" s="552"/>
      <c r="EF120" s="552"/>
      <c r="EG120" s="552"/>
      <c r="EH120" s="552"/>
      <c r="EI120" s="552"/>
      <c r="EJ120" s="552"/>
      <c r="EK120" s="552"/>
      <c r="EL120" s="552"/>
      <c r="EM120" s="552"/>
      <c r="EN120" s="552"/>
      <c r="EO120" s="552"/>
      <c r="EP120" s="552"/>
      <c r="EQ120" s="552"/>
      <c r="ER120" s="552"/>
      <c r="ES120" s="552"/>
      <c r="ET120" s="552"/>
      <c r="EU120" s="552"/>
      <c r="EV120" s="552"/>
      <c r="EW120" s="552"/>
      <c r="EX120" s="552"/>
      <c r="EY120" s="552"/>
      <c r="EZ120" s="552"/>
      <c r="FA120" s="552"/>
      <c r="FB120" s="552"/>
      <c r="FC120" s="552"/>
      <c r="FD120" s="552"/>
      <c r="FE120" s="552"/>
      <c r="FF120" s="552"/>
      <c r="FG120" s="552"/>
      <c r="FH120" s="552"/>
      <c r="FI120" s="552"/>
      <c r="FJ120" s="552"/>
      <c r="FK120" s="552"/>
      <c r="FL120" s="552"/>
      <c r="FM120" s="552"/>
      <c r="FN120" s="552"/>
      <c r="FO120" s="552"/>
      <c r="FP120" s="552"/>
      <c r="FQ120" s="552"/>
      <c r="FR120" s="552"/>
      <c r="FS120" s="552"/>
      <c r="FT120" s="552"/>
      <c r="FU120" s="552"/>
      <c r="FV120" s="552"/>
      <c r="FW120" s="552"/>
      <c r="FX120" s="552"/>
      <c r="FY120" s="552"/>
      <c r="FZ120" s="552"/>
      <c r="GA120" s="552"/>
      <c r="GB120" s="552"/>
      <c r="GC120" s="552"/>
      <c r="GD120" s="552"/>
      <c r="GE120" s="552"/>
      <c r="GF120" s="552"/>
      <c r="GG120" s="552"/>
      <c r="GH120" s="552"/>
      <c r="GI120" s="552"/>
      <c r="GJ120" s="552"/>
      <c r="GK120" s="552"/>
      <c r="GL120" s="552"/>
      <c r="GM120" s="552"/>
      <c r="GN120" s="552"/>
      <c r="GO120" s="552"/>
      <c r="GP120" s="552"/>
      <c r="GQ120" s="552"/>
      <c r="GR120" s="552"/>
      <c r="GS120" s="552"/>
      <c r="GT120" s="552"/>
      <c r="GU120" s="552"/>
      <c r="GV120" s="552"/>
      <c r="GW120" s="552"/>
      <c r="GX120" s="552"/>
      <c r="GY120" s="552"/>
      <c r="GZ120" s="552"/>
      <c r="HA120" s="552"/>
      <c r="HB120" s="552"/>
      <c r="HC120" s="552"/>
      <c r="HD120" s="552"/>
      <c r="HE120" s="552"/>
      <c r="HF120" s="552"/>
      <c r="HG120" s="552"/>
      <c r="HH120" s="552"/>
      <c r="HI120" s="552"/>
      <c r="HJ120" s="552"/>
      <c r="HK120" s="552"/>
      <c r="HL120" s="552"/>
      <c r="HM120" s="552"/>
      <c r="HN120" s="552"/>
      <c r="HO120" s="552"/>
      <c r="HP120" s="552"/>
      <c r="HQ120" s="552"/>
      <c r="HR120" s="552"/>
      <c r="HS120" s="552"/>
      <c r="HT120" s="552"/>
      <c r="HU120" s="552"/>
      <c r="HV120" s="552"/>
      <c r="HW120" s="552"/>
      <c r="HX120" s="552"/>
      <c r="HY120" s="552"/>
      <c r="HZ120" s="552"/>
      <c r="IA120" s="552"/>
      <c r="IB120" s="552"/>
      <c r="IC120" s="552"/>
      <c r="ID120" s="552"/>
      <c r="IE120" s="552"/>
      <c r="IF120" s="552"/>
      <c r="IG120" s="552"/>
      <c r="IH120" s="552"/>
      <c r="II120" s="552"/>
      <c r="IJ120" s="552"/>
      <c r="IK120" s="552"/>
      <c r="IL120" s="552"/>
      <c r="IM120" s="552"/>
      <c r="IN120" s="552"/>
      <c r="IO120" s="552"/>
      <c r="IP120" s="552"/>
      <c r="IQ120" s="552"/>
      <c r="IR120" s="552"/>
      <c r="IS120" s="552"/>
      <c r="IT120" s="552"/>
      <c r="IU120" s="552"/>
      <c r="IV120" s="552"/>
      <c r="IW120" s="552"/>
      <c r="IX120" s="552"/>
      <c r="IY120" s="552"/>
      <c r="IZ120" s="552"/>
      <c r="JA120" s="552"/>
      <c r="JB120" s="721"/>
      <c r="JC120" s="721"/>
      <c r="JD120" s="299"/>
      <c r="JE120" s="549"/>
      <c r="JF120" s="549" t="str">
        <f>CONCATENATE($B$119,C120,D120)</f>
        <v>4)  VHF통신망 보완Dipole 안테나 철거150MHz대역, CV24A, 중계소용</v>
      </c>
      <c r="JG120" s="549">
        <f>F120</f>
        <v>4</v>
      </c>
      <c r="JH120" s="549" t="str">
        <f>E120</f>
        <v>기</v>
      </c>
      <c r="JI120" s="549"/>
      <c r="JJ120" s="712"/>
      <c r="JK120" s="566"/>
      <c r="JL120" s="567"/>
      <c r="JM120" s="568"/>
      <c r="JN120" s="569"/>
      <c r="JO120" s="569"/>
      <c r="JP120" s="569"/>
      <c r="JQ120"/>
      <c r="JR120"/>
      <c r="JS120"/>
      <c r="JT120"/>
      <c r="JU120"/>
      <c r="JV120"/>
      <c r="JW120"/>
      <c r="JX120"/>
      <c r="JY120"/>
      <c r="JZ120"/>
      <c r="KA120"/>
      <c r="KB120"/>
      <c r="KC120"/>
      <c r="KD120"/>
      <c r="KE120"/>
      <c r="KF120"/>
      <c r="KG120"/>
      <c r="KH120"/>
      <c r="KI120"/>
      <c r="KJ120"/>
      <c r="KK120"/>
      <c r="KL120"/>
      <c r="KM120"/>
      <c r="KN120"/>
      <c r="KO120"/>
      <c r="KP120"/>
      <c r="KQ120"/>
      <c r="KR120"/>
      <c r="KS120"/>
      <c r="KT120"/>
      <c r="KU120"/>
      <c r="KV120"/>
      <c r="KW120"/>
      <c r="KX120"/>
      <c r="KY120"/>
      <c r="KZ120"/>
      <c r="LA120"/>
      <c r="LB120"/>
      <c r="LC120"/>
      <c r="LD120"/>
      <c r="LE120"/>
      <c r="LF120"/>
      <c r="LG120"/>
      <c r="LH120"/>
      <c r="LI120"/>
      <c r="LJ120"/>
      <c r="LK120"/>
      <c r="LL120"/>
      <c r="LM120"/>
      <c r="LN120"/>
      <c r="LO120"/>
      <c r="LP120"/>
      <c r="LQ120"/>
      <c r="LR120"/>
      <c r="LS120"/>
      <c r="LT120"/>
      <c r="LU120"/>
      <c r="LV120"/>
      <c r="LW120"/>
      <c r="LX120"/>
      <c r="LY120"/>
      <c r="LZ120"/>
      <c r="MA120"/>
      <c r="MB120"/>
      <c r="MC120"/>
      <c r="MD120"/>
      <c r="ME120"/>
      <c r="MF120"/>
      <c r="MG120"/>
      <c r="MH120"/>
      <c r="MI120"/>
      <c r="MJ120"/>
      <c r="MK120"/>
      <c r="ML120"/>
      <c r="MM120"/>
      <c r="MN120"/>
      <c r="MO120"/>
      <c r="MP120"/>
      <c r="MQ120"/>
      <c r="MR120"/>
      <c r="MS120"/>
      <c r="MT120"/>
      <c r="MU120"/>
      <c r="MV120"/>
      <c r="MW120"/>
      <c r="MX120"/>
      <c r="MY120"/>
      <c r="MZ120"/>
      <c r="NA120"/>
      <c r="NB120"/>
      <c r="NC120"/>
    </row>
    <row r="121" spans="1:367" s="550" customFormat="1" ht="21.95" customHeight="1">
      <c r="A121" s="554"/>
      <c r="B121" s="570">
        <f>B120+1</f>
        <v>2</v>
      </c>
      <c r="C121" s="49" t="s">
        <v>2341</v>
      </c>
      <c r="D121" s="49" t="s">
        <v>1932</v>
      </c>
      <c r="E121" s="26" t="s">
        <v>1467</v>
      </c>
      <c r="F121" s="552">
        <f>SUM(G121:IM121)</f>
        <v>4</v>
      </c>
      <c r="G121" s="552"/>
      <c r="H121" s="552"/>
      <c r="I121" s="552"/>
      <c r="J121" s="552">
        <v>1</v>
      </c>
      <c r="K121" s="552">
        <v>1</v>
      </c>
      <c r="L121" s="552">
        <v>2</v>
      </c>
      <c r="M121" s="552"/>
      <c r="N121" s="552"/>
      <c r="O121" s="552"/>
      <c r="P121" s="552"/>
      <c r="Q121" s="552"/>
      <c r="R121" s="552"/>
      <c r="S121" s="552"/>
      <c r="T121" s="552"/>
      <c r="U121" s="552"/>
      <c r="V121" s="552"/>
      <c r="W121" s="552"/>
      <c r="X121" s="552"/>
      <c r="Y121" s="552"/>
      <c r="Z121" s="552"/>
      <c r="AA121" s="552"/>
      <c r="AB121" s="552"/>
      <c r="AC121" s="552"/>
      <c r="AD121" s="552"/>
      <c r="AE121" s="552"/>
      <c r="AF121" s="552"/>
      <c r="AG121" s="552"/>
      <c r="AH121" s="552"/>
      <c r="AI121" s="552"/>
      <c r="AJ121" s="552"/>
      <c r="AK121" s="552"/>
      <c r="AL121" s="552"/>
      <c r="AM121" s="552"/>
      <c r="AN121" s="552"/>
      <c r="AO121" s="552"/>
      <c r="AP121" s="552"/>
      <c r="AQ121" s="552"/>
      <c r="AR121" s="552"/>
      <c r="AS121" s="552"/>
      <c r="AT121" s="552"/>
      <c r="AU121" s="552"/>
      <c r="AV121" s="552"/>
      <c r="AW121" s="552"/>
      <c r="AX121" s="552"/>
      <c r="AY121" s="552"/>
      <c r="AZ121" s="552"/>
      <c r="BA121" s="552"/>
      <c r="BB121" s="552"/>
      <c r="BC121" s="552"/>
      <c r="BD121" s="552"/>
      <c r="BE121" s="552"/>
      <c r="BF121" s="552"/>
      <c r="BG121" s="552"/>
      <c r="BH121" s="552"/>
      <c r="BI121" s="552"/>
      <c r="BJ121" s="552"/>
      <c r="BK121" s="552"/>
      <c r="BL121" s="552"/>
      <c r="BM121" s="552"/>
      <c r="BN121" s="552"/>
      <c r="BO121" s="552"/>
      <c r="BP121" s="552"/>
      <c r="BQ121" s="552"/>
      <c r="BR121" s="552"/>
      <c r="BS121" s="552"/>
      <c r="BT121" s="552"/>
      <c r="BU121" s="552"/>
      <c r="BV121" s="552"/>
      <c r="BW121" s="552"/>
      <c r="BX121" s="552"/>
      <c r="BY121" s="552"/>
      <c r="BZ121" s="552"/>
      <c r="CA121" s="552"/>
      <c r="CB121" s="552"/>
      <c r="CC121" s="552"/>
      <c r="CD121" s="552"/>
      <c r="CE121" s="552"/>
      <c r="CF121" s="552"/>
      <c r="CG121" s="552"/>
      <c r="CH121" s="552"/>
      <c r="CI121" s="552"/>
      <c r="CJ121" s="552"/>
      <c r="CK121" s="552"/>
      <c r="CL121" s="552"/>
      <c r="CM121" s="552"/>
      <c r="CN121" s="552"/>
      <c r="CO121" s="552"/>
      <c r="CP121" s="552"/>
      <c r="CQ121" s="552"/>
      <c r="CR121" s="552"/>
      <c r="CS121" s="552"/>
      <c r="CT121" s="552"/>
      <c r="CU121" s="552"/>
      <c r="CV121" s="552"/>
      <c r="CW121" s="552"/>
      <c r="CX121" s="552"/>
      <c r="CY121" s="552"/>
      <c r="CZ121" s="552"/>
      <c r="DA121" s="552"/>
      <c r="DB121" s="552"/>
      <c r="DC121" s="552"/>
      <c r="DD121" s="552"/>
      <c r="DE121" s="552"/>
      <c r="DF121" s="552"/>
      <c r="DG121" s="552"/>
      <c r="DH121" s="552"/>
      <c r="DI121" s="552"/>
      <c r="DJ121" s="552"/>
      <c r="DK121" s="552"/>
      <c r="DL121" s="552"/>
      <c r="DM121" s="552"/>
      <c r="DN121" s="552"/>
      <c r="DO121" s="552"/>
      <c r="DP121" s="552"/>
      <c r="DQ121" s="552"/>
      <c r="DR121" s="552"/>
      <c r="DS121" s="552"/>
      <c r="DT121" s="552"/>
      <c r="DU121" s="552"/>
      <c r="DV121" s="552"/>
      <c r="DW121" s="552"/>
      <c r="DX121" s="552"/>
      <c r="DY121" s="552"/>
      <c r="DZ121" s="552"/>
      <c r="EA121" s="552"/>
      <c r="EB121" s="552"/>
      <c r="EC121" s="552"/>
      <c r="ED121" s="552"/>
      <c r="EE121" s="552"/>
      <c r="EF121" s="552"/>
      <c r="EG121" s="552"/>
      <c r="EH121" s="552"/>
      <c r="EI121" s="552"/>
      <c r="EJ121" s="552"/>
      <c r="EK121" s="552"/>
      <c r="EL121" s="552"/>
      <c r="EM121" s="552"/>
      <c r="EN121" s="552"/>
      <c r="EO121" s="552"/>
      <c r="EP121" s="552"/>
      <c r="EQ121" s="552"/>
      <c r="ER121" s="552"/>
      <c r="ES121" s="552"/>
      <c r="ET121" s="552"/>
      <c r="EU121" s="552"/>
      <c r="EV121" s="552"/>
      <c r="EW121" s="552"/>
      <c r="EX121" s="552"/>
      <c r="EY121" s="552"/>
      <c r="EZ121" s="552"/>
      <c r="FA121" s="552"/>
      <c r="FB121" s="552"/>
      <c r="FC121" s="552"/>
      <c r="FD121" s="552"/>
      <c r="FE121" s="552"/>
      <c r="FF121" s="552"/>
      <c r="FG121" s="552"/>
      <c r="FH121" s="552"/>
      <c r="FI121" s="552"/>
      <c r="FJ121" s="552"/>
      <c r="FK121" s="552"/>
      <c r="FL121" s="552"/>
      <c r="FM121" s="552"/>
      <c r="FN121" s="552"/>
      <c r="FO121" s="552"/>
      <c r="FP121" s="552"/>
      <c r="FQ121" s="552"/>
      <c r="FR121" s="552"/>
      <c r="FS121" s="552"/>
      <c r="FT121" s="552"/>
      <c r="FU121" s="552"/>
      <c r="FV121" s="552"/>
      <c r="FW121" s="552"/>
      <c r="FX121" s="552"/>
      <c r="FY121" s="552"/>
      <c r="FZ121" s="552"/>
      <c r="GA121" s="552"/>
      <c r="GB121" s="552"/>
      <c r="GC121" s="552"/>
      <c r="GD121" s="552"/>
      <c r="GE121" s="552"/>
      <c r="GF121" s="552"/>
      <c r="GG121" s="552"/>
      <c r="GH121" s="552"/>
      <c r="GI121" s="552"/>
      <c r="GJ121" s="552"/>
      <c r="GK121" s="552"/>
      <c r="GL121" s="552"/>
      <c r="GM121" s="552"/>
      <c r="GN121" s="552"/>
      <c r="GO121" s="552"/>
      <c r="GP121" s="552"/>
      <c r="GQ121" s="552"/>
      <c r="GR121" s="552"/>
      <c r="GS121" s="552"/>
      <c r="GT121" s="552"/>
      <c r="GU121" s="552"/>
      <c r="GV121" s="552"/>
      <c r="GW121" s="552"/>
      <c r="GX121" s="552"/>
      <c r="GY121" s="552"/>
      <c r="GZ121" s="552"/>
      <c r="HA121" s="552"/>
      <c r="HB121" s="552"/>
      <c r="HC121" s="552"/>
      <c r="HD121" s="552"/>
      <c r="HE121" s="552"/>
      <c r="HF121" s="552"/>
      <c r="HG121" s="552"/>
      <c r="HH121" s="552"/>
      <c r="HI121" s="552"/>
      <c r="HJ121" s="552"/>
      <c r="HK121" s="552"/>
      <c r="HL121" s="552"/>
      <c r="HM121" s="552"/>
      <c r="HN121" s="552"/>
      <c r="HO121" s="552"/>
      <c r="HP121" s="552"/>
      <c r="HQ121" s="552"/>
      <c r="HR121" s="552"/>
      <c r="HS121" s="552"/>
      <c r="HT121" s="552"/>
      <c r="HU121" s="552"/>
      <c r="HV121" s="552"/>
      <c r="HW121" s="552"/>
      <c r="HX121" s="552"/>
      <c r="HY121" s="552"/>
      <c r="HZ121" s="552"/>
      <c r="IA121" s="552"/>
      <c r="IB121" s="552"/>
      <c r="IC121" s="552"/>
      <c r="ID121" s="552"/>
      <c r="IE121" s="552"/>
      <c r="IF121" s="552"/>
      <c r="IG121" s="552"/>
      <c r="IH121" s="552"/>
      <c r="II121" s="552"/>
      <c r="IJ121" s="552"/>
      <c r="IK121" s="552"/>
      <c r="IL121" s="552"/>
      <c r="IM121" s="552"/>
      <c r="IN121" s="552"/>
      <c r="IO121" s="552"/>
      <c r="IP121" s="552"/>
      <c r="IQ121" s="552"/>
      <c r="IR121" s="552"/>
      <c r="IS121" s="552"/>
      <c r="IT121" s="552"/>
      <c r="IU121" s="552"/>
      <c r="IV121" s="552"/>
      <c r="IW121" s="552"/>
      <c r="IX121" s="552"/>
      <c r="IY121" s="552"/>
      <c r="IZ121" s="552"/>
      <c r="JA121" s="552"/>
      <c r="JB121" s="721"/>
      <c r="JC121" s="721"/>
      <c r="JD121" s="299"/>
      <c r="JE121" s="549"/>
      <c r="JF121" s="549" t="str">
        <f>CONCATENATE($B$119,C121,D121)</f>
        <v>4)  VHF통신망 보완Dipole 안테나 설치150MHz대역, CV24A, 중계소용</v>
      </c>
      <c r="JG121" s="549">
        <f>F121</f>
        <v>4</v>
      </c>
      <c r="JH121" s="549" t="str">
        <f>E121</f>
        <v>기</v>
      </c>
      <c r="JI121" s="549"/>
      <c r="JJ121" s="712"/>
      <c r="JK121" s="566"/>
      <c r="JL121" s="567"/>
      <c r="JM121" s="568"/>
      <c r="JN121" s="569"/>
      <c r="JO121" s="569"/>
      <c r="JP121" s="569"/>
      <c r="JQ121"/>
      <c r="JR121"/>
      <c r="JS121"/>
      <c r="JT121"/>
      <c r="JU121"/>
      <c r="JV121"/>
      <c r="JW121"/>
      <c r="JX121"/>
      <c r="JY121"/>
      <c r="JZ121"/>
      <c r="KA121"/>
      <c r="KB121"/>
      <c r="KC121"/>
      <c r="KD121"/>
      <c r="KE121"/>
      <c r="KF121"/>
      <c r="KG121"/>
      <c r="KH121"/>
      <c r="KI121"/>
      <c r="KJ121"/>
      <c r="KK121"/>
      <c r="KL121"/>
      <c r="KM121"/>
      <c r="KN121"/>
      <c r="KO121"/>
      <c r="KP121"/>
      <c r="KQ121"/>
      <c r="KR121"/>
      <c r="KS121"/>
      <c r="KT121"/>
      <c r="KU121"/>
      <c r="KV121"/>
      <c r="KW121"/>
      <c r="KX121"/>
      <c r="KY121"/>
      <c r="KZ121"/>
      <c r="LA121"/>
      <c r="LB121"/>
      <c r="LC121"/>
      <c r="LD121"/>
      <c r="LE121"/>
      <c r="LF121"/>
      <c r="LG121"/>
      <c r="LH121"/>
      <c r="LI121"/>
      <c r="LJ121"/>
      <c r="LK121"/>
      <c r="LL121"/>
      <c r="LM121"/>
      <c r="LN121"/>
      <c r="LO121"/>
      <c r="LP121"/>
      <c r="LQ121"/>
      <c r="LR121"/>
      <c r="LS121"/>
      <c r="LT121"/>
      <c r="LU121"/>
      <c r="LV121"/>
      <c r="LW121"/>
      <c r="LX121"/>
      <c r="LY121"/>
      <c r="LZ121"/>
      <c r="MA121"/>
      <c r="MB121"/>
      <c r="MC121"/>
      <c r="MD121"/>
      <c r="ME121"/>
      <c r="MF121"/>
      <c r="MG121"/>
      <c r="MH121"/>
      <c r="MI121"/>
      <c r="MJ121"/>
      <c r="MK121"/>
      <c r="ML121"/>
      <c r="MM121"/>
      <c r="MN121"/>
      <c r="MO121"/>
      <c r="MP121"/>
      <c r="MQ121"/>
      <c r="MR121"/>
      <c r="MS121"/>
      <c r="MT121"/>
      <c r="MU121"/>
      <c r="MV121"/>
      <c r="MW121"/>
      <c r="MX121"/>
      <c r="MY121"/>
      <c r="MZ121"/>
      <c r="NA121"/>
      <c r="NB121"/>
      <c r="NC121"/>
    </row>
    <row r="122" spans="1:367" s="550" customFormat="1" ht="21.95" customHeight="1">
      <c r="A122" s="554"/>
      <c r="B122" s="570">
        <f t="shared" ref="B122" si="20">B121+1</f>
        <v>3</v>
      </c>
      <c r="C122" s="49" t="s">
        <v>2351</v>
      </c>
      <c r="D122" s="50" t="s">
        <v>1493</v>
      </c>
      <c r="E122" s="26" t="s">
        <v>77</v>
      </c>
      <c r="F122" s="552">
        <f>SUM(G122:IM122)</f>
        <v>11</v>
      </c>
      <c r="G122" s="552"/>
      <c r="H122" s="552"/>
      <c r="I122" s="552">
        <v>1</v>
      </c>
      <c r="J122" s="552"/>
      <c r="K122" s="552"/>
      <c r="L122" s="552"/>
      <c r="M122" s="552"/>
      <c r="N122" s="552"/>
      <c r="O122" s="552"/>
      <c r="P122" s="552"/>
      <c r="Q122" s="552"/>
      <c r="R122" s="552"/>
      <c r="S122" s="552"/>
      <c r="T122" s="552"/>
      <c r="U122" s="552"/>
      <c r="V122" s="552"/>
      <c r="W122" s="552"/>
      <c r="X122" s="552"/>
      <c r="Y122" s="552"/>
      <c r="Z122" s="552"/>
      <c r="AA122" s="552"/>
      <c r="AB122" s="552"/>
      <c r="AC122" s="552"/>
      <c r="AD122" s="552"/>
      <c r="AE122" s="552"/>
      <c r="AF122" s="552"/>
      <c r="AG122" s="552"/>
      <c r="AH122" s="552"/>
      <c r="AI122" s="552"/>
      <c r="AJ122" s="552"/>
      <c r="AK122" s="552"/>
      <c r="AL122" s="552"/>
      <c r="AM122" s="552"/>
      <c r="AN122" s="552"/>
      <c r="AO122" s="552"/>
      <c r="AP122" s="552"/>
      <c r="AQ122" s="552"/>
      <c r="AR122" s="552"/>
      <c r="AS122" s="552"/>
      <c r="AT122" s="552"/>
      <c r="AU122" s="552"/>
      <c r="AV122" s="552"/>
      <c r="AW122" s="552"/>
      <c r="AX122" s="552"/>
      <c r="AY122" s="552"/>
      <c r="AZ122" s="552"/>
      <c r="BA122" s="552"/>
      <c r="BB122" s="552"/>
      <c r="BC122" s="552"/>
      <c r="BD122" s="552"/>
      <c r="BE122" s="552"/>
      <c r="BF122" s="552"/>
      <c r="BG122" s="552"/>
      <c r="BH122" s="552"/>
      <c r="BI122" s="552"/>
      <c r="BJ122" s="552"/>
      <c r="BK122" s="552"/>
      <c r="BL122" s="552"/>
      <c r="BM122" s="552"/>
      <c r="BN122" s="552"/>
      <c r="BO122" s="552"/>
      <c r="BP122" s="552"/>
      <c r="BQ122" s="552"/>
      <c r="BR122" s="552"/>
      <c r="BS122" s="552"/>
      <c r="BT122" s="552"/>
      <c r="BU122" s="552"/>
      <c r="BV122" s="552"/>
      <c r="BW122" s="552"/>
      <c r="BX122" s="552"/>
      <c r="BY122" s="552"/>
      <c r="BZ122" s="552"/>
      <c r="CA122" s="552"/>
      <c r="CB122" s="552"/>
      <c r="CC122" s="552"/>
      <c r="CD122" s="552"/>
      <c r="CE122" s="552"/>
      <c r="CF122" s="552"/>
      <c r="CG122" s="552"/>
      <c r="CH122" s="552"/>
      <c r="CI122" s="552"/>
      <c r="CJ122" s="552"/>
      <c r="CK122" s="552"/>
      <c r="CL122" s="552"/>
      <c r="CM122" s="552"/>
      <c r="CN122" s="552"/>
      <c r="CO122" s="552"/>
      <c r="CP122" s="552"/>
      <c r="CQ122" s="552"/>
      <c r="CR122" s="552"/>
      <c r="CS122" s="552"/>
      <c r="CT122" s="552"/>
      <c r="CU122" s="552"/>
      <c r="CV122" s="552"/>
      <c r="CW122" s="552"/>
      <c r="CX122" s="552"/>
      <c r="CY122" s="552"/>
      <c r="CZ122" s="552"/>
      <c r="DA122" s="552"/>
      <c r="DB122" s="552"/>
      <c r="DC122" s="552"/>
      <c r="DD122" s="552"/>
      <c r="DE122" s="552"/>
      <c r="DF122" s="552"/>
      <c r="DG122" s="552"/>
      <c r="DH122" s="552"/>
      <c r="DI122" s="552"/>
      <c r="DJ122" s="552"/>
      <c r="DK122" s="552"/>
      <c r="DL122" s="552"/>
      <c r="DM122" s="552"/>
      <c r="DN122" s="552"/>
      <c r="DO122" s="552"/>
      <c r="DP122" s="552"/>
      <c r="DQ122" s="552"/>
      <c r="DR122" s="552"/>
      <c r="DS122" s="552"/>
      <c r="DT122" s="552"/>
      <c r="DU122" s="552"/>
      <c r="DV122" s="552"/>
      <c r="DW122" s="552"/>
      <c r="DX122" s="552"/>
      <c r="DY122" s="552"/>
      <c r="DZ122" s="552">
        <v>1</v>
      </c>
      <c r="EA122" s="552"/>
      <c r="EB122" s="552"/>
      <c r="EC122" s="552"/>
      <c r="ED122" s="552"/>
      <c r="EE122" s="552"/>
      <c r="EF122" s="552">
        <v>1</v>
      </c>
      <c r="EG122" s="552"/>
      <c r="EH122" s="552"/>
      <c r="EI122" s="552"/>
      <c r="EJ122" s="552"/>
      <c r="EK122" s="552"/>
      <c r="EL122" s="552"/>
      <c r="EM122" s="552"/>
      <c r="EN122" s="552"/>
      <c r="EO122" s="552"/>
      <c r="EP122" s="552"/>
      <c r="EQ122" s="552"/>
      <c r="ER122" s="552">
        <v>1</v>
      </c>
      <c r="ES122" s="552">
        <v>1</v>
      </c>
      <c r="ET122" s="552"/>
      <c r="EU122" s="552"/>
      <c r="EV122" s="552"/>
      <c r="EW122" s="552"/>
      <c r="EX122" s="552"/>
      <c r="EY122" s="552"/>
      <c r="EZ122" s="552"/>
      <c r="FA122" s="552"/>
      <c r="FB122" s="552">
        <v>1</v>
      </c>
      <c r="FC122" s="552"/>
      <c r="FD122" s="552"/>
      <c r="FE122" s="552"/>
      <c r="FF122" s="552"/>
      <c r="FG122" s="552"/>
      <c r="FH122" s="552">
        <v>1</v>
      </c>
      <c r="FI122" s="552"/>
      <c r="FJ122" s="552"/>
      <c r="FK122" s="552"/>
      <c r="FL122" s="552"/>
      <c r="FM122" s="552"/>
      <c r="FN122" s="552"/>
      <c r="FO122" s="552"/>
      <c r="FP122" s="552"/>
      <c r="FQ122" s="552"/>
      <c r="FR122" s="552"/>
      <c r="FS122" s="552"/>
      <c r="FT122" s="552"/>
      <c r="FU122" s="552"/>
      <c r="FV122" s="552"/>
      <c r="FW122" s="552"/>
      <c r="FX122" s="552"/>
      <c r="FY122" s="552"/>
      <c r="FZ122" s="552"/>
      <c r="GA122" s="552"/>
      <c r="GB122" s="552"/>
      <c r="GC122" s="552"/>
      <c r="GD122" s="552"/>
      <c r="GE122" s="552"/>
      <c r="GF122" s="552"/>
      <c r="GG122" s="552"/>
      <c r="GH122" s="552"/>
      <c r="GI122" s="552"/>
      <c r="GJ122" s="552"/>
      <c r="GK122" s="552"/>
      <c r="GL122" s="552"/>
      <c r="GM122" s="552"/>
      <c r="GN122" s="552"/>
      <c r="GO122" s="552"/>
      <c r="GP122" s="552"/>
      <c r="GQ122" s="552"/>
      <c r="GR122" s="552"/>
      <c r="GS122" s="552"/>
      <c r="GT122" s="552"/>
      <c r="GU122" s="552"/>
      <c r="GV122" s="552"/>
      <c r="GW122" s="552"/>
      <c r="GX122" s="552"/>
      <c r="GY122" s="552"/>
      <c r="GZ122" s="552"/>
      <c r="HA122" s="552"/>
      <c r="HB122" s="552"/>
      <c r="HC122" s="552"/>
      <c r="HD122" s="552"/>
      <c r="HE122" s="552"/>
      <c r="HF122" s="552"/>
      <c r="HG122" s="552"/>
      <c r="HH122" s="552"/>
      <c r="HI122" s="552"/>
      <c r="HJ122" s="552"/>
      <c r="HK122" s="552"/>
      <c r="HL122" s="552"/>
      <c r="HM122" s="552"/>
      <c r="HN122" s="552"/>
      <c r="HO122" s="552"/>
      <c r="HP122" s="552"/>
      <c r="HQ122" s="552"/>
      <c r="HR122" s="552"/>
      <c r="HS122" s="552"/>
      <c r="HT122" s="552"/>
      <c r="HU122" s="552"/>
      <c r="HV122" s="552"/>
      <c r="HW122" s="552"/>
      <c r="HX122" s="552"/>
      <c r="HY122" s="552"/>
      <c r="HZ122" s="552"/>
      <c r="IA122" s="552"/>
      <c r="IB122" s="552"/>
      <c r="IC122" s="552">
        <v>1</v>
      </c>
      <c r="ID122" s="552"/>
      <c r="IE122" s="552"/>
      <c r="IF122" s="552"/>
      <c r="IG122" s="552"/>
      <c r="IH122" s="552"/>
      <c r="II122" s="552">
        <v>1</v>
      </c>
      <c r="IJ122" s="552">
        <v>1</v>
      </c>
      <c r="IK122" s="552"/>
      <c r="IL122" s="552"/>
      <c r="IM122" s="552">
        <v>1</v>
      </c>
      <c r="IN122" s="552"/>
      <c r="IO122" s="552"/>
      <c r="IP122" s="552"/>
      <c r="IQ122" s="552"/>
      <c r="IR122" s="552"/>
      <c r="IS122" s="552"/>
      <c r="IT122" s="552"/>
      <c r="IU122" s="552"/>
      <c r="IV122" s="552"/>
      <c r="IW122" s="552"/>
      <c r="IX122" s="552"/>
      <c r="IY122" s="552"/>
      <c r="IZ122" s="552"/>
      <c r="JA122" s="552"/>
      <c r="JB122" s="721"/>
      <c r="JC122" s="721"/>
      <c r="JD122" s="299"/>
      <c r="JE122" s="549"/>
      <c r="JF122" s="549" t="str">
        <f>CONCATENATE($B$119,C122,D122)</f>
        <v>4)  VHF통신망 보완VHF안테나(3소자) 철거야기3소자, 150㎒ 대역, 가대포함</v>
      </c>
      <c r="JG122" s="549">
        <f>F122</f>
        <v>11</v>
      </c>
      <c r="JH122" s="549" t="str">
        <f>E122</f>
        <v>기</v>
      </c>
      <c r="JI122" s="549"/>
      <c r="JJ122" s="712"/>
      <c r="JK122" s="566"/>
      <c r="JL122" s="567"/>
      <c r="JM122" s="568"/>
      <c r="JN122" s="569"/>
      <c r="JO122" s="569"/>
      <c r="JP122" s="569"/>
      <c r="JQ122"/>
      <c r="JR122"/>
      <c r="JS122"/>
      <c r="JT122"/>
      <c r="JU122"/>
      <c r="JV122"/>
      <c r="JW122"/>
      <c r="JX122"/>
      <c r="JY122"/>
      <c r="JZ122"/>
      <c r="KA122"/>
      <c r="KB122"/>
      <c r="KC122"/>
      <c r="KD122"/>
      <c r="KE122"/>
      <c r="KF122"/>
      <c r="KG122"/>
      <c r="KH122"/>
      <c r="KI122"/>
      <c r="KJ122"/>
      <c r="KK122"/>
      <c r="KL122"/>
      <c r="KM122"/>
      <c r="KN122"/>
      <c r="KO122"/>
      <c r="KP122"/>
      <c r="KQ122"/>
      <c r="KR122"/>
      <c r="KS122"/>
      <c r="KT122"/>
      <c r="KU122"/>
      <c r="KV122"/>
      <c r="KW122"/>
      <c r="KX122"/>
      <c r="KY122"/>
      <c r="KZ122"/>
      <c r="LA122"/>
      <c r="LB122"/>
      <c r="LC122"/>
      <c r="LD122"/>
      <c r="LE122"/>
      <c r="LF122"/>
      <c r="LG122"/>
      <c r="LH122"/>
      <c r="LI122"/>
      <c r="LJ122"/>
      <c r="LK122"/>
      <c r="LL122"/>
      <c r="LM122"/>
      <c r="LN122"/>
      <c r="LO122"/>
      <c r="LP122"/>
      <c r="LQ122"/>
      <c r="LR122"/>
      <c r="LS122"/>
      <c r="LT122"/>
      <c r="LU122"/>
      <c r="LV122"/>
      <c r="LW122"/>
      <c r="LX122"/>
      <c r="LY122"/>
      <c r="LZ122"/>
      <c r="MA122"/>
      <c r="MB122"/>
      <c r="MC122"/>
      <c r="MD122"/>
      <c r="ME122"/>
      <c r="MF122"/>
      <c r="MG122"/>
      <c r="MH122"/>
      <c r="MI122"/>
      <c r="MJ122"/>
      <c r="MK122"/>
      <c r="ML122"/>
      <c r="MM122"/>
      <c r="MN122"/>
      <c r="MO122"/>
      <c r="MP122"/>
      <c r="MQ122"/>
      <c r="MR122"/>
      <c r="MS122"/>
      <c r="MT122"/>
      <c r="MU122"/>
      <c r="MV122"/>
      <c r="MW122"/>
      <c r="MX122"/>
      <c r="MY122"/>
      <c r="MZ122"/>
      <c r="NA122"/>
      <c r="NB122"/>
      <c r="NC122"/>
    </row>
    <row r="123" spans="1:367" s="550" customFormat="1" ht="21.95" customHeight="1">
      <c r="A123" s="554"/>
      <c r="B123" s="570">
        <f t="shared" ref="B123" si="21">B122+1</f>
        <v>4</v>
      </c>
      <c r="C123" s="49" t="s">
        <v>1424</v>
      </c>
      <c r="D123" s="50" t="s">
        <v>1493</v>
      </c>
      <c r="E123" s="26" t="s">
        <v>77</v>
      </c>
      <c r="F123" s="552">
        <f>SUM(G123:IM123)</f>
        <v>11</v>
      </c>
      <c r="G123" s="552"/>
      <c r="H123" s="552"/>
      <c r="I123" s="552">
        <v>1</v>
      </c>
      <c r="J123" s="552"/>
      <c r="K123" s="552"/>
      <c r="L123" s="552"/>
      <c r="M123" s="552"/>
      <c r="N123" s="552"/>
      <c r="O123" s="552"/>
      <c r="P123" s="552"/>
      <c r="Q123" s="552"/>
      <c r="R123" s="552"/>
      <c r="S123" s="552"/>
      <c r="T123" s="552"/>
      <c r="U123" s="552"/>
      <c r="V123" s="552"/>
      <c r="W123" s="552"/>
      <c r="X123" s="552"/>
      <c r="Y123" s="552"/>
      <c r="Z123" s="552"/>
      <c r="AA123" s="552"/>
      <c r="AB123" s="552"/>
      <c r="AC123" s="552"/>
      <c r="AD123" s="552"/>
      <c r="AE123" s="552"/>
      <c r="AF123" s="552"/>
      <c r="AG123" s="552"/>
      <c r="AH123" s="552"/>
      <c r="AI123" s="552"/>
      <c r="AJ123" s="552"/>
      <c r="AK123" s="552"/>
      <c r="AL123" s="552"/>
      <c r="AM123" s="552"/>
      <c r="AN123" s="552"/>
      <c r="AO123" s="552"/>
      <c r="AP123" s="552"/>
      <c r="AQ123" s="552"/>
      <c r="AR123" s="552"/>
      <c r="AS123" s="552"/>
      <c r="AT123" s="552"/>
      <c r="AU123" s="552"/>
      <c r="AV123" s="552"/>
      <c r="AW123" s="552"/>
      <c r="AX123" s="552"/>
      <c r="AY123" s="552"/>
      <c r="AZ123" s="552"/>
      <c r="BA123" s="552"/>
      <c r="BB123" s="552"/>
      <c r="BC123" s="552"/>
      <c r="BD123" s="552"/>
      <c r="BE123" s="552"/>
      <c r="BF123" s="552"/>
      <c r="BG123" s="552"/>
      <c r="BH123" s="552"/>
      <c r="BI123" s="552"/>
      <c r="BJ123" s="552"/>
      <c r="BK123" s="552"/>
      <c r="BL123" s="552"/>
      <c r="BM123" s="552"/>
      <c r="BN123" s="552"/>
      <c r="BO123" s="552"/>
      <c r="BP123" s="552"/>
      <c r="BQ123" s="552"/>
      <c r="BR123" s="552"/>
      <c r="BS123" s="552"/>
      <c r="BT123" s="552"/>
      <c r="BU123" s="552"/>
      <c r="BV123" s="552"/>
      <c r="BW123" s="552"/>
      <c r="BX123" s="552"/>
      <c r="BY123" s="552"/>
      <c r="BZ123" s="552"/>
      <c r="CA123" s="552"/>
      <c r="CB123" s="552"/>
      <c r="CC123" s="552"/>
      <c r="CD123" s="552"/>
      <c r="CE123" s="552"/>
      <c r="CF123" s="552"/>
      <c r="CG123" s="552"/>
      <c r="CH123" s="552"/>
      <c r="CI123" s="552"/>
      <c r="CJ123" s="552"/>
      <c r="CK123" s="552"/>
      <c r="CL123" s="552"/>
      <c r="CM123" s="552"/>
      <c r="CN123" s="552"/>
      <c r="CO123" s="552"/>
      <c r="CP123" s="552"/>
      <c r="CQ123" s="552"/>
      <c r="CR123" s="552"/>
      <c r="CS123" s="552"/>
      <c r="CT123" s="552"/>
      <c r="CU123" s="552"/>
      <c r="CV123" s="552"/>
      <c r="CW123" s="552"/>
      <c r="CX123" s="552"/>
      <c r="CY123" s="552"/>
      <c r="CZ123" s="552"/>
      <c r="DA123" s="552"/>
      <c r="DB123" s="552"/>
      <c r="DC123" s="552"/>
      <c r="DD123" s="552"/>
      <c r="DE123" s="552"/>
      <c r="DF123" s="552"/>
      <c r="DG123" s="552"/>
      <c r="DH123" s="552"/>
      <c r="DI123" s="552"/>
      <c r="DJ123" s="552"/>
      <c r="DK123" s="552"/>
      <c r="DL123" s="552"/>
      <c r="DM123" s="552"/>
      <c r="DN123" s="552"/>
      <c r="DO123" s="552"/>
      <c r="DP123" s="552"/>
      <c r="DQ123" s="552"/>
      <c r="DR123" s="552"/>
      <c r="DS123" s="552"/>
      <c r="DT123" s="552"/>
      <c r="DU123" s="552"/>
      <c r="DV123" s="552"/>
      <c r="DW123" s="552"/>
      <c r="DX123" s="552"/>
      <c r="DY123" s="552"/>
      <c r="DZ123" s="552">
        <v>1</v>
      </c>
      <c r="EA123" s="552"/>
      <c r="EB123" s="552"/>
      <c r="EC123" s="552"/>
      <c r="ED123" s="552"/>
      <c r="EE123" s="552"/>
      <c r="EF123" s="552">
        <v>1</v>
      </c>
      <c r="EG123" s="552"/>
      <c r="EH123" s="552"/>
      <c r="EI123" s="552"/>
      <c r="EJ123" s="552"/>
      <c r="EK123" s="552"/>
      <c r="EL123" s="552"/>
      <c r="EM123" s="552"/>
      <c r="EN123" s="552"/>
      <c r="EO123" s="552"/>
      <c r="EP123" s="552"/>
      <c r="EQ123" s="552"/>
      <c r="ER123" s="552">
        <v>1</v>
      </c>
      <c r="ES123" s="552">
        <v>1</v>
      </c>
      <c r="ET123" s="552"/>
      <c r="EU123" s="552"/>
      <c r="EV123" s="552"/>
      <c r="EW123" s="552"/>
      <c r="EX123" s="552"/>
      <c r="EY123" s="552"/>
      <c r="EZ123" s="552"/>
      <c r="FA123" s="552"/>
      <c r="FB123" s="552">
        <v>1</v>
      </c>
      <c r="FC123" s="552"/>
      <c r="FD123" s="552"/>
      <c r="FE123" s="552"/>
      <c r="FF123" s="552"/>
      <c r="FG123" s="552"/>
      <c r="FH123" s="552">
        <v>1</v>
      </c>
      <c r="FI123" s="552"/>
      <c r="FJ123" s="552"/>
      <c r="FK123" s="552"/>
      <c r="FL123" s="552"/>
      <c r="FM123" s="552"/>
      <c r="FN123" s="552"/>
      <c r="FO123" s="552"/>
      <c r="FP123" s="552"/>
      <c r="FQ123" s="552"/>
      <c r="FR123" s="552"/>
      <c r="FS123" s="552"/>
      <c r="FT123" s="552"/>
      <c r="FU123" s="552"/>
      <c r="FV123" s="552"/>
      <c r="FW123" s="552"/>
      <c r="FX123" s="552"/>
      <c r="FY123" s="552"/>
      <c r="FZ123" s="552"/>
      <c r="GA123" s="552"/>
      <c r="GB123" s="552"/>
      <c r="GC123" s="552"/>
      <c r="GD123" s="552"/>
      <c r="GE123" s="552"/>
      <c r="GF123" s="552"/>
      <c r="GG123" s="552"/>
      <c r="GH123" s="552"/>
      <c r="GI123" s="552"/>
      <c r="GJ123" s="552"/>
      <c r="GK123" s="552"/>
      <c r="GL123" s="552"/>
      <c r="GM123" s="552"/>
      <c r="GN123" s="552"/>
      <c r="GO123" s="552"/>
      <c r="GP123" s="552"/>
      <c r="GQ123" s="552"/>
      <c r="GR123" s="552"/>
      <c r="GS123" s="552"/>
      <c r="GT123" s="552"/>
      <c r="GU123" s="552"/>
      <c r="GV123" s="552"/>
      <c r="GW123" s="552"/>
      <c r="GX123" s="552"/>
      <c r="GY123" s="552"/>
      <c r="GZ123" s="552"/>
      <c r="HA123" s="552"/>
      <c r="HB123" s="552"/>
      <c r="HC123" s="552"/>
      <c r="HD123" s="552"/>
      <c r="HE123" s="552"/>
      <c r="HF123" s="552"/>
      <c r="HG123" s="552"/>
      <c r="HH123" s="552"/>
      <c r="HI123" s="552"/>
      <c r="HJ123" s="552"/>
      <c r="HK123" s="552"/>
      <c r="HL123" s="552"/>
      <c r="HM123" s="552"/>
      <c r="HN123" s="552"/>
      <c r="HO123" s="552"/>
      <c r="HP123" s="552"/>
      <c r="HQ123" s="552"/>
      <c r="HR123" s="552"/>
      <c r="HS123" s="552"/>
      <c r="HT123" s="552"/>
      <c r="HU123" s="552"/>
      <c r="HV123" s="552"/>
      <c r="HW123" s="552"/>
      <c r="HX123" s="552"/>
      <c r="HY123" s="552"/>
      <c r="HZ123" s="552"/>
      <c r="IA123" s="552"/>
      <c r="IB123" s="552"/>
      <c r="IC123" s="552">
        <v>1</v>
      </c>
      <c r="ID123" s="552"/>
      <c r="IE123" s="552"/>
      <c r="IF123" s="552"/>
      <c r="IG123" s="552"/>
      <c r="IH123" s="552"/>
      <c r="II123" s="552">
        <v>1</v>
      </c>
      <c r="IJ123" s="552">
        <v>1</v>
      </c>
      <c r="IK123" s="552"/>
      <c r="IL123" s="552"/>
      <c r="IM123" s="552">
        <v>1</v>
      </c>
      <c r="IN123" s="552"/>
      <c r="IO123" s="552"/>
      <c r="IP123" s="552"/>
      <c r="IQ123" s="552"/>
      <c r="IR123" s="552"/>
      <c r="IS123" s="552"/>
      <c r="IT123" s="552"/>
      <c r="IU123" s="552"/>
      <c r="IV123" s="552"/>
      <c r="IW123" s="552"/>
      <c r="IX123" s="552"/>
      <c r="IY123" s="552"/>
      <c r="IZ123" s="552"/>
      <c r="JA123" s="552"/>
      <c r="JB123" s="721"/>
      <c r="JC123" s="721"/>
      <c r="JD123" s="299"/>
      <c r="JE123" s="549"/>
      <c r="JF123" s="549" t="str">
        <f>CONCATENATE($B$119,C123,D123)</f>
        <v>4)  VHF통신망 보완VHF안테나(3소자) 설치야기3소자, 150㎒ 대역, 가대포함</v>
      </c>
      <c r="JG123" s="549">
        <f>F123</f>
        <v>11</v>
      </c>
      <c r="JH123" s="549" t="str">
        <f>E123</f>
        <v>기</v>
      </c>
      <c r="JI123" s="549"/>
      <c r="JJ123" s="712"/>
      <c r="JK123" s="566"/>
      <c r="JL123" s="567"/>
      <c r="JM123" s="568"/>
      <c r="JN123" s="569"/>
      <c r="JO123" s="569"/>
      <c r="JP123" s="569"/>
      <c r="JQ123"/>
      <c r="JR123"/>
      <c r="JS123"/>
      <c r="JT123"/>
      <c r="JU123"/>
      <c r="JV123"/>
      <c r="JW123"/>
      <c r="JX123"/>
      <c r="JY123"/>
      <c r="JZ123"/>
      <c r="KA123"/>
      <c r="KB123"/>
      <c r="KC123"/>
      <c r="KD123"/>
      <c r="KE123"/>
      <c r="KF123"/>
      <c r="KG123"/>
      <c r="KH123"/>
      <c r="KI123"/>
      <c r="KJ123"/>
      <c r="KK123"/>
      <c r="KL123"/>
      <c r="KM123"/>
      <c r="KN123"/>
      <c r="KO123"/>
      <c r="KP123"/>
      <c r="KQ123"/>
      <c r="KR123"/>
      <c r="KS123"/>
      <c r="KT123"/>
      <c r="KU123"/>
      <c r="KV123"/>
      <c r="KW123"/>
      <c r="KX123"/>
      <c r="KY123"/>
      <c r="KZ123"/>
      <c r="LA123"/>
      <c r="LB123"/>
      <c r="LC123"/>
      <c r="LD123"/>
      <c r="LE123"/>
      <c r="LF123"/>
      <c r="LG123"/>
      <c r="LH123"/>
      <c r="LI123"/>
      <c r="LJ123"/>
      <c r="LK123"/>
      <c r="LL123"/>
      <c r="LM123"/>
      <c r="LN123"/>
      <c r="LO123"/>
      <c r="LP123"/>
      <c r="LQ123"/>
      <c r="LR123"/>
      <c r="LS123"/>
      <c r="LT123"/>
      <c r="LU123"/>
      <c r="LV123"/>
      <c r="LW123"/>
      <c r="LX123"/>
      <c r="LY123"/>
      <c r="LZ123"/>
      <c r="MA123"/>
      <c r="MB123"/>
      <c r="MC123"/>
      <c r="MD123"/>
      <c r="ME123"/>
      <c r="MF123"/>
      <c r="MG123"/>
      <c r="MH123"/>
      <c r="MI123"/>
      <c r="MJ123"/>
      <c r="MK123"/>
      <c r="ML123"/>
      <c r="MM123"/>
      <c r="MN123"/>
      <c r="MO123"/>
      <c r="MP123"/>
      <c r="MQ123"/>
      <c r="MR123"/>
      <c r="MS123"/>
      <c r="MT123"/>
      <c r="MU123"/>
      <c r="MV123"/>
      <c r="MW123"/>
      <c r="MX123"/>
      <c r="MY123"/>
      <c r="MZ123"/>
      <c r="NA123"/>
      <c r="NB123"/>
      <c r="NC123"/>
    </row>
    <row r="124" spans="1:367" s="550" customFormat="1" ht="21.95" customHeight="1">
      <c r="A124" s="554"/>
      <c r="B124" s="570"/>
      <c r="C124" s="49"/>
      <c r="D124" s="49"/>
      <c r="E124" s="26"/>
      <c r="F124" s="552"/>
      <c r="G124" s="552"/>
      <c r="H124" s="552"/>
      <c r="I124" s="552"/>
      <c r="J124" s="552"/>
      <c r="K124" s="552"/>
      <c r="L124" s="552"/>
      <c r="M124" s="552"/>
      <c r="N124" s="552"/>
      <c r="O124" s="552"/>
      <c r="P124" s="552"/>
      <c r="Q124" s="552"/>
      <c r="R124" s="552"/>
      <c r="S124" s="552"/>
      <c r="T124" s="552"/>
      <c r="U124" s="552"/>
      <c r="V124" s="552"/>
      <c r="W124" s="552"/>
      <c r="X124" s="552"/>
      <c r="Y124" s="552"/>
      <c r="Z124" s="552"/>
      <c r="AA124" s="552"/>
      <c r="AB124" s="552"/>
      <c r="AC124" s="552"/>
      <c r="AD124" s="552"/>
      <c r="AE124" s="552"/>
      <c r="AF124" s="552"/>
      <c r="AG124" s="552"/>
      <c r="AH124" s="552"/>
      <c r="AI124" s="552"/>
      <c r="AJ124" s="552"/>
      <c r="AK124" s="552"/>
      <c r="AL124" s="552"/>
      <c r="AM124" s="552"/>
      <c r="AN124" s="552"/>
      <c r="AO124" s="552"/>
      <c r="AP124" s="552"/>
      <c r="AQ124" s="552"/>
      <c r="AR124" s="552"/>
      <c r="AS124" s="552"/>
      <c r="AT124" s="552"/>
      <c r="AU124" s="552"/>
      <c r="AV124" s="552"/>
      <c r="AW124" s="552"/>
      <c r="AX124" s="552"/>
      <c r="AY124" s="552"/>
      <c r="AZ124" s="552"/>
      <c r="BA124" s="552"/>
      <c r="BB124" s="552"/>
      <c r="BC124" s="552"/>
      <c r="BD124" s="552"/>
      <c r="BE124" s="552"/>
      <c r="BF124" s="552"/>
      <c r="BG124" s="552"/>
      <c r="BH124" s="552"/>
      <c r="BI124" s="552"/>
      <c r="BJ124" s="552"/>
      <c r="BK124" s="552"/>
      <c r="BL124" s="552"/>
      <c r="BM124" s="552"/>
      <c r="BN124" s="552"/>
      <c r="BO124" s="552"/>
      <c r="BP124" s="552"/>
      <c r="BQ124" s="552"/>
      <c r="BR124" s="552"/>
      <c r="BS124" s="552"/>
      <c r="BT124" s="552"/>
      <c r="BU124" s="552"/>
      <c r="BV124" s="552"/>
      <c r="BW124" s="552"/>
      <c r="BX124" s="552"/>
      <c r="BY124" s="552"/>
      <c r="BZ124" s="552"/>
      <c r="CA124" s="552"/>
      <c r="CB124" s="552"/>
      <c r="CC124" s="552"/>
      <c r="CD124" s="552"/>
      <c r="CE124" s="552"/>
      <c r="CF124" s="552"/>
      <c r="CG124" s="552"/>
      <c r="CH124" s="552"/>
      <c r="CI124" s="552"/>
      <c r="CJ124" s="552"/>
      <c r="CK124" s="552"/>
      <c r="CL124" s="552"/>
      <c r="CM124" s="552"/>
      <c r="CN124" s="552"/>
      <c r="CO124" s="552"/>
      <c r="CP124" s="552"/>
      <c r="CQ124" s="552"/>
      <c r="CR124" s="552"/>
      <c r="CS124" s="552"/>
      <c r="CT124" s="552"/>
      <c r="CU124" s="552"/>
      <c r="CV124" s="552"/>
      <c r="CW124" s="552"/>
      <c r="CX124" s="552"/>
      <c r="CY124" s="552"/>
      <c r="CZ124" s="552"/>
      <c r="DA124" s="552"/>
      <c r="DB124" s="552"/>
      <c r="DC124" s="552"/>
      <c r="DD124" s="552"/>
      <c r="DE124" s="552"/>
      <c r="DF124" s="552"/>
      <c r="DG124" s="552"/>
      <c r="DH124" s="552"/>
      <c r="DI124" s="552"/>
      <c r="DJ124" s="552"/>
      <c r="DK124" s="552"/>
      <c r="DL124" s="552"/>
      <c r="DM124" s="552"/>
      <c r="DN124" s="552"/>
      <c r="DO124" s="552"/>
      <c r="DP124" s="552"/>
      <c r="DQ124" s="552"/>
      <c r="DR124" s="552"/>
      <c r="DS124" s="552"/>
      <c r="DT124" s="552"/>
      <c r="DU124" s="552"/>
      <c r="DV124" s="552"/>
      <c r="DW124" s="552"/>
      <c r="DX124" s="552"/>
      <c r="DY124" s="552"/>
      <c r="DZ124" s="552"/>
      <c r="EA124" s="552"/>
      <c r="EB124" s="552"/>
      <c r="EC124" s="552"/>
      <c r="ED124" s="552"/>
      <c r="EE124" s="552"/>
      <c r="EF124" s="552"/>
      <c r="EG124" s="552"/>
      <c r="EH124" s="552"/>
      <c r="EI124" s="552"/>
      <c r="EJ124" s="552"/>
      <c r="EK124" s="552"/>
      <c r="EL124" s="552"/>
      <c r="EM124" s="552"/>
      <c r="EN124" s="552"/>
      <c r="EO124" s="552"/>
      <c r="EP124" s="552"/>
      <c r="EQ124" s="552"/>
      <c r="ER124" s="552"/>
      <c r="ES124" s="552"/>
      <c r="ET124" s="552"/>
      <c r="EU124" s="552"/>
      <c r="EV124" s="552"/>
      <c r="EW124" s="552"/>
      <c r="EX124" s="552"/>
      <c r="EY124" s="552"/>
      <c r="EZ124" s="552"/>
      <c r="FA124" s="552"/>
      <c r="FB124" s="552"/>
      <c r="FC124" s="552"/>
      <c r="FD124" s="552"/>
      <c r="FE124" s="552"/>
      <c r="FF124" s="552"/>
      <c r="FG124" s="552"/>
      <c r="FH124" s="552"/>
      <c r="FI124" s="552"/>
      <c r="FJ124" s="552"/>
      <c r="FK124" s="552"/>
      <c r="FL124" s="552"/>
      <c r="FM124" s="552"/>
      <c r="FN124" s="552"/>
      <c r="FO124" s="552"/>
      <c r="FP124" s="552"/>
      <c r="FQ124" s="552"/>
      <c r="FR124" s="552"/>
      <c r="FS124" s="552"/>
      <c r="FT124" s="552"/>
      <c r="FU124" s="552"/>
      <c r="FV124" s="552"/>
      <c r="FW124" s="552"/>
      <c r="FX124" s="552"/>
      <c r="FY124" s="552"/>
      <c r="FZ124" s="552"/>
      <c r="GA124" s="552"/>
      <c r="GB124" s="552"/>
      <c r="GC124" s="552"/>
      <c r="GD124" s="552"/>
      <c r="GE124" s="552"/>
      <c r="GF124" s="552"/>
      <c r="GG124" s="552"/>
      <c r="GH124" s="552"/>
      <c r="GI124" s="552"/>
      <c r="GJ124" s="552"/>
      <c r="GK124" s="552"/>
      <c r="GL124" s="552"/>
      <c r="GM124" s="552"/>
      <c r="GN124" s="552"/>
      <c r="GO124" s="552"/>
      <c r="GP124" s="552"/>
      <c r="GQ124" s="552"/>
      <c r="GR124" s="552"/>
      <c r="GS124" s="552"/>
      <c r="GT124" s="552"/>
      <c r="GU124" s="552"/>
      <c r="GV124" s="552"/>
      <c r="GW124" s="552"/>
      <c r="GX124" s="552"/>
      <c r="GY124" s="552"/>
      <c r="GZ124" s="552"/>
      <c r="HA124" s="552"/>
      <c r="HB124" s="552"/>
      <c r="HC124" s="552"/>
      <c r="HD124" s="552"/>
      <c r="HE124" s="552"/>
      <c r="HF124" s="552"/>
      <c r="HG124" s="552"/>
      <c r="HH124" s="552"/>
      <c r="HI124" s="552"/>
      <c r="HJ124" s="552"/>
      <c r="HK124" s="552"/>
      <c r="HL124" s="552"/>
      <c r="HM124" s="552"/>
      <c r="HN124" s="552"/>
      <c r="HO124" s="552"/>
      <c r="HP124" s="552"/>
      <c r="HQ124" s="552"/>
      <c r="HR124" s="552"/>
      <c r="HS124" s="552"/>
      <c r="HT124" s="552"/>
      <c r="HU124" s="552"/>
      <c r="HV124" s="552"/>
      <c r="HW124" s="552"/>
      <c r="HX124" s="552"/>
      <c r="HY124" s="552"/>
      <c r="HZ124" s="552"/>
      <c r="IA124" s="552"/>
      <c r="IB124" s="552"/>
      <c r="IC124" s="552"/>
      <c r="ID124" s="552"/>
      <c r="IE124" s="552"/>
      <c r="IF124" s="552"/>
      <c r="IG124" s="552"/>
      <c r="IH124" s="552"/>
      <c r="II124" s="552"/>
      <c r="IJ124" s="552"/>
      <c r="IK124" s="552"/>
      <c r="IL124" s="552"/>
      <c r="IM124" s="552"/>
      <c r="IN124" s="552"/>
      <c r="IO124" s="552"/>
      <c r="IP124" s="552"/>
      <c r="IQ124" s="552"/>
      <c r="IR124" s="552"/>
      <c r="IS124" s="552"/>
      <c r="IT124" s="552"/>
      <c r="IU124" s="552"/>
      <c r="IV124" s="552"/>
      <c r="IW124" s="552"/>
      <c r="IX124" s="552"/>
      <c r="IY124" s="552"/>
      <c r="IZ124" s="552"/>
      <c r="JA124" s="552"/>
      <c r="JB124" s="721"/>
      <c r="JC124" s="721"/>
      <c r="JD124" s="299"/>
      <c r="JE124" s="549"/>
      <c r="JF124" s="549"/>
      <c r="JG124" s="549"/>
      <c r="JH124" s="549"/>
      <c r="JI124" s="549"/>
      <c r="JJ124" s="712"/>
      <c r="JK124" s="566"/>
      <c r="JL124" s="567"/>
      <c r="JM124" s="568"/>
      <c r="JN124" s="569"/>
      <c r="JO124" s="569"/>
      <c r="JP124" s="569"/>
      <c r="JQ124"/>
      <c r="JR124"/>
      <c r="JS124"/>
      <c r="JT124"/>
      <c r="JU124"/>
      <c r="JV124"/>
      <c r="JW124"/>
      <c r="JX124"/>
      <c r="JY124"/>
      <c r="JZ124"/>
      <c r="KA124"/>
      <c r="KB124"/>
      <c r="KC124"/>
      <c r="KD124"/>
      <c r="KE124"/>
      <c r="KF124"/>
      <c r="KG124"/>
      <c r="KH124"/>
      <c r="KI124"/>
      <c r="KJ124"/>
      <c r="KK124"/>
      <c r="KL124"/>
      <c r="KM124"/>
      <c r="KN124"/>
      <c r="KO124"/>
      <c r="KP124"/>
      <c r="KQ124"/>
      <c r="KR124"/>
      <c r="KS124"/>
      <c r="KT124"/>
      <c r="KU124"/>
      <c r="KV124"/>
      <c r="KW124"/>
      <c r="KX124"/>
      <c r="KY124"/>
      <c r="KZ124"/>
      <c r="LA124"/>
      <c r="LB124"/>
      <c r="LC124"/>
      <c r="LD124"/>
      <c r="LE124"/>
      <c r="LF124"/>
      <c r="LG124"/>
      <c r="LH124"/>
      <c r="LI124"/>
      <c r="LJ124"/>
      <c r="LK124"/>
      <c r="LL124"/>
      <c r="LM124"/>
      <c r="LN124"/>
      <c r="LO124"/>
      <c r="LP124"/>
      <c r="LQ124"/>
      <c r="LR124"/>
      <c r="LS124"/>
      <c r="LT124"/>
      <c r="LU124"/>
      <c r="LV124"/>
      <c r="LW124"/>
      <c r="LX124"/>
      <c r="LY124"/>
      <c r="LZ124"/>
      <c r="MA124"/>
      <c r="MB124"/>
      <c r="MC124"/>
      <c r="MD124"/>
      <c r="ME124"/>
      <c r="MF124"/>
      <c r="MG124"/>
      <c r="MH124"/>
      <c r="MI124"/>
      <c r="MJ124"/>
      <c r="MK124"/>
      <c r="ML124"/>
      <c r="MM124"/>
      <c r="MN124"/>
      <c r="MO124"/>
      <c r="MP124"/>
      <c r="MQ124"/>
      <c r="MR124"/>
      <c r="MS124"/>
      <c r="MT124"/>
      <c r="MU124"/>
      <c r="MV124"/>
      <c r="MW124"/>
      <c r="MX124"/>
      <c r="MY124"/>
      <c r="MZ124"/>
      <c r="NA124"/>
      <c r="NB124"/>
      <c r="NC124"/>
    </row>
    <row r="125" spans="1:367" s="550" customFormat="1" ht="21.95" customHeight="1">
      <c r="A125" s="554"/>
      <c r="B125" s="551" t="s">
        <v>2482</v>
      </c>
      <c r="C125" s="49"/>
      <c r="D125" s="50"/>
      <c r="E125" s="26"/>
      <c r="F125" s="552"/>
      <c r="G125" s="552"/>
      <c r="H125" s="552"/>
      <c r="I125" s="552"/>
      <c r="J125" s="552"/>
      <c r="K125" s="552"/>
      <c r="L125" s="552"/>
      <c r="M125" s="552"/>
      <c r="N125" s="552"/>
      <c r="O125" s="552"/>
      <c r="P125" s="552"/>
      <c r="Q125" s="552"/>
      <c r="R125" s="552"/>
      <c r="S125" s="552"/>
      <c r="T125" s="552"/>
      <c r="U125" s="552"/>
      <c r="V125" s="552"/>
      <c r="W125" s="552"/>
      <c r="X125" s="552"/>
      <c r="Y125" s="552"/>
      <c r="Z125" s="552"/>
      <c r="AA125" s="552"/>
      <c r="AB125" s="552"/>
      <c r="AC125" s="552"/>
      <c r="AD125" s="552"/>
      <c r="AE125" s="552"/>
      <c r="AF125" s="552"/>
      <c r="AG125" s="552"/>
      <c r="AH125" s="552"/>
      <c r="AI125" s="552"/>
      <c r="AJ125" s="552"/>
      <c r="AK125" s="552"/>
      <c r="AL125" s="552"/>
      <c r="AM125" s="552"/>
      <c r="AN125" s="552"/>
      <c r="AO125" s="552"/>
      <c r="AP125" s="552"/>
      <c r="AQ125" s="552"/>
      <c r="AR125" s="552"/>
      <c r="AS125" s="552"/>
      <c r="AT125" s="552"/>
      <c r="AU125" s="552"/>
      <c r="AV125" s="552"/>
      <c r="AW125" s="552"/>
      <c r="AX125" s="552"/>
      <c r="AY125" s="552"/>
      <c r="AZ125" s="552"/>
      <c r="BA125" s="552"/>
      <c r="BB125" s="552"/>
      <c r="BC125" s="552"/>
      <c r="BD125" s="552"/>
      <c r="BE125" s="552"/>
      <c r="BF125" s="552"/>
      <c r="BG125" s="552"/>
      <c r="BH125" s="552"/>
      <c r="BI125" s="552"/>
      <c r="BJ125" s="552"/>
      <c r="BK125" s="552"/>
      <c r="BL125" s="552"/>
      <c r="BM125" s="552"/>
      <c r="BN125" s="552"/>
      <c r="BO125" s="552"/>
      <c r="BP125" s="552"/>
      <c r="BQ125" s="552"/>
      <c r="BR125" s="552"/>
      <c r="BS125" s="552"/>
      <c r="BT125" s="552"/>
      <c r="BU125" s="552"/>
      <c r="BV125" s="552"/>
      <c r="BW125" s="552"/>
      <c r="BX125" s="552"/>
      <c r="BY125" s="552"/>
      <c r="BZ125" s="552"/>
      <c r="CA125" s="552"/>
      <c r="CB125" s="552"/>
      <c r="CC125" s="552"/>
      <c r="CD125" s="552"/>
      <c r="CE125" s="552"/>
      <c r="CF125" s="552"/>
      <c r="CG125" s="552"/>
      <c r="CH125" s="552"/>
      <c r="CI125" s="552"/>
      <c r="CJ125" s="552"/>
      <c r="CK125" s="552"/>
      <c r="CL125" s="552"/>
      <c r="CM125" s="552"/>
      <c r="CN125" s="552"/>
      <c r="CO125" s="552"/>
      <c r="CP125" s="552"/>
      <c r="CQ125" s="552"/>
      <c r="CR125" s="552"/>
      <c r="CS125" s="552"/>
      <c r="CT125" s="552"/>
      <c r="CU125" s="552"/>
      <c r="CV125" s="552"/>
      <c r="CW125" s="552"/>
      <c r="CX125" s="552"/>
      <c r="CY125" s="552"/>
      <c r="CZ125" s="552"/>
      <c r="DA125" s="552"/>
      <c r="DB125" s="552"/>
      <c r="DC125" s="552"/>
      <c r="DD125" s="552"/>
      <c r="DE125" s="552"/>
      <c r="DF125" s="552"/>
      <c r="DG125" s="552"/>
      <c r="DH125" s="552"/>
      <c r="DI125" s="552"/>
      <c r="DJ125" s="552"/>
      <c r="DK125" s="552"/>
      <c r="DL125" s="552"/>
      <c r="DM125" s="552"/>
      <c r="DN125" s="552"/>
      <c r="DO125" s="552"/>
      <c r="DP125" s="552"/>
      <c r="DQ125" s="552"/>
      <c r="DR125" s="552"/>
      <c r="DS125" s="552"/>
      <c r="DT125" s="552"/>
      <c r="DU125" s="552"/>
      <c r="DV125" s="552"/>
      <c r="DW125" s="552"/>
      <c r="DX125" s="552"/>
      <c r="DY125" s="552"/>
      <c r="DZ125" s="552"/>
      <c r="EA125" s="552"/>
      <c r="EB125" s="552"/>
      <c r="EC125" s="552"/>
      <c r="ED125" s="552"/>
      <c r="EE125" s="552"/>
      <c r="EF125" s="552"/>
      <c r="EG125" s="552"/>
      <c r="EH125" s="552"/>
      <c r="EI125" s="552"/>
      <c r="EJ125" s="552"/>
      <c r="EK125" s="552"/>
      <c r="EL125" s="552"/>
      <c r="EM125" s="552"/>
      <c r="EN125" s="552"/>
      <c r="EO125" s="552"/>
      <c r="EP125" s="552"/>
      <c r="EQ125" s="552"/>
      <c r="ER125" s="552"/>
      <c r="ES125" s="552"/>
      <c r="ET125" s="552"/>
      <c r="EU125" s="552"/>
      <c r="EV125" s="552"/>
      <c r="EW125" s="552"/>
      <c r="EX125" s="552"/>
      <c r="EY125" s="552"/>
      <c r="EZ125" s="552"/>
      <c r="FA125" s="552"/>
      <c r="FB125" s="552"/>
      <c r="FC125" s="552"/>
      <c r="FD125" s="552"/>
      <c r="FE125" s="552"/>
      <c r="FF125" s="552"/>
      <c r="FG125" s="552"/>
      <c r="FH125" s="552"/>
      <c r="FI125" s="552"/>
      <c r="FJ125" s="552"/>
      <c r="FK125" s="552"/>
      <c r="FL125" s="552"/>
      <c r="FM125" s="552"/>
      <c r="FN125" s="552"/>
      <c r="FO125" s="552"/>
      <c r="FP125" s="552"/>
      <c r="FQ125" s="552"/>
      <c r="FR125" s="552"/>
      <c r="FS125" s="552"/>
      <c r="FT125" s="552"/>
      <c r="FU125" s="552"/>
      <c r="FV125" s="552"/>
      <c r="FW125" s="552"/>
      <c r="FX125" s="552"/>
      <c r="FY125" s="552"/>
      <c r="FZ125" s="552"/>
      <c r="GA125" s="552"/>
      <c r="GB125" s="552"/>
      <c r="GC125" s="552"/>
      <c r="GD125" s="552"/>
      <c r="GE125" s="552"/>
      <c r="GF125" s="552"/>
      <c r="GG125" s="552"/>
      <c r="GH125" s="552"/>
      <c r="GI125" s="552"/>
      <c r="GJ125" s="552"/>
      <c r="GK125" s="552"/>
      <c r="GL125" s="552"/>
      <c r="GM125" s="552"/>
      <c r="GN125" s="552"/>
      <c r="GO125" s="552"/>
      <c r="GP125" s="552"/>
      <c r="GQ125" s="552"/>
      <c r="GR125" s="552"/>
      <c r="GS125" s="552"/>
      <c r="GT125" s="552"/>
      <c r="GU125" s="552"/>
      <c r="GV125" s="552"/>
      <c r="GW125" s="552"/>
      <c r="GX125" s="552"/>
      <c r="GY125" s="552"/>
      <c r="GZ125" s="552"/>
      <c r="HA125" s="552"/>
      <c r="HB125" s="552"/>
      <c r="HC125" s="552"/>
      <c r="HD125" s="552"/>
      <c r="HE125" s="552"/>
      <c r="HF125" s="552"/>
      <c r="HG125" s="552"/>
      <c r="HH125" s="552"/>
      <c r="HI125" s="552"/>
      <c r="HJ125" s="552"/>
      <c r="HK125" s="552"/>
      <c r="HL125" s="552"/>
      <c r="HM125" s="552"/>
      <c r="HN125" s="552"/>
      <c r="HO125" s="552"/>
      <c r="HP125" s="552"/>
      <c r="HQ125" s="552"/>
      <c r="HR125" s="552"/>
      <c r="HS125" s="552"/>
      <c r="HT125" s="552"/>
      <c r="HU125" s="552"/>
      <c r="HV125" s="552"/>
      <c r="HW125" s="552"/>
      <c r="HX125" s="552"/>
      <c r="HY125" s="552"/>
      <c r="HZ125" s="552"/>
      <c r="IA125" s="552"/>
      <c r="IB125" s="552"/>
      <c r="IC125" s="552"/>
      <c r="ID125" s="552"/>
      <c r="IE125" s="552"/>
      <c r="IF125" s="552"/>
      <c r="IG125" s="552"/>
      <c r="IH125" s="552"/>
      <c r="II125" s="552"/>
      <c r="IJ125" s="552"/>
      <c r="IK125" s="552"/>
      <c r="IL125" s="552"/>
      <c r="IM125" s="552"/>
      <c r="IN125" s="552"/>
      <c r="IO125" s="552"/>
      <c r="IP125" s="552"/>
      <c r="IQ125" s="552"/>
      <c r="IR125" s="552"/>
      <c r="IS125" s="552"/>
      <c r="IT125" s="552"/>
      <c r="IU125" s="552"/>
      <c r="IV125" s="552"/>
      <c r="IW125" s="552"/>
      <c r="IX125" s="552"/>
      <c r="IY125" s="552"/>
      <c r="IZ125" s="552"/>
      <c r="JA125" s="552"/>
      <c r="JB125" s="721"/>
      <c r="JC125" s="721"/>
      <c r="JD125" s="299"/>
      <c r="JE125" s="299"/>
      <c r="JF125" s="549"/>
      <c r="JG125" s="711"/>
      <c r="JH125" s="299"/>
      <c r="JI125" s="307"/>
      <c r="JJ125" s="712"/>
      <c r="JK125" s="566"/>
      <c r="JL125" s="567"/>
      <c r="JM125" s="568"/>
      <c r="JN125" s="569"/>
      <c r="JO125" s="569"/>
      <c r="JP125" s="569"/>
      <c r="JQ125"/>
      <c r="JR125"/>
      <c r="JS125"/>
      <c r="JT125"/>
      <c r="JU125"/>
      <c r="JV125"/>
      <c r="JW125"/>
      <c r="JX125"/>
      <c r="JY125"/>
      <c r="JZ125"/>
      <c r="KA125"/>
      <c r="KB125"/>
      <c r="KC125"/>
      <c r="KD125"/>
      <c r="KE125"/>
      <c r="KF125"/>
      <c r="KG125"/>
      <c r="KH125"/>
      <c r="KI125"/>
      <c r="KJ125"/>
      <c r="KK125"/>
      <c r="KL125"/>
      <c r="KM125"/>
      <c r="KN125"/>
      <c r="KO125"/>
      <c r="KP125"/>
      <c r="KQ125"/>
      <c r="KR125"/>
      <c r="KS125"/>
      <c r="KT125"/>
      <c r="KU125"/>
      <c r="KV125"/>
      <c r="KW125"/>
      <c r="KX125"/>
      <c r="KY125"/>
      <c r="KZ125"/>
      <c r="LA125"/>
      <c r="LB125"/>
      <c r="LC125"/>
      <c r="LD125"/>
      <c r="LE125"/>
      <c r="LF125"/>
      <c r="LG125"/>
      <c r="LH125"/>
      <c r="LI125"/>
      <c r="LJ125"/>
      <c r="LK125"/>
      <c r="LL125"/>
      <c r="LM125"/>
      <c r="LN125"/>
      <c r="LO125"/>
      <c r="LP125"/>
      <c r="LQ125"/>
      <c r="LR125"/>
      <c r="LS125"/>
      <c r="LT125"/>
      <c r="LU125"/>
      <c r="LV125"/>
      <c r="LW125"/>
      <c r="LX125"/>
      <c r="LY125"/>
      <c r="LZ125"/>
      <c r="MA125"/>
      <c r="MB125"/>
      <c r="MC125"/>
      <c r="MD125"/>
      <c r="ME125"/>
      <c r="MF125"/>
      <c r="MG125"/>
      <c r="MH125"/>
      <c r="MI125"/>
      <c r="MJ125"/>
      <c r="MK125"/>
      <c r="ML125"/>
      <c r="MM125"/>
      <c r="MN125"/>
      <c r="MO125"/>
      <c r="MP125"/>
      <c r="MQ125"/>
      <c r="MR125"/>
      <c r="MS125"/>
      <c r="MT125"/>
      <c r="MU125"/>
      <c r="MV125"/>
      <c r="MW125"/>
      <c r="MX125"/>
      <c r="MY125"/>
      <c r="MZ125"/>
      <c r="NA125"/>
      <c r="NB125"/>
      <c r="NC125"/>
    </row>
    <row r="126" spans="1:367" s="550" customFormat="1" ht="21.95" customHeight="1">
      <c r="A126" s="554"/>
      <c r="B126" s="555">
        <v>1</v>
      </c>
      <c r="C126" s="49" t="s">
        <v>2187</v>
      </c>
      <c r="D126" s="50" t="s">
        <v>1924</v>
      </c>
      <c r="E126" s="26" t="s">
        <v>74</v>
      </c>
      <c r="F126" s="552">
        <f t="shared" ref="F126:F142" si="22">SUM(G126:IM126)</f>
        <v>1</v>
      </c>
      <c r="G126" s="552"/>
      <c r="H126" s="552">
        <v>1</v>
      </c>
      <c r="I126" s="552"/>
      <c r="J126" s="552"/>
      <c r="K126" s="552"/>
      <c r="L126" s="552"/>
      <c r="M126" s="552"/>
      <c r="N126" s="552"/>
      <c r="O126" s="552"/>
      <c r="P126" s="552"/>
      <c r="Q126" s="552"/>
      <c r="R126" s="552"/>
      <c r="S126" s="552"/>
      <c r="T126" s="552"/>
      <c r="U126" s="552"/>
      <c r="V126" s="552"/>
      <c r="W126" s="552"/>
      <c r="X126" s="552"/>
      <c r="Y126" s="552"/>
      <c r="Z126" s="552"/>
      <c r="AA126" s="552"/>
      <c r="AB126" s="552"/>
      <c r="AC126" s="552"/>
      <c r="AD126" s="552"/>
      <c r="AE126" s="552"/>
      <c r="AF126" s="552"/>
      <c r="AG126" s="552"/>
      <c r="AH126" s="552"/>
      <c r="AI126" s="552"/>
      <c r="AJ126" s="552"/>
      <c r="AK126" s="552"/>
      <c r="AL126" s="552"/>
      <c r="AM126" s="552"/>
      <c r="AN126" s="552"/>
      <c r="AO126" s="552"/>
      <c r="AP126" s="552"/>
      <c r="AQ126" s="552"/>
      <c r="AR126" s="552"/>
      <c r="AS126" s="552"/>
      <c r="AT126" s="552"/>
      <c r="AU126" s="552"/>
      <c r="AV126" s="552"/>
      <c r="AW126" s="552"/>
      <c r="AX126" s="552"/>
      <c r="AY126" s="552"/>
      <c r="AZ126" s="552"/>
      <c r="BA126" s="552"/>
      <c r="BB126" s="552"/>
      <c r="BC126" s="552"/>
      <c r="BD126" s="552"/>
      <c r="BE126" s="552"/>
      <c r="BF126" s="552"/>
      <c r="BG126" s="552"/>
      <c r="BH126" s="552"/>
      <c r="BI126" s="552"/>
      <c r="BJ126" s="552"/>
      <c r="BK126" s="552"/>
      <c r="BL126" s="552"/>
      <c r="BM126" s="552"/>
      <c r="BN126" s="552"/>
      <c r="BO126" s="552"/>
      <c r="BP126" s="552"/>
      <c r="BQ126" s="552"/>
      <c r="BR126" s="552"/>
      <c r="BS126" s="552"/>
      <c r="BT126" s="552"/>
      <c r="BU126" s="552"/>
      <c r="BV126" s="552"/>
      <c r="BW126" s="552"/>
      <c r="BX126" s="552"/>
      <c r="BY126" s="552"/>
      <c r="BZ126" s="552"/>
      <c r="CA126" s="552"/>
      <c r="CB126" s="552"/>
      <c r="CC126" s="552"/>
      <c r="CD126" s="552"/>
      <c r="CE126" s="552"/>
      <c r="CF126" s="552"/>
      <c r="CG126" s="552"/>
      <c r="CH126" s="552"/>
      <c r="CI126" s="552"/>
      <c r="CJ126" s="552"/>
      <c r="CK126" s="552"/>
      <c r="CL126" s="552"/>
      <c r="CM126" s="552"/>
      <c r="CN126" s="552"/>
      <c r="CO126" s="552"/>
      <c r="CP126" s="552"/>
      <c r="CQ126" s="552"/>
      <c r="CR126" s="552"/>
      <c r="CS126" s="552"/>
      <c r="CT126" s="552"/>
      <c r="CU126" s="552"/>
      <c r="CV126" s="552"/>
      <c r="CW126" s="552"/>
      <c r="CX126" s="552"/>
      <c r="CY126" s="552"/>
      <c r="CZ126" s="552"/>
      <c r="DA126" s="552"/>
      <c r="DB126" s="552"/>
      <c r="DC126" s="552"/>
      <c r="DD126" s="552"/>
      <c r="DE126" s="552"/>
      <c r="DF126" s="552"/>
      <c r="DG126" s="552"/>
      <c r="DH126" s="552"/>
      <c r="DI126" s="552"/>
      <c r="DJ126" s="552"/>
      <c r="DK126" s="552"/>
      <c r="DL126" s="552"/>
      <c r="DM126" s="552"/>
      <c r="DN126" s="552"/>
      <c r="DO126" s="552"/>
      <c r="DP126" s="552"/>
      <c r="DQ126" s="552"/>
      <c r="DR126" s="552"/>
      <c r="DS126" s="552"/>
      <c r="DT126" s="552"/>
      <c r="DU126" s="552"/>
      <c r="DV126" s="552"/>
      <c r="DW126" s="552"/>
      <c r="DX126" s="552"/>
      <c r="DY126" s="552"/>
      <c r="DZ126" s="552"/>
      <c r="EA126" s="552"/>
      <c r="EB126" s="552"/>
      <c r="EC126" s="552"/>
      <c r="ED126" s="552"/>
      <c r="EE126" s="552"/>
      <c r="EF126" s="552"/>
      <c r="EG126" s="552"/>
      <c r="EH126" s="552"/>
      <c r="EI126" s="552"/>
      <c r="EJ126" s="552"/>
      <c r="EK126" s="552"/>
      <c r="EL126" s="552"/>
      <c r="EM126" s="552"/>
      <c r="EN126" s="552"/>
      <c r="EO126" s="552"/>
      <c r="EP126" s="552"/>
      <c r="EQ126" s="552"/>
      <c r="ER126" s="552"/>
      <c r="ES126" s="552"/>
      <c r="ET126" s="552"/>
      <c r="EU126" s="552"/>
      <c r="EV126" s="552"/>
      <c r="EW126" s="552"/>
      <c r="EX126" s="552"/>
      <c r="EY126" s="552"/>
      <c r="EZ126" s="552"/>
      <c r="FA126" s="552"/>
      <c r="FB126" s="552"/>
      <c r="FC126" s="552"/>
      <c r="FD126" s="552"/>
      <c r="FE126" s="552"/>
      <c r="FF126" s="552"/>
      <c r="FG126" s="552"/>
      <c r="FH126" s="552"/>
      <c r="FI126" s="552"/>
      <c r="FJ126" s="552"/>
      <c r="FK126" s="552"/>
      <c r="FL126" s="552"/>
      <c r="FM126" s="552"/>
      <c r="FN126" s="552"/>
      <c r="FO126" s="552"/>
      <c r="FP126" s="552"/>
      <c r="FQ126" s="552"/>
      <c r="FR126" s="552"/>
      <c r="FS126" s="552"/>
      <c r="FT126" s="552"/>
      <c r="FU126" s="552"/>
      <c r="FV126" s="552"/>
      <c r="FW126" s="552"/>
      <c r="FX126" s="552"/>
      <c r="FY126" s="552"/>
      <c r="FZ126" s="552"/>
      <c r="GA126" s="552"/>
      <c r="GB126" s="552"/>
      <c r="GC126" s="552"/>
      <c r="GD126" s="552"/>
      <c r="GE126" s="552"/>
      <c r="GF126" s="552"/>
      <c r="GG126" s="552"/>
      <c r="GH126" s="552"/>
      <c r="GI126" s="552"/>
      <c r="GJ126" s="552"/>
      <c r="GK126" s="552"/>
      <c r="GL126" s="552"/>
      <c r="GM126" s="552"/>
      <c r="GN126" s="552"/>
      <c r="GO126" s="552"/>
      <c r="GP126" s="552"/>
      <c r="GQ126" s="552"/>
      <c r="GR126" s="552"/>
      <c r="GS126" s="552"/>
      <c r="GT126" s="552"/>
      <c r="GU126" s="552"/>
      <c r="GV126" s="552"/>
      <c r="GW126" s="552"/>
      <c r="GX126" s="552"/>
      <c r="GY126" s="552"/>
      <c r="GZ126" s="552"/>
      <c r="HA126" s="552"/>
      <c r="HB126" s="552"/>
      <c r="HC126" s="552"/>
      <c r="HD126" s="552"/>
      <c r="HE126" s="552"/>
      <c r="HF126" s="552"/>
      <c r="HG126" s="552"/>
      <c r="HH126" s="552"/>
      <c r="HI126" s="552"/>
      <c r="HJ126" s="552"/>
      <c r="HK126" s="552"/>
      <c r="HL126" s="552"/>
      <c r="HM126" s="552"/>
      <c r="HN126" s="552"/>
      <c r="HO126" s="552"/>
      <c r="HP126" s="552"/>
      <c r="HQ126" s="552"/>
      <c r="HR126" s="552"/>
      <c r="HS126" s="552"/>
      <c r="HT126" s="552"/>
      <c r="HU126" s="552"/>
      <c r="HV126" s="552"/>
      <c r="HW126" s="552"/>
      <c r="HX126" s="552"/>
      <c r="HY126" s="552"/>
      <c r="HZ126" s="552"/>
      <c r="IA126" s="552"/>
      <c r="IB126" s="552"/>
      <c r="IC126" s="552"/>
      <c r="ID126" s="552"/>
      <c r="IE126" s="552"/>
      <c r="IF126" s="552"/>
      <c r="IG126" s="552"/>
      <c r="IH126" s="552"/>
      <c r="II126" s="552"/>
      <c r="IJ126" s="552"/>
      <c r="IK126" s="552"/>
      <c r="IL126" s="552"/>
      <c r="IM126" s="552"/>
      <c r="IN126" s="552"/>
      <c r="IO126" s="552"/>
      <c r="IP126" s="552"/>
      <c r="IQ126" s="552"/>
      <c r="IR126" s="552"/>
      <c r="IS126" s="552"/>
      <c r="IT126" s="552"/>
      <c r="IU126" s="552"/>
      <c r="IV126" s="552"/>
      <c r="IW126" s="552"/>
      <c r="IX126" s="552"/>
      <c r="IY126" s="552"/>
      <c r="IZ126" s="552"/>
      <c r="JA126" s="552"/>
      <c r="JB126" s="721"/>
      <c r="JC126" s="721"/>
      <c r="JD126" s="299"/>
      <c r="JE126" s="299"/>
      <c r="JF126" s="549" t="str">
        <f t="shared" ref="JF126:JF142" si="23">CONCATENATE($B$125,C126,D126)</f>
        <v>5) 우량시험관측소 장비설치전도형 강수량계(0.5mm) 설치AC 히터형, 바람막이 포함, 검정 포함</v>
      </c>
      <c r="JG126" s="549">
        <f t="shared" ref="JG126:JG142" si="24">F126</f>
        <v>1</v>
      </c>
      <c r="JH126" s="549" t="str">
        <f t="shared" ref="JH126:JH142" si="25">E126</f>
        <v>대</v>
      </c>
      <c r="JI126" s="307"/>
      <c r="JJ126" s="712"/>
      <c r="JK126" s="566"/>
      <c r="JL126" s="567"/>
      <c r="JM126" s="568"/>
      <c r="JN126" s="569"/>
      <c r="JO126" s="569"/>
      <c r="JP126" s="569"/>
      <c r="JQ126"/>
      <c r="JR126"/>
      <c r="JS126"/>
      <c r="JT126"/>
      <c r="JU126"/>
      <c r="JV126"/>
      <c r="JW126"/>
      <c r="JX126"/>
      <c r="JY126"/>
      <c r="JZ126"/>
      <c r="KA126"/>
      <c r="KB126"/>
      <c r="KC126"/>
      <c r="KD126"/>
      <c r="KE126"/>
      <c r="KF126"/>
      <c r="KG126"/>
      <c r="KH126"/>
      <c r="KI126"/>
      <c r="KJ126"/>
      <c r="KK126"/>
      <c r="KL126"/>
      <c r="KM126"/>
      <c r="KN126"/>
      <c r="KO126"/>
      <c r="KP126"/>
      <c r="KQ126"/>
      <c r="KR126"/>
      <c r="KS126"/>
      <c r="KT126"/>
      <c r="KU126"/>
      <c r="KV126"/>
      <c r="KW126"/>
      <c r="KX126"/>
      <c r="KY126"/>
      <c r="KZ126"/>
      <c r="LA126"/>
      <c r="LB126"/>
      <c r="LC126"/>
      <c r="LD126"/>
      <c r="LE126"/>
      <c r="LF126"/>
      <c r="LG126"/>
      <c r="LH126"/>
      <c r="LI126"/>
      <c r="LJ126"/>
      <c r="LK126"/>
      <c r="LL126"/>
      <c r="LM126"/>
      <c r="LN126"/>
      <c r="LO126"/>
      <c r="LP126"/>
      <c r="LQ126"/>
      <c r="LR126"/>
      <c r="LS126"/>
      <c r="LT126"/>
      <c r="LU126"/>
      <c r="LV126"/>
      <c r="LW126"/>
      <c r="LX126"/>
      <c r="LY126"/>
      <c r="LZ126"/>
      <c r="MA126"/>
      <c r="MB126"/>
      <c r="MC126"/>
      <c r="MD126"/>
      <c r="ME126"/>
      <c r="MF126"/>
      <c r="MG126"/>
      <c r="MH126"/>
      <c r="MI126"/>
      <c r="MJ126"/>
      <c r="MK126"/>
      <c r="ML126"/>
      <c r="MM126"/>
      <c r="MN126"/>
      <c r="MO126"/>
      <c r="MP126"/>
      <c r="MQ126"/>
      <c r="MR126"/>
      <c r="MS126"/>
      <c r="MT126"/>
      <c r="MU126"/>
      <c r="MV126"/>
      <c r="MW126"/>
      <c r="MX126"/>
      <c r="MY126"/>
      <c r="MZ126"/>
      <c r="NA126"/>
      <c r="NB126"/>
      <c r="NC126"/>
    </row>
    <row r="127" spans="1:367" s="550" customFormat="1" ht="21.95" customHeight="1">
      <c r="A127" s="554"/>
      <c r="B127" s="570">
        <f>B126+1</f>
        <v>2</v>
      </c>
      <c r="C127" s="49" t="s">
        <v>2188</v>
      </c>
      <c r="D127" s="49" t="s">
        <v>1924</v>
      </c>
      <c r="E127" s="26" t="s">
        <v>74</v>
      </c>
      <c r="F127" s="552">
        <f t="shared" si="22"/>
        <v>1</v>
      </c>
      <c r="G127" s="552"/>
      <c r="H127" s="552">
        <v>1</v>
      </c>
      <c r="I127" s="552"/>
      <c r="J127" s="552"/>
      <c r="K127" s="552"/>
      <c r="L127" s="552"/>
      <c r="M127" s="552"/>
      <c r="N127" s="552"/>
      <c r="O127" s="552"/>
      <c r="P127" s="552"/>
      <c r="Q127" s="552"/>
      <c r="R127" s="552"/>
      <c r="S127" s="552"/>
      <c r="T127" s="552"/>
      <c r="U127" s="552"/>
      <c r="V127" s="552"/>
      <c r="W127" s="552"/>
      <c r="X127" s="552"/>
      <c r="Y127" s="552"/>
      <c r="Z127" s="552"/>
      <c r="AA127" s="552"/>
      <c r="AB127" s="552"/>
      <c r="AC127" s="552"/>
      <c r="AD127" s="552"/>
      <c r="AE127" s="552"/>
      <c r="AF127" s="552"/>
      <c r="AG127" s="552"/>
      <c r="AH127" s="552"/>
      <c r="AI127" s="552"/>
      <c r="AJ127" s="552"/>
      <c r="AK127" s="552"/>
      <c r="AL127" s="552"/>
      <c r="AM127" s="552"/>
      <c r="AN127" s="552"/>
      <c r="AO127" s="552"/>
      <c r="AP127" s="552"/>
      <c r="AQ127" s="552"/>
      <c r="AR127" s="552"/>
      <c r="AS127" s="552"/>
      <c r="AT127" s="552"/>
      <c r="AU127" s="552"/>
      <c r="AV127" s="552"/>
      <c r="AW127" s="552"/>
      <c r="AX127" s="552"/>
      <c r="AY127" s="552"/>
      <c r="AZ127" s="552"/>
      <c r="BA127" s="552"/>
      <c r="BB127" s="552"/>
      <c r="BC127" s="552"/>
      <c r="BD127" s="552"/>
      <c r="BE127" s="552"/>
      <c r="BF127" s="552"/>
      <c r="BG127" s="552"/>
      <c r="BH127" s="552"/>
      <c r="BI127" s="552"/>
      <c r="BJ127" s="552"/>
      <c r="BK127" s="552"/>
      <c r="BL127" s="552"/>
      <c r="BM127" s="552"/>
      <c r="BN127" s="552"/>
      <c r="BO127" s="552"/>
      <c r="BP127" s="552"/>
      <c r="BQ127" s="552"/>
      <c r="BR127" s="552"/>
      <c r="BS127" s="552"/>
      <c r="BT127" s="552"/>
      <c r="BU127" s="552"/>
      <c r="BV127" s="552"/>
      <c r="BW127" s="552"/>
      <c r="BX127" s="552"/>
      <c r="BY127" s="552"/>
      <c r="BZ127" s="552"/>
      <c r="CA127" s="552"/>
      <c r="CB127" s="552"/>
      <c r="CC127" s="552"/>
      <c r="CD127" s="552"/>
      <c r="CE127" s="552"/>
      <c r="CF127" s="552"/>
      <c r="CG127" s="552"/>
      <c r="CH127" s="552"/>
      <c r="CI127" s="552"/>
      <c r="CJ127" s="552"/>
      <c r="CK127" s="552"/>
      <c r="CL127" s="552"/>
      <c r="CM127" s="552"/>
      <c r="CN127" s="552"/>
      <c r="CO127" s="552"/>
      <c r="CP127" s="552"/>
      <c r="CQ127" s="552"/>
      <c r="CR127" s="552"/>
      <c r="CS127" s="552"/>
      <c r="CT127" s="552"/>
      <c r="CU127" s="552"/>
      <c r="CV127" s="552"/>
      <c r="CW127" s="552"/>
      <c r="CX127" s="552"/>
      <c r="CY127" s="552"/>
      <c r="CZ127" s="552"/>
      <c r="DA127" s="552"/>
      <c r="DB127" s="552"/>
      <c r="DC127" s="552"/>
      <c r="DD127" s="552"/>
      <c r="DE127" s="552"/>
      <c r="DF127" s="552"/>
      <c r="DG127" s="552"/>
      <c r="DH127" s="552"/>
      <c r="DI127" s="552"/>
      <c r="DJ127" s="552"/>
      <c r="DK127" s="552"/>
      <c r="DL127" s="552"/>
      <c r="DM127" s="552"/>
      <c r="DN127" s="552"/>
      <c r="DO127" s="552"/>
      <c r="DP127" s="552"/>
      <c r="DQ127" s="552"/>
      <c r="DR127" s="552"/>
      <c r="DS127" s="552"/>
      <c r="DT127" s="552"/>
      <c r="DU127" s="552"/>
      <c r="DV127" s="552"/>
      <c r="DW127" s="552"/>
      <c r="DX127" s="552"/>
      <c r="DY127" s="552"/>
      <c r="DZ127" s="552"/>
      <c r="EA127" s="552"/>
      <c r="EB127" s="552"/>
      <c r="EC127" s="552"/>
      <c r="ED127" s="552"/>
      <c r="EE127" s="552"/>
      <c r="EF127" s="552"/>
      <c r="EG127" s="552"/>
      <c r="EH127" s="552"/>
      <c r="EI127" s="552"/>
      <c r="EJ127" s="552"/>
      <c r="EK127" s="552"/>
      <c r="EL127" s="552"/>
      <c r="EM127" s="552"/>
      <c r="EN127" s="552"/>
      <c r="EO127" s="552"/>
      <c r="EP127" s="552"/>
      <c r="EQ127" s="552"/>
      <c r="ER127" s="552"/>
      <c r="ES127" s="552"/>
      <c r="ET127" s="552"/>
      <c r="EU127" s="552"/>
      <c r="EV127" s="552"/>
      <c r="EW127" s="552"/>
      <c r="EX127" s="552"/>
      <c r="EY127" s="552"/>
      <c r="EZ127" s="552"/>
      <c r="FA127" s="552"/>
      <c r="FB127" s="552"/>
      <c r="FC127" s="552"/>
      <c r="FD127" s="552"/>
      <c r="FE127" s="552"/>
      <c r="FF127" s="552"/>
      <c r="FG127" s="552"/>
      <c r="FH127" s="552"/>
      <c r="FI127" s="552"/>
      <c r="FJ127" s="552"/>
      <c r="FK127" s="552"/>
      <c r="FL127" s="552"/>
      <c r="FM127" s="552"/>
      <c r="FN127" s="552"/>
      <c r="FO127" s="552"/>
      <c r="FP127" s="552"/>
      <c r="FQ127" s="552"/>
      <c r="FR127" s="552"/>
      <c r="FS127" s="552"/>
      <c r="FT127" s="552"/>
      <c r="FU127" s="552"/>
      <c r="FV127" s="552"/>
      <c r="FW127" s="552"/>
      <c r="FX127" s="552"/>
      <c r="FY127" s="552"/>
      <c r="FZ127" s="552"/>
      <c r="GA127" s="552"/>
      <c r="GB127" s="552"/>
      <c r="GC127" s="552"/>
      <c r="GD127" s="552"/>
      <c r="GE127" s="552"/>
      <c r="GF127" s="552"/>
      <c r="GG127" s="552"/>
      <c r="GH127" s="552"/>
      <c r="GI127" s="552"/>
      <c r="GJ127" s="552"/>
      <c r="GK127" s="552"/>
      <c r="GL127" s="552"/>
      <c r="GM127" s="552"/>
      <c r="GN127" s="552"/>
      <c r="GO127" s="552"/>
      <c r="GP127" s="552"/>
      <c r="GQ127" s="552"/>
      <c r="GR127" s="552"/>
      <c r="GS127" s="552"/>
      <c r="GT127" s="552"/>
      <c r="GU127" s="552"/>
      <c r="GV127" s="552"/>
      <c r="GW127" s="552"/>
      <c r="GX127" s="552"/>
      <c r="GY127" s="552"/>
      <c r="GZ127" s="552"/>
      <c r="HA127" s="552"/>
      <c r="HB127" s="552"/>
      <c r="HC127" s="552"/>
      <c r="HD127" s="552"/>
      <c r="HE127" s="552"/>
      <c r="HF127" s="552"/>
      <c r="HG127" s="552"/>
      <c r="HH127" s="552"/>
      <c r="HI127" s="552"/>
      <c r="HJ127" s="552"/>
      <c r="HK127" s="552"/>
      <c r="HL127" s="552"/>
      <c r="HM127" s="552"/>
      <c r="HN127" s="552"/>
      <c r="HO127" s="552"/>
      <c r="HP127" s="552"/>
      <c r="HQ127" s="552"/>
      <c r="HR127" s="552"/>
      <c r="HS127" s="552"/>
      <c r="HT127" s="552"/>
      <c r="HU127" s="552"/>
      <c r="HV127" s="552"/>
      <c r="HW127" s="552"/>
      <c r="HX127" s="552"/>
      <c r="HY127" s="552"/>
      <c r="HZ127" s="552"/>
      <c r="IA127" s="552"/>
      <c r="IB127" s="552"/>
      <c r="IC127" s="552"/>
      <c r="ID127" s="552"/>
      <c r="IE127" s="552"/>
      <c r="IF127" s="552"/>
      <c r="IG127" s="552"/>
      <c r="IH127" s="552"/>
      <c r="II127" s="552"/>
      <c r="IJ127" s="552"/>
      <c r="IK127" s="552"/>
      <c r="IL127" s="552"/>
      <c r="IM127" s="552"/>
      <c r="IN127" s="552"/>
      <c r="IO127" s="552"/>
      <c r="IP127" s="552"/>
      <c r="IQ127" s="552"/>
      <c r="IR127" s="552"/>
      <c r="IS127" s="552"/>
      <c r="IT127" s="552"/>
      <c r="IU127" s="552"/>
      <c r="IV127" s="552"/>
      <c r="IW127" s="552"/>
      <c r="IX127" s="552"/>
      <c r="IY127" s="552"/>
      <c r="IZ127" s="552"/>
      <c r="JA127" s="552"/>
      <c r="JB127" s="721"/>
      <c r="JC127" s="721"/>
      <c r="JD127" s="299"/>
      <c r="JE127" s="299"/>
      <c r="JF127" s="549" t="str">
        <f t="shared" si="23"/>
        <v>5) 우량시험관측소 장비설치전도형 강수량계(1.0mm) 설치AC 히터형, 바람막이 포함, 검정 포함</v>
      </c>
      <c r="JG127" s="549">
        <f t="shared" si="24"/>
        <v>1</v>
      </c>
      <c r="JH127" s="549" t="str">
        <f t="shared" si="25"/>
        <v>대</v>
      </c>
      <c r="JI127" s="307"/>
      <c r="JJ127" s="712"/>
      <c r="JK127" s="566"/>
      <c r="JL127" s="567"/>
      <c r="JM127" s="568"/>
      <c r="JN127" s="569"/>
      <c r="JO127" s="569"/>
      <c r="JP127" s="569"/>
      <c r="JQ127"/>
      <c r="JR127"/>
      <c r="JS127"/>
      <c r="JT127"/>
      <c r="JU127"/>
      <c r="JV127"/>
      <c r="JW127"/>
      <c r="JX127"/>
      <c r="JY127"/>
      <c r="JZ127"/>
      <c r="KA127"/>
      <c r="KB127"/>
      <c r="KC127"/>
      <c r="KD127"/>
      <c r="KE127"/>
      <c r="KF127"/>
      <c r="KG127"/>
      <c r="KH127"/>
      <c r="KI127"/>
      <c r="KJ127"/>
      <c r="KK127"/>
      <c r="KL127"/>
      <c r="KM127"/>
      <c r="KN127"/>
      <c r="KO127"/>
      <c r="KP127"/>
      <c r="KQ127"/>
      <c r="KR127"/>
      <c r="KS127"/>
      <c r="KT127"/>
      <c r="KU127"/>
      <c r="KV127"/>
      <c r="KW127"/>
      <c r="KX127"/>
      <c r="KY127"/>
      <c r="KZ127"/>
      <c r="LA127"/>
      <c r="LB127"/>
      <c r="LC127"/>
      <c r="LD127"/>
      <c r="LE127"/>
      <c r="LF127"/>
      <c r="LG127"/>
      <c r="LH127"/>
      <c r="LI127"/>
      <c r="LJ127"/>
      <c r="LK127"/>
      <c r="LL127"/>
      <c r="LM127"/>
      <c r="LN127"/>
      <c r="LO127"/>
      <c r="LP127"/>
      <c r="LQ127"/>
      <c r="LR127"/>
      <c r="LS127"/>
      <c r="LT127"/>
      <c r="LU127"/>
      <c r="LV127"/>
      <c r="LW127"/>
      <c r="LX127"/>
      <c r="LY127"/>
      <c r="LZ127"/>
      <c r="MA127"/>
      <c r="MB127"/>
      <c r="MC127"/>
      <c r="MD127"/>
      <c r="ME127"/>
      <c r="MF127"/>
      <c r="MG127"/>
      <c r="MH127"/>
      <c r="MI127"/>
      <c r="MJ127"/>
      <c r="MK127"/>
      <c r="ML127"/>
      <c r="MM127"/>
      <c r="MN127"/>
      <c r="MO127"/>
      <c r="MP127"/>
      <c r="MQ127"/>
      <c r="MR127"/>
      <c r="MS127"/>
      <c r="MT127"/>
      <c r="MU127"/>
      <c r="MV127"/>
      <c r="MW127"/>
      <c r="MX127"/>
      <c r="MY127"/>
      <c r="MZ127"/>
      <c r="NA127"/>
      <c r="NB127"/>
      <c r="NC127"/>
    </row>
    <row r="128" spans="1:367" s="550" customFormat="1" ht="21.95" customHeight="1">
      <c r="A128" s="554"/>
      <c r="B128" s="570">
        <f t="shared" ref="B128:B142" si="26">B127+1</f>
        <v>3</v>
      </c>
      <c r="C128" s="49" t="s">
        <v>2189</v>
      </c>
      <c r="D128" s="49" t="s">
        <v>1926</v>
      </c>
      <c r="E128" s="26" t="s">
        <v>74</v>
      </c>
      <c r="F128" s="552">
        <f t="shared" si="22"/>
        <v>1</v>
      </c>
      <c r="G128" s="552"/>
      <c r="H128" s="552">
        <v>1</v>
      </c>
      <c r="I128" s="552"/>
      <c r="J128" s="552"/>
      <c r="K128" s="552"/>
      <c r="L128" s="552"/>
      <c r="M128" s="552"/>
      <c r="N128" s="552"/>
      <c r="O128" s="552"/>
      <c r="P128" s="552"/>
      <c r="Q128" s="552"/>
      <c r="R128" s="552"/>
      <c r="S128" s="552"/>
      <c r="T128" s="552"/>
      <c r="U128" s="552"/>
      <c r="V128" s="552"/>
      <c r="W128" s="552"/>
      <c r="X128" s="552"/>
      <c r="Y128" s="552"/>
      <c r="Z128" s="552"/>
      <c r="AA128" s="552"/>
      <c r="AB128" s="552"/>
      <c r="AC128" s="552"/>
      <c r="AD128" s="552"/>
      <c r="AE128" s="552"/>
      <c r="AF128" s="552"/>
      <c r="AG128" s="552"/>
      <c r="AH128" s="552"/>
      <c r="AI128" s="552"/>
      <c r="AJ128" s="552"/>
      <c r="AK128" s="552"/>
      <c r="AL128" s="552"/>
      <c r="AM128" s="552"/>
      <c r="AN128" s="552"/>
      <c r="AO128" s="552"/>
      <c r="AP128" s="552"/>
      <c r="AQ128" s="552"/>
      <c r="AR128" s="552"/>
      <c r="AS128" s="552"/>
      <c r="AT128" s="552"/>
      <c r="AU128" s="552"/>
      <c r="AV128" s="552"/>
      <c r="AW128" s="552"/>
      <c r="AX128" s="552"/>
      <c r="AY128" s="552"/>
      <c r="AZ128" s="552"/>
      <c r="BA128" s="552"/>
      <c r="BB128" s="552"/>
      <c r="BC128" s="552"/>
      <c r="BD128" s="552"/>
      <c r="BE128" s="552"/>
      <c r="BF128" s="552"/>
      <c r="BG128" s="552"/>
      <c r="BH128" s="552"/>
      <c r="BI128" s="552"/>
      <c r="BJ128" s="552"/>
      <c r="BK128" s="552"/>
      <c r="BL128" s="552"/>
      <c r="BM128" s="552"/>
      <c r="BN128" s="552"/>
      <c r="BO128" s="552"/>
      <c r="BP128" s="552"/>
      <c r="BQ128" s="552"/>
      <c r="BR128" s="552"/>
      <c r="BS128" s="552"/>
      <c r="BT128" s="552"/>
      <c r="BU128" s="552"/>
      <c r="BV128" s="552"/>
      <c r="BW128" s="552"/>
      <c r="BX128" s="552"/>
      <c r="BY128" s="552"/>
      <c r="BZ128" s="552"/>
      <c r="CA128" s="552"/>
      <c r="CB128" s="552"/>
      <c r="CC128" s="552"/>
      <c r="CD128" s="552"/>
      <c r="CE128" s="552"/>
      <c r="CF128" s="552"/>
      <c r="CG128" s="552"/>
      <c r="CH128" s="552"/>
      <c r="CI128" s="552"/>
      <c r="CJ128" s="552"/>
      <c r="CK128" s="552"/>
      <c r="CL128" s="552"/>
      <c r="CM128" s="552"/>
      <c r="CN128" s="552"/>
      <c r="CO128" s="552"/>
      <c r="CP128" s="552"/>
      <c r="CQ128" s="552"/>
      <c r="CR128" s="552"/>
      <c r="CS128" s="552"/>
      <c r="CT128" s="552"/>
      <c r="CU128" s="552"/>
      <c r="CV128" s="552"/>
      <c r="CW128" s="552"/>
      <c r="CX128" s="552"/>
      <c r="CY128" s="552"/>
      <c r="CZ128" s="552"/>
      <c r="DA128" s="552"/>
      <c r="DB128" s="552"/>
      <c r="DC128" s="552"/>
      <c r="DD128" s="552"/>
      <c r="DE128" s="552"/>
      <c r="DF128" s="552"/>
      <c r="DG128" s="552"/>
      <c r="DH128" s="552"/>
      <c r="DI128" s="552"/>
      <c r="DJ128" s="552"/>
      <c r="DK128" s="552"/>
      <c r="DL128" s="552"/>
      <c r="DM128" s="552"/>
      <c r="DN128" s="552"/>
      <c r="DO128" s="552"/>
      <c r="DP128" s="552"/>
      <c r="DQ128" s="552"/>
      <c r="DR128" s="552"/>
      <c r="DS128" s="552"/>
      <c r="DT128" s="552"/>
      <c r="DU128" s="552"/>
      <c r="DV128" s="552"/>
      <c r="DW128" s="552"/>
      <c r="DX128" s="552"/>
      <c r="DY128" s="552"/>
      <c r="DZ128" s="552"/>
      <c r="EA128" s="552"/>
      <c r="EB128" s="552"/>
      <c r="EC128" s="552"/>
      <c r="ED128" s="552"/>
      <c r="EE128" s="552"/>
      <c r="EF128" s="552"/>
      <c r="EG128" s="552"/>
      <c r="EH128" s="552"/>
      <c r="EI128" s="552"/>
      <c r="EJ128" s="552"/>
      <c r="EK128" s="552"/>
      <c r="EL128" s="552"/>
      <c r="EM128" s="552"/>
      <c r="EN128" s="552"/>
      <c r="EO128" s="552"/>
      <c r="EP128" s="552"/>
      <c r="EQ128" s="552"/>
      <c r="ER128" s="552"/>
      <c r="ES128" s="552"/>
      <c r="ET128" s="552"/>
      <c r="EU128" s="552"/>
      <c r="EV128" s="552"/>
      <c r="EW128" s="552"/>
      <c r="EX128" s="552"/>
      <c r="EY128" s="552"/>
      <c r="EZ128" s="552"/>
      <c r="FA128" s="552"/>
      <c r="FB128" s="552"/>
      <c r="FC128" s="552"/>
      <c r="FD128" s="552"/>
      <c r="FE128" s="552"/>
      <c r="FF128" s="552"/>
      <c r="FG128" s="552"/>
      <c r="FH128" s="552"/>
      <c r="FI128" s="552"/>
      <c r="FJ128" s="552"/>
      <c r="FK128" s="552"/>
      <c r="FL128" s="552"/>
      <c r="FM128" s="552"/>
      <c r="FN128" s="552"/>
      <c r="FO128" s="552"/>
      <c r="FP128" s="552"/>
      <c r="FQ128" s="552"/>
      <c r="FR128" s="552"/>
      <c r="FS128" s="552"/>
      <c r="FT128" s="552"/>
      <c r="FU128" s="552"/>
      <c r="FV128" s="552"/>
      <c r="FW128" s="552"/>
      <c r="FX128" s="552"/>
      <c r="FY128" s="552"/>
      <c r="FZ128" s="552"/>
      <c r="GA128" s="552"/>
      <c r="GB128" s="552"/>
      <c r="GC128" s="552"/>
      <c r="GD128" s="552"/>
      <c r="GE128" s="552"/>
      <c r="GF128" s="552"/>
      <c r="GG128" s="552"/>
      <c r="GH128" s="552"/>
      <c r="GI128" s="552"/>
      <c r="GJ128" s="552"/>
      <c r="GK128" s="552"/>
      <c r="GL128" s="552"/>
      <c r="GM128" s="552"/>
      <c r="GN128" s="552"/>
      <c r="GO128" s="552"/>
      <c r="GP128" s="552"/>
      <c r="GQ128" s="552"/>
      <c r="GR128" s="552"/>
      <c r="GS128" s="552"/>
      <c r="GT128" s="552"/>
      <c r="GU128" s="552"/>
      <c r="GV128" s="552"/>
      <c r="GW128" s="552"/>
      <c r="GX128" s="552"/>
      <c r="GY128" s="552"/>
      <c r="GZ128" s="552"/>
      <c r="HA128" s="552"/>
      <c r="HB128" s="552"/>
      <c r="HC128" s="552"/>
      <c r="HD128" s="552"/>
      <c r="HE128" s="552"/>
      <c r="HF128" s="552"/>
      <c r="HG128" s="552"/>
      <c r="HH128" s="552"/>
      <c r="HI128" s="552"/>
      <c r="HJ128" s="552"/>
      <c r="HK128" s="552"/>
      <c r="HL128" s="552"/>
      <c r="HM128" s="552"/>
      <c r="HN128" s="552"/>
      <c r="HO128" s="552"/>
      <c r="HP128" s="552"/>
      <c r="HQ128" s="552"/>
      <c r="HR128" s="552"/>
      <c r="HS128" s="552"/>
      <c r="HT128" s="552"/>
      <c r="HU128" s="552"/>
      <c r="HV128" s="552"/>
      <c r="HW128" s="552"/>
      <c r="HX128" s="552"/>
      <c r="HY128" s="552"/>
      <c r="HZ128" s="552"/>
      <c r="IA128" s="552"/>
      <c r="IB128" s="552"/>
      <c r="IC128" s="552"/>
      <c r="ID128" s="552"/>
      <c r="IE128" s="552"/>
      <c r="IF128" s="552"/>
      <c r="IG128" s="552"/>
      <c r="IH128" s="552"/>
      <c r="II128" s="552"/>
      <c r="IJ128" s="552"/>
      <c r="IK128" s="552"/>
      <c r="IL128" s="552"/>
      <c r="IM128" s="552"/>
      <c r="IN128" s="552"/>
      <c r="IO128" s="552"/>
      <c r="IP128" s="552"/>
      <c r="IQ128" s="552"/>
      <c r="IR128" s="552"/>
      <c r="IS128" s="552"/>
      <c r="IT128" s="552"/>
      <c r="IU128" s="552"/>
      <c r="IV128" s="552"/>
      <c r="IW128" s="552"/>
      <c r="IX128" s="552"/>
      <c r="IY128" s="552"/>
      <c r="IZ128" s="552"/>
      <c r="JA128" s="552"/>
      <c r="JB128" s="721"/>
      <c r="JC128" s="721"/>
      <c r="JD128" s="299"/>
      <c r="JE128" s="299"/>
      <c r="JF128" s="549" t="str">
        <f t="shared" si="23"/>
        <v>5) 우량시험관측소 장비설치무게식 강수량계 설치무게식, 받침대 및 바람막이, 검정 포함</v>
      </c>
      <c r="JG128" s="549">
        <f t="shared" si="24"/>
        <v>1</v>
      </c>
      <c r="JH128" s="549" t="str">
        <f t="shared" si="25"/>
        <v>대</v>
      </c>
      <c r="JI128" s="307"/>
      <c r="JJ128" s="712"/>
      <c r="JK128" s="566"/>
      <c r="JL128" s="567"/>
      <c r="JM128" s="568"/>
      <c r="JN128" s="569"/>
      <c r="JO128" s="569"/>
      <c r="JP128" s="569"/>
      <c r="JQ128"/>
      <c r="JR128"/>
      <c r="JS128"/>
      <c r="JT128"/>
      <c r="JU128"/>
      <c r="JV128"/>
      <c r="JW128"/>
      <c r="JX128"/>
      <c r="JY128"/>
      <c r="JZ128"/>
      <c r="KA128"/>
      <c r="KB128"/>
      <c r="KC128"/>
      <c r="KD128"/>
      <c r="KE128"/>
      <c r="KF128"/>
      <c r="KG128"/>
      <c r="KH128"/>
      <c r="KI128"/>
      <c r="KJ128"/>
      <c r="KK128"/>
      <c r="KL128"/>
      <c r="KM128"/>
      <c r="KN128"/>
      <c r="KO128"/>
      <c r="KP128"/>
      <c r="KQ128"/>
      <c r="KR128"/>
      <c r="KS128"/>
      <c r="KT128"/>
      <c r="KU128"/>
      <c r="KV128"/>
      <c r="KW128"/>
      <c r="KX128"/>
      <c r="KY128"/>
      <c r="KZ128"/>
      <c r="LA128"/>
      <c r="LB128"/>
      <c r="LC128"/>
      <c r="LD128"/>
      <c r="LE128"/>
      <c r="LF128"/>
      <c r="LG128"/>
      <c r="LH128"/>
      <c r="LI128"/>
      <c r="LJ128"/>
      <c r="LK128"/>
      <c r="LL128"/>
      <c r="LM128"/>
      <c r="LN128"/>
      <c r="LO128"/>
      <c r="LP128"/>
      <c r="LQ128"/>
      <c r="LR128"/>
      <c r="LS128"/>
      <c r="LT128"/>
      <c r="LU128"/>
      <c r="LV128"/>
      <c r="LW128"/>
      <c r="LX128"/>
      <c r="LY128"/>
      <c r="LZ128"/>
      <c r="MA128"/>
      <c r="MB128"/>
      <c r="MC128"/>
      <c r="MD128"/>
      <c r="ME128"/>
      <c r="MF128"/>
      <c r="MG128"/>
      <c r="MH128"/>
      <c r="MI128"/>
      <c r="MJ128"/>
      <c r="MK128"/>
      <c r="ML128"/>
      <c r="MM128"/>
      <c r="MN128"/>
      <c r="MO128"/>
      <c r="MP128"/>
      <c r="MQ128"/>
      <c r="MR128"/>
      <c r="MS128"/>
      <c r="MT128"/>
      <c r="MU128"/>
      <c r="MV128"/>
      <c r="MW128"/>
      <c r="MX128"/>
      <c r="MY128"/>
      <c r="MZ128"/>
      <c r="NA128"/>
      <c r="NB128"/>
      <c r="NC128"/>
    </row>
    <row r="129" spans="1:367" s="550" customFormat="1" ht="21.95" customHeight="1">
      <c r="A129" s="554"/>
      <c r="B129" s="570">
        <f t="shared" si="26"/>
        <v>4</v>
      </c>
      <c r="C129" s="49" t="s">
        <v>2406</v>
      </c>
      <c r="D129" s="49" t="s">
        <v>2408</v>
      </c>
      <c r="E129" s="26" t="s">
        <v>38</v>
      </c>
      <c r="F129" s="552">
        <f t="shared" si="22"/>
        <v>2</v>
      </c>
      <c r="G129" s="552"/>
      <c r="H129" s="552">
        <v>2</v>
      </c>
      <c r="I129" s="552"/>
      <c r="J129" s="552"/>
      <c r="K129" s="552"/>
      <c r="L129" s="552"/>
      <c r="M129" s="552"/>
      <c r="N129" s="552"/>
      <c r="O129" s="552"/>
      <c r="P129" s="552"/>
      <c r="Q129" s="552"/>
      <c r="R129" s="552"/>
      <c r="S129" s="552"/>
      <c r="T129" s="552"/>
      <c r="U129" s="552"/>
      <c r="V129" s="552"/>
      <c r="W129" s="552"/>
      <c r="X129" s="552"/>
      <c r="Y129" s="552"/>
      <c r="Z129" s="552"/>
      <c r="AA129" s="552"/>
      <c r="AB129" s="552"/>
      <c r="AC129" s="552"/>
      <c r="AD129" s="552"/>
      <c r="AE129" s="552"/>
      <c r="AF129" s="552"/>
      <c r="AG129" s="552"/>
      <c r="AH129" s="552"/>
      <c r="AI129" s="552"/>
      <c r="AJ129" s="552"/>
      <c r="AK129" s="552"/>
      <c r="AL129" s="552"/>
      <c r="AM129" s="552"/>
      <c r="AN129" s="552"/>
      <c r="AO129" s="552"/>
      <c r="AP129" s="552"/>
      <c r="AQ129" s="552"/>
      <c r="AR129" s="552"/>
      <c r="AS129" s="552"/>
      <c r="AT129" s="552"/>
      <c r="AU129" s="552"/>
      <c r="AV129" s="552"/>
      <c r="AW129" s="552"/>
      <c r="AX129" s="552"/>
      <c r="AY129" s="552"/>
      <c r="AZ129" s="552"/>
      <c r="BA129" s="552"/>
      <c r="BB129" s="552"/>
      <c r="BC129" s="552"/>
      <c r="BD129" s="552"/>
      <c r="BE129" s="552"/>
      <c r="BF129" s="552"/>
      <c r="BG129" s="552"/>
      <c r="BH129" s="552"/>
      <c r="BI129" s="552"/>
      <c r="BJ129" s="552"/>
      <c r="BK129" s="552"/>
      <c r="BL129" s="552"/>
      <c r="BM129" s="552"/>
      <c r="BN129" s="552"/>
      <c r="BO129" s="552"/>
      <c r="BP129" s="552"/>
      <c r="BQ129" s="552"/>
      <c r="BR129" s="552"/>
      <c r="BS129" s="552"/>
      <c r="BT129" s="552"/>
      <c r="BU129" s="552"/>
      <c r="BV129" s="552"/>
      <c r="BW129" s="552"/>
      <c r="BX129" s="552"/>
      <c r="BY129" s="552"/>
      <c r="BZ129" s="552"/>
      <c r="CA129" s="552"/>
      <c r="CB129" s="552"/>
      <c r="CC129" s="552"/>
      <c r="CD129" s="552"/>
      <c r="CE129" s="552"/>
      <c r="CF129" s="552"/>
      <c r="CG129" s="552"/>
      <c r="CH129" s="552"/>
      <c r="CI129" s="552"/>
      <c r="CJ129" s="552"/>
      <c r="CK129" s="552"/>
      <c r="CL129" s="552"/>
      <c r="CM129" s="552"/>
      <c r="CN129" s="552"/>
      <c r="CO129" s="552"/>
      <c r="CP129" s="552"/>
      <c r="CQ129" s="552"/>
      <c r="CR129" s="552"/>
      <c r="CS129" s="552"/>
      <c r="CT129" s="552"/>
      <c r="CU129" s="552"/>
      <c r="CV129" s="552"/>
      <c r="CW129" s="552"/>
      <c r="CX129" s="552"/>
      <c r="CY129" s="552"/>
      <c r="CZ129" s="552"/>
      <c r="DA129" s="552"/>
      <c r="DB129" s="552"/>
      <c r="DC129" s="552"/>
      <c r="DD129" s="552"/>
      <c r="DE129" s="552"/>
      <c r="DF129" s="552"/>
      <c r="DG129" s="552"/>
      <c r="DH129" s="552"/>
      <c r="DI129" s="552"/>
      <c r="DJ129" s="552"/>
      <c r="DK129" s="552"/>
      <c r="DL129" s="552"/>
      <c r="DM129" s="552"/>
      <c r="DN129" s="552"/>
      <c r="DO129" s="552"/>
      <c r="DP129" s="552"/>
      <c r="DQ129" s="552"/>
      <c r="DR129" s="552"/>
      <c r="DS129" s="552"/>
      <c r="DT129" s="552"/>
      <c r="DU129" s="552"/>
      <c r="DV129" s="552"/>
      <c r="DW129" s="552"/>
      <c r="DX129" s="552"/>
      <c r="DY129" s="552"/>
      <c r="DZ129" s="552"/>
      <c r="EA129" s="552"/>
      <c r="EB129" s="552"/>
      <c r="EC129" s="552"/>
      <c r="ED129" s="552"/>
      <c r="EE129" s="552"/>
      <c r="EF129" s="552"/>
      <c r="EG129" s="552"/>
      <c r="EH129" s="552"/>
      <c r="EI129" s="552"/>
      <c r="EJ129" s="552"/>
      <c r="EK129" s="552"/>
      <c r="EL129" s="552"/>
      <c r="EM129" s="552"/>
      <c r="EN129" s="552"/>
      <c r="EO129" s="552"/>
      <c r="EP129" s="552"/>
      <c r="EQ129" s="552"/>
      <c r="ER129" s="552"/>
      <c r="ES129" s="552"/>
      <c r="ET129" s="552"/>
      <c r="EU129" s="552"/>
      <c r="EV129" s="552"/>
      <c r="EW129" s="552"/>
      <c r="EX129" s="552"/>
      <c r="EY129" s="552"/>
      <c r="EZ129" s="552"/>
      <c r="FA129" s="552"/>
      <c r="FB129" s="552"/>
      <c r="FC129" s="552"/>
      <c r="FD129" s="552"/>
      <c r="FE129" s="552"/>
      <c r="FF129" s="552"/>
      <c r="FG129" s="552"/>
      <c r="FH129" s="552"/>
      <c r="FI129" s="552"/>
      <c r="FJ129" s="552"/>
      <c r="FK129" s="552"/>
      <c r="FL129" s="552"/>
      <c r="FM129" s="552"/>
      <c r="FN129" s="552"/>
      <c r="FO129" s="552"/>
      <c r="FP129" s="552"/>
      <c r="FQ129" s="552"/>
      <c r="FR129" s="552"/>
      <c r="FS129" s="552"/>
      <c r="FT129" s="552"/>
      <c r="FU129" s="552"/>
      <c r="FV129" s="552"/>
      <c r="FW129" s="552"/>
      <c r="FX129" s="552"/>
      <c r="FY129" s="552"/>
      <c r="FZ129" s="552"/>
      <c r="GA129" s="552"/>
      <c r="GB129" s="552"/>
      <c r="GC129" s="552"/>
      <c r="GD129" s="552"/>
      <c r="GE129" s="552"/>
      <c r="GF129" s="552"/>
      <c r="GG129" s="552"/>
      <c r="GH129" s="552"/>
      <c r="GI129" s="552"/>
      <c r="GJ129" s="552"/>
      <c r="GK129" s="552"/>
      <c r="GL129" s="552"/>
      <c r="GM129" s="552"/>
      <c r="GN129" s="552"/>
      <c r="GO129" s="552"/>
      <c r="GP129" s="552"/>
      <c r="GQ129" s="552"/>
      <c r="GR129" s="552"/>
      <c r="GS129" s="552"/>
      <c r="GT129" s="552"/>
      <c r="GU129" s="552"/>
      <c r="GV129" s="552"/>
      <c r="GW129" s="552"/>
      <c r="GX129" s="552"/>
      <c r="GY129" s="552"/>
      <c r="GZ129" s="552"/>
      <c r="HA129" s="552"/>
      <c r="HB129" s="552"/>
      <c r="HC129" s="552"/>
      <c r="HD129" s="552"/>
      <c r="HE129" s="552"/>
      <c r="HF129" s="552"/>
      <c r="HG129" s="552"/>
      <c r="HH129" s="552"/>
      <c r="HI129" s="552"/>
      <c r="HJ129" s="552"/>
      <c r="HK129" s="552"/>
      <c r="HL129" s="552"/>
      <c r="HM129" s="552"/>
      <c r="HN129" s="552"/>
      <c r="HO129" s="552"/>
      <c r="HP129" s="552"/>
      <c r="HQ129" s="552"/>
      <c r="HR129" s="552"/>
      <c r="HS129" s="552"/>
      <c r="HT129" s="552"/>
      <c r="HU129" s="552"/>
      <c r="HV129" s="552"/>
      <c r="HW129" s="552"/>
      <c r="HX129" s="552"/>
      <c r="HY129" s="552"/>
      <c r="HZ129" s="552"/>
      <c r="IA129" s="552"/>
      <c r="IB129" s="552"/>
      <c r="IC129" s="552"/>
      <c r="ID129" s="552"/>
      <c r="IE129" s="552"/>
      <c r="IF129" s="552"/>
      <c r="IG129" s="552"/>
      <c r="IH129" s="552"/>
      <c r="II129" s="552"/>
      <c r="IJ129" s="552"/>
      <c r="IK129" s="552"/>
      <c r="IL129" s="552"/>
      <c r="IM129" s="552"/>
      <c r="IN129" s="552"/>
      <c r="IO129" s="552"/>
      <c r="IP129" s="552"/>
      <c r="IQ129" s="552"/>
      <c r="IR129" s="552"/>
      <c r="IS129" s="552"/>
      <c r="IT129" s="552"/>
      <c r="IU129" s="552"/>
      <c r="IV129" s="552"/>
      <c r="IW129" s="552"/>
      <c r="IX129" s="552"/>
      <c r="IY129" s="552"/>
      <c r="IZ129" s="552"/>
      <c r="JA129" s="552"/>
      <c r="JB129" s="721"/>
      <c r="JC129" s="721"/>
      <c r="JD129" s="299"/>
      <c r="JE129" s="299"/>
      <c r="JF129" s="549" t="str">
        <f t="shared" si="23"/>
        <v>5) 우량시험관측소 장비설치강수량계 받침대제작사양</v>
      </c>
      <c r="JG129" s="549">
        <f t="shared" si="24"/>
        <v>2</v>
      </c>
      <c r="JH129" s="549" t="str">
        <f t="shared" si="25"/>
        <v>식</v>
      </c>
      <c r="JI129" s="307"/>
      <c r="JJ129" s="712"/>
      <c r="JK129" s="566"/>
      <c r="JL129" s="567"/>
      <c r="JM129" s="568"/>
      <c r="JN129" s="569"/>
      <c r="JO129" s="569"/>
      <c r="JP129" s="569"/>
      <c r="JQ129"/>
      <c r="JR129"/>
      <c r="JS129"/>
      <c r="JT129"/>
      <c r="JU129"/>
      <c r="JV129"/>
      <c r="JW129"/>
      <c r="JX129"/>
      <c r="JY129"/>
      <c r="JZ129"/>
      <c r="KA129"/>
      <c r="KB129"/>
      <c r="KC129"/>
      <c r="KD129"/>
      <c r="KE129"/>
      <c r="KF129"/>
      <c r="KG129"/>
      <c r="KH129"/>
      <c r="KI129"/>
      <c r="KJ129"/>
      <c r="KK129"/>
      <c r="KL129"/>
      <c r="KM129"/>
      <c r="KN129"/>
      <c r="KO129"/>
      <c r="KP129"/>
      <c r="KQ129"/>
      <c r="KR129"/>
      <c r="KS129"/>
      <c r="KT129"/>
      <c r="KU129"/>
      <c r="KV129"/>
      <c r="KW129"/>
      <c r="KX129"/>
      <c r="KY129"/>
      <c r="KZ129"/>
      <c r="LA129"/>
      <c r="LB129"/>
      <c r="LC129"/>
      <c r="LD129"/>
      <c r="LE129"/>
      <c r="LF129"/>
      <c r="LG129"/>
      <c r="LH129"/>
      <c r="LI129"/>
      <c r="LJ129"/>
      <c r="LK129"/>
      <c r="LL129"/>
      <c r="LM129"/>
      <c r="LN129"/>
      <c r="LO129"/>
      <c r="LP129"/>
      <c r="LQ129"/>
      <c r="LR129"/>
      <c r="LS129"/>
      <c r="LT129"/>
      <c r="LU129"/>
      <c r="LV129"/>
      <c r="LW129"/>
      <c r="LX129"/>
      <c r="LY129"/>
      <c r="LZ129"/>
      <c r="MA129"/>
      <c r="MB129"/>
      <c r="MC129"/>
      <c r="MD129"/>
      <c r="ME129"/>
      <c r="MF129"/>
      <c r="MG129"/>
      <c r="MH129"/>
      <c r="MI129"/>
      <c r="MJ129"/>
      <c r="MK129"/>
      <c r="ML129"/>
      <c r="MM129"/>
      <c r="MN129"/>
      <c r="MO129"/>
      <c r="MP129"/>
      <c r="MQ129"/>
      <c r="MR129"/>
      <c r="MS129"/>
      <c r="MT129"/>
      <c r="MU129"/>
      <c r="MV129"/>
      <c r="MW129"/>
      <c r="MX129"/>
      <c r="MY129"/>
      <c r="MZ129"/>
      <c r="NA129"/>
      <c r="NB129"/>
      <c r="NC129"/>
    </row>
    <row r="130" spans="1:367" s="550" customFormat="1" ht="21.95" customHeight="1">
      <c r="A130" s="554"/>
      <c r="B130" s="570">
        <f t="shared" si="26"/>
        <v>5</v>
      </c>
      <c r="C130" s="49" t="s">
        <v>2483</v>
      </c>
      <c r="D130" s="49" t="s">
        <v>2403</v>
      </c>
      <c r="E130" s="26" t="s">
        <v>30</v>
      </c>
      <c r="F130" s="552">
        <f t="shared" si="22"/>
        <v>4</v>
      </c>
      <c r="G130" s="552"/>
      <c r="H130" s="552">
        <v>4</v>
      </c>
      <c r="I130" s="552"/>
      <c r="J130" s="552"/>
      <c r="K130" s="552"/>
      <c r="L130" s="552"/>
      <c r="M130" s="552"/>
      <c r="N130" s="552"/>
      <c r="O130" s="552"/>
      <c r="P130" s="552"/>
      <c r="Q130" s="552"/>
      <c r="R130" s="552"/>
      <c r="S130" s="552"/>
      <c r="T130" s="552"/>
      <c r="U130" s="552"/>
      <c r="V130" s="552"/>
      <c r="W130" s="552"/>
      <c r="X130" s="552"/>
      <c r="Y130" s="552"/>
      <c r="Z130" s="552"/>
      <c r="AA130" s="552"/>
      <c r="AB130" s="552"/>
      <c r="AC130" s="552"/>
      <c r="AD130" s="552"/>
      <c r="AE130" s="552"/>
      <c r="AF130" s="552"/>
      <c r="AG130" s="552"/>
      <c r="AH130" s="552"/>
      <c r="AI130" s="552"/>
      <c r="AJ130" s="552"/>
      <c r="AK130" s="552"/>
      <c r="AL130" s="552"/>
      <c r="AM130" s="552"/>
      <c r="AN130" s="552"/>
      <c r="AO130" s="552"/>
      <c r="AP130" s="552"/>
      <c r="AQ130" s="552"/>
      <c r="AR130" s="552"/>
      <c r="AS130" s="552"/>
      <c r="AT130" s="552"/>
      <c r="AU130" s="552"/>
      <c r="AV130" s="552"/>
      <c r="AW130" s="552"/>
      <c r="AX130" s="552"/>
      <c r="AY130" s="552"/>
      <c r="AZ130" s="552"/>
      <c r="BA130" s="552"/>
      <c r="BB130" s="552"/>
      <c r="BC130" s="552"/>
      <c r="BD130" s="552"/>
      <c r="BE130" s="552"/>
      <c r="BF130" s="552"/>
      <c r="BG130" s="552"/>
      <c r="BH130" s="552"/>
      <c r="BI130" s="552"/>
      <c r="BJ130" s="552"/>
      <c r="BK130" s="552"/>
      <c r="BL130" s="552"/>
      <c r="BM130" s="552"/>
      <c r="BN130" s="552"/>
      <c r="BO130" s="552"/>
      <c r="BP130" s="552"/>
      <c r="BQ130" s="552"/>
      <c r="BR130" s="552"/>
      <c r="BS130" s="552"/>
      <c r="BT130" s="552"/>
      <c r="BU130" s="552"/>
      <c r="BV130" s="552"/>
      <c r="BW130" s="552"/>
      <c r="BX130" s="552"/>
      <c r="BY130" s="552"/>
      <c r="BZ130" s="552"/>
      <c r="CA130" s="552"/>
      <c r="CB130" s="552"/>
      <c r="CC130" s="552"/>
      <c r="CD130" s="552"/>
      <c r="CE130" s="552"/>
      <c r="CF130" s="552"/>
      <c r="CG130" s="552"/>
      <c r="CH130" s="552"/>
      <c r="CI130" s="552"/>
      <c r="CJ130" s="552"/>
      <c r="CK130" s="552"/>
      <c r="CL130" s="552"/>
      <c r="CM130" s="552"/>
      <c r="CN130" s="552"/>
      <c r="CO130" s="552"/>
      <c r="CP130" s="552"/>
      <c r="CQ130" s="552"/>
      <c r="CR130" s="552"/>
      <c r="CS130" s="552"/>
      <c r="CT130" s="552"/>
      <c r="CU130" s="552"/>
      <c r="CV130" s="552"/>
      <c r="CW130" s="552"/>
      <c r="CX130" s="552"/>
      <c r="CY130" s="552"/>
      <c r="CZ130" s="552"/>
      <c r="DA130" s="552"/>
      <c r="DB130" s="552"/>
      <c r="DC130" s="552"/>
      <c r="DD130" s="552"/>
      <c r="DE130" s="552"/>
      <c r="DF130" s="552"/>
      <c r="DG130" s="552"/>
      <c r="DH130" s="552"/>
      <c r="DI130" s="552"/>
      <c r="DJ130" s="552"/>
      <c r="DK130" s="552"/>
      <c r="DL130" s="552"/>
      <c r="DM130" s="552"/>
      <c r="DN130" s="552"/>
      <c r="DO130" s="552"/>
      <c r="DP130" s="552"/>
      <c r="DQ130" s="552"/>
      <c r="DR130" s="552"/>
      <c r="DS130" s="552"/>
      <c r="DT130" s="552"/>
      <c r="DU130" s="552"/>
      <c r="DV130" s="552"/>
      <c r="DW130" s="552"/>
      <c r="DX130" s="552"/>
      <c r="DY130" s="552"/>
      <c r="DZ130" s="552"/>
      <c r="EA130" s="552"/>
      <c r="EB130" s="552"/>
      <c r="EC130" s="552"/>
      <c r="ED130" s="552"/>
      <c r="EE130" s="552"/>
      <c r="EF130" s="552"/>
      <c r="EG130" s="552"/>
      <c r="EH130" s="552"/>
      <c r="EI130" s="552"/>
      <c r="EJ130" s="552"/>
      <c r="EK130" s="552"/>
      <c r="EL130" s="552"/>
      <c r="EM130" s="552"/>
      <c r="EN130" s="552"/>
      <c r="EO130" s="552"/>
      <c r="EP130" s="552"/>
      <c r="EQ130" s="552"/>
      <c r="ER130" s="552"/>
      <c r="ES130" s="552"/>
      <c r="ET130" s="552"/>
      <c r="EU130" s="552"/>
      <c r="EV130" s="552"/>
      <c r="EW130" s="552"/>
      <c r="EX130" s="552"/>
      <c r="EY130" s="552"/>
      <c r="EZ130" s="552"/>
      <c r="FA130" s="552"/>
      <c r="FB130" s="552"/>
      <c r="FC130" s="552"/>
      <c r="FD130" s="552"/>
      <c r="FE130" s="552"/>
      <c r="FF130" s="552"/>
      <c r="FG130" s="552"/>
      <c r="FH130" s="552"/>
      <c r="FI130" s="552"/>
      <c r="FJ130" s="552"/>
      <c r="FK130" s="552"/>
      <c r="FL130" s="552"/>
      <c r="FM130" s="552"/>
      <c r="FN130" s="552"/>
      <c r="FO130" s="552"/>
      <c r="FP130" s="552"/>
      <c r="FQ130" s="552"/>
      <c r="FR130" s="552"/>
      <c r="FS130" s="552"/>
      <c r="FT130" s="552"/>
      <c r="FU130" s="552"/>
      <c r="FV130" s="552"/>
      <c r="FW130" s="552"/>
      <c r="FX130" s="552"/>
      <c r="FY130" s="552"/>
      <c r="FZ130" s="552"/>
      <c r="GA130" s="552"/>
      <c r="GB130" s="552"/>
      <c r="GC130" s="552"/>
      <c r="GD130" s="552"/>
      <c r="GE130" s="552"/>
      <c r="GF130" s="552"/>
      <c r="GG130" s="552"/>
      <c r="GH130" s="552"/>
      <c r="GI130" s="552"/>
      <c r="GJ130" s="552"/>
      <c r="GK130" s="552"/>
      <c r="GL130" s="552"/>
      <c r="GM130" s="552"/>
      <c r="GN130" s="552"/>
      <c r="GO130" s="552"/>
      <c r="GP130" s="552"/>
      <c r="GQ130" s="552"/>
      <c r="GR130" s="552"/>
      <c r="GS130" s="552"/>
      <c r="GT130" s="552"/>
      <c r="GU130" s="552"/>
      <c r="GV130" s="552"/>
      <c r="GW130" s="552"/>
      <c r="GX130" s="552"/>
      <c r="GY130" s="552"/>
      <c r="GZ130" s="552"/>
      <c r="HA130" s="552"/>
      <c r="HB130" s="552"/>
      <c r="HC130" s="552"/>
      <c r="HD130" s="552"/>
      <c r="HE130" s="552"/>
      <c r="HF130" s="552"/>
      <c r="HG130" s="552"/>
      <c r="HH130" s="552"/>
      <c r="HI130" s="552"/>
      <c r="HJ130" s="552"/>
      <c r="HK130" s="552"/>
      <c r="HL130" s="552"/>
      <c r="HM130" s="552"/>
      <c r="HN130" s="552"/>
      <c r="HO130" s="552"/>
      <c r="HP130" s="552"/>
      <c r="HQ130" s="552"/>
      <c r="HR130" s="552"/>
      <c r="HS130" s="552"/>
      <c r="HT130" s="552"/>
      <c r="HU130" s="552"/>
      <c r="HV130" s="552"/>
      <c r="HW130" s="552"/>
      <c r="HX130" s="552"/>
      <c r="HY130" s="552"/>
      <c r="HZ130" s="552"/>
      <c r="IA130" s="552"/>
      <c r="IB130" s="552"/>
      <c r="IC130" s="552"/>
      <c r="ID130" s="552"/>
      <c r="IE130" s="552"/>
      <c r="IF130" s="552"/>
      <c r="IG130" s="552"/>
      <c r="IH130" s="552"/>
      <c r="II130" s="552"/>
      <c r="IJ130" s="552"/>
      <c r="IK130" s="552"/>
      <c r="IL130" s="552"/>
      <c r="IM130" s="552"/>
      <c r="IN130" s="552"/>
      <c r="IO130" s="552"/>
      <c r="IP130" s="552"/>
      <c r="IQ130" s="552"/>
      <c r="IR130" s="552"/>
      <c r="IS130" s="552"/>
      <c r="IT130" s="552"/>
      <c r="IU130" s="552"/>
      <c r="IV130" s="552"/>
      <c r="IW130" s="552"/>
      <c r="IX130" s="552"/>
      <c r="IY130" s="552"/>
      <c r="IZ130" s="552"/>
      <c r="JA130" s="552"/>
      <c r="JB130" s="721"/>
      <c r="JC130" s="721"/>
      <c r="JD130" s="299"/>
      <c r="JE130" s="299"/>
      <c r="JF130" s="549" t="str">
        <f t="shared" si="23"/>
        <v>5) 우량시험관측소 장비설치우량시험관측소 기초작업센서 및 장비외함체 기초</v>
      </c>
      <c r="JG130" s="549">
        <f t="shared" si="24"/>
        <v>4</v>
      </c>
      <c r="JH130" s="549" t="str">
        <f t="shared" si="25"/>
        <v>식</v>
      </c>
      <c r="JI130" s="307"/>
      <c r="JJ130" s="712"/>
      <c r="JK130" s="566"/>
      <c r="JL130" s="567"/>
      <c r="JM130" s="568"/>
      <c r="JN130" s="569"/>
      <c r="JO130" s="569"/>
      <c r="JP130" s="569"/>
      <c r="JQ130"/>
      <c r="JR130"/>
      <c r="JS130"/>
      <c r="JT130"/>
      <c r="JU130"/>
      <c r="JV130"/>
      <c r="JW130"/>
      <c r="JX130"/>
      <c r="JY130"/>
      <c r="JZ130"/>
      <c r="KA130"/>
      <c r="KB130"/>
      <c r="KC130"/>
      <c r="KD130"/>
      <c r="KE130"/>
      <c r="KF130"/>
      <c r="KG130"/>
      <c r="KH130"/>
      <c r="KI130"/>
      <c r="KJ130"/>
      <c r="KK130"/>
      <c r="KL130"/>
      <c r="KM130"/>
      <c r="KN130"/>
      <c r="KO130"/>
      <c r="KP130"/>
      <c r="KQ130"/>
      <c r="KR130"/>
      <c r="KS130"/>
      <c r="KT130"/>
      <c r="KU130"/>
      <c r="KV130"/>
      <c r="KW130"/>
      <c r="KX130"/>
      <c r="KY130"/>
      <c r="KZ130"/>
      <c r="LA130"/>
      <c r="LB130"/>
      <c r="LC130"/>
      <c r="LD130"/>
      <c r="LE130"/>
      <c r="LF130"/>
      <c r="LG130"/>
      <c r="LH130"/>
      <c r="LI130"/>
      <c r="LJ130"/>
      <c r="LK130"/>
      <c r="LL130"/>
      <c r="LM130"/>
      <c r="LN130"/>
      <c r="LO130"/>
      <c r="LP130"/>
      <c r="LQ130"/>
      <c r="LR130"/>
      <c r="LS130"/>
      <c r="LT130"/>
      <c r="LU130"/>
      <c r="LV130"/>
      <c r="LW130"/>
      <c r="LX130"/>
      <c r="LY130"/>
      <c r="LZ130"/>
      <c r="MA130"/>
      <c r="MB130"/>
      <c r="MC130"/>
      <c r="MD130"/>
      <c r="ME130"/>
      <c r="MF130"/>
      <c r="MG130"/>
      <c r="MH130"/>
      <c r="MI130"/>
      <c r="MJ130"/>
      <c r="MK130"/>
      <c r="ML130"/>
      <c r="MM130"/>
      <c r="MN130"/>
      <c r="MO130"/>
      <c r="MP130"/>
      <c r="MQ130"/>
      <c r="MR130"/>
      <c r="MS130"/>
      <c r="MT130"/>
      <c r="MU130"/>
      <c r="MV130"/>
      <c r="MW130"/>
      <c r="MX130"/>
      <c r="MY130"/>
      <c r="MZ130"/>
      <c r="NA130"/>
      <c r="NB130"/>
      <c r="NC130"/>
    </row>
    <row r="131" spans="1:367" s="550" customFormat="1" ht="21.95" customHeight="1">
      <c r="A131" s="554"/>
      <c r="B131" s="570">
        <f t="shared" si="26"/>
        <v>6</v>
      </c>
      <c r="C131" s="49" t="s">
        <v>2190</v>
      </c>
      <c r="D131" s="49" t="s">
        <v>1673</v>
      </c>
      <c r="E131" s="26" t="s">
        <v>74</v>
      </c>
      <c r="F131" s="552">
        <f t="shared" si="22"/>
        <v>1</v>
      </c>
      <c r="G131" s="552"/>
      <c r="H131" s="552">
        <v>1</v>
      </c>
      <c r="I131" s="552"/>
      <c r="J131" s="552"/>
      <c r="K131" s="552"/>
      <c r="L131" s="552"/>
      <c r="M131" s="552"/>
      <c r="N131" s="552"/>
      <c r="O131" s="552"/>
      <c r="P131" s="552"/>
      <c r="Q131" s="552"/>
      <c r="R131" s="552"/>
      <c r="S131" s="552"/>
      <c r="T131" s="552"/>
      <c r="U131" s="552"/>
      <c r="V131" s="552"/>
      <c r="W131" s="552"/>
      <c r="X131" s="552"/>
      <c r="Y131" s="552"/>
      <c r="Z131" s="552"/>
      <c r="AA131" s="552"/>
      <c r="AB131" s="552"/>
      <c r="AC131" s="552"/>
      <c r="AD131" s="552"/>
      <c r="AE131" s="552"/>
      <c r="AF131" s="552"/>
      <c r="AG131" s="552"/>
      <c r="AH131" s="552"/>
      <c r="AI131" s="552"/>
      <c r="AJ131" s="552"/>
      <c r="AK131" s="552"/>
      <c r="AL131" s="552"/>
      <c r="AM131" s="552"/>
      <c r="AN131" s="552"/>
      <c r="AO131" s="552"/>
      <c r="AP131" s="552"/>
      <c r="AQ131" s="552"/>
      <c r="AR131" s="552"/>
      <c r="AS131" s="552"/>
      <c r="AT131" s="552"/>
      <c r="AU131" s="552"/>
      <c r="AV131" s="552"/>
      <c r="AW131" s="552"/>
      <c r="AX131" s="552"/>
      <c r="AY131" s="552"/>
      <c r="AZ131" s="552"/>
      <c r="BA131" s="552"/>
      <c r="BB131" s="552"/>
      <c r="BC131" s="552"/>
      <c r="BD131" s="552"/>
      <c r="BE131" s="552"/>
      <c r="BF131" s="552"/>
      <c r="BG131" s="552"/>
      <c r="BH131" s="552"/>
      <c r="BI131" s="552"/>
      <c r="BJ131" s="552"/>
      <c r="BK131" s="552"/>
      <c r="BL131" s="552"/>
      <c r="BM131" s="552"/>
      <c r="BN131" s="552"/>
      <c r="BO131" s="552"/>
      <c r="BP131" s="552"/>
      <c r="BQ131" s="552"/>
      <c r="BR131" s="552"/>
      <c r="BS131" s="552"/>
      <c r="BT131" s="552"/>
      <c r="BU131" s="552"/>
      <c r="BV131" s="552"/>
      <c r="BW131" s="552"/>
      <c r="BX131" s="552"/>
      <c r="BY131" s="552"/>
      <c r="BZ131" s="552"/>
      <c r="CA131" s="552"/>
      <c r="CB131" s="552"/>
      <c r="CC131" s="552"/>
      <c r="CD131" s="552"/>
      <c r="CE131" s="552"/>
      <c r="CF131" s="552"/>
      <c r="CG131" s="552"/>
      <c r="CH131" s="552"/>
      <c r="CI131" s="552"/>
      <c r="CJ131" s="552"/>
      <c r="CK131" s="552"/>
      <c r="CL131" s="552"/>
      <c r="CM131" s="552"/>
      <c r="CN131" s="552"/>
      <c r="CO131" s="552"/>
      <c r="CP131" s="552"/>
      <c r="CQ131" s="552"/>
      <c r="CR131" s="552"/>
      <c r="CS131" s="552"/>
      <c r="CT131" s="552"/>
      <c r="CU131" s="552"/>
      <c r="CV131" s="552"/>
      <c r="CW131" s="552"/>
      <c r="CX131" s="552"/>
      <c r="CY131" s="552"/>
      <c r="CZ131" s="552"/>
      <c r="DA131" s="552"/>
      <c r="DB131" s="552"/>
      <c r="DC131" s="552"/>
      <c r="DD131" s="552"/>
      <c r="DE131" s="552"/>
      <c r="DF131" s="552"/>
      <c r="DG131" s="552"/>
      <c r="DH131" s="552"/>
      <c r="DI131" s="552"/>
      <c r="DJ131" s="552"/>
      <c r="DK131" s="552"/>
      <c r="DL131" s="552"/>
      <c r="DM131" s="552"/>
      <c r="DN131" s="552"/>
      <c r="DO131" s="552"/>
      <c r="DP131" s="552"/>
      <c r="DQ131" s="552"/>
      <c r="DR131" s="552"/>
      <c r="DS131" s="552"/>
      <c r="DT131" s="552"/>
      <c r="DU131" s="552"/>
      <c r="DV131" s="552"/>
      <c r="DW131" s="552"/>
      <c r="DX131" s="552"/>
      <c r="DY131" s="552"/>
      <c r="DZ131" s="552"/>
      <c r="EA131" s="552"/>
      <c r="EB131" s="552"/>
      <c r="EC131" s="552"/>
      <c r="ED131" s="552"/>
      <c r="EE131" s="552"/>
      <c r="EF131" s="552"/>
      <c r="EG131" s="552"/>
      <c r="EH131" s="552"/>
      <c r="EI131" s="552"/>
      <c r="EJ131" s="552"/>
      <c r="EK131" s="552"/>
      <c r="EL131" s="552"/>
      <c r="EM131" s="552"/>
      <c r="EN131" s="552"/>
      <c r="EO131" s="552"/>
      <c r="EP131" s="552"/>
      <c r="EQ131" s="552"/>
      <c r="ER131" s="552"/>
      <c r="ES131" s="552"/>
      <c r="ET131" s="552"/>
      <c r="EU131" s="552"/>
      <c r="EV131" s="552"/>
      <c r="EW131" s="552"/>
      <c r="EX131" s="552"/>
      <c r="EY131" s="552"/>
      <c r="EZ131" s="552"/>
      <c r="FA131" s="552"/>
      <c r="FB131" s="552"/>
      <c r="FC131" s="552"/>
      <c r="FD131" s="552"/>
      <c r="FE131" s="552"/>
      <c r="FF131" s="552"/>
      <c r="FG131" s="552"/>
      <c r="FH131" s="552"/>
      <c r="FI131" s="552"/>
      <c r="FJ131" s="552"/>
      <c r="FK131" s="552"/>
      <c r="FL131" s="552"/>
      <c r="FM131" s="552"/>
      <c r="FN131" s="552"/>
      <c r="FO131" s="552"/>
      <c r="FP131" s="552"/>
      <c r="FQ131" s="552"/>
      <c r="FR131" s="552"/>
      <c r="FS131" s="552"/>
      <c r="FT131" s="552"/>
      <c r="FU131" s="552"/>
      <c r="FV131" s="552"/>
      <c r="FW131" s="552"/>
      <c r="FX131" s="552"/>
      <c r="FY131" s="552"/>
      <c r="FZ131" s="552"/>
      <c r="GA131" s="552"/>
      <c r="GB131" s="552"/>
      <c r="GC131" s="552"/>
      <c r="GD131" s="552"/>
      <c r="GE131" s="552"/>
      <c r="GF131" s="552"/>
      <c r="GG131" s="552"/>
      <c r="GH131" s="552"/>
      <c r="GI131" s="552"/>
      <c r="GJ131" s="552"/>
      <c r="GK131" s="552"/>
      <c r="GL131" s="552"/>
      <c r="GM131" s="552"/>
      <c r="GN131" s="552"/>
      <c r="GO131" s="552"/>
      <c r="GP131" s="552"/>
      <c r="GQ131" s="552"/>
      <c r="GR131" s="552"/>
      <c r="GS131" s="552"/>
      <c r="GT131" s="552"/>
      <c r="GU131" s="552"/>
      <c r="GV131" s="552"/>
      <c r="GW131" s="552"/>
      <c r="GX131" s="552"/>
      <c r="GY131" s="552"/>
      <c r="GZ131" s="552"/>
      <c r="HA131" s="552"/>
      <c r="HB131" s="552"/>
      <c r="HC131" s="552"/>
      <c r="HD131" s="552"/>
      <c r="HE131" s="552"/>
      <c r="HF131" s="552"/>
      <c r="HG131" s="552"/>
      <c r="HH131" s="552"/>
      <c r="HI131" s="552"/>
      <c r="HJ131" s="552"/>
      <c r="HK131" s="552"/>
      <c r="HL131" s="552"/>
      <c r="HM131" s="552"/>
      <c r="HN131" s="552"/>
      <c r="HO131" s="552"/>
      <c r="HP131" s="552"/>
      <c r="HQ131" s="552"/>
      <c r="HR131" s="552"/>
      <c r="HS131" s="552"/>
      <c r="HT131" s="552"/>
      <c r="HU131" s="552"/>
      <c r="HV131" s="552"/>
      <c r="HW131" s="552"/>
      <c r="HX131" s="552"/>
      <c r="HY131" s="552"/>
      <c r="HZ131" s="552"/>
      <c r="IA131" s="552"/>
      <c r="IB131" s="552"/>
      <c r="IC131" s="552"/>
      <c r="ID131" s="552"/>
      <c r="IE131" s="552"/>
      <c r="IF131" s="552"/>
      <c r="IG131" s="552"/>
      <c r="IH131" s="552"/>
      <c r="II131" s="552"/>
      <c r="IJ131" s="552"/>
      <c r="IK131" s="552"/>
      <c r="IL131" s="552"/>
      <c r="IM131" s="552"/>
      <c r="IN131" s="552"/>
      <c r="IO131" s="552"/>
      <c r="IP131" s="552"/>
      <c r="IQ131" s="552"/>
      <c r="IR131" s="552"/>
      <c r="IS131" s="552"/>
      <c r="IT131" s="552"/>
      <c r="IU131" s="552"/>
      <c r="IV131" s="552"/>
      <c r="IW131" s="552"/>
      <c r="IX131" s="552"/>
      <c r="IY131" s="552"/>
      <c r="IZ131" s="552"/>
      <c r="JA131" s="552"/>
      <c r="JB131" s="721"/>
      <c r="JC131" s="721"/>
      <c r="JD131" s="299"/>
      <c r="JE131" s="299"/>
      <c r="JF131" s="549" t="str">
        <f t="shared" si="23"/>
        <v>5) 우량시험관측소 장비설치장비랙(옥외형) 설치SUS, 642(W)*1080(H)*640(D), 받침대포함</v>
      </c>
      <c r="JG131" s="549">
        <f t="shared" si="24"/>
        <v>1</v>
      </c>
      <c r="JH131" s="549" t="str">
        <f t="shared" si="25"/>
        <v>대</v>
      </c>
      <c r="JI131" s="307"/>
      <c r="JJ131" s="712"/>
      <c r="JK131" s="566"/>
      <c r="JL131" s="567"/>
      <c r="JM131" s="568"/>
      <c r="JN131" s="569"/>
      <c r="JO131" s="569"/>
      <c r="JP131" s="569"/>
      <c r="JQ131"/>
      <c r="JR131"/>
      <c r="JS131"/>
      <c r="JT131"/>
      <c r="JU131"/>
      <c r="JV131"/>
      <c r="JW131"/>
      <c r="JX131"/>
      <c r="JY131"/>
      <c r="JZ131"/>
      <c r="KA131"/>
      <c r="KB131"/>
      <c r="KC131"/>
      <c r="KD131"/>
      <c r="KE131"/>
      <c r="KF131"/>
      <c r="KG131"/>
      <c r="KH131"/>
      <c r="KI131"/>
      <c r="KJ131"/>
      <c r="KK131"/>
      <c r="KL131"/>
      <c r="KM131"/>
      <c r="KN131"/>
      <c r="KO131"/>
      <c r="KP131"/>
      <c r="KQ131"/>
      <c r="KR131"/>
      <c r="KS131"/>
      <c r="KT131"/>
      <c r="KU131"/>
      <c r="KV131"/>
      <c r="KW131"/>
      <c r="KX131"/>
      <c r="KY131"/>
      <c r="KZ131"/>
      <c r="LA131"/>
      <c r="LB131"/>
      <c r="LC131"/>
      <c r="LD131"/>
      <c r="LE131"/>
      <c r="LF131"/>
      <c r="LG131"/>
      <c r="LH131"/>
      <c r="LI131"/>
      <c r="LJ131"/>
      <c r="LK131"/>
      <c r="LL131"/>
      <c r="LM131"/>
      <c r="LN131"/>
      <c r="LO131"/>
      <c r="LP131"/>
      <c r="LQ131"/>
      <c r="LR131"/>
      <c r="LS131"/>
      <c r="LT131"/>
      <c r="LU131"/>
      <c r="LV131"/>
      <c r="LW131"/>
      <c r="LX131"/>
      <c r="LY131"/>
      <c r="LZ131"/>
      <c r="MA131"/>
      <c r="MB131"/>
      <c r="MC131"/>
      <c r="MD131"/>
      <c r="ME131"/>
      <c r="MF131"/>
      <c r="MG131"/>
      <c r="MH131"/>
      <c r="MI131"/>
      <c r="MJ131"/>
      <c r="MK131"/>
      <c r="ML131"/>
      <c r="MM131"/>
      <c r="MN131"/>
      <c r="MO131"/>
      <c r="MP131"/>
      <c r="MQ131"/>
      <c r="MR131"/>
      <c r="MS131"/>
      <c r="MT131"/>
      <c r="MU131"/>
      <c r="MV131"/>
      <c r="MW131"/>
      <c r="MX131"/>
      <c r="MY131"/>
      <c r="MZ131"/>
      <c r="NA131"/>
      <c r="NB131"/>
      <c r="NC131"/>
    </row>
    <row r="132" spans="1:367" s="550" customFormat="1" ht="21.95" customHeight="1">
      <c r="A132" s="554"/>
      <c r="B132" s="570">
        <f t="shared" si="26"/>
        <v>7</v>
      </c>
      <c r="C132" s="49" t="s">
        <v>2191</v>
      </c>
      <c r="D132" s="49" t="s">
        <v>368</v>
      </c>
      <c r="E132" s="26" t="s">
        <v>74</v>
      </c>
      <c r="F132" s="552">
        <f t="shared" si="22"/>
        <v>2</v>
      </c>
      <c r="G132" s="552"/>
      <c r="H132" s="552">
        <v>2</v>
      </c>
      <c r="I132" s="552"/>
      <c r="J132" s="552"/>
      <c r="K132" s="552"/>
      <c r="L132" s="552"/>
      <c r="M132" s="552"/>
      <c r="N132" s="552"/>
      <c r="O132" s="552"/>
      <c r="P132" s="552"/>
      <c r="Q132" s="552"/>
      <c r="R132" s="552"/>
      <c r="S132" s="552"/>
      <c r="T132" s="552"/>
      <c r="U132" s="552"/>
      <c r="V132" s="552"/>
      <c r="W132" s="552"/>
      <c r="X132" s="552"/>
      <c r="Y132" s="552"/>
      <c r="Z132" s="552"/>
      <c r="AA132" s="552"/>
      <c r="AB132" s="552"/>
      <c r="AC132" s="552"/>
      <c r="AD132" s="552"/>
      <c r="AE132" s="552"/>
      <c r="AF132" s="552"/>
      <c r="AG132" s="552"/>
      <c r="AH132" s="552"/>
      <c r="AI132" s="552"/>
      <c r="AJ132" s="552"/>
      <c r="AK132" s="552"/>
      <c r="AL132" s="552"/>
      <c r="AM132" s="552"/>
      <c r="AN132" s="552"/>
      <c r="AO132" s="552"/>
      <c r="AP132" s="552"/>
      <c r="AQ132" s="552"/>
      <c r="AR132" s="552"/>
      <c r="AS132" s="552"/>
      <c r="AT132" s="552"/>
      <c r="AU132" s="552"/>
      <c r="AV132" s="552"/>
      <c r="AW132" s="552"/>
      <c r="AX132" s="552"/>
      <c r="AY132" s="552"/>
      <c r="AZ132" s="552"/>
      <c r="BA132" s="552"/>
      <c r="BB132" s="552"/>
      <c r="BC132" s="552"/>
      <c r="BD132" s="552"/>
      <c r="BE132" s="552"/>
      <c r="BF132" s="552"/>
      <c r="BG132" s="552"/>
      <c r="BH132" s="552"/>
      <c r="BI132" s="552"/>
      <c r="BJ132" s="552"/>
      <c r="BK132" s="552"/>
      <c r="BL132" s="552"/>
      <c r="BM132" s="552"/>
      <c r="BN132" s="552"/>
      <c r="BO132" s="552"/>
      <c r="BP132" s="552"/>
      <c r="BQ132" s="552"/>
      <c r="BR132" s="552"/>
      <c r="BS132" s="552"/>
      <c r="BT132" s="552"/>
      <c r="BU132" s="552"/>
      <c r="BV132" s="552"/>
      <c r="BW132" s="552"/>
      <c r="BX132" s="552"/>
      <c r="BY132" s="552"/>
      <c r="BZ132" s="552"/>
      <c r="CA132" s="552"/>
      <c r="CB132" s="552"/>
      <c r="CC132" s="552"/>
      <c r="CD132" s="552"/>
      <c r="CE132" s="552"/>
      <c r="CF132" s="552"/>
      <c r="CG132" s="552"/>
      <c r="CH132" s="552"/>
      <c r="CI132" s="552"/>
      <c r="CJ132" s="552"/>
      <c r="CK132" s="552"/>
      <c r="CL132" s="552"/>
      <c r="CM132" s="552"/>
      <c r="CN132" s="552"/>
      <c r="CO132" s="552"/>
      <c r="CP132" s="552"/>
      <c r="CQ132" s="552"/>
      <c r="CR132" s="552"/>
      <c r="CS132" s="552"/>
      <c r="CT132" s="552"/>
      <c r="CU132" s="552"/>
      <c r="CV132" s="552"/>
      <c r="CW132" s="552"/>
      <c r="CX132" s="552"/>
      <c r="CY132" s="552"/>
      <c r="CZ132" s="552"/>
      <c r="DA132" s="552"/>
      <c r="DB132" s="552"/>
      <c r="DC132" s="552"/>
      <c r="DD132" s="552"/>
      <c r="DE132" s="552"/>
      <c r="DF132" s="552"/>
      <c r="DG132" s="552"/>
      <c r="DH132" s="552"/>
      <c r="DI132" s="552"/>
      <c r="DJ132" s="552"/>
      <c r="DK132" s="552"/>
      <c r="DL132" s="552"/>
      <c r="DM132" s="552"/>
      <c r="DN132" s="552"/>
      <c r="DO132" s="552"/>
      <c r="DP132" s="552"/>
      <c r="DQ132" s="552"/>
      <c r="DR132" s="552"/>
      <c r="DS132" s="552"/>
      <c r="DT132" s="552"/>
      <c r="DU132" s="552"/>
      <c r="DV132" s="552"/>
      <c r="DW132" s="552"/>
      <c r="DX132" s="552"/>
      <c r="DY132" s="552"/>
      <c r="DZ132" s="552"/>
      <c r="EA132" s="552"/>
      <c r="EB132" s="552"/>
      <c r="EC132" s="552"/>
      <c r="ED132" s="552"/>
      <c r="EE132" s="552"/>
      <c r="EF132" s="552"/>
      <c r="EG132" s="552"/>
      <c r="EH132" s="552"/>
      <c r="EI132" s="552"/>
      <c r="EJ132" s="552"/>
      <c r="EK132" s="552"/>
      <c r="EL132" s="552"/>
      <c r="EM132" s="552"/>
      <c r="EN132" s="552"/>
      <c r="EO132" s="552"/>
      <c r="EP132" s="552"/>
      <c r="EQ132" s="552"/>
      <c r="ER132" s="552"/>
      <c r="ES132" s="552"/>
      <c r="ET132" s="552"/>
      <c r="EU132" s="552"/>
      <c r="EV132" s="552"/>
      <c r="EW132" s="552"/>
      <c r="EX132" s="552"/>
      <c r="EY132" s="552"/>
      <c r="EZ132" s="552"/>
      <c r="FA132" s="552"/>
      <c r="FB132" s="552"/>
      <c r="FC132" s="552"/>
      <c r="FD132" s="552"/>
      <c r="FE132" s="552"/>
      <c r="FF132" s="552"/>
      <c r="FG132" s="552"/>
      <c r="FH132" s="552"/>
      <c r="FI132" s="552"/>
      <c r="FJ132" s="552"/>
      <c r="FK132" s="552"/>
      <c r="FL132" s="552"/>
      <c r="FM132" s="552"/>
      <c r="FN132" s="552"/>
      <c r="FO132" s="552"/>
      <c r="FP132" s="552"/>
      <c r="FQ132" s="552"/>
      <c r="FR132" s="552"/>
      <c r="FS132" s="552"/>
      <c r="FT132" s="552"/>
      <c r="FU132" s="552"/>
      <c r="FV132" s="552"/>
      <c r="FW132" s="552"/>
      <c r="FX132" s="552"/>
      <c r="FY132" s="552"/>
      <c r="FZ132" s="552"/>
      <c r="GA132" s="552"/>
      <c r="GB132" s="552"/>
      <c r="GC132" s="552"/>
      <c r="GD132" s="552"/>
      <c r="GE132" s="552"/>
      <c r="GF132" s="552"/>
      <c r="GG132" s="552"/>
      <c r="GH132" s="552"/>
      <c r="GI132" s="552"/>
      <c r="GJ132" s="552"/>
      <c r="GK132" s="552"/>
      <c r="GL132" s="552"/>
      <c r="GM132" s="552"/>
      <c r="GN132" s="552"/>
      <c r="GO132" s="552"/>
      <c r="GP132" s="552"/>
      <c r="GQ132" s="552"/>
      <c r="GR132" s="552"/>
      <c r="GS132" s="552"/>
      <c r="GT132" s="552"/>
      <c r="GU132" s="552"/>
      <c r="GV132" s="552"/>
      <c r="GW132" s="552"/>
      <c r="GX132" s="552"/>
      <c r="GY132" s="552"/>
      <c r="GZ132" s="552"/>
      <c r="HA132" s="552"/>
      <c r="HB132" s="552"/>
      <c r="HC132" s="552"/>
      <c r="HD132" s="552"/>
      <c r="HE132" s="552"/>
      <c r="HF132" s="552"/>
      <c r="HG132" s="552"/>
      <c r="HH132" s="552"/>
      <c r="HI132" s="552"/>
      <c r="HJ132" s="552"/>
      <c r="HK132" s="552"/>
      <c r="HL132" s="552"/>
      <c r="HM132" s="552"/>
      <c r="HN132" s="552"/>
      <c r="HO132" s="552"/>
      <c r="HP132" s="552"/>
      <c r="HQ132" s="552"/>
      <c r="HR132" s="552"/>
      <c r="HS132" s="552"/>
      <c r="HT132" s="552"/>
      <c r="HU132" s="552"/>
      <c r="HV132" s="552"/>
      <c r="HW132" s="552"/>
      <c r="HX132" s="552"/>
      <c r="HY132" s="552"/>
      <c r="HZ132" s="552"/>
      <c r="IA132" s="552"/>
      <c r="IB132" s="552"/>
      <c r="IC132" s="552"/>
      <c r="ID132" s="552"/>
      <c r="IE132" s="552"/>
      <c r="IF132" s="552"/>
      <c r="IG132" s="552"/>
      <c r="IH132" s="552"/>
      <c r="II132" s="552"/>
      <c r="IJ132" s="552"/>
      <c r="IK132" s="552"/>
      <c r="IL132" s="552"/>
      <c r="IM132" s="552"/>
      <c r="IN132" s="552"/>
      <c r="IO132" s="552"/>
      <c r="IP132" s="552"/>
      <c r="IQ132" s="552"/>
      <c r="IR132" s="552"/>
      <c r="IS132" s="552"/>
      <c r="IT132" s="552"/>
      <c r="IU132" s="552"/>
      <c r="IV132" s="552"/>
      <c r="IW132" s="552"/>
      <c r="IX132" s="552"/>
      <c r="IY132" s="552"/>
      <c r="IZ132" s="552"/>
      <c r="JA132" s="552"/>
      <c r="JB132" s="721"/>
      <c r="JC132" s="721"/>
      <c r="JD132" s="299"/>
      <c r="JE132" s="299"/>
      <c r="JF132" s="549" t="str">
        <f t="shared" si="23"/>
        <v xml:space="preserve">5) 우량시험관측소 장비설치M2M 원격측정장치(RTU) 설치 M2M, BCD,HART, SDI-12, PULSE 포트 내장, 1분 10년 저장, 산업용SD메모리 </v>
      </c>
      <c r="JG132" s="549">
        <f t="shared" si="24"/>
        <v>2</v>
      </c>
      <c r="JH132" s="549" t="str">
        <f t="shared" si="25"/>
        <v>대</v>
      </c>
      <c r="JI132" s="307"/>
      <c r="JJ132" s="712"/>
      <c r="JK132" s="566"/>
      <c r="JL132" s="567"/>
      <c r="JM132" s="568"/>
      <c r="JN132" s="569"/>
      <c r="JO132" s="569"/>
      <c r="JP132" s="569"/>
      <c r="JQ132"/>
      <c r="JR132"/>
      <c r="JS132"/>
      <c r="JT132"/>
      <c r="JU132"/>
      <c r="JV132"/>
      <c r="JW132"/>
      <c r="JX132"/>
      <c r="JY132"/>
      <c r="JZ132"/>
      <c r="KA132"/>
      <c r="KB132"/>
      <c r="KC132"/>
      <c r="KD132"/>
      <c r="KE132"/>
      <c r="KF132"/>
      <c r="KG132"/>
      <c r="KH132"/>
      <c r="KI132"/>
      <c r="KJ132"/>
      <c r="KK132"/>
      <c r="KL132"/>
      <c r="KM132"/>
      <c r="KN132"/>
      <c r="KO132"/>
      <c r="KP132"/>
      <c r="KQ132"/>
      <c r="KR132"/>
      <c r="KS132"/>
      <c r="KT132"/>
      <c r="KU132"/>
      <c r="KV132"/>
      <c r="KW132"/>
      <c r="KX132"/>
      <c r="KY132"/>
      <c r="KZ132"/>
      <c r="LA132"/>
      <c r="LB132"/>
      <c r="LC132"/>
      <c r="LD132"/>
      <c r="LE132"/>
      <c r="LF132"/>
      <c r="LG132"/>
      <c r="LH132"/>
      <c r="LI132"/>
      <c r="LJ132"/>
      <c r="LK132"/>
      <c r="LL132"/>
      <c r="LM132"/>
      <c r="LN132"/>
      <c r="LO132"/>
      <c r="LP132"/>
      <c r="LQ132"/>
      <c r="LR132"/>
      <c r="LS132"/>
      <c r="LT132"/>
      <c r="LU132"/>
      <c r="LV132"/>
      <c r="LW132"/>
      <c r="LX132"/>
      <c r="LY132"/>
      <c r="LZ132"/>
      <c r="MA132"/>
      <c r="MB132"/>
      <c r="MC132"/>
      <c r="MD132"/>
      <c r="ME132"/>
      <c r="MF132"/>
      <c r="MG132"/>
      <c r="MH132"/>
      <c r="MI132"/>
      <c r="MJ132"/>
      <c r="MK132"/>
      <c r="ML132"/>
      <c r="MM132"/>
      <c r="MN132"/>
      <c r="MO132"/>
      <c r="MP132"/>
      <c r="MQ132"/>
      <c r="MR132"/>
      <c r="MS132"/>
      <c r="MT132"/>
      <c r="MU132"/>
      <c r="MV132"/>
      <c r="MW132"/>
      <c r="MX132"/>
      <c r="MY132"/>
      <c r="MZ132"/>
      <c r="NA132"/>
      <c r="NB132"/>
      <c r="NC132"/>
    </row>
    <row r="133" spans="1:367" s="550" customFormat="1" ht="21.75" customHeight="1">
      <c r="A133" s="554"/>
      <c r="B133" s="570">
        <f t="shared" si="26"/>
        <v>8</v>
      </c>
      <c r="C133" s="49" t="s">
        <v>2166</v>
      </c>
      <c r="D133" s="50" t="s">
        <v>1439</v>
      </c>
      <c r="E133" s="26" t="s">
        <v>74</v>
      </c>
      <c r="F133" s="552">
        <f t="shared" si="22"/>
        <v>1</v>
      </c>
      <c r="G133" s="552"/>
      <c r="H133" s="552">
        <v>1</v>
      </c>
      <c r="I133" s="552"/>
      <c r="J133" s="552"/>
      <c r="K133" s="552"/>
      <c r="L133" s="552"/>
      <c r="M133" s="552"/>
      <c r="N133" s="552"/>
      <c r="O133" s="552"/>
      <c r="P133" s="552"/>
      <c r="Q133" s="552"/>
      <c r="R133" s="552"/>
      <c r="S133" s="552"/>
      <c r="T133" s="552"/>
      <c r="U133" s="552"/>
      <c r="V133" s="552"/>
      <c r="W133" s="552"/>
      <c r="X133" s="552"/>
      <c r="Y133" s="552"/>
      <c r="Z133" s="552"/>
      <c r="AA133" s="552"/>
      <c r="AB133" s="552"/>
      <c r="AC133" s="552"/>
      <c r="AD133" s="552"/>
      <c r="AE133" s="552"/>
      <c r="AF133" s="552"/>
      <c r="AG133" s="552"/>
      <c r="AH133" s="552"/>
      <c r="AI133" s="552"/>
      <c r="AJ133" s="552"/>
      <c r="AK133" s="552"/>
      <c r="AL133" s="552"/>
      <c r="AM133" s="552"/>
      <c r="AN133" s="552"/>
      <c r="AO133" s="552"/>
      <c r="AP133" s="552"/>
      <c r="AQ133" s="552"/>
      <c r="AR133" s="552"/>
      <c r="AS133" s="552"/>
      <c r="AT133" s="552"/>
      <c r="AU133" s="552"/>
      <c r="AV133" s="552"/>
      <c r="AW133" s="552"/>
      <c r="AX133" s="552"/>
      <c r="AY133" s="552"/>
      <c r="AZ133" s="552"/>
      <c r="BA133" s="552"/>
      <c r="BB133" s="552"/>
      <c r="BC133" s="552"/>
      <c r="BD133" s="552"/>
      <c r="BE133" s="552"/>
      <c r="BF133" s="552"/>
      <c r="BG133" s="552"/>
      <c r="BH133" s="552"/>
      <c r="BI133" s="552"/>
      <c r="BJ133" s="552"/>
      <c r="BK133" s="552"/>
      <c r="BL133" s="552"/>
      <c r="BM133" s="552"/>
      <c r="BN133" s="552"/>
      <c r="BO133" s="552"/>
      <c r="BP133" s="552"/>
      <c r="BQ133" s="552"/>
      <c r="BR133" s="552"/>
      <c r="BS133" s="552"/>
      <c r="BT133" s="552"/>
      <c r="BU133" s="552"/>
      <c r="BV133" s="552"/>
      <c r="BW133" s="552"/>
      <c r="BX133" s="552"/>
      <c r="BY133" s="552"/>
      <c r="BZ133" s="552"/>
      <c r="CA133" s="552"/>
      <c r="CB133" s="552"/>
      <c r="CC133" s="552"/>
      <c r="CD133" s="552"/>
      <c r="CE133" s="552"/>
      <c r="CF133" s="552"/>
      <c r="CG133" s="552"/>
      <c r="CH133" s="552"/>
      <c r="CI133" s="552"/>
      <c r="CJ133" s="552"/>
      <c r="CK133" s="552"/>
      <c r="CL133" s="552"/>
      <c r="CM133" s="552"/>
      <c r="CN133" s="552"/>
      <c r="CO133" s="552"/>
      <c r="CP133" s="552"/>
      <c r="CQ133" s="552"/>
      <c r="CR133" s="552"/>
      <c r="CS133" s="552"/>
      <c r="CT133" s="552"/>
      <c r="CU133" s="552"/>
      <c r="CV133" s="552"/>
      <c r="CW133" s="552"/>
      <c r="CX133" s="552"/>
      <c r="CY133" s="552"/>
      <c r="CZ133" s="552"/>
      <c r="DA133" s="552"/>
      <c r="DB133" s="552"/>
      <c r="DC133" s="552"/>
      <c r="DD133" s="552"/>
      <c r="DE133" s="552"/>
      <c r="DF133" s="552"/>
      <c r="DG133" s="552"/>
      <c r="DH133" s="552"/>
      <c r="DI133" s="552"/>
      <c r="DJ133" s="552"/>
      <c r="DK133" s="552"/>
      <c r="DL133" s="552"/>
      <c r="DM133" s="552"/>
      <c r="DN133" s="552"/>
      <c r="DO133" s="552"/>
      <c r="DP133" s="552"/>
      <c r="DQ133" s="552"/>
      <c r="DR133" s="552"/>
      <c r="DS133" s="552"/>
      <c r="DT133" s="552"/>
      <c r="DU133" s="552"/>
      <c r="DV133" s="552"/>
      <c r="DW133" s="552"/>
      <c r="DX133" s="552"/>
      <c r="DY133" s="552"/>
      <c r="DZ133" s="552"/>
      <c r="EA133" s="552"/>
      <c r="EB133" s="552"/>
      <c r="EC133" s="552"/>
      <c r="ED133" s="552"/>
      <c r="EE133" s="552"/>
      <c r="EF133" s="552"/>
      <c r="EG133" s="552"/>
      <c r="EH133" s="552"/>
      <c r="EI133" s="552"/>
      <c r="EJ133" s="552"/>
      <c r="EK133" s="552"/>
      <c r="EL133" s="552"/>
      <c r="EM133" s="552"/>
      <c r="EN133" s="552"/>
      <c r="EO133" s="552"/>
      <c r="EP133" s="552"/>
      <c r="EQ133" s="552"/>
      <c r="ER133" s="552"/>
      <c r="ES133" s="552"/>
      <c r="ET133" s="552"/>
      <c r="EU133" s="552"/>
      <c r="EV133" s="552"/>
      <c r="EW133" s="552"/>
      <c r="EX133" s="552"/>
      <c r="EY133" s="552"/>
      <c r="EZ133" s="552"/>
      <c r="FA133" s="552"/>
      <c r="FB133" s="552"/>
      <c r="FC133" s="552"/>
      <c r="FD133" s="552"/>
      <c r="FE133" s="552"/>
      <c r="FF133" s="552"/>
      <c r="FG133" s="552"/>
      <c r="FH133" s="552"/>
      <c r="FI133" s="552"/>
      <c r="FJ133" s="552"/>
      <c r="FK133" s="552"/>
      <c r="FL133" s="552"/>
      <c r="FM133" s="552"/>
      <c r="FN133" s="552"/>
      <c r="FO133" s="552"/>
      <c r="FP133" s="552"/>
      <c r="FQ133" s="552"/>
      <c r="FR133" s="552"/>
      <c r="FS133" s="552"/>
      <c r="FT133" s="552"/>
      <c r="FU133" s="552"/>
      <c r="FV133" s="552"/>
      <c r="FW133" s="552"/>
      <c r="FX133" s="552"/>
      <c r="FY133" s="552"/>
      <c r="FZ133" s="552"/>
      <c r="GA133" s="552"/>
      <c r="GB133" s="552"/>
      <c r="GC133" s="552"/>
      <c r="GD133" s="552"/>
      <c r="GE133" s="552"/>
      <c r="GF133" s="552"/>
      <c r="GG133" s="552"/>
      <c r="GH133" s="552"/>
      <c r="GI133" s="552"/>
      <c r="GJ133" s="552"/>
      <c r="GK133" s="552"/>
      <c r="GL133" s="552"/>
      <c r="GM133" s="552"/>
      <c r="GN133" s="552"/>
      <c r="GO133" s="552"/>
      <c r="GP133" s="552"/>
      <c r="GQ133" s="552"/>
      <c r="GR133" s="552"/>
      <c r="GS133" s="552"/>
      <c r="GT133" s="552"/>
      <c r="GU133" s="552"/>
      <c r="GV133" s="552"/>
      <c r="GW133" s="552"/>
      <c r="GX133" s="552"/>
      <c r="GY133" s="552"/>
      <c r="GZ133" s="552"/>
      <c r="HA133" s="552"/>
      <c r="HB133" s="552"/>
      <c r="HC133" s="552"/>
      <c r="HD133" s="552"/>
      <c r="HE133" s="552"/>
      <c r="HF133" s="552"/>
      <c r="HG133" s="552"/>
      <c r="HH133" s="552"/>
      <c r="HI133" s="552"/>
      <c r="HJ133" s="552"/>
      <c r="HK133" s="552"/>
      <c r="HL133" s="552"/>
      <c r="HM133" s="552"/>
      <c r="HN133" s="552"/>
      <c r="HO133" s="552"/>
      <c r="HP133" s="552"/>
      <c r="HQ133" s="552"/>
      <c r="HR133" s="552"/>
      <c r="HS133" s="552"/>
      <c r="HT133" s="552"/>
      <c r="HU133" s="552"/>
      <c r="HV133" s="552"/>
      <c r="HW133" s="552"/>
      <c r="HX133" s="552"/>
      <c r="HY133" s="552"/>
      <c r="HZ133" s="552"/>
      <c r="IA133" s="552"/>
      <c r="IB133" s="552"/>
      <c r="IC133" s="552"/>
      <c r="ID133" s="552"/>
      <c r="IE133" s="552"/>
      <c r="IF133" s="552"/>
      <c r="IG133" s="552"/>
      <c r="IH133" s="552"/>
      <c r="II133" s="552"/>
      <c r="IJ133" s="552"/>
      <c r="IK133" s="552"/>
      <c r="IL133" s="552"/>
      <c r="IM133" s="552"/>
      <c r="IN133" s="552"/>
      <c r="IO133" s="552"/>
      <c r="IP133" s="552"/>
      <c r="IQ133" s="552"/>
      <c r="IR133" s="552"/>
      <c r="IS133" s="552"/>
      <c r="IT133" s="552"/>
      <c r="IU133" s="552"/>
      <c r="IV133" s="552"/>
      <c r="IW133" s="552"/>
      <c r="IX133" s="552"/>
      <c r="IY133" s="552"/>
      <c r="IZ133" s="552"/>
      <c r="JA133" s="552"/>
      <c r="JB133" s="721"/>
      <c r="JC133" s="721"/>
      <c r="JD133" s="299"/>
      <c r="JE133" s="299"/>
      <c r="JF133" s="549" t="str">
        <f t="shared" si="23"/>
        <v>5) 우량시험관측소 장비설치스마트전력관리장치 설치12V, 30A, 통신용, 디지털 표시형, 32bit CPU탑재형</v>
      </c>
      <c r="JG133" s="549">
        <f t="shared" si="24"/>
        <v>1</v>
      </c>
      <c r="JH133" s="549" t="str">
        <f t="shared" si="25"/>
        <v>대</v>
      </c>
      <c r="JI133" s="307"/>
      <c r="JJ133" s="712"/>
      <c r="JK133" s="566"/>
      <c r="JL133" s="567"/>
      <c r="JM133" s="568"/>
      <c r="JN133" s="569"/>
      <c r="JO133" s="569"/>
      <c r="JP133" s="569"/>
      <c r="JQ133"/>
      <c r="JR133"/>
      <c r="JS133"/>
      <c r="JT133"/>
      <c r="JU133"/>
      <c r="JV133"/>
      <c r="JW133"/>
      <c r="JX133"/>
      <c r="JY133"/>
      <c r="JZ133"/>
      <c r="KA133"/>
      <c r="KB133"/>
      <c r="KC133"/>
      <c r="KD133"/>
      <c r="KE133"/>
      <c r="KF133"/>
      <c r="KG133"/>
      <c r="KH133"/>
      <c r="KI133"/>
      <c r="KJ133"/>
      <c r="KK133"/>
      <c r="KL133"/>
      <c r="KM133"/>
      <c r="KN133"/>
      <c r="KO133"/>
      <c r="KP133"/>
      <c r="KQ133"/>
      <c r="KR133"/>
      <c r="KS133"/>
      <c r="KT133"/>
      <c r="KU133"/>
      <c r="KV133"/>
      <c r="KW133"/>
      <c r="KX133"/>
      <c r="KY133"/>
      <c r="KZ133"/>
      <c r="LA133"/>
      <c r="LB133"/>
      <c r="LC133"/>
      <c r="LD133"/>
      <c r="LE133"/>
      <c r="LF133"/>
      <c r="LG133"/>
      <c r="LH133"/>
      <c r="LI133"/>
      <c r="LJ133"/>
      <c r="LK133"/>
      <c r="LL133"/>
      <c r="LM133"/>
      <c r="LN133"/>
      <c r="LO133"/>
      <c r="LP133"/>
      <c r="LQ133"/>
      <c r="LR133"/>
      <c r="LS133"/>
      <c r="LT133"/>
      <c r="LU133"/>
      <c r="LV133"/>
      <c r="LW133"/>
      <c r="LX133"/>
      <c r="LY133"/>
      <c r="LZ133"/>
      <c r="MA133"/>
      <c r="MB133"/>
      <c r="MC133"/>
      <c r="MD133"/>
      <c r="ME133"/>
      <c r="MF133"/>
      <c r="MG133"/>
      <c r="MH133"/>
      <c r="MI133"/>
      <c r="MJ133"/>
      <c r="MK133"/>
      <c r="ML133"/>
      <c r="MM133"/>
      <c r="MN133"/>
      <c r="MO133"/>
      <c r="MP133"/>
      <c r="MQ133"/>
      <c r="MR133"/>
      <c r="MS133"/>
      <c r="MT133"/>
      <c r="MU133"/>
      <c r="MV133"/>
      <c r="MW133"/>
      <c r="MX133"/>
      <c r="MY133"/>
      <c r="MZ133"/>
      <c r="NA133"/>
      <c r="NB133"/>
      <c r="NC133"/>
    </row>
    <row r="134" spans="1:367" s="550" customFormat="1" ht="21.75" customHeight="1">
      <c r="A134" s="554"/>
      <c r="B134" s="570">
        <f t="shared" si="26"/>
        <v>9</v>
      </c>
      <c r="C134" s="49" t="s">
        <v>2167</v>
      </c>
      <c r="D134" s="50" t="s">
        <v>1393</v>
      </c>
      <c r="E134" s="26" t="s">
        <v>74</v>
      </c>
      <c r="F134" s="552">
        <f t="shared" si="22"/>
        <v>1</v>
      </c>
      <c r="G134" s="552"/>
      <c r="H134" s="552">
        <v>1</v>
      </c>
      <c r="I134" s="552"/>
      <c r="J134" s="552"/>
      <c r="K134" s="552"/>
      <c r="L134" s="552"/>
      <c r="M134" s="552"/>
      <c r="N134" s="552"/>
      <c r="O134" s="552"/>
      <c r="P134" s="552"/>
      <c r="Q134" s="552"/>
      <c r="R134" s="552"/>
      <c r="S134" s="552"/>
      <c r="T134" s="552"/>
      <c r="U134" s="552"/>
      <c r="V134" s="552"/>
      <c r="W134" s="552"/>
      <c r="X134" s="552"/>
      <c r="Y134" s="552"/>
      <c r="Z134" s="552"/>
      <c r="AA134" s="552"/>
      <c r="AB134" s="552"/>
      <c r="AC134" s="552"/>
      <c r="AD134" s="552"/>
      <c r="AE134" s="552"/>
      <c r="AF134" s="552"/>
      <c r="AG134" s="552"/>
      <c r="AH134" s="552"/>
      <c r="AI134" s="552"/>
      <c r="AJ134" s="552"/>
      <c r="AK134" s="552"/>
      <c r="AL134" s="552"/>
      <c r="AM134" s="552"/>
      <c r="AN134" s="552"/>
      <c r="AO134" s="552"/>
      <c r="AP134" s="552"/>
      <c r="AQ134" s="552"/>
      <c r="AR134" s="552"/>
      <c r="AS134" s="552"/>
      <c r="AT134" s="552"/>
      <c r="AU134" s="552"/>
      <c r="AV134" s="552"/>
      <c r="AW134" s="552"/>
      <c r="AX134" s="552"/>
      <c r="AY134" s="552"/>
      <c r="AZ134" s="552"/>
      <c r="BA134" s="552"/>
      <c r="BB134" s="552"/>
      <c r="BC134" s="552"/>
      <c r="BD134" s="552"/>
      <c r="BE134" s="552"/>
      <c r="BF134" s="552"/>
      <c r="BG134" s="552"/>
      <c r="BH134" s="552"/>
      <c r="BI134" s="552"/>
      <c r="BJ134" s="552"/>
      <c r="BK134" s="552"/>
      <c r="BL134" s="552"/>
      <c r="BM134" s="552"/>
      <c r="BN134" s="552"/>
      <c r="BO134" s="552"/>
      <c r="BP134" s="552"/>
      <c r="BQ134" s="552"/>
      <c r="BR134" s="552"/>
      <c r="BS134" s="552"/>
      <c r="BT134" s="552"/>
      <c r="BU134" s="552"/>
      <c r="BV134" s="552"/>
      <c r="BW134" s="552"/>
      <c r="BX134" s="552"/>
      <c r="BY134" s="552"/>
      <c r="BZ134" s="552"/>
      <c r="CA134" s="552"/>
      <c r="CB134" s="552"/>
      <c r="CC134" s="552"/>
      <c r="CD134" s="552"/>
      <c r="CE134" s="552"/>
      <c r="CF134" s="552"/>
      <c r="CG134" s="552"/>
      <c r="CH134" s="552"/>
      <c r="CI134" s="552"/>
      <c r="CJ134" s="552"/>
      <c r="CK134" s="552"/>
      <c r="CL134" s="552"/>
      <c r="CM134" s="552"/>
      <c r="CN134" s="552"/>
      <c r="CO134" s="552"/>
      <c r="CP134" s="552"/>
      <c r="CQ134" s="552"/>
      <c r="CR134" s="552"/>
      <c r="CS134" s="552"/>
      <c r="CT134" s="552"/>
      <c r="CU134" s="552"/>
      <c r="CV134" s="552"/>
      <c r="CW134" s="552"/>
      <c r="CX134" s="552"/>
      <c r="CY134" s="552"/>
      <c r="CZ134" s="552"/>
      <c r="DA134" s="552"/>
      <c r="DB134" s="552"/>
      <c r="DC134" s="552"/>
      <c r="DD134" s="552"/>
      <c r="DE134" s="552"/>
      <c r="DF134" s="552"/>
      <c r="DG134" s="552"/>
      <c r="DH134" s="552"/>
      <c r="DI134" s="552"/>
      <c r="DJ134" s="552"/>
      <c r="DK134" s="552"/>
      <c r="DL134" s="552"/>
      <c r="DM134" s="552"/>
      <c r="DN134" s="552"/>
      <c r="DO134" s="552"/>
      <c r="DP134" s="552"/>
      <c r="DQ134" s="552"/>
      <c r="DR134" s="552"/>
      <c r="DS134" s="552"/>
      <c r="DT134" s="552"/>
      <c r="DU134" s="552"/>
      <c r="DV134" s="552"/>
      <c r="DW134" s="552"/>
      <c r="DX134" s="552"/>
      <c r="DY134" s="552"/>
      <c r="DZ134" s="552"/>
      <c r="EA134" s="552"/>
      <c r="EB134" s="552"/>
      <c r="EC134" s="552"/>
      <c r="ED134" s="552"/>
      <c r="EE134" s="552"/>
      <c r="EF134" s="552"/>
      <c r="EG134" s="552"/>
      <c r="EH134" s="552"/>
      <c r="EI134" s="552"/>
      <c r="EJ134" s="552"/>
      <c r="EK134" s="552"/>
      <c r="EL134" s="552"/>
      <c r="EM134" s="552"/>
      <c r="EN134" s="552"/>
      <c r="EO134" s="552"/>
      <c r="EP134" s="552"/>
      <c r="EQ134" s="552"/>
      <c r="ER134" s="552"/>
      <c r="ES134" s="552"/>
      <c r="ET134" s="552"/>
      <c r="EU134" s="552"/>
      <c r="EV134" s="552"/>
      <c r="EW134" s="552"/>
      <c r="EX134" s="552"/>
      <c r="EY134" s="552"/>
      <c r="EZ134" s="552"/>
      <c r="FA134" s="552"/>
      <c r="FB134" s="552"/>
      <c r="FC134" s="552"/>
      <c r="FD134" s="552"/>
      <c r="FE134" s="552"/>
      <c r="FF134" s="552"/>
      <c r="FG134" s="552"/>
      <c r="FH134" s="552"/>
      <c r="FI134" s="552"/>
      <c r="FJ134" s="552"/>
      <c r="FK134" s="552"/>
      <c r="FL134" s="552"/>
      <c r="FM134" s="552"/>
      <c r="FN134" s="552"/>
      <c r="FO134" s="552"/>
      <c r="FP134" s="552"/>
      <c r="FQ134" s="552"/>
      <c r="FR134" s="552"/>
      <c r="FS134" s="552"/>
      <c r="FT134" s="552"/>
      <c r="FU134" s="552"/>
      <c r="FV134" s="552"/>
      <c r="FW134" s="552"/>
      <c r="FX134" s="552"/>
      <c r="FY134" s="552"/>
      <c r="FZ134" s="552"/>
      <c r="GA134" s="552"/>
      <c r="GB134" s="552"/>
      <c r="GC134" s="552"/>
      <c r="GD134" s="552"/>
      <c r="GE134" s="552"/>
      <c r="GF134" s="552"/>
      <c r="GG134" s="552"/>
      <c r="GH134" s="552"/>
      <c r="GI134" s="552"/>
      <c r="GJ134" s="552"/>
      <c r="GK134" s="552"/>
      <c r="GL134" s="552"/>
      <c r="GM134" s="552"/>
      <c r="GN134" s="552"/>
      <c r="GO134" s="552"/>
      <c r="GP134" s="552"/>
      <c r="GQ134" s="552"/>
      <c r="GR134" s="552"/>
      <c r="GS134" s="552"/>
      <c r="GT134" s="552"/>
      <c r="GU134" s="552"/>
      <c r="GV134" s="552"/>
      <c r="GW134" s="552"/>
      <c r="GX134" s="552"/>
      <c r="GY134" s="552"/>
      <c r="GZ134" s="552"/>
      <c r="HA134" s="552"/>
      <c r="HB134" s="552"/>
      <c r="HC134" s="552"/>
      <c r="HD134" s="552"/>
      <c r="HE134" s="552"/>
      <c r="HF134" s="552"/>
      <c r="HG134" s="552"/>
      <c r="HH134" s="552"/>
      <c r="HI134" s="552"/>
      <c r="HJ134" s="552"/>
      <c r="HK134" s="552"/>
      <c r="HL134" s="552"/>
      <c r="HM134" s="552"/>
      <c r="HN134" s="552"/>
      <c r="HO134" s="552"/>
      <c r="HP134" s="552"/>
      <c r="HQ134" s="552"/>
      <c r="HR134" s="552"/>
      <c r="HS134" s="552"/>
      <c r="HT134" s="552"/>
      <c r="HU134" s="552"/>
      <c r="HV134" s="552"/>
      <c r="HW134" s="552"/>
      <c r="HX134" s="552"/>
      <c r="HY134" s="552"/>
      <c r="HZ134" s="552"/>
      <c r="IA134" s="552"/>
      <c r="IB134" s="552"/>
      <c r="IC134" s="552"/>
      <c r="ID134" s="552"/>
      <c r="IE134" s="552"/>
      <c r="IF134" s="552"/>
      <c r="IG134" s="552"/>
      <c r="IH134" s="552"/>
      <c r="II134" s="552"/>
      <c r="IJ134" s="552"/>
      <c r="IK134" s="552"/>
      <c r="IL134" s="552"/>
      <c r="IM134" s="552"/>
      <c r="IN134" s="552"/>
      <c r="IO134" s="552"/>
      <c r="IP134" s="552"/>
      <c r="IQ134" s="552"/>
      <c r="IR134" s="552"/>
      <c r="IS134" s="552"/>
      <c r="IT134" s="552"/>
      <c r="IU134" s="552"/>
      <c r="IV134" s="552"/>
      <c r="IW134" s="552"/>
      <c r="IX134" s="552"/>
      <c r="IY134" s="552"/>
      <c r="IZ134" s="552"/>
      <c r="JA134" s="552"/>
      <c r="JB134" s="721"/>
      <c r="JC134" s="721"/>
      <c r="JD134" s="299"/>
      <c r="JE134" s="299"/>
      <c r="JF134" s="549" t="str">
        <f t="shared" si="23"/>
        <v>5) 우량시험관측소 장비설치전원이중화분배장치 설치DC/AC 입력, DC 15V(200W) 2채널 출력, 자동입력전원 절체</v>
      </c>
      <c r="JG134" s="549">
        <f t="shared" si="24"/>
        <v>1</v>
      </c>
      <c r="JH134" s="549" t="str">
        <f t="shared" si="25"/>
        <v>대</v>
      </c>
      <c r="JI134" s="307"/>
      <c r="JJ134" s="712"/>
      <c r="JK134" s="566"/>
      <c r="JL134" s="567"/>
      <c r="JM134" s="568"/>
      <c r="JN134" s="569"/>
      <c r="JO134" s="569"/>
      <c r="JP134" s="569"/>
      <c r="JQ134"/>
      <c r="JR134"/>
      <c r="JS134"/>
      <c r="JT134"/>
      <c r="JU134"/>
      <c r="JV134"/>
      <c r="JW134"/>
      <c r="JX134"/>
      <c r="JY134"/>
      <c r="JZ134"/>
      <c r="KA134"/>
      <c r="KB134"/>
      <c r="KC134"/>
      <c r="KD134"/>
      <c r="KE134"/>
      <c r="KF134"/>
      <c r="KG134"/>
      <c r="KH134"/>
      <c r="KI134"/>
      <c r="KJ134"/>
      <c r="KK134"/>
      <c r="KL134"/>
      <c r="KM134"/>
      <c r="KN134"/>
      <c r="KO134"/>
      <c r="KP134"/>
      <c r="KQ134"/>
      <c r="KR134"/>
      <c r="KS134"/>
      <c r="KT134"/>
      <c r="KU134"/>
      <c r="KV134"/>
      <c r="KW134"/>
      <c r="KX134"/>
      <c r="KY134"/>
      <c r="KZ134"/>
      <c r="LA134"/>
      <c r="LB134"/>
      <c r="LC134"/>
      <c r="LD134"/>
      <c r="LE134"/>
      <c r="LF134"/>
      <c r="LG134"/>
      <c r="LH134"/>
      <c r="LI134"/>
      <c r="LJ134"/>
      <c r="LK134"/>
      <c r="LL134"/>
      <c r="LM134"/>
      <c r="LN134"/>
      <c r="LO134"/>
      <c r="LP134"/>
      <c r="LQ134"/>
      <c r="LR134"/>
      <c r="LS134"/>
      <c r="LT134"/>
      <c r="LU134"/>
      <c r="LV134"/>
      <c r="LW134"/>
      <c r="LX134"/>
      <c r="LY134"/>
      <c r="LZ134"/>
      <c r="MA134"/>
      <c r="MB134"/>
      <c r="MC134"/>
      <c r="MD134"/>
      <c r="ME134"/>
      <c r="MF134"/>
      <c r="MG134"/>
      <c r="MH134"/>
      <c r="MI134"/>
      <c r="MJ134"/>
      <c r="MK134"/>
      <c r="ML134"/>
      <c r="MM134"/>
      <c r="MN134"/>
      <c r="MO134"/>
      <c r="MP134"/>
      <c r="MQ134"/>
      <c r="MR134"/>
      <c r="MS134"/>
      <c r="MT134"/>
      <c r="MU134"/>
      <c r="MV134"/>
      <c r="MW134"/>
      <c r="MX134"/>
      <c r="MY134"/>
      <c r="MZ134"/>
      <c r="NA134"/>
      <c r="NB134"/>
      <c r="NC134"/>
    </row>
    <row r="135" spans="1:367" s="550" customFormat="1" ht="21.95" customHeight="1">
      <c r="A135" s="554"/>
      <c r="B135" s="570">
        <f t="shared" si="26"/>
        <v>10</v>
      </c>
      <c r="C135" s="49" t="s">
        <v>2168</v>
      </c>
      <c r="D135" s="49" t="s">
        <v>1993</v>
      </c>
      <c r="E135" s="26" t="s">
        <v>74</v>
      </c>
      <c r="F135" s="552">
        <f t="shared" si="22"/>
        <v>1</v>
      </c>
      <c r="G135" s="552"/>
      <c r="H135" s="552">
        <v>1</v>
      </c>
      <c r="I135" s="552"/>
      <c r="J135" s="552"/>
      <c r="K135" s="552"/>
      <c r="L135" s="552"/>
      <c r="M135" s="552"/>
      <c r="N135" s="552"/>
      <c r="O135" s="552"/>
      <c r="P135" s="552"/>
      <c r="Q135" s="552"/>
      <c r="R135" s="552"/>
      <c r="S135" s="552"/>
      <c r="T135" s="552"/>
      <c r="U135" s="552"/>
      <c r="V135" s="552"/>
      <c r="W135" s="552"/>
      <c r="X135" s="552"/>
      <c r="Y135" s="552"/>
      <c r="Z135" s="552"/>
      <c r="AA135" s="552"/>
      <c r="AB135" s="552"/>
      <c r="AC135" s="552"/>
      <c r="AD135" s="552"/>
      <c r="AE135" s="552"/>
      <c r="AF135" s="552"/>
      <c r="AG135" s="552"/>
      <c r="AH135" s="552"/>
      <c r="AI135" s="552"/>
      <c r="AJ135" s="552"/>
      <c r="AK135" s="552"/>
      <c r="AL135" s="552"/>
      <c r="AM135" s="552"/>
      <c r="AN135" s="552"/>
      <c r="AO135" s="552"/>
      <c r="AP135" s="552"/>
      <c r="AQ135" s="552"/>
      <c r="AR135" s="552"/>
      <c r="AS135" s="552"/>
      <c r="AT135" s="552"/>
      <c r="AU135" s="552"/>
      <c r="AV135" s="552"/>
      <c r="AW135" s="552"/>
      <c r="AX135" s="552"/>
      <c r="AY135" s="552"/>
      <c r="AZ135" s="552"/>
      <c r="BA135" s="552"/>
      <c r="BB135" s="552"/>
      <c r="BC135" s="552"/>
      <c r="BD135" s="552"/>
      <c r="BE135" s="552"/>
      <c r="BF135" s="552"/>
      <c r="BG135" s="552"/>
      <c r="BH135" s="552"/>
      <c r="BI135" s="552"/>
      <c r="BJ135" s="552"/>
      <c r="BK135" s="552"/>
      <c r="BL135" s="552"/>
      <c r="BM135" s="552"/>
      <c r="BN135" s="552"/>
      <c r="BO135" s="552"/>
      <c r="BP135" s="552"/>
      <c r="BQ135" s="552"/>
      <c r="BR135" s="552"/>
      <c r="BS135" s="552"/>
      <c r="BT135" s="552"/>
      <c r="BU135" s="552"/>
      <c r="BV135" s="552"/>
      <c r="BW135" s="552"/>
      <c r="BX135" s="552"/>
      <c r="BY135" s="552"/>
      <c r="BZ135" s="552"/>
      <c r="CA135" s="552"/>
      <c r="CB135" s="552"/>
      <c r="CC135" s="552"/>
      <c r="CD135" s="552"/>
      <c r="CE135" s="552"/>
      <c r="CF135" s="552"/>
      <c r="CG135" s="552"/>
      <c r="CH135" s="552"/>
      <c r="CI135" s="552"/>
      <c r="CJ135" s="552"/>
      <c r="CK135" s="552"/>
      <c r="CL135" s="552"/>
      <c r="CM135" s="552"/>
      <c r="CN135" s="552"/>
      <c r="CO135" s="552"/>
      <c r="CP135" s="552"/>
      <c r="CQ135" s="552"/>
      <c r="CR135" s="552"/>
      <c r="CS135" s="552"/>
      <c r="CT135" s="552"/>
      <c r="CU135" s="552"/>
      <c r="CV135" s="552"/>
      <c r="CW135" s="552"/>
      <c r="CX135" s="552"/>
      <c r="CY135" s="552"/>
      <c r="CZ135" s="552"/>
      <c r="DA135" s="552"/>
      <c r="DB135" s="552"/>
      <c r="DC135" s="552"/>
      <c r="DD135" s="552"/>
      <c r="DE135" s="552"/>
      <c r="DF135" s="552"/>
      <c r="DG135" s="552"/>
      <c r="DH135" s="552"/>
      <c r="DI135" s="552"/>
      <c r="DJ135" s="552"/>
      <c r="DK135" s="552"/>
      <c r="DL135" s="552"/>
      <c r="DM135" s="552"/>
      <c r="DN135" s="552"/>
      <c r="DO135" s="552"/>
      <c r="DP135" s="552"/>
      <c r="DQ135" s="552"/>
      <c r="DR135" s="552"/>
      <c r="DS135" s="552"/>
      <c r="DT135" s="552"/>
      <c r="DU135" s="552"/>
      <c r="DV135" s="552"/>
      <c r="DW135" s="552"/>
      <c r="DX135" s="552"/>
      <c r="DY135" s="552"/>
      <c r="DZ135" s="552"/>
      <c r="EA135" s="552"/>
      <c r="EB135" s="552"/>
      <c r="EC135" s="552"/>
      <c r="ED135" s="552"/>
      <c r="EE135" s="552"/>
      <c r="EF135" s="552"/>
      <c r="EG135" s="552"/>
      <c r="EH135" s="552"/>
      <c r="EI135" s="552"/>
      <c r="EJ135" s="552"/>
      <c r="EK135" s="552"/>
      <c r="EL135" s="552"/>
      <c r="EM135" s="552"/>
      <c r="EN135" s="552"/>
      <c r="EO135" s="552"/>
      <c r="EP135" s="552"/>
      <c r="EQ135" s="552"/>
      <c r="ER135" s="552"/>
      <c r="ES135" s="552"/>
      <c r="ET135" s="552"/>
      <c r="EU135" s="552"/>
      <c r="EV135" s="552"/>
      <c r="EW135" s="552"/>
      <c r="EX135" s="552"/>
      <c r="EY135" s="552"/>
      <c r="EZ135" s="552"/>
      <c r="FA135" s="552"/>
      <c r="FB135" s="552"/>
      <c r="FC135" s="552"/>
      <c r="FD135" s="552"/>
      <c r="FE135" s="552"/>
      <c r="FF135" s="552"/>
      <c r="FG135" s="552"/>
      <c r="FH135" s="552"/>
      <c r="FI135" s="552"/>
      <c r="FJ135" s="552"/>
      <c r="FK135" s="552"/>
      <c r="FL135" s="552"/>
      <c r="FM135" s="552"/>
      <c r="FN135" s="552"/>
      <c r="FO135" s="552"/>
      <c r="FP135" s="552"/>
      <c r="FQ135" s="552"/>
      <c r="FR135" s="552"/>
      <c r="FS135" s="552"/>
      <c r="FT135" s="552"/>
      <c r="FU135" s="552"/>
      <c r="FV135" s="552"/>
      <c r="FW135" s="552"/>
      <c r="FX135" s="552"/>
      <c r="FY135" s="552"/>
      <c r="FZ135" s="552"/>
      <c r="GA135" s="552"/>
      <c r="GB135" s="552"/>
      <c r="GC135" s="552"/>
      <c r="GD135" s="552"/>
      <c r="GE135" s="552"/>
      <c r="GF135" s="552"/>
      <c r="GG135" s="552"/>
      <c r="GH135" s="552"/>
      <c r="GI135" s="552"/>
      <c r="GJ135" s="552"/>
      <c r="GK135" s="552"/>
      <c r="GL135" s="552"/>
      <c r="GM135" s="552"/>
      <c r="GN135" s="552"/>
      <c r="GO135" s="552"/>
      <c r="GP135" s="552"/>
      <c r="GQ135" s="552"/>
      <c r="GR135" s="552"/>
      <c r="GS135" s="552"/>
      <c r="GT135" s="552"/>
      <c r="GU135" s="552"/>
      <c r="GV135" s="552"/>
      <c r="GW135" s="552"/>
      <c r="GX135" s="552"/>
      <c r="GY135" s="552"/>
      <c r="GZ135" s="552"/>
      <c r="HA135" s="552"/>
      <c r="HB135" s="552"/>
      <c r="HC135" s="552"/>
      <c r="HD135" s="552"/>
      <c r="HE135" s="552"/>
      <c r="HF135" s="552"/>
      <c r="HG135" s="552"/>
      <c r="HH135" s="552"/>
      <c r="HI135" s="552"/>
      <c r="HJ135" s="552"/>
      <c r="HK135" s="552"/>
      <c r="HL135" s="552"/>
      <c r="HM135" s="552"/>
      <c r="HN135" s="552"/>
      <c r="HO135" s="552"/>
      <c r="HP135" s="552"/>
      <c r="HQ135" s="552"/>
      <c r="HR135" s="552"/>
      <c r="HS135" s="552"/>
      <c r="HT135" s="552"/>
      <c r="HU135" s="552"/>
      <c r="HV135" s="552"/>
      <c r="HW135" s="552"/>
      <c r="HX135" s="552"/>
      <c r="HY135" s="552"/>
      <c r="HZ135" s="552"/>
      <c r="IA135" s="552"/>
      <c r="IB135" s="552"/>
      <c r="IC135" s="552"/>
      <c r="ID135" s="552"/>
      <c r="IE135" s="552"/>
      <c r="IF135" s="552"/>
      <c r="IG135" s="552"/>
      <c r="IH135" s="552"/>
      <c r="II135" s="552"/>
      <c r="IJ135" s="552"/>
      <c r="IK135" s="552"/>
      <c r="IL135" s="552"/>
      <c r="IM135" s="552"/>
      <c r="IN135" s="552"/>
      <c r="IO135" s="552"/>
      <c r="IP135" s="552"/>
      <c r="IQ135" s="552"/>
      <c r="IR135" s="552"/>
      <c r="IS135" s="552"/>
      <c r="IT135" s="552"/>
      <c r="IU135" s="552"/>
      <c r="IV135" s="552"/>
      <c r="IW135" s="552"/>
      <c r="IX135" s="552"/>
      <c r="IY135" s="552"/>
      <c r="IZ135" s="552"/>
      <c r="JA135" s="552"/>
      <c r="JB135" s="721"/>
      <c r="JC135" s="721"/>
      <c r="JD135" s="299"/>
      <c r="JE135" s="299"/>
      <c r="JF135" s="549" t="str">
        <f t="shared" si="23"/>
        <v>5) 우량시험관측소 장비설치LTE 라우터 설치LTE, RJ-45, VPN 탑재(라이센서 포함), 장착대 포함, 라이선스 포함</v>
      </c>
      <c r="JG135" s="549">
        <f t="shared" si="24"/>
        <v>1</v>
      </c>
      <c r="JH135" s="549" t="str">
        <f t="shared" si="25"/>
        <v>대</v>
      </c>
      <c r="JI135" s="307"/>
      <c r="JJ135" s="712"/>
      <c r="JK135" s="566"/>
      <c r="JL135" s="567"/>
      <c r="JM135" s="568"/>
      <c r="JN135" s="569"/>
      <c r="JO135" s="569"/>
      <c r="JP135" s="569"/>
      <c r="JQ135"/>
      <c r="JR135"/>
      <c r="JS135"/>
      <c r="JT135"/>
      <c r="JU135"/>
      <c r="JV135"/>
      <c r="JW135"/>
      <c r="JX135"/>
      <c r="JY135"/>
      <c r="JZ135"/>
      <c r="KA135"/>
      <c r="KB135"/>
      <c r="KC135"/>
      <c r="KD135"/>
      <c r="KE135"/>
      <c r="KF135"/>
      <c r="KG135"/>
      <c r="KH135"/>
      <c r="KI135"/>
      <c r="KJ135"/>
      <c r="KK135"/>
      <c r="KL135"/>
      <c r="KM135"/>
      <c r="KN135"/>
      <c r="KO135"/>
      <c r="KP135"/>
      <c r="KQ135"/>
      <c r="KR135"/>
      <c r="KS135"/>
      <c r="KT135"/>
      <c r="KU135"/>
      <c r="KV135"/>
      <c r="KW135"/>
      <c r="KX135"/>
      <c r="KY135"/>
      <c r="KZ135"/>
      <c r="LA135"/>
      <c r="LB135"/>
      <c r="LC135"/>
      <c r="LD135"/>
      <c r="LE135"/>
      <c r="LF135"/>
      <c r="LG135"/>
      <c r="LH135"/>
      <c r="LI135"/>
      <c r="LJ135"/>
      <c r="LK135"/>
      <c r="LL135"/>
      <c r="LM135"/>
      <c r="LN135"/>
      <c r="LO135"/>
      <c r="LP135"/>
      <c r="LQ135"/>
      <c r="LR135"/>
      <c r="LS135"/>
      <c r="LT135"/>
      <c r="LU135"/>
      <c r="LV135"/>
      <c r="LW135"/>
      <c r="LX135"/>
      <c r="LY135"/>
      <c r="LZ135"/>
      <c r="MA135"/>
      <c r="MB135"/>
      <c r="MC135"/>
      <c r="MD135"/>
      <c r="ME135"/>
      <c r="MF135"/>
      <c r="MG135"/>
      <c r="MH135"/>
      <c r="MI135"/>
      <c r="MJ135"/>
      <c r="MK135"/>
      <c r="ML135"/>
      <c r="MM135"/>
      <c r="MN135"/>
      <c r="MO135"/>
      <c r="MP135"/>
      <c r="MQ135"/>
      <c r="MR135"/>
      <c r="MS135"/>
      <c r="MT135"/>
      <c r="MU135"/>
      <c r="MV135"/>
      <c r="MW135"/>
      <c r="MX135"/>
      <c r="MY135"/>
      <c r="MZ135"/>
      <c r="NA135"/>
      <c r="NB135"/>
      <c r="NC135"/>
    </row>
    <row r="136" spans="1:367" s="550" customFormat="1" ht="21.95" customHeight="1">
      <c r="A136" s="554"/>
      <c r="B136" s="570">
        <f t="shared" si="26"/>
        <v>11</v>
      </c>
      <c r="C136" s="49" t="s">
        <v>1841</v>
      </c>
      <c r="D136" s="49" t="s">
        <v>1927</v>
      </c>
      <c r="E136" s="26" t="s">
        <v>78</v>
      </c>
      <c r="F136" s="552">
        <f t="shared" si="22"/>
        <v>50</v>
      </c>
      <c r="G136" s="552"/>
      <c r="H136" s="552">
        <v>50</v>
      </c>
      <c r="I136" s="552"/>
      <c r="J136" s="552"/>
      <c r="K136" s="552"/>
      <c r="L136" s="552"/>
      <c r="M136" s="552"/>
      <c r="N136" s="552"/>
      <c r="O136" s="552"/>
      <c r="P136" s="552"/>
      <c r="Q136" s="552"/>
      <c r="R136" s="552"/>
      <c r="S136" s="552"/>
      <c r="T136" s="552"/>
      <c r="U136" s="552"/>
      <c r="V136" s="552"/>
      <c r="W136" s="552"/>
      <c r="X136" s="552"/>
      <c r="Y136" s="552"/>
      <c r="Z136" s="552"/>
      <c r="AA136" s="552"/>
      <c r="AB136" s="552"/>
      <c r="AC136" s="552"/>
      <c r="AD136" s="552"/>
      <c r="AE136" s="552"/>
      <c r="AF136" s="552"/>
      <c r="AG136" s="552"/>
      <c r="AH136" s="552"/>
      <c r="AI136" s="552"/>
      <c r="AJ136" s="552"/>
      <c r="AK136" s="552"/>
      <c r="AL136" s="552"/>
      <c r="AM136" s="552"/>
      <c r="AN136" s="552"/>
      <c r="AO136" s="552"/>
      <c r="AP136" s="552"/>
      <c r="AQ136" s="552"/>
      <c r="AR136" s="552"/>
      <c r="AS136" s="552"/>
      <c r="AT136" s="552"/>
      <c r="AU136" s="552"/>
      <c r="AV136" s="552"/>
      <c r="AW136" s="552"/>
      <c r="AX136" s="552"/>
      <c r="AY136" s="552"/>
      <c r="AZ136" s="552"/>
      <c r="BA136" s="552"/>
      <c r="BB136" s="552"/>
      <c r="BC136" s="552"/>
      <c r="BD136" s="552"/>
      <c r="BE136" s="552"/>
      <c r="BF136" s="552"/>
      <c r="BG136" s="552"/>
      <c r="BH136" s="552"/>
      <c r="BI136" s="552"/>
      <c r="BJ136" s="552"/>
      <c r="BK136" s="552"/>
      <c r="BL136" s="552"/>
      <c r="BM136" s="552"/>
      <c r="BN136" s="552"/>
      <c r="BO136" s="552"/>
      <c r="BP136" s="552"/>
      <c r="BQ136" s="552"/>
      <c r="BR136" s="552"/>
      <c r="BS136" s="552"/>
      <c r="BT136" s="552"/>
      <c r="BU136" s="552"/>
      <c r="BV136" s="552"/>
      <c r="BW136" s="552"/>
      <c r="BX136" s="552"/>
      <c r="BY136" s="552"/>
      <c r="BZ136" s="552"/>
      <c r="CA136" s="552"/>
      <c r="CB136" s="552"/>
      <c r="CC136" s="552"/>
      <c r="CD136" s="552"/>
      <c r="CE136" s="552"/>
      <c r="CF136" s="552"/>
      <c r="CG136" s="552"/>
      <c r="CH136" s="552"/>
      <c r="CI136" s="552"/>
      <c r="CJ136" s="552"/>
      <c r="CK136" s="552"/>
      <c r="CL136" s="552"/>
      <c r="CM136" s="552"/>
      <c r="CN136" s="552"/>
      <c r="CO136" s="552"/>
      <c r="CP136" s="552"/>
      <c r="CQ136" s="552"/>
      <c r="CR136" s="552"/>
      <c r="CS136" s="552"/>
      <c r="CT136" s="552"/>
      <c r="CU136" s="552"/>
      <c r="CV136" s="552"/>
      <c r="CW136" s="552"/>
      <c r="CX136" s="552"/>
      <c r="CY136" s="552"/>
      <c r="CZ136" s="552"/>
      <c r="DA136" s="552"/>
      <c r="DB136" s="552"/>
      <c r="DC136" s="552"/>
      <c r="DD136" s="552"/>
      <c r="DE136" s="552"/>
      <c r="DF136" s="552"/>
      <c r="DG136" s="552"/>
      <c r="DH136" s="552"/>
      <c r="DI136" s="552"/>
      <c r="DJ136" s="552"/>
      <c r="DK136" s="552"/>
      <c r="DL136" s="552"/>
      <c r="DM136" s="552"/>
      <c r="DN136" s="552"/>
      <c r="DO136" s="552"/>
      <c r="DP136" s="552"/>
      <c r="DQ136" s="552"/>
      <c r="DR136" s="552"/>
      <c r="DS136" s="552"/>
      <c r="DT136" s="552"/>
      <c r="DU136" s="552"/>
      <c r="DV136" s="552"/>
      <c r="DW136" s="552"/>
      <c r="DX136" s="552"/>
      <c r="DY136" s="552"/>
      <c r="DZ136" s="552"/>
      <c r="EA136" s="552"/>
      <c r="EB136" s="552"/>
      <c r="EC136" s="552"/>
      <c r="ED136" s="552"/>
      <c r="EE136" s="552"/>
      <c r="EF136" s="552"/>
      <c r="EG136" s="552"/>
      <c r="EH136" s="552"/>
      <c r="EI136" s="552"/>
      <c r="EJ136" s="552"/>
      <c r="EK136" s="552"/>
      <c r="EL136" s="552"/>
      <c r="EM136" s="552"/>
      <c r="EN136" s="552"/>
      <c r="EO136" s="552"/>
      <c r="EP136" s="552"/>
      <c r="EQ136" s="552"/>
      <c r="ER136" s="552"/>
      <c r="ES136" s="552"/>
      <c r="ET136" s="552"/>
      <c r="EU136" s="552"/>
      <c r="EV136" s="552"/>
      <c r="EW136" s="552"/>
      <c r="EX136" s="552"/>
      <c r="EY136" s="552"/>
      <c r="EZ136" s="552"/>
      <c r="FA136" s="552"/>
      <c r="FB136" s="552"/>
      <c r="FC136" s="552"/>
      <c r="FD136" s="552"/>
      <c r="FE136" s="552"/>
      <c r="FF136" s="552"/>
      <c r="FG136" s="552"/>
      <c r="FH136" s="552"/>
      <c r="FI136" s="552"/>
      <c r="FJ136" s="552"/>
      <c r="FK136" s="552"/>
      <c r="FL136" s="552"/>
      <c r="FM136" s="552"/>
      <c r="FN136" s="552"/>
      <c r="FO136" s="552"/>
      <c r="FP136" s="552"/>
      <c r="FQ136" s="552"/>
      <c r="FR136" s="552"/>
      <c r="FS136" s="552"/>
      <c r="FT136" s="552"/>
      <c r="FU136" s="552"/>
      <c r="FV136" s="552"/>
      <c r="FW136" s="552"/>
      <c r="FX136" s="552"/>
      <c r="FY136" s="552"/>
      <c r="FZ136" s="552"/>
      <c r="GA136" s="552"/>
      <c r="GB136" s="552"/>
      <c r="GC136" s="552"/>
      <c r="GD136" s="552"/>
      <c r="GE136" s="552"/>
      <c r="GF136" s="552"/>
      <c r="GG136" s="552"/>
      <c r="GH136" s="552"/>
      <c r="GI136" s="552"/>
      <c r="GJ136" s="552"/>
      <c r="GK136" s="552"/>
      <c r="GL136" s="552"/>
      <c r="GM136" s="552"/>
      <c r="GN136" s="552"/>
      <c r="GO136" s="552"/>
      <c r="GP136" s="552"/>
      <c r="GQ136" s="552"/>
      <c r="GR136" s="552"/>
      <c r="GS136" s="552"/>
      <c r="GT136" s="552"/>
      <c r="GU136" s="552"/>
      <c r="GV136" s="552"/>
      <c r="GW136" s="552"/>
      <c r="GX136" s="552"/>
      <c r="GY136" s="552"/>
      <c r="GZ136" s="552"/>
      <c r="HA136" s="552"/>
      <c r="HB136" s="552"/>
      <c r="HC136" s="552"/>
      <c r="HD136" s="552"/>
      <c r="HE136" s="552"/>
      <c r="HF136" s="552"/>
      <c r="HG136" s="552"/>
      <c r="HH136" s="552"/>
      <c r="HI136" s="552"/>
      <c r="HJ136" s="552"/>
      <c r="HK136" s="552"/>
      <c r="HL136" s="552"/>
      <c r="HM136" s="552"/>
      <c r="HN136" s="552"/>
      <c r="HO136" s="552"/>
      <c r="HP136" s="552"/>
      <c r="HQ136" s="552"/>
      <c r="HR136" s="552"/>
      <c r="HS136" s="552"/>
      <c r="HT136" s="552"/>
      <c r="HU136" s="552"/>
      <c r="HV136" s="552"/>
      <c r="HW136" s="552"/>
      <c r="HX136" s="552"/>
      <c r="HY136" s="552"/>
      <c r="HZ136" s="552"/>
      <c r="IA136" s="552"/>
      <c r="IB136" s="552"/>
      <c r="IC136" s="552"/>
      <c r="ID136" s="552"/>
      <c r="IE136" s="552"/>
      <c r="IF136" s="552"/>
      <c r="IG136" s="552"/>
      <c r="IH136" s="552"/>
      <c r="II136" s="552"/>
      <c r="IJ136" s="552"/>
      <c r="IK136" s="552"/>
      <c r="IL136" s="552"/>
      <c r="IM136" s="552"/>
      <c r="IN136" s="552"/>
      <c r="IO136" s="552"/>
      <c r="IP136" s="552"/>
      <c r="IQ136" s="552"/>
      <c r="IR136" s="552"/>
      <c r="IS136" s="552"/>
      <c r="IT136" s="552"/>
      <c r="IU136" s="552"/>
      <c r="IV136" s="552"/>
      <c r="IW136" s="552"/>
      <c r="IX136" s="552"/>
      <c r="IY136" s="552"/>
      <c r="IZ136" s="552"/>
      <c r="JA136" s="552"/>
      <c r="JB136" s="721"/>
      <c r="JC136" s="721"/>
      <c r="JD136" s="299"/>
      <c r="JE136" s="299"/>
      <c r="JF136" s="549" t="str">
        <f t="shared" si="23"/>
        <v>5) 우량시험관측소 장비설치후렉시블 전선관 포설GW, 22㎜</v>
      </c>
      <c r="JG136" s="549">
        <f t="shared" si="24"/>
        <v>50</v>
      </c>
      <c r="JH136" s="549" t="str">
        <f t="shared" si="25"/>
        <v>m</v>
      </c>
      <c r="JI136" s="307"/>
      <c r="JJ136" s="712"/>
      <c r="JK136" s="566"/>
      <c r="JL136" s="567"/>
      <c r="JM136" s="568"/>
      <c r="JN136" s="569"/>
      <c r="JO136" s="569"/>
      <c r="JP136" s="569"/>
      <c r="JQ136"/>
      <c r="JR136"/>
      <c r="JS136"/>
      <c r="JT136"/>
      <c r="JU136"/>
      <c r="JV136"/>
      <c r="JW136"/>
      <c r="JX136"/>
      <c r="JY136"/>
      <c r="JZ136"/>
      <c r="KA136"/>
      <c r="KB136"/>
      <c r="KC136"/>
      <c r="KD136"/>
      <c r="KE136"/>
      <c r="KF136"/>
      <c r="KG136"/>
      <c r="KH136"/>
      <c r="KI136"/>
      <c r="KJ136"/>
      <c r="KK136"/>
      <c r="KL136"/>
      <c r="KM136"/>
      <c r="KN136"/>
      <c r="KO136"/>
      <c r="KP136"/>
      <c r="KQ136"/>
      <c r="KR136"/>
      <c r="KS136"/>
      <c r="KT136"/>
      <c r="KU136"/>
      <c r="KV136"/>
      <c r="KW136"/>
      <c r="KX136"/>
      <c r="KY136"/>
      <c r="KZ136"/>
      <c r="LA136"/>
      <c r="LB136"/>
      <c r="LC136"/>
      <c r="LD136"/>
      <c r="LE136"/>
      <c r="LF136"/>
      <c r="LG136"/>
      <c r="LH136"/>
      <c r="LI136"/>
      <c r="LJ136"/>
      <c r="LK136"/>
      <c r="LL136"/>
      <c r="LM136"/>
      <c r="LN136"/>
      <c r="LO136"/>
      <c r="LP136"/>
      <c r="LQ136"/>
      <c r="LR136"/>
      <c r="LS136"/>
      <c r="LT136"/>
      <c r="LU136"/>
      <c r="LV136"/>
      <c r="LW136"/>
      <c r="LX136"/>
      <c r="LY136"/>
      <c r="LZ136"/>
      <c r="MA136"/>
      <c r="MB136"/>
      <c r="MC136"/>
      <c r="MD136"/>
      <c r="ME136"/>
      <c r="MF136"/>
      <c r="MG136"/>
      <c r="MH136"/>
      <c r="MI136"/>
      <c r="MJ136"/>
      <c r="MK136"/>
      <c r="ML136"/>
      <c r="MM136"/>
      <c r="MN136"/>
      <c r="MO136"/>
      <c r="MP136"/>
      <c r="MQ136"/>
      <c r="MR136"/>
      <c r="MS136"/>
      <c r="MT136"/>
      <c r="MU136"/>
      <c r="MV136"/>
      <c r="MW136"/>
      <c r="MX136"/>
      <c r="MY136"/>
      <c r="MZ136"/>
      <c r="NA136"/>
      <c r="NB136"/>
      <c r="NC136"/>
    </row>
    <row r="137" spans="1:367" s="550" customFormat="1" ht="21.95" customHeight="1">
      <c r="A137" s="554"/>
      <c r="B137" s="570">
        <f t="shared" si="26"/>
        <v>12</v>
      </c>
      <c r="C137" s="49" t="s">
        <v>1576</v>
      </c>
      <c r="D137" s="49" t="s">
        <v>1652</v>
      </c>
      <c r="E137" s="26" t="s">
        <v>78</v>
      </c>
      <c r="F137" s="552">
        <f t="shared" si="22"/>
        <v>20</v>
      </c>
      <c r="G137" s="552"/>
      <c r="H137" s="552">
        <v>20</v>
      </c>
      <c r="I137" s="552"/>
      <c r="J137" s="552"/>
      <c r="K137" s="552"/>
      <c r="L137" s="552"/>
      <c r="M137" s="552"/>
      <c r="N137" s="552"/>
      <c r="O137" s="552"/>
      <c r="P137" s="552"/>
      <c r="Q137" s="552"/>
      <c r="R137" s="552"/>
      <c r="S137" s="552"/>
      <c r="T137" s="552"/>
      <c r="U137" s="552"/>
      <c r="V137" s="552"/>
      <c r="W137" s="552"/>
      <c r="X137" s="552"/>
      <c r="Y137" s="552"/>
      <c r="Z137" s="552"/>
      <c r="AA137" s="552"/>
      <c r="AB137" s="552"/>
      <c r="AC137" s="552"/>
      <c r="AD137" s="552"/>
      <c r="AE137" s="552"/>
      <c r="AF137" s="552"/>
      <c r="AG137" s="552"/>
      <c r="AH137" s="552"/>
      <c r="AI137" s="552"/>
      <c r="AJ137" s="552"/>
      <c r="AK137" s="552"/>
      <c r="AL137" s="552"/>
      <c r="AM137" s="552"/>
      <c r="AN137" s="552"/>
      <c r="AO137" s="552"/>
      <c r="AP137" s="552"/>
      <c r="AQ137" s="552"/>
      <c r="AR137" s="552"/>
      <c r="AS137" s="552"/>
      <c r="AT137" s="552"/>
      <c r="AU137" s="552"/>
      <c r="AV137" s="552"/>
      <c r="AW137" s="552"/>
      <c r="AX137" s="552"/>
      <c r="AY137" s="552"/>
      <c r="AZ137" s="552"/>
      <c r="BA137" s="552"/>
      <c r="BB137" s="552"/>
      <c r="BC137" s="552"/>
      <c r="BD137" s="552"/>
      <c r="BE137" s="552"/>
      <c r="BF137" s="552"/>
      <c r="BG137" s="552"/>
      <c r="BH137" s="552"/>
      <c r="BI137" s="552"/>
      <c r="BJ137" s="552"/>
      <c r="BK137" s="552"/>
      <c r="BL137" s="552"/>
      <c r="BM137" s="552"/>
      <c r="BN137" s="552"/>
      <c r="BO137" s="552"/>
      <c r="BP137" s="552"/>
      <c r="BQ137" s="552"/>
      <c r="BR137" s="552"/>
      <c r="BS137" s="552"/>
      <c r="BT137" s="552"/>
      <c r="BU137" s="552"/>
      <c r="BV137" s="552"/>
      <c r="BW137" s="552"/>
      <c r="BX137" s="552"/>
      <c r="BY137" s="552"/>
      <c r="BZ137" s="552"/>
      <c r="CA137" s="552"/>
      <c r="CB137" s="552"/>
      <c r="CC137" s="552"/>
      <c r="CD137" s="552"/>
      <c r="CE137" s="552"/>
      <c r="CF137" s="552"/>
      <c r="CG137" s="552"/>
      <c r="CH137" s="552"/>
      <c r="CI137" s="552"/>
      <c r="CJ137" s="552"/>
      <c r="CK137" s="552"/>
      <c r="CL137" s="552"/>
      <c r="CM137" s="552"/>
      <c r="CN137" s="552"/>
      <c r="CO137" s="552"/>
      <c r="CP137" s="552"/>
      <c r="CQ137" s="552"/>
      <c r="CR137" s="552"/>
      <c r="CS137" s="552"/>
      <c r="CT137" s="552"/>
      <c r="CU137" s="552"/>
      <c r="CV137" s="552"/>
      <c r="CW137" s="552"/>
      <c r="CX137" s="552"/>
      <c r="CY137" s="552"/>
      <c r="CZ137" s="552"/>
      <c r="DA137" s="552"/>
      <c r="DB137" s="552"/>
      <c r="DC137" s="552"/>
      <c r="DD137" s="552"/>
      <c r="DE137" s="552"/>
      <c r="DF137" s="552"/>
      <c r="DG137" s="552"/>
      <c r="DH137" s="552"/>
      <c r="DI137" s="552"/>
      <c r="DJ137" s="552"/>
      <c r="DK137" s="552"/>
      <c r="DL137" s="552"/>
      <c r="DM137" s="552"/>
      <c r="DN137" s="552"/>
      <c r="DO137" s="552"/>
      <c r="DP137" s="552"/>
      <c r="DQ137" s="552"/>
      <c r="DR137" s="552"/>
      <c r="DS137" s="552"/>
      <c r="DT137" s="552"/>
      <c r="DU137" s="552"/>
      <c r="DV137" s="552"/>
      <c r="DW137" s="552"/>
      <c r="DX137" s="552"/>
      <c r="DY137" s="552"/>
      <c r="DZ137" s="552"/>
      <c r="EA137" s="552"/>
      <c r="EB137" s="552"/>
      <c r="EC137" s="552"/>
      <c r="ED137" s="552"/>
      <c r="EE137" s="552"/>
      <c r="EF137" s="552"/>
      <c r="EG137" s="552"/>
      <c r="EH137" s="552"/>
      <c r="EI137" s="552"/>
      <c r="EJ137" s="552"/>
      <c r="EK137" s="552"/>
      <c r="EL137" s="552"/>
      <c r="EM137" s="552"/>
      <c r="EN137" s="552"/>
      <c r="EO137" s="552"/>
      <c r="EP137" s="552"/>
      <c r="EQ137" s="552"/>
      <c r="ER137" s="552"/>
      <c r="ES137" s="552"/>
      <c r="ET137" s="552"/>
      <c r="EU137" s="552"/>
      <c r="EV137" s="552"/>
      <c r="EW137" s="552"/>
      <c r="EX137" s="552"/>
      <c r="EY137" s="552"/>
      <c r="EZ137" s="552"/>
      <c r="FA137" s="552"/>
      <c r="FB137" s="552"/>
      <c r="FC137" s="552"/>
      <c r="FD137" s="552"/>
      <c r="FE137" s="552"/>
      <c r="FF137" s="552"/>
      <c r="FG137" s="552"/>
      <c r="FH137" s="552"/>
      <c r="FI137" s="552"/>
      <c r="FJ137" s="552"/>
      <c r="FK137" s="552"/>
      <c r="FL137" s="552"/>
      <c r="FM137" s="552"/>
      <c r="FN137" s="552"/>
      <c r="FO137" s="552"/>
      <c r="FP137" s="552"/>
      <c r="FQ137" s="552"/>
      <c r="FR137" s="552"/>
      <c r="FS137" s="552"/>
      <c r="FT137" s="552"/>
      <c r="FU137" s="552"/>
      <c r="FV137" s="552"/>
      <c r="FW137" s="552"/>
      <c r="FX137" s="552"/>
      <c r="FY137" s="552"/>
      <c r="FZ137" s="552"/>
      <c r="GA137" s="552"/>
      <c r="GB137" s="552"/>
      <c r="GC137" s="552"/>
      <c r="GD137" s="552"/>
      <c r="GE137" s="552"/>
      <c r="GF137" s="552"/>
      <c r="GG137" s="552"/>
      <c r="GH137" s="552"/>
      <c r="GI137" s="552"/>
      <c r="GJ137" s="552"/>
      <c r="GK137" s="552"/>
      <c r="GL137" s="552"/>
      <c r="GM137" s="552"/>
      <c r="GN137" s="552"/>
      <c r="GO137" s="552"/>
      <c r="GP137" s="552"/>
      <c r="GQ137" s="552"/>
      <c r="GR137" s="552"/>
      <c r="GS137" s="552"/>
      <c r="GT137" s="552"/>
      <c r="GU137" s="552"/>
      <c r="GV137" s="552"/>
      <c r="GW137" s="552"/>
      <c r="GX137" s="552"/>
      <c r="GY137" s="552"/>
      <c r="GZ137" s="552"/>
      <c r="HA137" s="552"/>
      <c r="HB137" s="552"/>
      <c r="HC137" s="552"/>
      <c r="HD137" s="552"/>
      <c r="HE137" s="552"/>
      <c r="HF137" s="552"/>
      <c r="HG137" s="552"/>
      <c r="HH137" s="552"/>
      <c r="HI137" s="552"/>
      <c r="HJ137" s="552"/>
      <c r="HK137" s="552"/>
      <c r="HL137" s="552"/>
      <c r="HM137" s="552"/>
      <c r="HN137" s="552"/>
      <c r="HO137" s="552"/>
      <c r="HP137" s="552"/>
      <c r="HQ137" s="552"/>
      <c r="HR137" s="552"/>
      <c r="HS137" s="552"/>
      <c r="HT137" s="552"/>
      <c r="HU137" s="552"/>
      <c r="HV137" s="552"/>
      <c r="HW137" s="552"/>
      <c r="HX137" s="552"/>
      <c r="HY137" s="552"/>
      <c r="HZ137" s="552"/>
      <c r="IA137" s="552"/>
      <c r="IB137" s="552"/>
      <c r="IC137" s="552"/>
      <c r="ID137" s="552"/>
      <c r="IE137" s="552"/>
      <c r="IF137" s="552"/>
      <c r="IG137" s="552"/>
      <c r="IH137" s="552"/>
      <c r="II137" s="552"/>
      <c r="IJ137" s="552"/>
      <c r="IK137" s="552"/>
      <c r="IL137" s="552"/>
      <c r="IM137" s="552"/>
      <c r="IN137" s="552"/>
      <c r="IO137" s="552"/>
      <c r="IP137" s="552"/>
      <c r="IQ137" s="552"/>
      <c r="IR137" s="552"/>
      <c r="IS137" s="552"/>
      <c r="IT137" s="552"/>
      <c r="IU137" s="552"/>
      <c r="IV137" s="552"/>
      <c r="IW137" s="552"/>
      <c r="IX137" s="552"/>
      <c r="IY137" s="552"/>
      <c r="IZ137" s="552"/>
      <c r="JA137" s="552"/>
      <c r="JB137" s="721"/>
      <c r="JC137" s="721"/>
      <c r="JD137" s="299"/>
      <c r="JE137" s="299"/>
      <c r="JF137" s="549" t="str">
        <f t="shared" si="23"/>
        <v>5) 우량시험관측소 장비설치제어케이블 포설TFR-CVV-SB 1.5㎟ x 2C</v>
      </c>
      <c r="JG137" s="549">
        <f t="shared" si="24"/>
        <v>20</v>
      </c>
      <c r="JH137" s="549" t="str">
        <f t="shared" si="25"/>
        <v>m</v>
      </c>
      <c r="JI137" s="307"/>
      <c r="JJ137" s="712"/>
      <c r="JK137" s="566"/>
      <c r="JL137" s="567"/>
      <c r="JM137" s="568"/>
      <c r="JN137" s="569"/>
      <c r="JO137" s="569"/>
      <c r="JP137" s="569"/>
      <c r="JQ137"/>
      <c r="JR137"/>
      <c r="JS137"/>
      <c r="JT137"/>
      <c r="JU137"/>
      <c r="JV137"/>
      <c r="JW137"/>
      <c r="JX137"/>
      <c r="JY137"/>
      <c r="JZ137"/>
      <c r="KA137"/>
      <c r="KB137"/>
      <c r="KC137"/>
      <c r="KD137"/>
      <c r="KE137"/>
      <c r="KF137"/>
      <c r="KG137"/>
      <c r="KH137"/>
      <c r="KI137"/>
      <c r="KJ137"/>
      <c r="KK137"/>
      <c r="KL137"/>
      <c r="KM137"/>
      <c r="KN137"/>
      <c r="KO137"/>
      <c r="KP137"/>
      <c r="KQ137"/>
      <c r="KR137"/>
      <c r="KS137"/>
      <c r="KT137"/>
      <c r="KU137"/>
      <c r="KV137"/>
      <c r="KW137"/>
      <c r="KX137"/>
      <c r="KY137"/>
      <c r="KZ137"/>
      <c r="LA137"/>
      <c r="LB137"/>
      <c r="LC137"/>
      <c r="LD137"/>
      <c r="LE137"/>
      <c r="LF137"/>
      <c r="LG137"/>
      <c r="LH137"/>
      <c r="LI137"/>
      <c r="LJ137"/>
      <c r="LK137"/>
      <c r="LL137"/>
      <c r="LM137"/>
      <c r="LN137"/>
      <c r="LO137"/>
      <c r="LP137"/>
      <c r="LQ137"/>
      <c r="LR137"/>
      <c r="LS137"/>
      <c r="LT137"/>
      <c r="LU137"/>
      <c r="LV137"/>
      <c r="LW137"/>
      <c r="LX137"/>
      <c r="LY137"/>
      <c r="LZ137"/>
      <c r="MA137"/>
      <c r="MB137"/>
      <c r="MC137"/>
      <c r="MD137"/>
      <c r="ME137"/>
      <c r="MF137"/>
      <c r="MG137"/>
      <c r="MH137"/>
      <c r="MI137"/>
      <c r="MJ137"/>
      <c r="MK137"/>
      <c r="ML137"/>
      <c r="MM137"/>
      <c r="MN137"/>
      <c r="MO137"/>
      <c r="MP137"/>
      <c r="MQ137"/>
      <c r="MR137"/>
      <c r="MS137"/>
      <c r="MT137"/>
      <c r="MU137"/>
      <c r="MV137"/>
      <c r="MW137"/>
      <c r="MX137"/>
      <c r="MY137"/>
      <c r="MZ137"/>
      <c r="NA137"/>
      <c r="NB137"/>
      <c r="NC137"/>
    </row>
    <row r="138" spans="1:367" s="550" customFormat="1" ht="21.95" customHeight="1">
      <c r="A138" s="554"/>
      <c r="B138" s="570">
        <f t="shared" si="26"/>
        <v>13</v>
      </c>
      <c r="C138" s="49" t="s">
        <v>1995</v>
      </c>
      <c r="D138" s="49" t="s">
        <v>346</v>
      </c>
      <c r="E138" s="26" t="s">
        <v>78</v>
      </c>
      <c r="F138" s="552">
        <f t="shared" si="22"/>
        <v>100</v>
      </c>
      <c r="G138" s="552"/>
      <c r="H138" s="552">
        <v>100</v>
      </c>
      <c r="I138" s="552"/>
      <c r="J138" s="552"/>
      <c r="K138" s="552"/>
      <c r="L138" s="552"/>
      <c r="M138" s="552"/>
      <c r="N138" s="552"/>
      <c r="O138" s="552"/>
      <c r="P138" s="552"/>
      <c r="Q138" s="552"/>
      <c r="R138" s="552"/>
      <c r="S138" s="552"/>
      <c r="T138" s="552"/>
      <c r="U138" s="552"/>
      <c r="V138" s="552"/>
      <c r="W138" s="552"/>
      <c r="X138" s="552"/>
      <c r="Y138" s="552"/>
      <c r="Z138" s="552"/>
      <c r="AA138" s="552"/>
      <c r="AB138" s="552"/>
      <c r="AC138" s="552"/>
      <c r="AD138" s="552"/>
      <c r="AE138" s="552"/>
      <c r="AF138" s="552"/>
      <c r="AG138" s="552"/>
      <c r="AH138" s="552"/>
      <c r="AI138" s="552"/>
      <c r="AJ138" s="552"/>
      <c r="AK138" s="552"/>
      <c r="AL138" s="552"/>
      <c r="AM138" s="552"/>
      <c r="AN138" s="552"/>
      <c r="AO138" s="552"/>
      <c r="AP138" s="552"/>
      <c r="AQ138" s="552"/>
      <c r="AR138" s="552"/>
      <c r="AS138" s="552"/>
      <c r="AT138" s="552"/>
      <c r="AU138" s="552"/>
      <c r="AV138" s="552"/>
      <c r="AW138" s="552"/>
      <c r="AX138" s="552"/>
      <c r="AY138" s="552"/>
      <c r="AZ138" s="552"/>
      <c r="BA138" s="552"/>
      <c r="BB138" s="552"/>
      <c r="BC138" s="552"/>
      <c r="BD138" s="552"/>
      <c r="BE138" s="552"/>
      <c r="BF138" s="552"/>
      <c r="BG138" s="552"/>
      <c r="BH138" s="552"/>
      <c r="BI138" s="552"/>
      <c r="BJ138" s="552"/>
      <c r="BK138" s="552"/>
      <c r="BL138" s="552"/>
      <c r="BM138" s="552"/>
      <c r="BN138" s="552"/>
      <c r="BO138" s="552"/>
      <c r="BP138" s="552"/>
      <c r="BQ138" s="552"/>
      <c r="BR138" s="552"/>
      <c r="BS138" s="552"/>
      <c r="BT138" s="552"/>
      <c r="BU138" s="552"/>
      <c r="BV138" s="552"/>
      <c r="BW138" s="552"/>
      <c r="BX138" s="552"/>
      <c r="BY138" s="552"/>
      <c r="BZ138" s="552"/>
      <c r="CA138" s="552"/>
      <c r="CB138" s="552"/>
      <c r="CC138" s="552"/>
      <c r="CD138" s="552"/>
      <c r="CE138" s="552"/>
      <c r="CF138" s="552"/>
      <c r="CG138" s="552"/>
      <c r="CH138" s="552"/>
      <c r="CI138" s="552"/>
      <c r="CJ138" s="552"/>
      <c r="CK138" s="552"/>
      <c r="CL138" s="552"/>
      <c r="CM138" s="552"/>
      <c r="CN138" s="552"/>
      <c r="CO138" s="552"/>
      <c r="CP138" s="552"/>
      <c r="CQ138" s="552"/>
      <c r="CR138" s="552"/>
      <c r="CS138" s="552"/>
      <c r="CT138" s="552"/>
      <c r="CU138" s="552"/>
      <c r="CV138" s="552"/>
      <c r="CW138" s="552"/>
      <c r="CX138" s="552"/>
      <c r="CY138" s="552"/>
      <c r="CZ138" s="552"/>
      <c r="DA138" s="552"/>
      <c r="DB138" s="552"/>
      <c r="DC138" s="552"/>
      <c r="DD138" s="552"/>
      <c r="DE138" s="552"/>
      <c r="DF138" s="552"/>
      <c r="DG138" s="552"/>
      <c r="DH138" s="552"/>
      <c r="DI138" s="552"/>
      <c r="DJ138" s="552"/>
      <c r="DK138" s="552"/>
      <c r="DL138" s="552"/>
      <c r="DM138" s="552"/>
      <c r="DN138" s="552"/>
      <c r="DO138" s="552"/>
      <c r="DP138" s="552"/>
      <c r="DQ138" s="552"/>
      <c r="DR138" s="552"/>
      <c r="DS138" s="552"/>
      <c r="DT138" s="552"/>
      <c r="DU138" s="552"/>
      <c r="DV138" s="552"/>
      <c r="DW138" s="552"/>
      <c r="DX138" s="552"/>
      <c r="DY138" s="552"/>
      <c r="DZ138" s="552"/>
      <c r="EA138" s="552"/>
      <c r="EB138" s="552"/>
      <c r="EC138" s="552"/>
      <c r="ED138" s="552"/>
      <c r="EE138" s="552"/>
      <c r="EF138" s="552"/>
      <c r="EG138" s="552"/>
      <c r="EH138" s="552"/>
      <c r="EI138" s="552"/>
      <c r="EJ138" s="552"/>
      <c r="EK138" s="552"/>
      <c r="EL138" s="552"/>
      <c r="EM138" s="552"/>
      <c r="EN138" s="552"/>
      <c r="EO138" s="552"/>
      <c r="EP138" s="552"/>
      <c r="EQ138" s="552"/>
      <c r="ER138" s="552"/>
      <c r="ES138" s="552"/>
      <c r="ET138" s="552"/>
      <c r="EU138" s="552"/>
      <c r="EV138" s="552"/>
      <c r="EW138" s="552"/>
      <c r="EX138" s="552"/>
      <c r="EY138" s="552"/>
      <c r="EZ138" s="552"/>
      <c r="FA138" s="552"/>
      <c r="FB138" s="552"/>
      <c r="FC138" s="552"/>
      <c r="FD138" s="552"/>
      <c r="FE138" s="552"/>
      <c r="FF138" s="552"/>
      <c r="FG138" s="552"/>
      <c r="FH138" s="552"/>
      <c r="FI138" s="552"/>
      <c r="FJ138" s="552"/>
      <c r="FK138" s="552"/>
      <c r="FL138" s="552"/>
      <c r="FM138" s="552"/>
      <c r="FN138" s="552"/>
      <c r="FO138" s="552"/>
      <c r="FP138" s="552"/>
      <c r="FQ138" s="552"/>
      <c r="FR138" s="552"/>
      <c r="FS138" s="552"/>
      <c r="FT138" s="552"/>
      <c r="FU138" s="552"/>
      <c r="FV138" s="552"/>
      <c r="FW138" s="552"/>
      <c r="FX138" s="552"/>
      <c r="FY138" s="552"/>
      <c r="FZ138" s="552"/>
      <c r="GA138" s="552"/>
      <c r="GB138" s="552"/>
      <c r="GC138" s="552"/>
      <c r="GD138" s="552"/>
      <c r="GE138" s="552"/>
      <c r="GF138" s="552"/>
      <c r="GG138" s="552"/>
      <c r="GH138" s="552"/>
      <c r="GI138" s="552"/>
      <c r="GJ138" s="552"/>
      <c r="GK138" s="552"/>
      <c r="GL138" s="552"/>
      <c r="GM138" s="552"/>
      <c r="GN138" s="552"/>
      <c r="GO138" s="552"/>
      <c r="GP138" s="552"/>
      <c r="GQ138" s="552"/>
      <c r="GR138" s="552"/>
      <c r="GS138" s="552"/>
      <c r="GT138" s="552"/>
      <c r="GU138" s="552"/>
      <c r="GV138" s="552"/>
      <c r="GW138" s="552"/>
      <c r="GX138" s="552"/>
      <c r="GY138" s="552"/>
      <c r="GZ138" s="552"/>
      <c r="HA138" s="552"/>
      <c r="HB138" s="552"/>
      <c r="HC138" s="552"/>
      <c r="HD138" s="552"/>
      <c r="HE138" s="552"/>
      <c r="HF138" s="552"/>
      <c r="HG138" s="552"/>
      <c r="HH138" s="552"/>
      <c r="HI138" s="552"/>
      <c r="HJ138" s="552"/>
      <c r="HK138" s="552"/>
      <c r="HL138" s="552"/>
      <c r="HM138" s="552"/>
      <c r="HN138" s="552"/>
      <c r="HO138" s="552"/>
      <c r="HP138" s="552"/>
      <c r="HQ138" s="552"/>
      <c r="HR138" s="552"/>
      <c r="HS138" s="552"/>
      <c r="HT138" s="552"/>
      <c r="HU138" s="552"/>
      <c r="HV138" s="552"/>
      <c r="HW138" s="552"/>
      <c r="HX138" s="552"/>
      <c r="HY138" s="552"/>
      <c r="HZ138" s="552"/>
      <c r="IA138" s="552"/>
      <c r="IB138" s="552"/>
      <c r="IC138" s="552"/>
      <c r="ID138" s="552"/>
      <c r="IE138" s="552"/>
      <c r="IF138" s="552"/>
      <c r="IG138" s="552"/>
      <c r="IH138" s="552"/>
      <c r="II138" s="552"/>
      <c r="IJ138" s="552"/>
      <c r="IK138" s="552"/>
      <c r="IL138" s="552"/>
      <c r="IM138" s="552"/>
      <c r="IN138" s="552"/>
      <c r="IO138" s="552"/>
      <c r="IP138" s="552"/>
      <c r="IQ138" s="552"/>
      <c r="IR138" s="552"/>
      <c r="IS138" s="552"/>
      <c r="IT138" s="552"/>
      <c r="IU138" s="552"/>
      <c r="IV138" s="552"/>
      <c r="IW138" s="552"/>
      <c r="IX138" s="552"/>
      <c r="IY138" s="552"/>
      <c r="IZ138" s="552"/>
      <c r="JA138" s="552"/>
      <c r="JB138" s="721"/>
      <c r="JC138" s="721"/>
      <c r="JD138" s="299"/>
      <c r="JE138" s="299"/>
      <c r="JF138" s="549" t="str">
        <f t="shared" si="23"/>
        <v>5) 우량시험관측소 장비설치UTP 케이블 포설CAT.6</v>
      </c>
      <c r="JG138" s="549">
        <f t="shared" si="24"/>
        <v>100</v>
      </c>
      <c r="JH138" s="549" t="str">
        <f t="shared" si="25"/>
        <v>m</v>
      </c>
      <c r="JI138" s="307"/>
      <c r="JJ138" s="712"/>
      <c r="JK138" s="566"/>
      <c r="JL138" s="567"/>
      <c r="JM138" s="568"/>
      <c r="JN138" s="569"/>
      <c r="JO138" s="569"/>
      <c r="JP138" s="569"/>
      <c r="JQ138"/>
      <c r="JR138"/>
      <c r="JS138"/>
      <c r="JT138"/>
      <c r="JU138"/>
      <c r="JV138"/>
      <c r="JW138"/>
      <c r="JX138"/>
      <c r="JY138"/>
      <c r="JZ138"/>
      <c r="KA138"/>
      <c r="KB138"/>
      <c r="KC138"/>
      <c r="KD138"/>
      <c r="KE138"/>
      <c r="KF138"/>
      <c r="KG138"/>
      <c r="KH138"/>
      <c r="KI138"/>
      <c r="KJ138"/>
      <c r="KK138"/>
      <c r="KL138"/>
      <c r="KM138"/>
      <c r="KN138"/>
      <c r="KO138"/>
      <c r="KP138"/>
      <c r="KQ138"/>
      <c r="KR138"/>
      <c r="KS138"/>
      <c r="KT138"/>
      <c r="KU138"/>
      <c r="KV138"/>
      <c r="KW138"/>
      <c r="KX138"/>
      <c r="KY138"/>
      <c r="KZ138"/>
      <c r="LA138"/>
      <c r="LB138"/>
      <c r="LC138"/>
      <c r="LD138"/>
      <c r="LE138"/>
      <c r="LF138"/>
      <c r="LG138"/>
      <c r="LH138"/>
      <c r="LI138"/>
      <c r="LJ138"/>
      <c r="LK138"/>
      <c r="LL138"/>
      <c r="LM138"/>
      <c r="LN138"/>
      <c r="LO138"/>
      <c r="LP138"/>
      <c r="LQ138"/>
      <c r="LR138"/>
      <c r="LS138"/>
      <c r="LT138"/>
      <c r="LU138"/>
      <c r="LV138"/>
      <c r="LW138"/>
      <c r="LX138"/>
      <c r="LY138"/>
      <c r="LZ138"/>
      <c r="MA138"/>
      <c r="MB138"/>
      <c r="MC138"/>
      <c r="MD138"/>
      <c r="ME138"/>
      <c r="MF138"/>
      <c r="MG138"/>
      <c r="MH138"/>
      <c r="MI138"/>
      <c r="MJ138"/>
      <c r="MK138"/>
      <c r="ML138"/>
      <c r="MM138"/>
      <c r="MN138"/>
      <c r="MO138"/>
      <c r="MP138"/>
      <c r="MQ138"/>
      <c r="MR138"/>
      <c r="MS138"/>
      <c r="MT138"/>
      <c r="MU138"/>
      <c r="MV138"/>
      <c r="MW138"/>
      <c r="MX138"/>
      <c r="MY138"/>
      <c r="MZ138"/>
      <c r="NA138"/>
      <c r="NB138"/>
      <c r="NC138"/>
    </row>
    <row r="139" spans="1:367" s="550" customFormat="1" ht="21.95" customHeight="1">
      <c r="A139" s="554"/>
      <c r="B139" s="570">
        <f t="shared" si="26"/>
        <v>14</v>
      </c>
      <c r="C139" s="49" t="s">
        <v>1928</v>
      </c>
      <c r="D139" s="49" t="s">
        <v>2354</v>
      </c>
      <c r="E139" s="26" t="s">
        <v>38</v>
      </c>
      <c r="F139" s="552">
        <f t="shared" si="22"/>
        <v>1</v>
      </c>
      <c r="G139" s="552"/>
      <c r="H139" s="552">
        <v>1</v>
      </c>
      <c r="I139" s="552"/>
      <c r="J139" s="552"/>
      <c r="K139" s="552"/>
      <c r="L139" s="552"/>
      <c r="M139" s="552"/>
      <c r="N139" s="552"/>
      <c r="O139" s="552"/>
      <c r="P139" s="552"/>
      <c r="Q139" s="552"/>
      <c r="R139" s="552"/>
      <c r="S139" s="552"/>
      <c r="T139" s="552"/>
      <c r="U139" s="552"/>
      <c r="V139" s="552"/>
      <c r="W139" s="552"/>
      <c r="X139" s="552"/>
      <c r="Y139" s="552"/>
      <c r="Z139" s="552"/>
      <c r="AA139" s="552"/>
      <c r="AB139" s="552"/>
      <c r="AC139" s="552"/>
      <c r="AD139" s="552"/>
      <c r="AE139" s="552"/>
      <c r="AF139" s="552"/>
      <c r="AG139" s="552"/>
      <c r="AH139" s="552"/>
      <c r="AI139" s="552"/>
      <c r="AJ139" s="552"/>
      <c r="AK139" s="552"/>
      <c r="AL139" s="552"/>
      <c r="AM139" s="552"/>
      <c r="AN139" s="552"/>
      <c r="AO139" s="552"/>
      <c r="AP139" s="552"/>
      <c r="AQ139" s="552"/>
      <c r="AR139" s="552"/>
      <c r="AS139" s="552"/>
      <c r="AT139" s="552"/>
      <c r="AU139" s="552"/>
      <c r="AV139" s="552"/>
      <c r="AW139" s="552"/>
      <c r="AX139" s="552"/>
      <c r="AY139" s="552"/>
      <c r="AZ139" s="552"/>
      <c r="BA139" s="552"/>
      <c r="BB139" s="552"/>
      <c r="BC139" s="552"/>
      <c r="BD139" s="552"/>
      <c r="BE139" s="552"/>
      <c r="BF139" s="552"/>
      <c r="BG139" s="552"/>
      <c r="BH139" s="552"/>
      <c r="BI139" s="552"/>
      <c r="BJ139" s="552"/>
      <c r="BK139" s="552"/>
      <c r="BL139" s="552"/>
      <c r="BM139" s="552"/>
      <c r="BN139" s="552"/>
      <c r="BO139" s="552"/>
      <c r="BP139" s="552"/>
      <c r="BQ139" s="552"/>
      <c r="BR139" s="552"/>
      <c r="BS139" s="552"/>
      <c r="BT139" s="552"/>
      <c r="BU139" s="552"/>
      <c r="BV139" s="552"/>
      <c r="BW139" s="552"/>
      <c r="BX139" s="552"/>
      <c r="BY139" s="552"/>
      <c r="BZ139" s="552"/>
      <c r="CA139" s="552"/>
      <c r="CB139" s="552"/>
      <c r="CC139" s="552"/>
      <c r="CD139" s="552"/>
      <c r="CE139" s="552"/>
      <c r="CF139" s="552"/>
      <c r="CG139" s="552"/>
      <c r="CH139" s="552"/>
      <c r="CI139" s="552"/>
      <c r="CJ139" s="552"/>
      <c r="CK139" s="552"/>
      <c r="CL139" s="552"/>
      <c r="CM139" s="552"/>
      <c r="CN139" s="552"/>
      <c r="CO139" s="552"/>
      <c r="CP139" s="552"/>
      <c r="CQ139" s="552"/>
      <c r="CR139" s="552"/>
      <c r="CS139" s="552"/>
      <c r="CT139" s="552"/>
      <c r="CU139" s="552"/>
      <c r="CV139" s="552"/>
      <c r="CW139" s="552"/>
      <c r="CX139" s="552"/>
      <c r="CY139" s="552"/>
      <c r="CZ139" s="552"/>
      <c r="DA139" s="552"/>
      <c r="DB139" s="552"/>
      <c r="DC139" s="552"/>
      <c r="DD139" s="552"/>
      <c r="DE139" s="552"/>
      <c r="DF139" s="552"/>
      <c r="DG139" s="552"/>
      <c r="DH139" s="552"/>
      <c r="DI139" s="552"/>
      <c r="DJ139" s="552"/>
      <c r="DK139" s="552"/>
      <c r="DL139" s="552"/>
      <c r="DM139" s="552"/>
      <c r="DN139" s="552"/>
      <c r="DO139" s="552"/>
      <c r="DP139" s="552"/>
      <c r="DQ139" s="552"/>
      <c r="DR139" s="552"/>
      <c r="DS139" s="552"/>
      <c r="DT139" s="552"/>
      <c r="DU139" s="552"/>
      <c r="DV139" s="552"/>
      <c r="DW139" s="552"/>
      <c r="DX139" s="552"/>
      <c r="DY139" s="552"/>
      <c r="DZ139" s="552"/>
      <c r="EA139" s="552"/>
      <c r="EB139" s="552"/>
      <c r="EC139" s="552"/>
      <c r="ED139" s="552"/>
      <c r="EE139" s="552"/>
      <c r="EF139" s="552"/>
      <c r="EG139" s="552"/>
      <c r="EH139" s="552"/>
      <c r="EI139" s="552"/>
      <c r="EJ139" s="552"/>
      <c r="EK139" s="552"/>
      <c r="EL139" s="552"/>
      <c r="EM139" s="552"/>
      <c r="EN139" s="552"/>
      <c r="EO139" s="552"/>
      <c r="EP139" s="552"/>
      <c r="EQ139" s="552"/>
      <c r="ER139" s="552"/>
      <c r="ES139" s="552"/>
      <c r="ET139" s="552"/>
      <c r="EU139" s="552"/>
      <c r="EV139" s="552"/>
      <c r="EW139" s="552"/>
      <c r="EX139" s="552"/>
      <c r="EY139" s="552"/>
      <c r="EZ139" s="552"/>
      <c r="FA139" s="552"/>
      <c r="FB139" s="552"/>
      <c r="FC139" s="552"/>
      <c r="FD139" s="552"/>
      <c r="FE139" s="552"/>
      <c r="FF139" s="552"/>
      <c r="FG139" s="552"/>
      <c r="FH139" s="552"/>
      <c r="FI139" s="552"/>
      <c r="FJ139" s="552"/>
      <c r="FK139" s="552"/>
      <c r="FL139" s="552"/>
      <c r="FM139" s="552"/>
      <c r="FN139" s="552"/>
      <c r="FO139" s="552"/>
      <c r="FP139" s="552"/>
      <c r="FQ139" s="552"/>
      <c r="FR139" s="552"/>
      <c r="FS139" s="552"/>
      <c r="FT139" s="552"/>
      <c r="FU139" s="552"/>
      <c r="FV139" s="552"/>
      <c r="FW139" s="552"/>
      <c r="FX139" s="552"/>
      <c r="FY139" s="552"/>
      <c r="FZ139" s="552"/>
      <c r="GA139" s="552"/>
      <c r="GB139" s="552"/>
      <c r="GC139" s="552"/>
      <c r="GD139" s="552"/>
      <c r="GE139" s="552"/>
      <c r="GF139" s="552"/>
      <c r="GG139" s="552"/>
      <c r="GH139" s="552"/>
      <c r="GI139" s="552"/>
      <c r="GJ139" s="552"/>
      <c r="GK139" s="552"/>
      <c r="GL139" s="552"/>
      <c r="GM139" s="552"/>
      <c r="GN139" s="552"/>
      <c r="GO139" s="552"/>
      <c r="GP139" s="552"/>
      <c r="GQ139" s="552"/>
      <c r="GR139" s="552"/>
      <c r="GS139" s="552"/>
      <c r="GT139" s="552"/>
      <c r="GU139" s="552"/>
      <c r="GV139" s="552"/>
      <c r="GW139" s="552"/>
      <c r="GX139" s="552"/>
      <c r="GY139" s="552"/>
      <c r="GZ139" s="552"/>
      <c r="HA139" s="552"/>
      <c r="HB139" s="552"/>
      <c r="HC139" s="552"/>
      <c r="HD139" s="552"/>
      <c r="HE139" s="552"/>
      <c r="HF139" s="552"/>
      <c r="HG139" s="552"/>
      <c r="HH139" s="552"/>
      <c r="HI139" s="552"/>
      <c r="HJ139" s="552"/>
      <c r="HK139" s="552"/>
      <c r="HL139" s="552"/>
      <c r="HM139" s="552"/>
      <c r="HN139" s="552"/>
      <c r="HO139" s="552"/>
      <c r="HP139" s="552"/>
      <c r="HQ139" s="552"/>
      <c r="HR139" s="552"/>
      <c r="HS139" s="552"/>
      <c r="HT139" s="552"/>
      <c r="HU139" s="552"/>
      <c r="HV139" s="552"/>
      <c r="HW139" s="552"/>
      <c r="HX139" s="552"/>
      <c r="HY139" s="552"/>
      <c r="HZ139" s="552"/>
      <c r="IA139" s="552"/>
      <c r="IB139" s="552"/>
      <c r="IC139" s="552"/>
      <c r="ID139" s="552"/>
      <c r="IE139" s="552"/>
      <c r="IF139" s="552"/>
      <c r="IG139" s="552"/>
      <c r="IH139" s="552"/>
      <c r="II139" s="552"/>
      <c r="IJ139" s="552"/>
      <c r="IK139" s="552"/>
      <c r="IL139" s="552"/>
      <c r="IM139" s="552"/>
      <c r="IN139" s="552"/>
      <c r="IO139" s="552"/>
      <c r="IP139" s="552"/>
      <c r="IQ139" s="552"/>
      <c r="IR139" s="552"/>
      <c r="IS139" s="552"/>
      <c r="IT139" s="552"/>
      <c r="IU139" s="552"/>
      <c r="IV139" s="552"/>
      <c r="IW139" s="552"/>
      <c r="IX139" s="552"/>
      <c r="IY139" s="552"/>
      <c r="IZ139" s="552"/>
      <c r="JA139" s="552"/>
      <c r="JB139" s="721"/>
      <c r="JC139" s="721"/>
      <c r="JD139" s="299"/>
      <c r="JE139" s="299"/>
      <c r="JF139" s="549" t="str">
        <f t="shared" si="23"/>
        <v>5) 우량시험관측소 장비설치무선 통신망 구축무선브릿지(실외형), 802.11ac, 실내-실외간 케이블 배선 포함</v>
      </c>
      <c r="JG139" s="549">
        <f t="shared" si="24"/>
        <v>1</v>
      </c>
      <c r="JH139" s="549" t="str">
        <f t="shared" si="25"/>
        <v>식</v>
      </c>
      <c r="JI139" s="307"/>
      <c r="JJ139" s="712"/>
      <c r="JK139" s="566"/>
      <c r="JL139" s="567"/>
      <c r="JM139" s="568"/>
      <c r="JN139" s="569"/>
      <c r="JO139" s="569"/>
      <c r="JP139" s="569"/>
      <c r="JQ139"/>
      <c r="JR139"/>
      <c r="JS139"/>
      <c r="JT139"/>
      <c r="JU139"/>
      <c r="JV139"/>
      <c r="JW139"/>
      <c r="JX139"/>
      <c r="JY139"/>
      <c r="JZ139"/>
      <c r="KA139"/>
      <c r="KB139"/>
      <c r="KC139"/>
      <c r="KD139"/>
      <c r="KE139"/>
      <c r="KF139"/>
      <c r="KG139"/>
      <c r="KH139"/>
      <c r="KI139"/>
      <c r="KJ139"/>
      <c r="KK139"/>
      <c r="KL139"/>
      <c r="KM139"/>
      <c r="KN139"/>
      <c r="KO139"/>
      <c r="KP139"/>
      <c r="KQ139"/>
      <c r="KR139"/>
      <c r="KS139"/>
      <c r="KT139"/>
      <c r="KU139"/>
      <c r="KV139"/>
      <c r="KW139"/>
      <c r="KX139"/>
      <c r="KY139"/>
      <c r="KZ139"/>
      <c r="LA139"/>
      <c r="LB139"/>
      <c r="LC139"/>
      <c r="LD139"/>
      <c r="LE139"/>
      <c r="LF139"/>
      <c r="LG139"/>
      <c r="LH139"/>
      <c r="LI139"/>
      <c r="LJ139"/>
      <c r="LK139"/>
      <c r="LL139"/>
      <c r="LM139"/>
      <c r="LN139"/>
      <c r="LO139"/>
      <c r="LP139"/>
      <c r="LQ139"/>
      <c r="LR139"/>
      <c r="LS139"/>
      <c r="LT139"/>
      <c r="LU139"/>
      <c r="LV139"/>
      <c r="LW139"/>
      <c r="LX139"/>
      <c r="LY139"/>
      <c r="LZ139"/>
      <c r="MA139"/>
      <c r="MB139"/>
      <c r="MC139"/>
      <c r="MD139"/>
      <c r="ME139"/>
      <c r="MF139"/>
      <c r="MG139"/>
      <c r="MH139"/>
      <c r="MI139"/>
      <c r="MJ139"/>
      <c r="MK139"/>
      <c r="ML139"/>
      <c r="MM139"/>
      <c r="MN139"/>
      <c r="MO139"/>
      <c r="MP139"/>
      <c r="MQ139"/>
      <c r="MR139"/>
      <c r="MS139"/>
      <c r="MT139"/>
      <c r="MU139"/>
      <c r="MV139"/>
      <c r="MW139"/>
      <c r="MX139"/>
      <c r="MY139"/>
      <c r="MZ139"/>
      <c r="NA139"/>
      <c r="NB139"/>
      <c r="NC139"/>
    </row>
    <row r="140" spans="1:367" s="550" customFormat="1" ht="21.95" customHeight="1">
      <c r="A140" s="554"/>
      <c r="B140" s="570">
        <f t="shared" si="26"/>
        <v>15</v>
      </c>
      <c r="C140" s="49" t="s">
        <v>2372</v>
      </c>
      <c r="D140" s="50" t="s">
        <v>2364</v>
      </c>
      <c r="E140" s="26" t="s">
        <v>13</v>
      </c>
      <c r="F140" s="552">
        <f t="shared" si="22"/>
        <v>1</v>
      </c>
      <c r="G140" s="553"/>
      <c r="H140" s="553">
        <v>1</v>
      </c>
      <c r="I140" s="553"/>
      <c r="J140" s="553"/>
      <c r="K140" s="553"/>
      <c r="L140" s="553"/>
      <c r="M140" s="553"/>
      <c r="N140" s="553"/>
      <c r="O140" s="553"/>
      <c r="P140" s="553"/>
      <c r="Q140" s="553"/>
      <c r="R140" s="553"/>
      <c r="S140" s="553"/>
      <c r="T140" s="553"/>
      <c r="U140" s="553"/>
      <c r="V140" s="553"/>
      <c r="W140" s="553"/>
      <c r="X140" s="553"/>
      <c r="Y140" s="553"/>
      <c r="Z140" s="553"/>
      <c r="AA140" s="553"/>
      <c r="AB140" s="553"/>
      <c r="AC140" s="553"/>
      <c r="AD140" s="553"/>
      <c r="AE140" s="553"/>
      <c r="AF140" s="553"/>
      <c r="AG140" s="553"/>
      <c r="AH140" s="553"/>
      <c r="AI140" s="553"/>
      <c r="AJ140" s="553"/>
      <c r="AK140" s="553"/>
      <c r="AL140" s="553"/>
      <c r="AM140" s="553"/>
      <c r="AN140" s="553"/>
      <c r="AO140" s="553"/>
      <c r="AP140" s="553"/>
      <c r="AQ140" s="553"/>
      <c r="AR140" s="553"/>
      <c r="AS140" s="553"/>
      <c r="AT140" s="553"/>
      <c r="AU140" s="553"/>
      <c r="AV140" s="553"/>
      <c r="AW140" s="553"/>
      <c r="AX140" s="553"/>
      <c r="AY140" s="553"/>
      <c r="AZ140" s="553"/>
      <c r="BA140" s="553"/>
      <c r="BB140" s="553"/>
      <c r="BC140" s="553"/>
      <c r="BD140" s="553"/>
      <c r="BE140" s="553"/>
      <c r="BF140" s="553"/>
      <c r="BG140" s="553"/>
      <c r="BH140" s="553"/>
      <c r="BI140" s="553"/>
      <c r="BJ140" s="553"/>
      <c r="BK140" s="553"/>
      <c r="BL140" s="553"/>
      <c r="BM140" s="553"/>
      <c r="BN140" s="553"/>
      <c r="BO140" s="553"/>
      <c r="BP140" s="553"/>
      <c r="BQ140" s="553"/>
      <c r="BR140" s="553"/>
      <c r="BS140" s="553"/>
      <c r="BT140" s="553"/>
      <c r="BU140" s="553"/>
      <c r="BV140" s="553"/>
      <c r="BW140" s="553"/>
      <c r="BX140" s="553"/>
      <c r="BY140" s="553"/>
      <c r="BZ140" s="553"/>
      <c r="CA140" s="553"/>
      <c r="CB140" s="553"/>
      <c r="CC140" s="553"/>
      <c r="CD140" s="553"/>
      <c r="CE140" s="553"/>
      <c r="CF140" s="553"/>
      <c r="CG140" s="553"/>
      <c r="CH140" s="553"/>
      <c r="CI140" s="553"/>
      <c r="CJ140" s="553"/>
      <c r="CK140" s="553"/>
      <c r="CL140" s="553"/>
      <c r="CM140" s="553"/>
      <c r="CN140" s="553"/>
      <c r="CO140" s="553"/>
      <c r="CP140" s="553"/>
      <c r="CQ140" s="553"/>
      <c r="CR140" s="553"/>
      <c r="CS140" s="553"/>
      <c r="CT140" s="553"/>
      <c r="CU140" s="553"/>
      <c r="CV140" s="553"/>
      <c r="CW140" s="553"/>
      <c r="CX140" s="553"/>
      <c r="CY140" s="553"/>
      <c r="CZ140" s="553"/>
      <c r="DA140" s="553"/>
      <c r="DB140" s="553"/>
      <c r="DC140" s="553"/>
      <c r="DD140" s="553"/>
      <c r="DE140" s="553"/>
      <c r="DF140" s="553"/>
      <c r="DG140" s="553"/>
      <c r="DH140" s="553"/>
      <c r="DI140" s="553"/>
      <c r="DJ140" s="553"/>
      <c r="DK140" s="553"/>
      <c r="DL140" s="553"/>
      <c r="DM140" s="553"/>
      <c r="DN140" s="553"/>
      <c r="DO140" s="553"/>
      <c r="DP140" s="553"/>
      <c r="DQ140" s="553"/>
      <c r="DR140" s="553"/>
      <c r="DS140" s="553"/>
      <c r="DT140" s="553"/>
      <c r="DU140" s="553"/>
      <c r="DV140" s="553"/>
      <c r="DW140" s="553"/>
      <c r="DX140" s="553"/>
      <c r="DY140" s="553"/>
      <c r="DZ140" s="553"/>
      <c r="EA140" s="553"/>
      <c r="EB140" s="553"/>
      <c r="EC140" s="553"/>
      <c r="ED140" s="553"/>
      <c r="EE140" s="553"/>
      <c r="EF140" s="553"/>
      <c r="EG140" s="553"/>
      <c r="EH140" s="553"/>
      <c r="EI140" s="553"/>
      <c r="EJ140" s="553"/>
      <c r="EK140" s="553"/>
      <c r="EL140" s="553"/>
      <c r="EM140" s="553"/>
      <c r="EN140" s="553"/>
      <c r="EO140" s="553"/>
      <c r="EP140" s="553"/>
      <c r="EQ140" s="553"/>
      <c r="ER140" s="553"/>
      <c r="ES140" s="553"/>
      <c r="ET140" s="553"/>
      <c r="EU140" s="553"/>
      <c r="EV140" s="553"/>
      <c r="EW140" s="553"/>
      <c r="EX140" s="553"/>
      <c r="EY140" s="553"/>
      <c r="EZ140" s="553"/>
      <c r="FA140" s="553"/>
      <c r="FB140" s="553"/>
      <c r="FC140" s="553"/>
      <c r="FD140" s="553"/>
      <c r="FE140" s="553"/>
      <c r="FF140" s="553"/>
      <c r="FG140" s="553"/>
      <c r="FH140" s="553"/>
      <c r="FI140" s="553"/>
      <c r="FJ140" s="553"/>
      <c r="FK140" s="553"/>
      <c r="FL140" s="553"/>
      <c r="FM140" s="553"/>
      <c r="FN140" s="553"/>
      <c r="FO140" s="553"/>
      <c r="FP140" s="553"/>
      <c r="FQ140" s="553"/>
      <c r="FR140" s="553"/>
      <c r="FS140" s="553"/>
      <c r="FT140" s="553"/>
      <c r="FU140" s="553"/>
      <c r="FV140" s="553"/>
      <c r="FW140" s="553"/>
      <c r="FX140" s="553"/>
      <c r="FY140" s="553"/>
      <c r="FZ140" s="553"/>
      <c r="GA140" s="553"/>
      <c r="GB140" s="553"/>
      <c r="GC140" s="553"/>
      <c r="GD140" s="553"/>
      <c r="GE140" s="553"/>
      <c r="GF140" s="553"/>
      <c r="GG140" s="553"/>
      <c r="GH140" s="553"/>
      <c r="GI140" s="553"/>
      <c r="GJ140" s="553"/>
      <c r="GK140" s="553"/>
      <c r="GL140" s="553"/>
      <c r="GM140" s="553"/>
      <c r="GN140" s="553"/>
      <c r="GO140" s="553"/>
      <c r="GP140" s="553"/>
      <c r="GQ140" s="553"/>
      <c r="GR140" s="553"/>
      <c r="GS140" s="553"/>
      <c r="GT140" s="553"/>
      <c r="GU140" s="553"/>
      <c r="GV140" s="553"/>
      <c r="GW140" s="553"/>
      <c r="GX140" s="553"/>
      <c r="GY140" s="553"/>
      <c r="GZ140" s="553"/>
      <c r="HA140" s="553"/>
      <c r="HB140" s="553"/>
      <c r="HC140" s="553"/>
      <c r="HD140" s="553"/>
      <c r="HE140" s="553"/>
      <c r="HF140" s="553"/>
      <c r="HG140" s="553"/>
      <c r="HH140" s="553"/>
      <c r="HI140" s="553"/>
      <c r="HJ140" s="553"/>
      <c r="HK140" s="553"/>
      <c r="HL140" s="553"/>
      <c r="HM140" s="553"/>
      <c r="HN140" s="553"/>
      <c r="HO140" s="553"/>
      <c r="HP140" s="553"/>
      <c r="HQ140" s="553"/>
      <c r="HR140" s="553"/>
      <c r="HS140" s="553"/>
      <c r="HT140" s="553"/>
      <c r="HU140" s="553"/>
      <c r="HV140" s="553"/>
      <c r="HW140" s="553"/>
      <c r="HX140" s="553"/>
      <c r="HY140" s="553"/>
      <c r="HZ140" s="553"/>
      <c r="IA140" s="553"/>
      <c r="IB140" s="553"/>
      <c r="IC140" s="553"/>
      <c r="ID140" s="553"/>
      <c r="IE140" s="553"/>
      <c r="IF140" s="553"/>
      <c r="IG140" s="553"/>
      <c r="IH140" s="553"/>
      <c r="II140" s="553"/>
      <c r="IJ140" s="553"/>
      <c r="IK140" s="553"/>
      <c r="IL140" s="553"/>
      <c r="IM140" s="553"/>
      <c r="IN140" s="553"/>
      <c r="IO140" s="553"/>
      <c r="IP140" s="553"/>
      <c r="IQ140" s="553"/>
      <c r="IR140" s="553"/>
      <c r="IS140" s="553"/>
      <c r="IT140" s="553"/>
      <c r="IU140" s="553"/>
      <c r="IV140" s="553"/>
      <c r="IW140" s="553"/>
      <c r="IX140" s="553"/>
      <c r="IY140" s="553"/>
      <c r="IZ140" s="553"/>
      <c r="JA140" s="553"/>
      <c r="JB140" s="721"/>
      <c r="JC140" s="721"/>
      <c r="JD140" s="299"/>
      <c r="JE140" s="549"/>
      <c r="JF140" s="549" t="str">
        <f t="shared" si="23"/>
        <v>5) 우량시험관측소 장비설치서지보호기(전원) 설치BY4-80, 80Ka</v>
      </c>
      <c r="JG140" s="549">
        <f t="shared" si="24"/>
        <v>1</v>
      </c>
      <c r="JH140" s="549" t="str">
        <f t="shared" si="25"/>
        <v>대</v>
      </c>
      <c r="JI140" s="549"/>
      <c r="JJ140" s="549"/>
    </row>
    <row r="141" spans="1:367" s="550" customFormat="1" ht="21.95" customHeight="1">
      <c r="A141" s="554"/>
      <c r="B141" s="570">
        <f t="shared" si="26"/>
        <v>16</v>
      </c>
      <c r="C141" s="49" t="s">
        <v>2374</v>
      </c>
      <c r="D141" s="50" t="s">
        <v>2365</v>
      </c>
      <c r="E141" s="26" t="s">
        <v>219</v>
      </c>
      <c r="F141" s="552">
        <f t="shared" si="22"/>
        <v>1</v>
      </c>
      <c r="G141" s="553"/>
      <c r="H141" s="553">
        <v>1</v>
      </c>
      <c r="I141" s="553"/>
      <c r="J141" s="553"/>
      <c r="K141" s="553"/>
      <c r="L141" s="553"/>
      <c r="M141" s="553"/>
      <c r="N141" s="553"/>
      <c r="O141" s="553"/>
      <c r="P141" s="553"/>
      <c r="Q141" s="553"/>
      <c r="R141" s="553"/>
      <c r="S141" s="553"/>
      <c r="T141" s="553"/>
      <c r="U141" s="553"/>
      <c r="V141" s="553"/>
      <c r="W141" s="553"/>
      <c r="X141" s="553"/>
      <c r="Y141" s="553"/>
      <c r="Z141" s="553"/>
      <c r="AA141" s="553"/>
      <c r="AB141" s="553"/>
      <c r="AC141" s="553"/>
      <c r="AD141" s="553"/>
      <c r="AE141" s="553"/>
      <c r="AF141" s="553"/>
      <c r="AG141" s="553"/>
      <c r="AH141" s="553"/>
      <c r="AI141" s="553"/>
      <c r="AJ141" s="553"/>
      <c r="AK141" s="553"/>
      <c r="AL141" s="553"/>
      <c r="AM141" s="553"/>
      <c r="AN141" s="553"/>
      <c r="AO141" s="553"/>
      <c r="AP141" s="553"/>
      <c r="AQ141" s="553"/>
      <c r="AR141" s="553"/>
      <c r="AS141" s="553"/>
      <c r="AT141" s="553"/>
      <c r="AU141" s="553"/>
      <c r="AV141" s="553"/>
      <c r="AW141" s="553"/>
      <c r="AX141" s="553"/>
      <c r="AY141" s="553"/>
      <c r="AZ141" s="553"/>
      <c r="BA141" s="553"/>
      <c r="BB141" s="553"/>
      <c r="BC141" s="553"/>
      <c r="BD141" s="553"/>
      <c r="BE141" s="553"/>
      <c r="BF141" s="553"/>
      <c r="BG141" s="553"/>
      <c r="BH141" s="553"/>
      <c r="BI141" s="553"/>
      <c r="BJ141" s="553"/>
      <c r="BK141" s="553"/>
      <c r="BL141" s="553"/>
      <c r="BM141" s="553"/>
      <c r="BN141" s="553"/>
      <c r="BO141" s="553"/>
      <c r="BP141" s="553"/>
      <c r="BQ141" s="553"/>
      <c r="BR141" s="553"/>
      <c r="BS141" s="553"/>
      <c r="BT141" s="553"/>
      <c r="BU141" s="553"/>
      <c r="BV141" s="553"/>
      <c r="BW141" s="553"/>
      <c r="BX141" s="553"/>
      <c r="BY141" s="553"/>
      <c r="BZ141" s="553"/>
      <c r="CA141" s="553"/>
      <c r="CB141" s="553"/>
      <c r="CC141" s="553"/>
      <c r="CD141" s="553"/>
      <c r="CE141" s="553"/>
      <c r="CF141" s="553"/>
      <c r="CG141" s="553"/>
      <c r="CH141" s="553"/>
      <c r="CI141" s="553"/>
      <c r="CJ141" s="553"/>
      <c r="CK141" s="553"/>
      <c r="CL141" s="553"/>
      <c r="CM141" s="553"/>
      <c r="CN141" s="553"/>
      <c r="CO141" s="553"/>
      <c r="CP141" s="553"/>
      <c r="CQ141" s="553"/>
      <c r="CR141" s="553"/>
      <c r="CS141" s="553"/>
      <c r="CT141" s="553"/>
      <c r="CU141" s="553"/>
      <c r="CV141" s="553"/>
      <c r="CW141" s="553"/>
      <c r="CX141" s="553"/>
      <c r="CY141" s="553"/>
      <c r="CZ141" s="553"/>
      <c r="DA141" s="553"/>
      <c r="DB141" s="553"/>
      <c r="DC141" s="553"/>
      <c r="DD141" s="553"/>
      <c r="DE141" s="553"/>
      <c r="DF141" s="553"/>
      <c r="DG141" s="553"/>
      <c r="DH141" s="553"/>
      <c r="DI141" s="553"/>
      <c r="DJ141" s="553"/>
      <c r="DK141" s="553"/>
      <c r="DL141" s="553"/>
      <c r="DM141" s="553"/>
      <c r="DN141" s="553"/>
      <c r="DO141" s="553"/>
      <c r="DP141" s="553"/>
      <c r="DQ141" s="553"/>
      <c r="DR141" s="553"/>
      <c r="DS141" s="553"/>
      <c r="DT141" s="553"/>
      <c r="DU141" s="553"/>
      <c r="DV141" s="553"/>
      <c r="DW141" s="553"/>
      <c r="DX141" s="553"/>
      <c r="DY141" s="553"/>
      <c r="DZ141" s="553"/>
      <c r="EA141" s="553"/>
      <c r="EB141" s="553"/>
      <c r="EC141" s="553"/>
      <c r="ED141" s="553"/>
      <c r="EE141" s="553"/>
      <c r="EF141" s="553"/>
      <c r="EG141" s="553"/>
      <c r="EH141" s="553"/>
      <c r="EI141" s="553"/>
      <c r="EJ141" s="553"/>
      <c r="EK141" s="553"/>
      <c r="EL141" s="553"/>
      <c r="EM141" s="553"/>
      <c r="EN141" s="553"/>
      <c r="EO141" s="553"/>
      <c r="EP141" s="553"/>
      <c r="EQ141" s="553"/>
      <c r="ER141" s="553"/>
      <c r="ES141" s="553"/>
      <c r="ET141" s="553"/>
      <c r="EU141" s="553"/>
      <c r="EV141" s="553"/>
      <c r="EW141" s="553"/>
      <c r="EX141" s="553"/>
      <c r="EY141" s="553"/>
      <c r="EZ141" s="553"/>
      <c r="FA141" s="553"/>
      <c r="FB141" s="553"/>
      <c r="FC141" s="553"/>
      <c r="FD141" s="553"/>
      <c r="FE141" s="553"/>
      <c r="FF141" s="553"/>
      <c r="FG141" s="553"/>
      <c r="FH141" s="553"/>
      <c r="FI141" s="553"/>
      <c r="FJ141" s="553"/>
      <c r="FK141" s="553"/>
      <c r="FL141" s="553"/>
      <c r="FM141" s="553"/>
      <c r="FN141" s="553"/>
      <c r="FO141" s="553"/>
      <c r="FP141" s="553"/>
      <c r="FQ141" s="553"/>
      <c r="FR141" s="553"/>
      <c r="FS141" s="553"/>
      <c r="FT141" s="553"/>
      <c r="FU141" s="553"/>
      <c r="FV141" s="553"/>
      <c r="FW141" s="553"/>
      <c r="FX141" s="553"/>
      <c r="FY141" s="553"/>
      <c r="FZ141" s="553"/>
      <c r="GA141" s="553"/>
      <c r="GB141" s="553"/>
      <c r="GC141" s="553"/>
      <c r="GD141" s="553"/>
      <c r="GE141" s="553"/>
      <c r="GF141" s="553"/>
      <c r="GG141" s="553"/>
      <c r="GH141" s="553"/>
      <c r="GI141" s="553"/>
      <c r="GJ141" s="553"/>
      <c r="GK141" s="553"/>
      <c r="GL141" s="553"/>
      <c r="GM141" s="553"/>
      <c r="GN141" s="553"/>
      <c r="GO141" s="553"/>
      <c r="GP141" s="553"/>
      <c r="GQ141" s="553"/>
      <c r="GR141" s="553"/>
      <c r="GS141" s="553"/>
      <c r="GT141" s="553"/>
      <c r="GU141" s="553"/>
      <c r="GV141" s="553"/>
      <c r="GW141" s="553"/>
      <c r="GX141" s="553"/>
      <c r="GY141" s="553"/>
      <c r="GZ141" s="553"/>
      <c r="HA141" s="553"/>
      <c r="HB141" s="553"/>
      <c r="HC141" s="553"/>
      <c r="HD141" s="553"/>
      <c r="HE141" s="553"/>
      <c r="HF141" s="553"/>
      <c r="HG141" s="553"/>
      <c r="HH141" s="553"/>
      <c r="HI141" s="553"/>
      <c r="HJ141" s="553"/>
      <c r="HK141" s="553"/>
      <c r="HL141" s="553"/>
      <c r="HM141" s="553"/>
      <c r="HN141" s="553"/>
      <c r="HO141" s="553"/>
      <c r="HP141" s="553"/>
      <c r="HQ141" s="553"/>
      <c r="HR141" s="553"/>
      <c r="HS141" s="553"/>
      <c r="HT141" s="553"/>
      <c r="HU141" s="553"/>
      <c r="HV141" s="553"/>
      <c r="HW141" s="553"/>
      <c r="HX141" s="553"/>
      <c r="HY141" s="553"/>
      <c r="HZ141" s="553"/>
      <c r="IA141" s="553"/>
      <c r="IB141" s="553"/>
      <c r="IC141" s="553"/>
      <c r="ID141" s="553"/>
      <c r="IE141" s="553"/>
      <c r="IF141" s="553"/>
      <c r="IG141" s="553"/>
      <c r="IH141" s="553"/>
      <c r="II141" s="553"/>
      <c r="IJ141" s="553"/>
      <c r="IK141" s="553"/>
      <c r="IL141" s="553"/>
      <c r="IM141" s="553"/>
      <c r="IN141" s="553"/>
      <c r="IO141" s="553"/>
      <c r="IP141" s="553"/>
      <c r="IQ141" s="553"/>
      <c r="IR141" s="553"/>
      <c r="IS141" s="553"/>
      <c r="IT141" s="553"/>
      <c r="IU141" s="553"/>
      <c r="IV141" s="553"/>
      <c r="IW141" s="553"/>
      <c r="IX141" s="553"/>
      <c r="IY141" s="553"/>
      <c r="IZ141" s="553"/>
      <c r="JA141" s="553"/>
      <c r="JB141" s="721"/>
      <c r="JC141" s="721"/>
      <c r="JD141" s="299"/>
      <c r="JE141" s="549"/>
      <c r="JF141" s="549" t="str">
        <f t="shared" si="23"/>
        <v>5) 우량시험관측소 장비설치누전차단기 설치자동복구형, 20A</v>
      </c>
      <c r="JG141" s="549">
        <f t="shared" si="24"/>
        <v>1</v>
      </c>
      <c r="JH141" s="549" t="str">
        <f t="shared" si="25"/>
        <v>개</v>
      </c>
      <c r="JI141" s="549"/>
      <c r="JJ141" s="549"/>
    </row>
    <row r="142" spans="1:367" s="550" customFormat="1" ht="21.95" customHeight="1">
      <c r="A142" s="554"/>
      <c r="B142" s="555">
        <f t="shared" si="26"/>
        <v>17</v>
      </c>
      <c r="C142" s="49" t="s">
        <v>1996</v>
      </c>
      <c r="D142" s="50" t="s">
        <v>1997</v>
      </c>
      <c r="E142" s="26" t="s">
        <v>78</v>
      </c>
      <c r="F142" s="552">
        <f t="shared" si="22"/>
        <v>50</v>
      </c>
      <c r="G142" s="553"/>
      <c r="H142" s="553">
        <v>50</v>
      </c>
      <c r="I142" s="553"/>
      <c r="J142" s="553"/>
      <c r="K142" s="553"/>
      <c r="L142" s="553"/>
      <c r="M142" s="553"/>
      <c r="N142" s="553"/>
      <c r="O142" s="553"/>
      <c r="P142" s="553"/>
      <c r="Q142" s="553"/>
      <c r="R142" s="553"/>
      <c r="S142" s="553"/>
      <c r="T142" s="553"/>
      <c r="U142" s="553"/>
      <c r="V142" s="553"/>
      <c r="W142" s="553"/>
      <c r="X142" s="553"/>
      <c r="Y142" s="553"/>
      <c r="Z142" s="552"/>
      <c r="AA142" s="553"/>
      <c r="AB142" s="553"/>
      <c r="AC142" s="553"/>
      <c r="AD142" s="553"/>
      <c r="AE142" s="553"/>
      <c r="AF142" s="553"/>
      <c r="AG142" s="553"/>
      <c r="AH142" s="553"/>
      <c r="AI142" s="553"/>
      <c r="AJ142" s="553"/>
      <c r="AK142" s="553"/>
      <c r="AL142" s="553"/>
      <c r="AM142" s="553"/>
      <c r="AN142" s="552"/>
      <c r="AO142" s="553"/>
      <c r="AP142" s="553"/>
      <c r="AQ142" s="553"/>
      <c r="AR142" s="553"/>
      <c r="AS142" s="553"/>
      <c r="AT142" s="553"/>
      <c r="AU142" s="553"/>
      <c r="AV142" s="553"/>
      <c r="AW142" s="553"/>
      <c r="AX142" s="553"/>
      <c r="AY142" s="553"/>
      <c r="AZ142" s="553"/>
      <c r="BA142" s="553"/>
      <c r="BB142" s="553"/>
      <c r="BC142" s="552"/>
      <c r="BD142" s="553"/>
      <c r="BE142" s="553"/>
      <c r="BF142" s="553"/>
      <c r="BG142" s="553"/>
      <c r="BH142" s="553"/>
      <c r="BI142" s="553"/>
      <c r="BJ142" s="553"/>
      <c r="BK142" s="553"/>
      <c r="BL142" s="553"/>
      <c r="BM142" s="553"/>
      <c r="BN142" s="553"/>
      <c r="BO142" s="553"/>
      <c r="BP142" s="553"/>
      <c r="BQ142" s="553"/>
      <c r="BR142" s="553"/>
      <c r="BS142" s="553"/>
      <c r="BT142" s="553"/>
      <c r="BU142" s="553"/>
      <c r="BV142" s="553"/>
      <c r="BW142" s="553"/>
      <c r="BX142" s="553"/>
      <c r="BY142" s="553"/>
      <c r="BZ142" s="553"/>
      <c r="CA142" s="553"/>
      <c r="CB142" s="553"/>
      <c r="CC142" s="553"/>
      <c r="CD142" s="553"/>
      <c r="CE142" s="553"/>
      <c r="CF142" s="553"/>
      <c r="CG142" s="553"/>
      <c r="CH142" s="553"/>
      <c r="CI142" s="553"/>
      <c r="CJ142" s="553"/>
      <c r="CK142" s="553"/>
      <c r="CL142" s="553"/>
      <c r="CM142" s="553"/>
      <c r="CN142" s="553"/>
      <c r="CO142" s="553"/>
      <c r="CP142" s="553"/>
      <c r="CQ142" s="553"/>
      <c r="CR142" s="553"/>
      <c r="CS142" s="553"/>
      <c r="CT142" s="553"/>
      <c r="CU142" s="553"/>
      <c r="CV142" s="553"/>
      <c r="CW142" s="553"/>
      <c r="CX142" s="553"/>
      <c r="CY142" s="553"/>
      <c r="CZ142" s="553"/>
      <c r="DA142" s="553"/>
      <c r="DB142" s="553"/>
      <c r="DC142" s="553"/>
      <c r="DD142" s="553"/>
      <c r="DE142" s="553"/>
      <c r="DF142" s="553"/>
      <c r="DG142" s="553"/>
      <c r="DH142" s="553"/>
      <c r="DI142" s="553"/>
      <c r="DJ142" s="553"/>
      <c r="DK142" s="553"/>
      <c r="DL142" s="553"/>
      <c r="DM142" s="553"/>
      <c r="DN142" s="553"/>
      <c r="DO142" s="553"/>
      <c r="DP142" s="553"/>
      <c r="DQ142" s="553"/>
      <c r="DR142" s="553"/>
      <c r="DS142" s="553"/>
      <c r="DT142" s="553"/>
      <c r="DU142" s="553"/>
      <c r="DV142" s="553"/>
      <c r="DW142" s="553"/>
      <c r="DX142" s="553"/>
      <c r="DY142" s="553"/>
      <c r="DZ142" s="553"/>
      <c r="EA142" s="553"/>
      <c r="EB142" s="553"/>
      <c r="EC142" s="553"/>
      <c r="ED142" s="553"/>
      <c r="EE142" s="553"/>
      <c r="EF142" s="553"/>
      <c r="EG142" s="553"/>
      <c r="EH142" s="553"/>
      <c r="EI142" s="553"/>
      <c r="EJ142" s="553"/>
      <c r="EK142" s="553"/>
      <c r="EL142" s="553"/>
      <c r="EM142" s="553"/>
      <c r="EN142" s="553"/>
      <c r="EO142" s="553"/>
      <c r="EP142" s="553"/>
      <c r="EQ142" s="553"/>
      <c r="ER142" s="553"/>
      <c r="ES142" s="553"/>
      <c r="ET142" s="553"/>
      <c r="EU142" s="553"/>
      <c r="EV142" s="553"/>
      <c r="EW142" s="553"/>
      <c r="EX142" s="553"/>
      <c r="EY142" s="553"/>
      <c r="EZ142" s="553"/>
      <c r="FA142" s="553"/>
      <c r="FB142" s="553"/>
      <c r="FC142" s="553"/>
      <c r="FD142" s="553"/>
      <c r="FE142" s="553"/>
      <c r="FF142" s="553"/>
      <c r="FG142" s="553"/>
      <c r="FH142" s="553"/>
      <c r="FI142" s="553"/>
      <c r="FJ142" s="553"/>
      <c r="FK142" s="553"/>
      <c r="FL142" s="553"/>
      <c r="FM142" s="553"/>
      <c r="FN142" s="553"/>
      <c r="FO142" s="553"/>
      <c r="FP142" s="553"/>
      <c r="FQ142" s="553"/>
      <c r="FR142" s="553"/>
      <c r="FS142" s="553"/>
      <c r="FT142" s="553"/>
      <c r="FU142" s="553"/>
      <c r="FV142" s="553"/>
      <c r="FW142" s="553"/>
      <c r="FX142" s="553"/>
      <c r="FY142" s="553"/>
      <c r="FZ142" s="553"/>
      <c r="GA142" s="553"/>
      <c r="GB142" s="553"/>
      <c r="GC142" s="553"/>
      <c r="GD142" s="553"/>
      <c r="GE142" s="553"/>
      <c r="GF142" s="553"/>
      <c r="GG142" s="553"/>
      <c r="GH142" s="553"/>
      <c r="GI142" s="553"/>
      <c r="GJ142" s="553"/>
      <c r="GK142" s="553"/>
      <c r="GL142" s="553"/>
      <c r="GM142" s="553"/>
      <c r="GN142" s="553"/>
      <c r="GO142" s="553"/>
      <c r="GP142" s="553"/>
      <c r="GQ142" s="553"/>
      <c r="GR142" s="553"/>
      <c r="GS142" s="553"/>
      <c r="GT142" s="553"/>
      <c r="GU142" s="553"/>
      <c r="GV142" s="553"/>
      <c r="GW142" s="553"/>
      <c r="GX142" s="553"/>
      <c r="GY142" s="553"/>
      <c r="GZ142" s="553"/>
      <c r="HA142" s="553"/>
      <c r="HB142" s="553"/>
      <c r="HC142" s="553"/>
      <c r="HD142" s="553"/>
      <c r="HE142" s="553"/>
      <c r="HF142" s="553"/>
      <c r="HG142" s="553"/>
      <c r="HH142" s="553"/>
      <c r="HI142" s="553"/>
      <c r="HJ142" s="553"/>
      <c r="HK142" s="553"/>
      <c r="HL142" s="553"/>
      <c r="HM142" s="553"/>
      <c r="HN142" s="553"/>
      <c r="HO142" s="553"/>
      <c r="HP142" s="553"/>
      <c r="HQ142" s="553"/>
      <c r="HR142" s="553"/>
      <c r="HS142" s="553"/>
      <c r="HT142" s="553"/>
      <c r="HU142" s="553"/>
      <c r="HV142" s="553"/>
      <c r="HW142" s="553"/>
      <c r="HX142" s="553"/>
      <c r="HY142" s="553"/>
      <c r="HZ142" s="553"/>
      <c r="IA142" s="553"/>
      <c r="IB142" s="553"/>
      <c r="IC142" s="553"/>
      <c r="ID142" s="553"/>
      <c r="IE142" s="553"/>
      <c r="IF142" s="553"/>
      <c r="IG142" s="553"/>
      <c r="IH142" s="553"/>
      <c r="II142" s="553"/>
      <c r="IJ142" s="553"/>
      <c r="IK142" s="553"/>
      <c r="IL142" s="553"/>
      <c r="IM142" s="553"/>
      <c r="IN142" s="553"/>
      <c r="IO142" s="553"/>
      <c r="IP142" s="553"/>
      <c r="IQ142" s="553"/>
      <c r="IR142" s="553"/>
      <c r="IS142" s="553"/>
      <c r="IT142" s="553"/>
      <c r="IU142" s="553"/>
      <c r="IV142" s="553"/>
      <c r="IW142" s="553"/>
      <c r="IX142" s="553"/>
      <c r="IY142" s="553"/>
      <c r="IZ142" s="553"/>
      <c r="JA142" s="553"/>
      <c r="JB142" s="721"/>
      <c r="JC142" s="721"/>
      <c r="JD142" s="299"/>
      <c r="JE142" s="299"/>
      <c r="JF142" s="549" t="str">
        <f t="shared" si="23"/>
        <v>5) 우량시험관측소 장비설치전원선(2.5㎟) 포설VCT-2.5㎟-2C</v>
      </c>
      <c r="JG142" s="549">
        <f t="shared" si="24"/>
        <v>50</v>
      </c>
      <c r="JH142" s="549" t="str">
        <f t="shared" si="25"/>
        <v>m</v>
      </c>
      <c r="JI142" s="549"/>
      <c r="JJ142" s="710"/>
    </row>
    <row r="143" spans="1:367" s="550" customFormat="1" ht="21.75" customHeight="1">
      <c r="A143" s="554"/>
      <c r="B143" s="640"/>
      <c r="C143" s="618"/>
      <c r="D143" s="613"/>
      <c r="E143" s="408"/>
      <c r="F143" s="642"/>
      <c r="G143" s="642"/>
      <c r="H143" s="642"/>
      <c r="I143" s="642"/>
      <c r="J143" s="642"/>
      <c r="K143" s="642"/>
      <c r="L143" s="642"/>
      <c r="M143" s="642"/>
      <c r="N143" s="642"/>
      <c r="O143" s="642"/>
      <c r="P143" s="642"/>
      <c r="Q143" s="642"/>
      <c r="R143" s="642"/>
      <c r="S143" s="642"/>
      <c r="T143" s="642"/>
      <c r="U143" s="642"/>
      <c r="V143" s="642"/>
      <c r="W143" s="642"/>
      <c r="X143" s="642"/>
      <c r="Y143" s="642"/>
      <c r="Z143" s="642"/>
      <c r="AA143" s="642"/>
      <c r="AB143" s="642"/>
      <c r="AC143" s="642"/>
      <c r="AD143" s="642"/>
      <c r="AE143" s="642"/>
      <c r="AF143" s="642"/>
      <c r="AG143" s="642"/>
      <c r="AH143" s="642"/>
      <c r="AI143" s="642"/>
      <c r="AJ143" s="642"/>
      <c r="AK143" s="642"/>
      <c r="AL143" s="642"/>
      <c r="AM143" s="642"/>
      <c r="AN143" s="642"/>
      <c r="AO143" s="642"/>
      <c r="AP143" s="642"/>
      <c r="AQ143" s="642"/>
      <c r="AR143" s="642"/>
      <c r="AS143" s="642"/>
      <c r="AT143" s="642"/>
      <c r="AU143" s="642"/>
      <c r="AV143" s="642"/>
      <c r="AW143" s="642"/>
      <c r="AX143" s="642"/>
      <c r="AY143" s="642"/>
      <c r="AZ143" s="642"/>
      <c r="BA143" s="642"/>
      <c r="BB143" s="642"/>
      <c r="BC143" s="642"/>
      <c r="BD143" s="642"/>
      <c r="BE143" s="642"/>
      <c r="BF143" s="642"/>
      <c r="BG143" s="642"/>
      <c r="BH143" s="642"/>
      <c r="BI143" s="642"/>
      <c r="BJ143" s="642"/>
      <c r="BK143" s="642"/>
      <c r="BL143" s="642"/>
      <c r="BM143" s="642"/>
      <c r="BN143" s="642"/>
      <c r="BO143" s="642"/>
      <c r="BP143" s="642"/>
      <c r="BQ143" s="642"/>
      <c r="BR143" s="642"/>
      <c r="BS143" s="642"/>
      <c r="BT143" s="642"/>
      <c r="BU143" s="642"/>
      <c r="BV143" s="642"/>
      <c r="BW143" s="642"/>
      <c r="BX143" s="642"/>
      <c r="BY143" s="642"/>
      <c r="BZ143" s="642"/>
      <c r="CA143" s="642"/>
      <c r="CB143" s="642"/>
      <c r="CC143" s="642"/>
      <c r="CD143" s="642"/>
      <c r="CE143" s="642"/>
      <c r="CF143" s="642"/>
      <c r="CG143" s="642"/>
      <c r="CH143" s="642"/>
      <c r="CI143" s="642"/>
      <c r="CJ143" s="642"/>
      <c r="CK143" s="642"/>
      <c r="CL143" s="642"/>
      <c r="CM143" s="642"/>
      <c r="CN143" s="642"/>
      <c r="CO143" s="642"/>
      <c r="CP143" s="642"/>
      <c r="CQ143" s="642"/>
      <c r="CR143" s="642"/>
      <c r="CS143" s="642"/>
      <c r="CT143" s="642"/>
      <c r="CU143" s="642"/>
      <c r="CV143" s="642"/>
      <c r="CW143" s="642"/>
      <c r="CX143" s="642"/>
      <c r="CY143" s="642"/>
      <c r="CZ143" s="642"/>
      <c r="DA143" s="642"/>
      <c r="DB143" s="642"/>
      <c r="DC143" s="642"/>
      <c r="DD143" s="642"/>
      <c r="DE143" s="642"/>
      <c r="DF143" s="642"/>
      <c r="DG143" s="642"/>
      <c r="DH143" s="642"/>
      <c r="DI143" s="642"/>
      <c r="DJ143" s="642"/>
      <c r="DK143" s="642"/>
      <c r="DL143" s="642"/>
      <c r="DM143" s="642"/>
      <c r="DN143" s="642"/>
      <c r="DO143" s="642"/>
      <c r="DP143" s="642"/>
      <c r="DQ143" s="642"/>
      <c r="DR143" s="642"/>
      <c r="DS143" s="642"/>
      <c r="DT143" s="642"/>
      <c r="DU143" s="642"/>
      <c r="DV143" s="642"/>
      <c r="DW143" s="642"/>
      <c r="DX143" s="642"/>
      <c r="DY143" s="642"/>
      <c r="DZ143" s="642"/>
      <c r="EA143" s="642"/>
      <c r="EB143" s="642"/>
      <c r="EC143" s="642"/>
      <c r="ED143" s="642"/>
      <c r="EE143" s="642"/>
      <c r="EF143" s="642"/>
      <c r="EG143" s="642"/>
      <c r="EH143" s="642"/>
      <c r="EI143" s="642"/>
      <c r="EJ143" s="642"/>
      <c r="EK143" s="642"/>
      <c r="EL143" s="642"/>
      <c r="EM143" s="642"/>
      <c r="EN143" s="642"/>
      <c r="EO143" s="642"/>
      <c r="EP143" s="642"/>
      <c r="EQ143" s="642"/>
      <c r="ER143" s="642"/>
      <c r="ES143" s="642"/>
      <c r="ET143" s="642"/>
      <c r="EU143" s="642"/>
      <c r="EV143" s="642"/>
      <c r="EW143" s="642"/>
      <c r="EX143" s="642"/>
      <c r="EY143" s="642"/>
      <c r="EZ143" s="642"/>
      <c r="FA143" s="642"/>
      <c r="FB143" s="642"/>
      <c r="FC143" s="642"/>
      <c r="FD143" s="642"/>
      <c r="FE143" s="642"/>
      <c r="FF143" s="642"/>
      <c r="FG143" s="642"/>
      <c r="FH143" s="642"/>
      <c r="FI143" s="642"/>
      <c r="FJ143" s="642"/>
      <c r="FK143" s="642"/>
      <c r="FL143" s="642"/>
      <c r="FM143" s="642"/>
      <c r="FN143" s="642"/>
      <c r="FO143" s="642"/>
      <c r="FP143" s="642"/>
      <c r="FQ143" s="642"/>
      <c r="FR143" s="642"/>
      <c r="FS143" s="642"/>
      <c r="FT143" s="642"/>
      <c r="FU143" s="642"/>
      <c r="FV143" s="642"/>
      <c r="FW143" s="642"/>
      <c r="FX143" s="642"/>
      <c r="FY143" s="642"/>
      <c r="FZ143" s="642"/>
      <c r="GA143" s="642"/>
      <c r="GB143" s="642"/>
      <c r="GC143" s="642"/>
      <c r="GD143" s="642"/>
      <c r="GE143" s="642"/>
      <c r="GF143" s="642"/>
      <c r="GG143" s="642"/>
      <c r="GH143" s="642"/>
      <c r="GI143" s="642"/>
      <c r="GJ143" s="642"/>
      <c r="GK143" s="642"/>
      <c r="GL143" s="642"/>
      <c r="GM143" s="642"/>
      <c r="GN143" s="642"/>
      <c r="GO143" s="642"/>
      <c r="GP143" s="642"/>
      <c r="GQ143" s="642"/>
      <c r="GR143" s="642"/>
      <c r="GS143" s="642"/>
      <c r="GT143" s="642"/>
      <c r="GU143" s="642"/>
      <c r="GV143" s="642"/>
      <c r="GW143" s="642"/>
      <c r="GX143" s="642"/>
      <c r="GY143" s="642"/>
      <c r="GZ143" s="642"/>
      <c r="HA143" s="642"/>
      <c r="HB143" s="642"/>
      <c r="HC143" s="642"/>
      <c r="HD143" s="642"/>
      <c r="HE143" s="642"/>
      <c r="HF143" s="642"/>
      <c r="HG143" s="642"/>
      <c r="HH143" s="642"/>
      <c r="HI143" s="642"/>
      <c r="HJ143" s="642"/>
      <c r="HK143" s="642"/>
      <c r="HL143" s="642"/>
      <c r="HM143" s="642"/>
      <c r="HN143" s="642"/>
      <c r="HO143" s="642"/>
      <c r="HP143" s="642"/>
      <c r="HQ143" s="642"/>
      <c r="HR143" s="642"/>
      <c r="HS143" s="642"/>
      <c r="HT143" s="642"/>
      <c r="HU143" s="642"/>
      <c r="HV143" s="642"/>
      <c r="HW143" s="642"/>
      <c r="HX143" s="642"/>
      <c r="HY143" s="642"/>
      <c r="HZ143" s="642"/>
      <c r="IA143" s="642"/>
      <c r="IB143" s="642"/>
      <c r="IC143" s="642"/>
      <c r="ID143" s="642"/>
      <c r="IE143" s="642"/>
      <c r="IF143" s="642"/>
      <c r="IG143" s="642"/>
      <c r="IH143" s="642"/>
      <c r="II143" s="642"/>
      <c r="IJ143" s="642"/>
      <c r="IK143" s="642"/>
      <c r="IL143" s="642"/>
      <c r="IM143" s="642"/>
      <c r="IN143" s="642"/>
      <c r="IO143" s="642"/>
      <c r="IP143" s="642"/>
      <c r="IQ143" s="642"/>
      <c r="IR143" s="642"/>
      <c r="IS143" s="642"/>
      <c r="IT143" s="642"/>
      <c r="IU143" s="642"/>
      <c r="IV143" s="642"/>
      <c r="IW143" s="642"/>
      <c r="IX143" s="642"/>
      <c r="IY143" s="642"/>
      <c r="IZ143" s="642"/>
      <c r="JA143" s="642"/>
      <c r="JB143" s="721"/>
      <c r="JC143" s="721"/>
      <c r="JD143" s="299"/>
      <c r="JE143" s="299"/>
      <c r="JF143" s="549"/>
      <c r="JG143" s="711"/>
      <c r="JH143" s="299"/>
      <c r="JI143" s="307"/>
      <c r="JJ143" s="712"/>
      <c r="JK143" s="566"/>
      <c r="JL143" s="567"/>
      <c r="JM143" s="568"/>
      <c r="JN143" s="569"/>
      <c r="JO143" s="569"/>
      <c r="JP143" s="569"/>
      <c r="JQ143"/>
      <c r="JR143"/>
      <c r="JS143"/>
      <c r="JT143"/>
      <c r="JU143"/>
      <c r="JV143"/>
      <c r="JW143"/>
      <c r="JX143"/>
      <c r="JY143"/>
      <c r="JZ143"/>
      <c r="KA143"/>
      <c r="KB143"/>
      <c r="KC143"/>
      <c r="KD143"/>
      <c r="KE143"/>
      <c r="KF143"/>
      <c r="KG143"/>
      <c r="KH143"/>
      <c r="KI143"/>
      <c r="KJ143"/>
      <c r="KK143"/>
      <c r="KL143"/>
      <c r="KM143"/>
      <c r="KN143"/>
      <c r="KO143"/>
      <c r="KP143"/>
      <c r="KQ143"/>
      <c r="KR143"/>
      <c r="KS143"/>
      <c r="KT143"/>
      <c r="KU143"/>
      <c r="KV143"/>
      <c r="KW143"/>
      <c r="KX143"/>
      <c r="KY143"/>
      <c r="KZ143"/>
      <c r="LA143"/>
      <c r="LB143"/>
      <c r="LC143"/>
      <c r="LD143"/>
      <c r="LE143"/>
      <c r="LF143"/>
      <c r="LG143"/>
      <c r="LH143"/>
      <c r="LI143"/>
      <c r="LJ143"/>
      <c r="LK143"/>
      <c r="LL143"/>
      <c r="LM143"/>
      <c r="LN143"/>
      <c r="LO143"/>
      <c r="LP143"/>
      <c r="LQ143"/>
      <c r="LR143"/>
      <c r="LS143"/>
      <c r="LT143"/>
      <c r="LU143"/>
      <c r="LV143"/>
      <c r="LW143"/>
      <c r="LX143"/>
      <c r="LY143"/>
      <c r="LZ143"/>
      <c r="MA143"/>
      <c r="MB143"/>
      <c r="MC143"/>
      <c r="MD143"/>
      <c r="ME143"/>
      <c r="MF143"/>
      <c r="MG143"/>
      <c r="MH143"/>
      <c r="MI143"/>
      <c r="MJ143"/>
      <c r="MK143"/>
      <c r="ML143"/>
      <c r="MM143"/>
      <c r="MN143"/>
      <c r="MO143"/>
      <c r="MP143"/>
      <c r="MQ143"/>
      <c r="MR143"/>
      <c r="MS143"/>
      <c r="MT143"/>
      <c r="MU143"/>
      <c r="MV143"/>
      <c r="MW143"/>
      <c r="MX143"/>
      <c r="MY143"/>
      <c r="MZ143"/>
      <c r="NA143"/>
      <c r="NB143"/>
      <c r="NC143"/>
    </row>
    <row r="144" spans="1:367" s="550" customFormat="1" ht="21.95" customHeight="1">
      <c r="A144" s="554"/>
      <c r="B144" s="718" t="s">
        <v>2421</v>
      </c>
      <c r="C144" s="715"/>
      <c r="D144" s="547"/>
      <c r="E144" s="31"/>
      <c r="F144" s="716"/>
      <c r="G144" s="716"/>
      <c r="H144" s="716"/>
      <c r="I144" s="716"/>
      <c r="J144" s="716"/>
      <c r="K144" s="716"/>
      <c r="L144" s="716"/>
      <c r="M144" s="716"/>
      <c r="N144" s="716"/>
      <c r="O144" s="716"/>
      <c r="P144" s="716"/>
      <c r="Q144" s="716"/>
      <c r="R144" s="716"/>
      <c r="S144" s="716"/>
      <c r="T144" s="716"/>
      <c r="U144" s="716"/>
      <c r="V144" s="716"/>
      <c r="W144" s="716"/>
      <c r="X144" s="716"/>
      <c r="Y144" s="716"/>
      <c r="Z144" s="716"/>
      <c r="AA144" s="716"/>
      <c r="AB144" s="716"/>
      <c r="AC144" s="716"/>
      <c r="AD144" s="716"/>
      <c r="AE144" s="716"/>
      <c r="AF144" s="716"/>
      <c r="AG144" s="716"/>
      <c r="AH144" s="716"/>
      <c r="AI144" s="716"/>
      <c r="AJ144" s="716"/>
      <c r="AK144" s="716"/>
      <c r="AL144" s="716"/>
      <c r="AM144" s="716"/>
      <c r="AN144" s="716"/>
      <c r="AO144" s="716"/>
      <c r="AP144" s="716"/>
      <c r="AQ144" s="716"/>
      <c r="AR144" s="716"/>
      <c r="AS144" s="716"/>
      <c r="AT144" s="716"/>
      <c r="AU144" s="716"/>
      <c r="AV144" s="716"/>
      <c r="AW144" s="716"/>
      <c r="AX144" s="716"/>
      <c r="AY144" s="716"/>
      <c r="AZ144" s="716"/>
      <c r="BA144" s="716"/>
      <c r="BB144" s="716"/>
      <c r="BC144" s="716"/>
      <c r="BD144" s="716"/>
      <c r="BE144" s="716"/>
      <c r="BF144" s="716"/>
      <c r="BG144" s="716"/>
      <c r="BH144" s="716"/>
      <c r="BI144" s="716"/>
      <c r="BJ144" s="716"/>
      <c r="BK144" s="716"/>
      <c r="BL144" s="716"/>
      <c r="BM144" s="716"/>
      <c r="BN144" s="716"/>
      <c r="BO144" s="716"/>
      <c r="BP144" s="716"/>
      <c r="BQ144" s="716"/>
      <c r="BR144" s="716"/>
      <c r="BS144" s="716"/>
      <c r="BT144" s="716"/>
      <c r="BU144" s="716"/>
      <c r="BV144" s="716"/>
      <c r="BW144" s="716"/>
      <c r="BX144" s="716"/>
      <c r="BY144" s="716"/>
      <c r="BZ144" s="716"/>
      <c r="CA144" s="716"/>
      <c r="CB144" s="716"/>
      <c r="CC144" s="716"/>
      <c r="CD144" s="716"/>
      <c r="CE144" s="716"/>
      <c r="CF144" s="716"/>
      <c r="CG144" s="716"/>
      <c r="CH144" s="716"/>
      <c r="CI144" s="716"/>
      <c r="CJ144" s="716"/>
      <c r="CK144" s="716"/>
      <c r="CL144" s="716"/>
      <c r="CM144" s="716"/>
      <c r="CN144" s="716"/>
      <c r="CO144" s="716"/>
      <c r="CP144" s="716"/>
      <c r="CQ144" s="716"/>
      <c r="CR144" s="716"/>
      <c r="CS144" s="716"/>
      <c r="CT144" s="716"/>
      <c r="CU144" s="716"/>
      <c r="CV144" s="716"/>
      <c r="CW144" s="716"/>
      <c r="CX144" s="716"/>
      <c r="CY144" s="716"/>
      <c r="CZ144" s="716"/>
      <c r="DA144" s="716"/>
      <c r="DB144" s="716"/>
      <c r="DC144" s="716"/>
      <c r="DD144" s="716"/>
      <c r="DE144" s="716"/>
      <c r="DF144" s="716"/>
      <c r="DG144" s="716"/>
      <c r="DH144" s="716"/>
      <c r="DI144" s="716"/>
      <c r="DJ144" s="716"/>
      <c r="DK144" s="716"/>
      <c r="DL144" s="716"/>
      <c r="DM144" s="716"/>
      <c r="DN144" s="716"/>
      <c r="DO144" s="716"/>
      <c r="DP144" s="716"/>
      <c r="DQ144" s="716"/>
      <c r="DR144" s="716"/>
      <c r="DS144" s="716"/>
      <c r="DT144" s="716"/>
      <c r="DU144" s="716"/>
      <c r="DV144" s="716"/>
      <c r="DW144" s="716"/>
      <c r="DX144" s="716"/>
      <c r="DY144" s="716"/>
      <c r="DZ144" s="716"/>
      <c r="EA144" s="716"/>
      <c r="EB144" s="716"/>
      <c r="EC144" s="716"/>
      <c r="ED144" s="716"/>
      <c r="EE144" s="716"/>
      <c r="EF144" s="716"/>
      <c r="EG144" s="716"/>
      <c r="EH144" s="716"/>
      <c r="EI144" s="716"/>
      <c r="EJ144" s="716"/>
      <c r="EK144" s="716"/>
      <c r="EL144" s="716"/>
      <c r="EM144" s="716"/>
      <c r="EN144" s="716"/>
      <c r="EO144" s="716"/>
      <c r="EP144" s="716"/>
      <c r="EQ144" s="716"/>
      <c r="ER144" s="716"/>
      <c r="ES144" s="716"/>
      <c r="ET144" s="716"/>
      <c r="EU144" s="716"/>
      <c r="EV144" s="716"/>
      <c r="EW144" s="716"/>
      <c r="EX144" s="716"/>
      <c r="EY144" s="716"/>
      <c r="EZ144" s="716"/>
      <c r="FA144" s="716"/>
      <c r="FB144" s="716"/>
      <c r="FC144" s="716"/>
      <c r="FD144" s="716"/>
      <c r="FE144" s="716"/>
      <c r="FF144" s="716"/>
      <c r="FG144" s="716"/>
      <c r="FH144" s="716"/>
      <c r="FI144" s="716"/>
      <c r="FJ144" s="716"/>
      <c r="FK144" s="716"/>
      <c r="FL144" s="716"/>
      <c r="FM144" s="716"/>
      <c r="FN144" s="716"/>
      <c r="FO144" s="716"/>
      <c r="FP144" s="716"/>
      <c r="FQ144" s="716"/>
      <c r="FR144" s="716"/>
      <c r="FS144" s="716"/>
      <c r="FT144" s="716"/>
      <c r="FU144" s="716"/>
      <c r="FV144" s="716"/>
      <c r="FW144" s="716"/>
      <c r="FX144" s="716"/>
      <c r="FY144" s="716"/>
      <c r="FZ144" s="716"/>
      <c r="GA144" s="716"/>
      <c r="GB144" s="716"/>
      <c r="GC144" s="716"/>
      <c r="GD144" s="716"/>
      <c r="GE144" s="716"/>
      <c r="GF144" s="716"/>
      <c r="GG144" s="716"/>
      <c r="GH144" s="716"/>
      <c r="GI144" s="716"/>
      <c r="GJ144" s="716"/>
      <c r="GK144" s="716"/>
      <c r="GL144" s="716"/>
      <c r="GM144" s="716"/>
      <c r="GN144" s="716"/>
      <c r="GO144" s="716"/>
      <c r="GP144" s="716"/>
      <c r="GQ144" s="716"/>
      <c r="GR144" s="716"/>
      <c r="GS144" s="716"/>
      <c r="GT144" s="716"/>
      <c r="GU144" s="716"/>
      <c r="GV144" s="716"/>
      <c r="GW144" s="716"/>
      <c r="GX144" s="716"/>
      <c r="GY144" s="716"/>
      <c r="GZ144" s="716"/>
      <c r="HA144" s="716"/>
      <c r="HB144" s="716"/>
      <c r="HC144" s="716"/>
      <c r="HD144" s="716"/>
      <c r="HE144" s="716"/>
      <c r="HF144" s="716"/>
      <c r="HG144" s="716"/>
      <c r="HH144" s="716"/>
      <c r="HI144" s="716"/>
      <c r="HJ144" s="716"/>
      <c r="HK144" s="716"/>
      <c r="HL144" s="716"/>
      <c r="HM144" s="716"/>
      <c r="HN144" s="716"/>
      <c r="HO144" s="716"/>
      <c r="HP144" s="716"/>
      <c r="HQ144" s="716"/>
      <c r="HR144" s="716"/>
      <c r="HS144" s="716"/>
      <c r="HT144" s="716"/>
      <c r="HU144" s="716"/>
      <c r="HV144" s="716"/>
      <c r="HW144" s="716"/>
      <c r="HX144" s="716"/>
      <c r="HY144" s="716"/>
      <c r="HZ144" s="716"/>
      <c r="IA144" s="716"/>
      <c r="IB144" s="716"/>
      <c r="IC144" s="716"/>
      <c r="ID144" s="716"/>
      <c r="IE144" s="716"/>
      <c r="IF144" s="716"/>
      <c r="IG144" s="716"/>
      <c r="IH144" s="716"/>
      <c r="II144" s="716"/>
      <c r="IJ144" s="716"/>
      <c r="IK144" s="716"/>
      <c r="IL144" s="716"/>
      <c r="IM144" s="716"/>
      <c r="IN144" s="716"/>
      <c r="IO144" s="716"/>
      <c r="IP144" s="716"/>
      <c r="IQ144" s="716"/>
      <c r="IR144" s="716"/>
      <c r="IS144" s="716"/>
      <c r="IT144" s="716"/>
      <c r="IU144" s="716"/>
      <c r="IV144" s="716"/>
      <c r="IW144" s="716"/>
      <c r="IX144" s="716"/>
      <c r="IY144" s="716"/>
      <c r="IZ144" s="716"/>
      <c r="JA144" s="716"/>
      <c r="JB144" s="721"/>
      <c r="JC144" s="721"/>
      <c r="JD144" s="299"/>
      <c r="JE144" s="299"/>
      <c r="JF144" s="549"/>
      <c r="JG144" s="711"/>
      <c r="JH144" s="299"/>
      <c r="JI144" s="307"/>
      <c r="JJ144" s="712"/>
      <c r="JK144" s="566"/>
      <c r="JL144" s="567"/>
      <c r="JM144" s="568"/>
      <c r="JN144" s="569"/>
      <c r="JO144" s="569"/>
      <c r="JP144" s="569"/>
      <c r="JQ144"/>
      <c r="JR144"/>
      <c r="JS144"/>
      <c r="JT144"/>
      <c r="JU144"/>
      <c r="JV144"/>
      <c r="JW144"/>
      <c r="JX144"/>
      <c r="JY144"/>
      <c r="JZ144"/>
      <c r="KA144"/>
      <c r="KB144"/>
      <c r="KC144"/>
      <c r="KD144"/>
      <c r="KE144"/>
      <c r="KF144"/>
      <c r="KG144"/>
      <c r="KH144"/>
      <c r="KI144"/>
      <c r="KJ144"/>
      <c r="KK144"/>
      <c r="KL144"/>
      <c r="KM144"/>
      <c r="KN144"/>
      <c r="KO144"/>
      <c r="KP144"/>
      <c r="KQ144"/>
      <c r="KR144"/>
      <c r="KS144"/>
      <c r="KT144"/>
      <c r="KU144"/>
      <c r="KV144"/>
      <c r="KW144"/>
      <c r="KX144"/>
      <c r="KY144"/>
      <c r="KZ144"/>
      <c r="LA144"/>
      <c r="LB144"/>
      <c r="LC144"/>
      <c r="LD144"/>
      <c r="LE144"/>
      <c r="LF144"/>
      <c r="LG144"/>
      <c r="LH144"/>
      <c r="LI144"/>
      <c r="LJ144"/>
      <c r="LK144"/>
      <c r="LL144"/>
      <c r="LM144"/>
      <c r="LN144"/>
      <c r="LO144"/>
      <c r="LP144"/>
      <c r="LQ144"/>
      <c r="LR144"/>
      <c r="LS144"/>
      <c r="LT144"/>
      <c r="LU144"/>
      <c r="LV144"/>
      <c r="LW144"/>
      <c r="LX144"/>
      <c r="LY144"/>
      <c r="LZ144"/>
      <c r="MA144"/>
      <c r="MB144"/>
      <c r="MC144"/>
      <c r="MD144"/>
      <c r="ME144"/>
      <c r="MF144"/>
      <c r="MG144"/>
      <c r="MH144"/>
      <c r="MI144"/>
      <c r="MJ144"/>
      <c r="MK144"/>
      <c r="ML144"/>
      <c r="MM144"/>
      <c r="MN144"/>
      <c r="MO144"/>
      <c r="MP144"/>
      <c r="MQ144"/>
      <c r="MR144"/>
      <c r="MS144"/>
      <c r="MT144"/>
      <c r="MU144"/>
      <c r="MV144"/>
      <c r="MW144"/>
      <c r="MX144"/>
      <c r="MY144"/>
      <c r="MZ144"/>
      <c r="NA144"/>
      <c r="NB144"/>
      <c r="NC144"/>
    </row>
    <row r="145" spans="1:367" s="550" customFormat="1" ht="21.95" customHeight="1">
      <c r="A145" s="554"/>
      <c r="B145" s="555">
        <v>1</v>
      </c>
      <c r="C145" s="49" t="s">
        <v>1846</v>
      </c>
      <c r="D145" s="50" t="s">
        <v>1844</v>
      </c>
      <c r="E145" s="26" t="s">
        <v>74</v>
      </c>
      <c r="F145" s="552">
        <f>SUM(G145:IM145)</f>
        <v>1</v>
      </c>
      <c r="G145" s="552"/>
      <c r="H145" s="552"/>
      <c r="I145" s="552"/>
      <c r="J145" s="552"/>
      <c r="K145" s="552"/>
      <c r="L145" s="552"/>
      <c r="M145" s="552"/>
      <c r="N145" s="552"/>
      <c r="O145" s="552"/>
      <c r="P145" s="552"/>
      <c r="Q145" s="552"/>
      <c r="R145" s="552"/>
      <c r="S145" s="552"/>
      <c r="T145" s="552"/>
      <c r="U145" s="552"/>
      <c r="V145" s="552"/>
      <c r="W145" s="552"/>
      <c r="X145" s="552"/>
      <c r="Y145" s="552"/>
      <c r="Z145" s="552"/>
      <c r="AA145" s="552"/>
      <c r="AB145" s="552"/>
      <c r="AC145" s="552"/>
      <c r="AD145" s="552"/>
      <c r="AE145" s="552"/>
      <c r="AF145" s="552"/>
      <c r="AG145" s="552"/>
      <c r="AH145" s="552"/>
      <c r="AI145" s="552"/>
      <c r="AJ145" s="552"/>
      <c r="AK145" s="552"/>
      <c r="AL145" s="552"/>
      <c r="AM145" s="552"/>
      <c r="AN145" s="552"/>
      <c r="AO145" s="552"/>
      <c r="AP145" s="552"/>
      <c r="AQ145" s="552"/>
      <c r="AR145" s="552"/>
      <c r="AS145" s="552"/>
      <c r="AT145" s="552"/>
      <c r="AU145" s="552"/>
      <c r="AV145" s="552"/>
      <c r="AW145" s="552"/>
      <c r="AX145" s="552"/>
      <c r="AY145" s="552"/>
      <c r="AZ145" s="552"/>
      <c r="BA145" s="552"/>
      <c r="BB145" s="552"/>
      <c r="BC145" s="552"/>
      <c r="BD145" s="552"/>
      <c r="BE145" s="552"/>
      <c r="BF145" s="552"/>
      <c r="BG145" s="552"/>
      <c r="BH145" s="552"/>
      <c r="BI145" s="552"/>
      <c r="BJ145" s="552"/>
      <c r="BK145" s="552"/>
      <c r="BL145" s="552"/>
      <c r="BM145" s="552"/>
      <c r="BN145" s="552"/>
      <c r="BO145" s="552"/>
      <c r="BP145" s="552"/>
      <c r="BQ145" s="552"/>
      <c r="BR145" s="552"/>
      <c r="BS145" s="552"/>
      <c r="BT145" s="552"/>
      <c r="BU145" s="552"/>
      <c r="BV145" s="552"/>
      <c r="BW145" s="552"/>
      <c r="BX145" s="552"/>
      <c r="BY145" s="552"/>
      <c r="BZ145" s="552"/>
      <c r="CA145" s="552"/>
      <c r="CB145" s="552"/>
      <c r="CC145" s="552"/>
      <c r="CD145" s="552"/>
      <c r="CE145" s="552"/>
      <c r="CF145" s="552"/>
      <c r="CG145" s="552"/>
      <c r="CH145" s="552"/>
      <c r="CI145" s="552"/>
      <c r="CJ145" s="552"/>
      <c r="CK145" s="552"/>
      <c r="CL145" s="552"/>
      <c r="CM145" s="552"/>
      <c r="CN145" s="552"/>
      <c r="CO145" s="552"/>
      <c r="CP145" s="552"/>
      <c r="CQ145" s="552"/>
      <c r="CR145" s="552"/>
      <c r="CS145" s="552"/>
      <c r="CT145" s="552"/>
      <c r="CU145" s="552"/>
      <c r="CV145" s="552"/>
      <c r="CW145" s="552"/>
      <c r="CX145" s="552"/>
      <c r="CY145" s="552"/>
      <c r="CZ145" s="552"/>
      <c r="DA145" s="552"/>
      <c r="DB145" s="552"/>
      <c r="DC145" s="552"/>
      <c r="DD145" s="552"/>
      <c r="DE145" s="552"/>
      <c r="DF145" s="552"/>
      <c r="DG145" s="552"/>
      <c r="DH145" s="552"/>
      <c r="DI145" s="552"/>
      <c r="DJ145" s="552"/>
      <c r="DK145" s="552"/>
      <c r="DL145" s="552"/>
      <c r="DM145" s="552"/>
      <c r="DN145" s="552"/>
      <c r="DO145" s="552"/>
      <c r="DP145" s="552"/>
      <c r="DQ145" s="552"/>
      <c r="DR145" s="552"/>
      <c r="DS145" s="552"/>
      <c r="DT145" s="552"/>
      <c r="DU145" s="552"/>
      <c r="DV145" s="552"/>
      <c r="DW145" s="552"/>
      <c r="DX145" s="552"/>
      <c r="DY145" s="552"/>
      <c r="DZ145" s="552"/>
      <c r="EA145" s="552"/>
      <c r="EB145" s="552"/>
      <c r="EC145" s="552"/>
      <c r="ED145" s="552"/>
      <c r="EE145" s="552"/>
      <c r="EF145" s="552"/>
      <c r="EG145" s="552"/>
      <c r="EH145" s="552"/>
      <c r="EI145" s="552"/>
      <c r="EJ145" s="552"/>
      <c r="EK145" s="552"/>
      <c r="EL145" s="552"/>
      <c r="EM145" s="552"/>
      <c r="EN145" s="552"/>
      <c r="EO145" s="552"/>
      <c r="EP145" s="552"/>
      <c r="EQ145" s="552"/>
      <c r="ER145" s="552"/>
      <c r="ES145" s="552"/>
      <c r="ET145" s="552"/>
      <c r="EU145" s="552"/>
      <c r="EV145" s="552"/>
      <c r="EW145" s="552"/>
      <c r="EX145" s="552"/>
      <c r="EY145" s="552"/>
      <c r="EZ145" s="552"/>
      <c r="FA145" s="552"/>
      <c r="FB145" s="552"/>
      <c r="FC145" s="552"/>
      <c r="FD145" s="552"/>
      <c r="FE145" s="552"/>
      <c r="FF145" s="552"/>
      <c r="FG145" s="552"/>
      <c r="FH145" s="552"/>
      <c r="FI145" s="552"/>
      <c r="FJ145" s="552"/>
      <c r="FK145" s="552"/>
      <c r="FL145" s="552"/>
      <c r="FM145" s="552"/>
      <c r="FN145" s="552"/>
      <c r="FO145" s="552"/>
      <c r="FP145" s="552"/>
      <c r="FQ145" s="552"/>
      <c r="FR145" s="552"/>
      <c r="FS145" s="552"/>
      <c r="FT145" s="552"/>
      <c r="FU145" s="552"/>
      <c r="FV145" s="552"/>
      <c r="FW145" s="552"/>
      <c r="FX145" s="552"/>
      <c r="FY145" s="552"/>
      <c r="FZ145" s="552"/>
      <c r="GA145" s="552"/>
      <c r="GB145" s="552"/>
      <c r="GC145" s="552"/>
      <c r="GD145" s="552"/>
      <c r="GE145" s="552"/>
      <c r="GF145" s="552"/>
      <c r="GG145" s="552"/>
      <c r="GH145" s="552"/>
      <c r="GI145" s="552"/>
      <c r="GJ145" s="552"/>
      <c r="GK145" s="552">
        <v>1</v>
      </c>
      <c r="GL145" s="552"/>
      <c r="GM145" s="552"/>
      <c r="GN145" s="552"/>
      <c r="GO145" s="552"/>
      <c r="GP145" s="552"/>
      <c r="GQ145" s="552"/>
      <c r="GR145" s="552"/>
      <c r="GS145" s="552"/>
      <c r="GT145" s="552"/>
      <c r="GU145" s="552"/>
      <c r="GV145" s="552"/>
      <c r="GW145" s="552"/>
      <c r="GX145" s="552"/>
      <c r="GY145" s="552"/>
      <c r="GZ145" s="552"/>
      <c r="HA145" s="552"/>
      <c r="HB145" s="552"/>
      <c r="HC145" s="552"/>
      <c r="HD145" s="552"/>
      <c r="HE145" s="552"/>
      <c r="HF145" s="552"/>
      <c r="HG145" s="552"/>
      <c r="HH145" s="552"/>
      <c r="HI145" s="552"/>
      <c r="HJ145" s="552"/>
      <c r="HK145" s="552"/>
      <c r="HL145" s="552"/>
      <c r="HM145" s="552"/>
      <c r="HN145" s="552"/>
      <c r="HO145" s="552"/>
      <c r="HP145" s="552"/>
      <c r="HQ145" s="552"/>
      <c r="HR145" s="552"/>
      <c r="HS145" s="552"/>
      <c r="HT145" s="552"/>
      <c r="HU145" s="552"/>
      <c r="HV145" s="552"/>
      <c r="HW145" s="552"/>
      <c r="HX145" s="552"/>
      <c r="HY145" s="552"/>
      <c r="HZ145" s="552"/>
      <c r="IA145" s="552"/>
      <c r="IB145" s="552"/>
      <c r="IC145" s="552"/>
      <c r="ID145" s="552"/>
      <c r="IE145" s="552"/>
      <c r="IF145" s="552"/>
      <c r="IG145" s="552"/>
      <c r="IH145" s="552"/>
      <c r="II145" s="552"/>
      <c r="IJ145" s="552"/>
      <c r="IK145" s="552"/>
      <c r="IL145" s="552"/>
      <c r="IM145" s="552"/>
      <c r="IN145" s="552"/>
      <c r="IO145" s="552"/>
      <c r="IP145" s="552"/>
      <c r="IQ145" s="552"/>
      <c r="IR145" s="552"/>
      <c r="IS145" s="552"/>
      <c r="IT145" s="552"/>
      <c r="IU145" s="552"/>
      <c r="IV145" s="552"/>
      <c r="IW145" s="552"/>
      <c r="IX145" s="552"/>
      <c r="IY145" s="552"/>
      <c r="IZ145" s="552"/>
      <c r="JA145" s="552"/>
      <c r="JB145" s="721"/>
      <c r="JC145" s="721"/>
      <c r="JD145" s="299"/>
      <c r="JE145" s="299"/>
      <c r="JF145" s="549" t="str">
        <f>CONCATENATE($B$144,C145,D145)</f>
        <v>6) 수위영상확인장치 보완수위영상확인장치 철거(재활용)카메라, 라우터, VPN, 거치대, 라이트 포함</v>
      </c>
      <c r="JG145" s="711">
        <f>F145</f>
        <v>1</v>
      </c>
      <c r="JH145" s="299" t="str">
        <f>E145</f>
        <v>대</v>
      </c>
      <c r="JI145" s="307"/>
      <c r="JJ145" s="712"/>
      <c r="JK145" s="566"/>
      <c r="JL145" s="567"/>
      <c r="JM145" s="568"/>
      <c r="JN145" s="569"/>
      <c r="JO145" s="569"/>
      <c r="JP145" s="569"/>
      <c r="JQ145"/>
      <c r="JR145"/>
      <c r="JS145"/>
      <c r="JT145"/>
      <c r="JU145"/>
      <c r="JV145"/>
      <c r="JW145"/>
      <c r="JX145"/>
      <c r="JY145"/>
      <c r="JZ145"/>
      <c r="KA145"/>
      <c r="KB145"/>
      <c r="KC145"/>
      <c r="KD145"/>
      <c r="KE145"/>
      <c r="KF145"/>
      <c r="KG145"/>
      <c r="KH145"/>
      <c r="KI145"/>
      <c r="KJ145"/>
      <c r="KK145"/>
      <c r="KL145"/>
      <c r="KM145"/>
      <c r="KN145"/>
      <c r="KO145"/>
      <c r="KP145"/>
      <c r="KQ145"/>
      <c r="KR145"/>
      <c r="KS145"/>
      <c r="KT145"/>
      <c r="KU145"/>
      <c r="KV145"/>
      <c r="KW145"/>
      <c r="KX145"/>
      <c r="KY145"/>
      <c r="KZ145"/>
      <c r="LA145"/>
      <c r="LB145"/>
      <c r="LC145"/>
      <c r="LD145"/>
      <c r="LE145"/>
      <c r="LF145"/>
      <c r="LG145"/>
      <c r="LH145"/>
      <c r="LI145"/>
      <c r="LJ145"/>
      <c r="LK145"/>
      <c r="LL145"/>
      <c r="LM145"/>
      <c r="LN145"/>
      <c r="LO145"/>
      <c r="LP145"/>
      <c r="LQ145"/>
      <c r="LR145"/>
      <c r="LS145"/>
      <c r="LT145"/>
      <c r="LU145"/>
      <c r="LV145"/>
      <c r="LW145"/>
      <c r="LX145"/>
      <c r="LY145"/>
      <c r="LZ145"/>
      <c r="MA145"/>
      <c r="MB145"/>
      <c r="MC145"/>
      <c r="MD145"/>
      <c r="ME145"/>
      <c r="MF145"/>
      <c r="MG145"/>
      <c r="MH145"/>
      <c r="MI145"/>
      <c r="MJ145"/>
      <c r="MK145"/>
      <c r="ML145"/>
      <c r="MM145"/>
      <c r="MN145"/>
      <c r="MO145"/>
      <c r="MP145"/>
      <c r="MQ145"/>
      <c r="MR145"/>
      <c r="MS145"/>
      <c r="MT145"/>
      <c r="MU145"/>
      <c r="MV145"/>
      <c r="MW145"/>
      <c r="MX145"/>
      <c r="MY145"/>
      <c r="MZ145"/>
      <c r="NA145"/>
      <c r="NB145"/>
      <c r="NC145"/>
    </row>
    <row r="146" spans="1:367" s="550" customFormat="1" ht="21.95" customHeight="1">
      <c r="A146" s="554"/>
      <c r="B146" s="555">
        <v>2</v>
      </c>
      <c r="C146" s="49" t="s">
        <v>1847</v>
      </c>
      <c r="D146" s="50" t="s">
        <v>1844</v>
      </c>
      <c r="E146" s="26" t="s">
        <v>74</v>
      </c>
      <c r="F146" s="552">
        <f>SUM(G146:IM146)</f>
        <v>1</v>
      </c>
      <c r="G146" s="552"/>
      <c r="H146" s="552"/>
      <c r="I146" s="552"/>
      <c r="J146" s="552"/>
      <c r="K146" s="552"/>
      <c r="L146" s="552"/>
      <c r="M146" s="552"/>
      <c r="N146" s="552"/>
      <c r="O146" s="552"/>
      <c r="P146" s="552"/>
      <c r="Q146" s="552"/>
      <c r="R146" s="552"/>
      <c r="S146" s="552"/>
      <c r="T146" s="552"/>
      <c r="U146" s="552"/>
      <c r="V146" s="552"/>
      <c r="W146" s="552"/>
      <c r="X146" s="552"/>
      <c r="Y146" s="552"/>
      <c r="Z146" s="552"/>
      <c r="AA146" s="552"/>
      <c r="AB146" s="552"/>
      <c r="AC146" s="552"/>
      <c r="AD146" s="552"/>
      <c r="AE146" s="552"/>
      <c r="AF146" s="552"/>
      <c r="AG146" s="552"/>
      <c r="AH146" s="552"/>
      <c r="AI146" s="552"/>
      <c r="AJ146" s="552"/>
      <c r="AK146" s="552"/>
      <c r="AL146" s="552"/>
      <c r="AM146" s="552"/>
      <c r="AN146" s="552"/>
      <c r="AO146" s="552"/>
      <c r="AP146" s="552"/>
      <c r="AQ146" s="552"/>
      <c r="AR146" s="552"/>
      <c r="AS146" s="552"/>
      <c r="AT146" s="552"/>
      <c r="AU146" s="552"/>
      <c r="AV146" s="552"/>
      <c r="AW146" s="552"/>
      <c r="AX146" s="552"/>
      <c r="AY146" s="552"/>
      <c r="AZ146" s="552"/>
      <c r="BA146" s="552"/>
      <c r="BB146" s="552"/>
      <c r="BC146" s="552"/>
      <c r="BD146" s="552"/>
      <c r="BE146" s="552"/>
      <c r="BF146" s="552"/>
      <c r="BG146" s="552"/>
      <c r="BH146" s="552"/>
      <c r="BI146" s="552"/>
      <c r="BJ146" s="552"/>
      <c r="BK146" s="552"/>
      <c r="BL146" s="552"/>
      <c r="BM146" s="552"/>
      <c r="BN146" s="552"/>
      <c r="BO146" s="552"/>
      <c r="BP146" s="552"/>
      <c r="BQ146" s="552"/>
      <c r="BR146" s="552"/>
      <c r="BS146" s="552"/>
      <c r="BT146" s="552"/>
      <c r="BU146" s="552"/>
      <c r="BV146" s="552"/>
      <c r="BW146" s="552"/>
      <c r="BX146" s="552"/>
      <c r="BY146" s="552"/>
      <c r="BZ146" s="552"/>
      <c r="CA146" s="552"/>
      <c r="CB146" s="552"/>
      <c r="CC146" s="552"/>
      <c r="CD146" s="552"/>
      <c r="CE146" s="552"/>
      <c r="CF146" s="552"/>
      <c r="CG146" s="552"/>
      <c r="CH146" s="552"/>
      <c r="CI146" s="552"/>
      <c r="CJ146" s="552"/>
      <c r="CK146" s="552"/>
      <c r="CL146" s="552"/>
      <c r="CM146" s="552"/>
      <c r="CN146" s="552"/>
      <c r="CO146" s="552"/>
      <c r="CP146" s="552"/>
      <c r="CQ146" s="552"/>
      <c r="CR146" s="552"/>
      <c r="CS146" s="552"/>
      <c r="CT146" s="552"/>
      <c r="CU146" s="552"/>
      <c r="CV146" s="552"/>
      <c r="CW146" s="552"/>
      <c r="CX146" s="552"/>
      <c r="CY146" s="552"/>
      <c r="CZ146" s="552"/>
      <c r="DA146" s="552"/>
      <c r="DB146" s="552"/>
      <c r="DC146" s="552"/>
      <c r="DD146" s="552"/>
      <c r="DE146" s="552"/>
      <c r="DF146" s="552"/>
      <c r="DG146" s="552"/>
      <c r="DH146" s="552"/>
      <c r="DI146" s="552"/>
      <c r="DJ146" s="552"/>
      <c r="DK146" s="552"/>
      <c r="DL146" s="552"/>
      <c r="DM146" s="552"/>
      <c r="DN146" s="552"/>
      <c r="DO146" s="552"/>
      <c r="DP146" s="552"/>
      <c r="DQ146" s="552"/>
      <c r="DR146" s="552"/>
      <c r="DS146" s="552"/>
      <c r="DT146" s="552"/>
      <c r="DU146" s="552"/>
      <c r="DV146" s="552"/>
      <c r="DW146" s="552"/>
      <c r="DX146" s="552"/>
      <c r="DY146" s="552"/>
      <c r="DZ146" s="552"/>
      <c r="EA146" s="552"/>
      <c r="EB146" s="552"/>
      <c r="EC146" s="552"/>
      <c r="ED146" s="552"/>
      <c r="EE146" s="552"/>
      <c r="EF146" s="552"/>
      <c r="EG146" s="552"/>
      <c r="EH146" s="552"/>
      <c r="EI146" s="552"/>
      <c r="EJ146" s="552"/>
      <c r="EK146" s="552"/>
      <c r="EL146" s="552"/>
      <c r="EM146" s="552"/>
      <c r="EN146" s="552"/>
      <c r="EO146" s="552"/>
      <c r="EP146" s="552"/>
      <c r="EQ146" s="552"/>
      <c r="ER146" s="552"/>
      <c r="ES146" s="552"/>
      <c r="ET146" s="552"/>
      <c r="EU146" s="552"/>
      <c r="EV146" s="552"/>
      <c r="EW146" s="552"/>
      <c r="EX146" s="552"/>
      <c r="EY146" s="552"/>
      <c r="EZ146" s="552"/>
      <c r="FA146" s="552"/>
      <c r="FB146" s="552"/>
      <c r="FC146" s="552"/>
      <c r="FD146" s="552"/>
      <c r="FE146" s="552"/>
      <c r="FF146" s="552"/>
      <c r="FG146" s="552"/>
      <c r="FH146" s="552"/>
      <c r="FI146" s="552"/>
      <c r="FJ146" s="552"/>
      <c r="FK146" s="552"/>
      <c r="FL146" s="552"/>
      <c r="FM146" s="552"/>
      <c r="FN146" s="552"/>
      <c r="FO146" s="552"/>
      <c r="FP146" s="552"/>
      <c r="FQ146" s="552"/>
      <c r="FR146" s="552"/>
      <c r="FS146" s="552"/>
      <c r="FT146" s="552"/>
      <c r="FU146" s="552"/>
      <c r="FV146" s="552"/>
      <c r="FW146" s="552"/>
      <c r="FX146" s="552"/>
      <c r="FY146" s="552"/>
      <c r="FZ146" s="552"/>
      <c r="GA146" s="552"/>
      <c r="GB146" s="552"/>
      <c r="GC146" s="552"/>
      <c r="GD146" s="552"/>
      <c r="GE146" s="552"/>
      <c r="GF146" s="552"/>
      <c r="GG146" s="552"/>
      <c r="GH146" s="552"/>
      <c r="GI146" s="552"/>
      <c r="GJ146" s="552"/>
      <c r="GK146" s="552"/>
      <c r="GL146" s="552"/>
      <c r="GM146" s="552"/>
      <c r="GN146" s="552"/>
      <c r="GO146" s="552"/>
      <c r="GP146" s="552"/>
      <c r="GQ146" s="552"/>
      <c r="GR146" s="552"/>
      <c r="GS146" s="552"/>
      <c r="GT146" s="552"/>
      <c r="GU146" s="552"/>
      <c r="GV146" s="552"/>
      <c r="GW146" s="552"/>
      <c r="GX146" s="552"/>
      <c r="GY146" s="552"/>
      <c r="GZ146" s="552"/>
      <c r="HA146" s="552"/>
      <c r="HB146" s="552"/>
      <c r="HC146" s="552"/>
      <c r="HD146" s="552"/>
      <c r="HE146" s="552"/>
      <c r="HF146" s="552"/>
      <c r="HG146" s="552"/>
      <c r="HH146" s="552"/>
      <c r="HI146" s="552"/>
      <c r="HJ146" s="552"/>
      <c r="HK146" s="552"/>
      <c r="HL146" s="552"/>
      <c r="HM146" s="552"/>
      <c r="HN146" s="552">
        <v>1</v>
      </c>
      <c r="HO146" s="552"/>
      <c r="HP146" s="552"/>
      <c r="HQ146" s="552"/>
      <c r="HR146" s="552"/>
      <c r="HS146" s="552"/>
      <c r="HT146" s="552"/>
      <c r="HU146" s="552"/>
      <c r="HV146" s="552"/>
      <c r="HW146" s="552"/>
      <c r="HX146" s="552"/>
      <c r="HY146" s="552"/>
      <c r="HZ146" s="552"/>
      <c r="IA146" s="552"/>
      <c r="IB146" s="552"/>
      <c r="IC146" s="552"/>
      <c r="ID146" s="552"/>
      <c r="IE146" s="552"/>
      <c r="IF146" s="552"/>
      <c r="IG146" s="552"/>
      <c r="IH146" s="552"/>
      <c r="II146" s="552"/>
      <c r="IJ146" s="552"/>
      <c r="IK146" s="552"/>
      <c r="IL146" s="552"/>
      <c r="IM146" s="552"/>
      <c r="IN146" s="552"/>
      <c r="IO146" s="552"/>
      <c r="IP146" s="552"/>
      <c r="IQ146" s="552"/>
      <c r="IR146" s="552"/>
      <c r="IS146" s="552"/>
      <c r="IT146" s="552"/>
      <c r="IU146" s="552"/>
      <c r="IV146" s="552"/>
      <c r="IW146" s="552"/>
      <c r="IX146" s="552"/>
      <c r="IY146" s="552"/>
      <c r="IZ146" s="552"/>
      <c r="JA146" s="552"/>
      <c r="JB146" s="721"/>
      <c r="JC146" s="721"/>
      <c r="JD146" s="299"/>
      <c r="JE146" s="299"/>
      <c r="JF146" s="549" t="str">
        <f>CONCATENATE($B$144,C146,D146)</f>
        <v>6) 수위영상확인장치 보완수위영상확인장치 설치카메라, 라우터, VPN, 거치대, 라이트 포함</v>
      </c>
      <c r="JG146" s="711">
        <f>F146</f>
        <v>1</v>
      </c>
      <c r="JH146" s="299" t="str">
        <f>E146</f>
        <v>대</v>
      </c>
      <c r="JI146" s="307"/>
      <c r="JJ146" s="712"/>
      <c r="JK146" s="566"/>
      <c r="JL146" s="567"/>
      <c r="JM146" s="568"/>
      <c r="JN146" s="569"/>
      <c r="JO146" s="569"/>
      <c r="JP146" s="569"/>
      <c r="JQ146"/>
      <c r="JR146"/>
      <c r="JS146"/>
      <c r="JT146"/>
      <c r="JU146"/>
      <c r="JV146"/>
      <c r="JW146"/>
      <c r="JX146"/>
      <c r="JY146"/>
      <c r="JZ146"/>
      <c r="KA146"/>
      <c r="KB146"/>
      <c r="KC146"/>
      <c r="KD146"/>
      <c r="KE146"/>
      <c r="KF146"/>
      <c r="KG146"/>
      <c r="KH146"/>
      <c r="KI146"/>
      <c r="KJ146"/>
      <c r="KK146"/>
      <c r="KL146"/>
      <c r="KM146"/>
      <c r="KN146"/>
      <c r="KO146"/>
      <c r="KP146"/>
      <c r="KQ146"/>
      <c r="KR146"/>
      <c r="KS146"/>
      <c r="KT146"/>
      <c r="KU146"/>
      <c r="KV146"/>
      <c r="KW146"/>
      <c r="KX146"/>
      <c r="KY146"/>
      <c r="KZ146"/>
      <c r="LA146"/>
      <c r="LB146"/>
      <c r="LC146"/>
      <c r="LD146"/>
      <c r="LE146"/>
      <c r="LF146"/>
      <c r="LG146"/>
      <c r="LH146"/>
      <c r="LI146"/>
      <c r="LJ146"/>
      <c r="LK146"/>
      <c r="LL146"/>
      <c r="LM146"/>
      <c r="LN146"/>
      <c r="LO146"/>
      <c r="LP146"/>
      <c r="LQ146"/>
      <c r="LR146"/>
      <c r="LS146"/>
      <c r="LT146"/>
      <c r="LU146"/>
      <c r="LV146"/>
      <c r="LW146"/>
      <c r="LX146"/>
      <c r="LY146"/>
      <c r="LZ146"/>
      <c r="MA146"/>
      <c r="MB146"/>
      <c r="MC146"/>
      <c r="MD146"/>
      <c r="ME146"/>
      <c r="MF146"/>
      <c r="MG146"/>
      <c r="MH146"/>
      <c r="MI146"/>
      <c r="MJ146"/>
      <c r="MK146"/>
      <c r="ML146"/>
      <c r="MM146"/>
      <c r="MN146"/>
      <c r="MO146"/>
      <c r="MP146"/>
      <c r="MQ146"/>
      <c r="MR146"/>
      <c r="MS146"/>
      <c r="MT146"/>
      <c r="MU146"/>
      <c r="MV146"/>
      <c r="MW146"/>
      <c r="MX146"/>
      <c r="MY146"/>
      <c r="MZ146"/>
      <c r="NA146"/>
      <c r="NB146"/>
      <c r="NC146"/>
    </row>
    <row r="147" spans="1:367" s="550" customFormat="1" ht="21.95" customHeight="1">
      <c r="A147" s="554"/>
      <c r="B147" s="555"/>
      <c r="C147" s="49"/>
      <c r="D147" s="50"/>
      <c r="E147" s="26"/>
      <c r="F147" s="552"/>
      <c r="G147" s="552"/>
      <c r="H147" s="552"/>
      <c r="I147" s="552"/>
      <c r="J147" s="552"/>
      <c r="K147" s="552"/>
      <c r="L147" s="552"/>
      <c r="M147" s="552"/>
      <c r="N147" s="552"/>
      <c r="O147" s="552"/>
      <c r="P147" s="552"/>
      <c r="Q147" s="552"/>
      <c r="R147" s="552"/>
      <c r="S147" s="552"/>
      <c r="T147" s="552"/>
      <c r="U147" s="552"/>
      <c r="V147" s="552"/>
      <c r="W147" s="552"/>
      <c r="X147" s="552"/>
      <c r="Y147" s="552"/>
      <c r="Z147" s="552"/>
      <c r="AA147" s="552"/>
      <c r="AB147" s="552"/>
      <c r="AC147" s="552"/>
      <c r="AD147" s="552"/>
      <c r="AE147" s="552"/>
      <c r="AF147" s="552"/>
      <c r="AG147" s="552"/>
      <c r="AH147" s="552"/>
      <c r="AI147" s="552"/>
      <c r="AJ147" s="552"/>
      <c r="AK147" s="552"/>
      <c r="AL147" s="552"/>
      <c r="AM147" s="552"/>
      <c r="AN147" s="552"/>
      <c r="AO147" s="552"/>
      <c r="AP147" s="552"/>
      <c r="AQ147" s="552"/>
      <c r="AR147" s="552"/>
      <c r="AS147" s="552"/>
      <c r="AT147" s="552"/>
      <c r="AU147" s="552"/>
      <c r="AV147" s="552"/>
      <c r="AW147" s="552"/>
      <c r="AX147" s="552"/>
      <c r="AY147" s="552"/>
      <c r="AZ147" s="552"/>
      <c r="BA147" s="552"/>
      <c r="BB147" s="552"/>
      <c r="BC147" s="552"/>
      <c r="BD147" s="552"/>
      <c r="BE147" s="552"/>
      <c r="BF147" s="552"/>
      <c r="BG147" s="552"/>
      <c r="BH147" s="552"/>
      <c r="BI147" s="552"/>
      <c r="BJ147" s="552"/>
      <c r="BK147" s="552"/>
      <c r="BL147" s="552"/>
      <c r="BM147" s="552"/>
      <c r="BN147" s="552"/>
      <c r="BO147" s="552"/>
      <c r="BP147" s="552"/>
      <c r="BQ147" s="552"/>
      <c r="BR147" s="552"/>
      <c r="BS147" s="552"/>
      <c r="BT147" s="552"/>
      <c r="BU147" s="552"/>
      <c r="BV147" s="552"/>
      <c r="BW147" s="552"/>
      <c r="BX147" s="552"/>
      <c r="BY147" s="552"/>
      <c r="BZ147" s="552"/>
      <c r="CA147" s="552"/>
      <c r="CB147" s="552"/>
      <c r="CC147" s="552"/>
      <c r="CD147" s="552"/>
      <c r="CE147" s="552"/>
      <c r="CF147" s="552"/>
      <c r="CG147" s="552"/>
      <c r="CH147" s="552"/>
      <c r="CI147" s="552"/>
      <c r="CJ147" s="552"/>
      <c r="CK147" s="552"/>
      <c r="CL147" s="552"/>
      <c r="CM147" s="552"/>
      <c r="CN147" s="552"/>
      <c r="CO147" s="552"/>
      <c r="CP147" s="552"/>
      <c r="CQ147" s="552"/>
      <c r="CR147" s="552"/>
      <c r="CS147" s="552"/>
      <c r="CT147" s="552"/>
      <c r="CU147" s="552"/>
      <c r="CV147" s="552"/>
      <c r="CW147" s="552"/>
      <c r="CX147" s="552"/>
      <c r="CY147" s="552"/>
      <c r="CZ147" s="552"/>
      <c r="DA147" s="552"/>
      <c r="DB147" s="552"/>
      <c r="DC147" s="552"/>
      <c r="DD147" s="552"/>
      <c r="DE147" s="552"/>
      <c r="DF147" s="552"/>
      <c r="DG147" s="552"/>
      <c r="DH147" s="552"/>
      <c r="DI147" s="552"/>
      <c r="DJ147" s="552"/>
      <c r="DK147" s="552"/>
      <c r="DL147" s="552"/>
      <c r="DM147" s="552"/>
      <c r="DN147" s="552"/>
      <c r="DO147" s="552"/>
      <c r="DP147" s="552"/>
      <c r="DQ147" s="552"/>
      <c r="DR147" s="552"/>
      <c r="DS147" s="552"/>
      <c r="DT147" s="552"/>
      <c r="DU147" s="552"/>
      <c r="DV147" s="552"/>
      <c r="DW147" s="552"/>
      <c r="DX147" s="552"/>
      <c r="DY147" s="552"/>
      <c r="DZ147" s="552"/>
      <c r="EA147" s="552"/>
      <c r="EB147" s="552"/>
      <c r="EC147" s="552"/>
      <c r="ED147" s="552"/>
      <c r="EE147" s="552"/>
      <c r="EF147" s="552"/>
      <c r="EG147" s="552"/>
      <c r="EH147" s="552"/>
      <c r="EI147" s="552"/>
      <c r="EJ147" s="552"/>
      <c r="EK147" s="552"/>
      <c r="EL147" s="552"/>
      <c r="EM147" s="552"/>
      <c r="EN147" s="552"/>
      <c r="EO147" s="552"/>
      <c r="EP147" s="552"/>
      <c r="EQ147" s="552"/>
      <c r="ER147" s="552"/>
      <c r="ES147" s="552"/>
      <c r="ET147" s="552"/>
      <c r="EU147" s="552"/>
      <c r="EV147" s="552"/>
      <c r="EW147" s="552"/>
      <c r="EX147" s="552"/>
      <c r="EY147" s="552"/>
      <c r="EZ147" s="552"/>
      <c r="FA147" s="552"/>
      <c r="FB147" s="552"/>
      <c r="FC147" s="552"/>
      <c r="FD147" s="552"/>
      <c r="FE147" s="552"/>
      <c r="FF147" s="552"/>
      <c r="FG147" s="552"/>
      <c r="FH147" s="552"/>
      <c r="FI147" s="552"/>
      <c r="FJ147" s="552"/>
      <c r="FK147" s="552"/>
      <c r="FL147" s="552"/>
      <c r="FM147" s="552"/>
      <c r="FN147" s="552"/>
      <c r="FO147" s="552"/>
      <c r="FP147" s="552"/>
      <c r="FQ147" s="552"/>
      <c r="FR147" s="552"/>
      <c r="FS147" s="552"/>
      <c r="FT147" s="552"/>
      <c r="FU147" s="552"/>
      <c r="FV147" s="552"/>
      <c r="FW147" s="552"/>
      <c r="FX147" s="552"/>
      <c r="FY147" s="552"/>
      <c r="FZ147" s="552"/>
      <c r="GA147" s="552"/>
      <c r="GB147" s="552"/>
      <c r="GC147" s="552"/>
      <c r="GD147" s="552"/>
      <c r="GE147" s="552"/>
      <c r="GF147" s="552"/>
      <c r="GG147" s="552"/>
      <c r="GH147" s="552"/>
      <c r="GI147" s="552"/>
      <c r="GJ147" s="552"/>
      <c r="GK147" s="552"/>
      <c r="GL147" s="552"/>
      <c r="GM147" s="552"/>
      <c r="GN147" s="552"/>
      <c r="GO147" s="552"/>
      <c r="GP147" s="552"/>
      <c r="GQ147" s="552"/>
      <c r="GR147" s="552"/>
      <c r="GS147" s="552"/>
      <c r="GT147" s="552"/>
      <c r="GU147" s="552"/>
      <c r="GV147" s="552"/>
      <c r="GW147" s="552"/>
      <c r="GX147" s="552"/>
      <c r="GY147" s="552"/>
      <c r="GZ147" s="552"/>
      <c r="HA147" s="552"/>
      <c r="HB147" s="552"/>
      <c r="HC147" s="552"/>
      <c r="HD147" s="552"/>
      <c r="HE147" s="552"/>
      <c r="HF147" s="552"/>
      <c r="HG147" s="552"/>
      <c r="HH147" s="552"/>
      <c r="HI147" s="552"/>
      <c r="HJ147" s="552"/>
      <c r="HK147" s="552"/>
      <c r="HL147" s="552"/>
      <c r="HM147" s="552"/>
      <c r="HN147" s="552"/>
      <c r="HO147" s="552"/>
      <c r="HP147" s="552"/>
      <c r="HQ147" s="552"/>
      <c r="HR147" s="552"/>
      <c r="HS147" s="552"/>
      <c r="HT147" s="552"/>
      <c r="HU147" s="552"/>
      <c r="HV147" s="552"/>
      <c r="HW147" s="552"/>
      <c r="HX147" s="552"/>
      <c r="HY147" s="552"/>
      <c r="HZ147" s="552"/>
      <c r="IA147" s="552"/>
      <c r="IB147" s="552"/>
      <c r="IC147" s="552"/>
      <c r="ID147" s="552"/>
      <c r="IE147" s="552"/>
      <c r="IF147" s="552"/>
      <c r="IG147" s="552"/>
      <c r="IH147" s="552"/>
      <c r="II147" s="552"/>
      <c r="IJ147" s="552"/>
      <c r="IK147" s="552"/>
      <c r="IL147" s="552"/>
      <c r="IM147" s="552"/>
      <c r="IN147" s="552"/>
      <c r="IO147" s="552"/>
      <c r="IP147" s="552"/>
      <c r="IQ147" s="552"/>
      <c r="IR147" s="552"/>
      <c r="IS147" s="552"/>
      <c r="IT147" s="552"/>
      <c r="IU147" s="552"/>
      <c r="IV147" s="552"/>
      <c r="IW147" s="552"/>
      <c r="IX147" s="552"/>
      <c r="IY147" s="552"/>
      <c r="IZ147" s="552"/>
      <c r="JA147" s="552"/>
      <c r="JB147" s="721"/>
      <c r="JC147" s="721"/>
      <c r="JD147" s="299"/>
      <c r="JE147" s="299"/>
      <c r="JF147" s="549"/>
      <c r="JG147" s="711"/>
      <c r="JH147" s="299"/>
      <c r="JI147" s="307"/>
      <c r="JJ147" s="712"/>
      <c r="JK147" s="566"/>
      <c r="JL147" s="567"/>
      <c r="JM147" s="568"/>
      <c r="JN147" s="569"/>
      <c r="JO147" s="569"/>
      <c r="JP147" s="569"/>
      <c r="JQ147"/>
      <c r="JR147"/>
      <c r="JS147"/>
      <c r="JT147"/>
      <c r="JU147"/>
      <c r="JV147"/>
      <c r="JW147"/>
      <c r="JX147"/>
      <c r="JY147"/>
      <c r="JZ147"/>
      <c r="KA147"/>
      <c r="KB147"/>
      <c r="KC147"/>
      <c r="KD147"/>
      <c r="KE147"/>
      <c r="KF147"/>
      <c r="KG147"/>
      <c r="KH147"/>
      <c r="KI147"/>
      <c r="KJ147"/>
      <c r="KK147"/>
      <c r="KL147"/>
      <c r="KM147"/>
      <c r="KN147"/>
      <c r="KO147"/>
      <c r="KP147"/>
      <c r="KQ147"/>
      <c r="KR147"/>
      <c r="KS147"/>
      <c r="KT147"/>
      <c r="KU147"/>
      <c r="KV147"/>
      <c r="KW147"/>
      <c r="KX147"/>
      <c r="KY147"/>
      <c r="KZ147"/>
      <c r="LA147"/>
      <c r="LB147"/>
      <c r="LC147"/>
      <c r="LD147"/>
      <c r="LE147"/>
      <c r="LF147"/>
      <c r="LG147"/>
      <c r="LH147"/>
      <c r="LI147"/>
      <c r="LJ147"/>
      <c r="LK147"/>
      <c r="LL147"/>
      <c r="LM147"/>
      <c r="LN147"/>
      <c r="LO147"/>
      <c r="LP147"/>
      <c r="LQ147"/>
      <c r="LR147"/>
      <c r="LS147"/>
      <c r="LT147"/>
      <c r="LU147"/>
      <c r="LV147"/>
      <c r="LW147"/>
      <c r="LX147"/>
      <c r="LY147"/>
      <c r="LZ147"/>
      <c r="MA147"/>
      <c r="MB147"/>
      <c r="MC147"/>
      <c r="MD147"/>
      <c r="ME147"/>
      <c r="MF147"/>
      <c r="MG147"/>
      <c r="MH147"/>
      <c r="MI147"/>
      <c r="MJ147"/>
      <c r="MK147"/>
      <c r="ML147"/>
      <c r="MM147"/>
      <c r="MN147"/>
      <c r="MO147"/>
      <c r="MP147"/>
      <c r="MQ147"/>
      <c r="MR147"/>
      <c r="MS147"/>
      <c r="MT147"/>
      <c r="MU147"/>
      <c r="MV147"/>
      <c r="MW147"/>
      <c r="MX147"/>
      <c r="MY147"/>
      <c r="MZ147"/>
      <c r="NA147"/>
      <c r="NB147"/>
      <c r="NC147"/>
    </row>
    <row r="148" spans="1:367" s="550" customFormat="1" ht="21.95" customHeight="1">
      <c r="A148" s="554"/>
      <c r="B148" s="551" t="s">
        <v>2420</v>
      </c>
      <c r="C148" s="49"/>
      <c r="D148" s="50"/>
      <c r="E148" s="26"/>
      <c r="F148" s="552"/>
      <c r="G148" s="552"/>
      <c r="H148" s="552"/>
      <c r="I148" s="552"/>
      <c r="J148" s="552"/>
      <c r="K148" s="552"/>
      <c r="L148" s="552"/>
      <c r="M148" s="552"/>
      <c r="N148" s="552"/>
      <c r="O148" s="552"/>
      <c r="P148" s="552"/>
      <c r="Q148" s="552"/>
      <c r="R148" s="552"/>
      <c r="S148" s="552"/>
      <c r="T148" s="552"/>
      <c r="U148" s="552"/>
      <c r="V148" s="552"/>
      <c r="W148" s="552"/>
      <c r="X148" s="552"/>
      <c r="Y148" s="552"/>
      <c r="Z148" s="552"/>
      <c r="AA148" s="552"/>
      <c r="AB148" s="552"/>
      <c r="AC148" s="552"/>
      <c r="AD148" s="552"/>
      <c r="AE148" s="552"/>
      <c r="AF148" s="552"/>
      <c r="AG148" s="552"/>
      <c r="AH148" s="552"/>
      <c r="AI148" s="552"/>
      <c r="AJ148" s="552"/>
      <c r="AK148" s="552"/>
      <c r="AL148" s="552"/>
      <c r="AM148" s="552"/>
      <c r="AN148" s="552"/>
      <c r="AO148" s="552"/>
      <c r="AP148" s="552"/>
      <c r="AQ148" s="552"/>
      <c r="AR148" s="552"/>
      <c r="AS148" s="552"/>
      <c r="AT148" s="552"/>
      <c r="AU148" s="552"/>
      <c r="AV148" s="552"/>
      <c r="AW148" s="552"/>
      <c r="AX148" s="552"/>
      <c r="AY148" s="552"/>
      <c r="AZ148" s="552"/>
      <c r="BA148" s="552"/>
      <c r="BB148" s="552"/>
      <c r="BC148" s="552"/>
      <c r="BD148" s="552"/>
      <c r="BE148" s="552"/>
      <c r="BF148" s="552"/>
      <c r="BG148" s="552"/>
      <c r="BH148" s="552"/>
      <c r="BI148" s="552"/>
      <c r="BJ148" s="552"/>
      <c r="BK148" s="552"/>
      <c r="BL148" s="552"/>
      <c r="BM148" s="552"/>
      <c r="BN148" s="552"/>
      <c r="BO148" s="552"/>
      <c r="BP148" s="552"/>
      <c r="BQ148" s="552"/>
      <c r="BR148" s="552"/>
      <c r="BS148" s="552"/>
      <c r="BT148" s="552"/>
      <c r="BU148" s="552"/>
      <c r="BV148" s="552"/>
      <c r="BW148" s="552"/>
      <c r="BX148" s="552"/>
      <c r="BY148" s="552"/>
      <c r="BZ148" s="552"/>
      <c r="CA148" s="552"/>
      <c r="CB148" s="552"/>
      <c r="CC148" s="552"/>
      <c r="CD148" s="552"/>
      <c r="CE148" s="552"/>
      <c r="CF148" s="552"/>
      <c r="CG148" s="552"/>
      <c r="CH148" s="552"/>
      <c r="CI148" s="552"/>
      <c r="CJ148" s="552"/>
      <c r="CK148" s="552"/>
      <c r="CL148" s="552"/>
      <c r="CM148" s="552"/>
      <c r="CN148" s="552"/>
      <c r="CO148" s="552"/>
      <c r="CP148" s="552"/>
      <c r="CQ148" s="552"/>
      <c r="CR148" s="552"/>
      <c r="CS148" s="552"/>
      <c r="CT148" s="552"/>
      <c r="CU148" s="552"/>
      <c r="CV148" s="552"/>
      <c r="CW148" s="552"/>
      <c r="CX148" s="552"/>
      <c r="CY148" s="552"/>
      <c r="CZ148" s="552"/>
      <c r="DA148" s="552"/>
      <c r="DB148" s="552"/>
      <c r="DC148" s="552"/>
      <c r="DD148" s="552"/>
      <c r="DE148" s="552"/>
      <c r="DF148" s="552"/>
      <c r="DG148" s="552"/>
      <c r="DH148" s="552"/>
      <c r="DI148" s="552"/>
      <c r="DJ148" s="552"/>
      <c r="DK148" s="552"/>
      <c r="DL148" s="552"/>
      <c r="DM148" s="552"/>
      <c r="DN148" s="552"/>
      <c r="DO148" s="552"/>
      <c r="DP148" s="552"/>
      <c r="DQ148" s="552"/>
      <c r="DR148" s="552"/>
      <c r="DS148" s="552"/>
      <c r="DT148" s="552"/>
      <c r="DU148" s="552"/>
      <c r="DV148" s="552"/>
      <c r="DW148" s="552"/>
      <c r="DX148" s="552"/>
      <c r="DY148" s="552"/>
      <c r="DZ148" s="552"/>
      <c r="EA148" s="552"/>
      <c r="EB148" s="552"/>
      <c r="EC148" s="552"/>
      <c r="ED148" s="552"/>
      <c r="EE148" s="552"/>
      <c r="EF148" s="552"/>
      <c r="EG148" s="552"/>
      <c r="EH148" s="552"/>
      <c r="EI148" s="552"/>
      <c r="EJ148" s="552"/>
      <c r="EK148" s="552"/>
      <c r="EL148" s="552"/>
      <c r="EM148" s="552"/>
      <c r="EN148" s="552"/>
      <c r="EO148" s="552"/>
      <c r="EP148" s="552"/>
      <c r="EQ148" s="552"/>
      <c r="ER148" s="552"/>
      <c r="ES148" s="552"/>
      <c r="ET148" s="552"/>
      <c r="EU148" s="552"/>
      <c r="EV148" s="552"/>
      <c r="EW148" s="552"/>
      <c r="EX148" s="552"/>
      <c r="EY148" s="552"/>
      <c r="EZ148" s="552"/>
      <c r="FA148" s="552"/>
      <c r="FB148" s="552"/>
      <c r="FC148" s="552"/>
      <c r="FD148" s="552"/>
      <c r="FE148" s="552"/>
      <c r="FF148" s="552"/>
      <c r="FG148" s="552"/>
      <c r="FH148" s="552"/>
      <c r="FI148" s="552"/>
      <c r="FJ148" s="552"/>
      <c r="FK148" s="552"/>
      <c r="FL148" s="552"/>
      <c r="FM148" s="552"/>
      <c r="FN148" s="552"/>
      <c r="FO148" s="552"/>
      <c r="FP148" s="552"/>
      <c r="FQ148" s="552"/>
      <c r="FR148" s="552"/>
      <c r="FS148" s="552"/>
      <c r="FT148" s="552"/>
      <c r="FU148" s="552"/>
      <c r="FV148" s="552"/>
      <c r="FW148" s="552"/>
      <c r="FX148" s="552"/>
      <c r="FY148" s="552"/>
      <c r="FZ148" s="552"/>
      <c r="GA148" s="552"/>
      <c r="GB148" s="552"/>
      <c r="GC148" s="552"/>
      <c r="GD148" s="552"/>
      <c r="GE148" s="552"/>
      <c r="GF148" s="552"/>
      <c r="GG148" s="552"/>
      <c r="GH148" s="552"/>
      <c r="GI148" s="552"/>
      <c r="GJ148" s="552"/>
      <c r="GK148" s="552"/>
      <c r="GL148" s="552"/>
      <c r="GM148" s="552"/>
      <c r="GN148" s="552"/>
      <c r="GO148" s="552"/>
      <c r="GP148" s="552"/>
      <c r="GQ148" s="552"/>
      <c r="GR148" s="552"/>
      <c r="GS148" s="552"/>
      <c r="GT148" s="552"/>
      <c r="GU148" s="552"/>
      <c r="GV148" s="552"/>
      <c r="GW148" s="552"/>
      <c r="GX148" s="552"/>
      <c r="GY148" s="552"/>
      <c r="GZ148" s="552"/>
      <c r="HA148" s="552"/>
      <c r="HB148" s="552"/>
      <c r="HC148" s="552"/>
      <c r="HD148" s="552"/>
      <c r="HE148" s="552"/>
      <c r="HF148" s="552"/>
      <c r="HG148" s="552"/>
      <c r="HH148" s="552"/>
      <c r="HI148" s="552"/>
      <c r="HJ148" s="552"/>
      <c r="HK148" s="552"/>
      <c r="HL148" s="552"/>
      <c r="HM148" s="552"/>
      <c r="HN148" s="552"/>
      <c r="HO148" s="552"/>
      <c r="HP148" s="552"/>
      <c r="HQ148" s="552"/>
      <c r="HR148" s="552"/>
      <c r="HS148" s="552"/>
      <c r="HT148" s="552"/>
      <c r="HU148" s="552"/>
      <c r="HV148" s="552"/>
      <c r="HW148" s="552"/>
      <c r="HX148" s="552"/>
      <c r="HY148" s="552"/>
      <c r="HZ148" s="552"/>
      <c r="IA148" s="552"/>
      <c r="IB148" s="552"/>
      <c r="IC148" s="552"/>
      <c r="ID148" s="552"/>
      <c r="IE148" s="552"/>
      <c r="IF148" s="552"/>
      <c r="IG148" s="552"/>
      <c r="IH148" s="552"/>
      <c r="II148" s="552"/>
      <c r="IJ148" s="552"/>
      <c r="IK148" s="552"/>
      <c r="IL148" s="552"/>
      <c r="IM148" s="552"/>
      <c r="IN148" s="552"/>
      <c r="IO148" s="552"/>
      <c r="IP148" s="552"/>
      <c r="IQ148" s="552"/>
      <c r="IR148" s="552"/>
      <c r="IS148" s="552"/>
      <c r="IT148" s="552"/>
      <c r="IU148" s="552"/>
      <c r="IV148" s="552"/>
      <c r="IW148" s="552"/>
      <c r="IX148" s="552"/>
      <c r="IY148" s="552"/>
      <c r="IZ148" s="552"/>
      <c r="JA148" s="552"/>
      <c r="JB148" s="721"/>
      <c r="JC148" s="721"/>
      <c r="JD148" s="299"/>
      <c r="JE148" s="299"/>
      <c r="JF148" s="549"/>
      <c r="JG148" s="711"/>
      <c r="JH148" s="299"/>
      <c r="JI148" s="307"/>
      <c r="JJ148" s="712"/>
      <c r="JK148" s="566"/>
      <c r="JL148" s="567"/>
      <c r="JM148" s="568"/>
      <c r="JN148" s="569"/>
      <c r="JO148" s="569"/>
      <c r="JP148" s="569"/>
      <c r="JQ148"/>
      <c r="JR148"/>
      <c r="JS148"/>
      <c r="JT148"/>
      <c r="JU148"/>
      <c r="JV148"/>
      <c r="JW148"/>
      <c r="JX148"/>
      <c r="JY148"/>
      <c r="JZ148"/>
      <c r="KA148"/>
      <c r="KB148"/>
      <c r="KC148"/>
      <c r="KD148"/>
      <c r="KE148"/>
      <c r="KF148"/>
      <c r="KG148"/>
      <c r="KH148"/>
      <c r="KI148"/>
      <c r="KJ148"/>
      <c r="KK148"/>
      <c r="KL148"/>
      <c r="KM148"/>
      <c r="KN148"/>
      <c r="KO148"/>
      <c r="KP148"/>
      <c r="KQ148"/>
      <c r="KR148"/>
      <c r="KS148"/>
      <c r="KT148"/>
      <c r="KU148"/>
      <c r="KV148"/>
      <c r="KW148"/>
      <c r="KX148"/>
      <c r="KY148"/>
      <c r="KZ148"/>
      <c r="LA148"/>
      <c r="LB148"/>
      <c r="LC148"/>
      <c r="LD148"/>
      <c r="LE148"/>
      <c r="LF148"/>
      <c r="LG148"/>
      <c r="LH148"/>
      <c r="LI148"/>
      <c r="LJ148"/>
      <c r="LK148"/>
      <c r="LL148"/>
      <c r="LM148"/>
      <c r="LN148"/>
      <c r="LO148"/>
      <c r="LP148"/>
      <c r="LQ148"/>
      <c r="LR148"/>
      <c r="LS148"/>
      <c r="LT148"/>
      <c r="LU148"/>
      <c r="LV148"/>
      <c r="LW148"/>
      <c r="LX148"/>
      <c r="LY148"/>
      <c r="LZ148"/>
      <c r="MA148"/>
      <c r="MB148"/>
      <c r="MC148"/>
      <c r="MD148"/>
      <c r="ME148"/>
      <c r="MF148"/>
      <c r="MG148"/>
      <c r="MH148"/>
      <c r="MI148"/>
      <c r="MJ148"/>
      <c r="MK148"/>
      <c r="ML148"/>
      <c r="MM148"/>
      <c r="MN148"/>
      <c r="MO148"/>
      <c r="MP148"/>
      <c r="MQ148"/>
      <c r="MR148"/>
      <c r="MS148"/>
      <c r="MT148"/>
      <c r="MU148"/>
      <c r="MV148"/>
      <c r="MW148"/>
      <c r="MX148"/>
      <c r="MY148"/>
      <c r="MZ148"/>
      <c r="NA148"/>
      <c r="NB148"/>
      <c r="NC148"/>
    </row>
    <row r="149" spans="1:367" s="550" customFormat="1" ht="21.95" customHeight="1">
      <c r="A149" s="554"/>
      <c r="B149" s="555">
        <v>1</v>
      </c>
      <c r="C149" s="49" t="s">
        <v>1983</v>
      </c>
      <c r="D149" s="50" t="s">
        <v>1917</v>
      </c>
      <c r="E149" s="26" t="s">
        <v>74</v>
      </c>
      <c r="F149" s="552">
        <f>SUM(G149:IM149)</f>
        <v>33</v>
      </c>
      <c r="G149" s="552"/>
      <c r="H149" s="552"/>
      <c r="I149" s="552"/>
      <c r="J149" s="552"/>
      <c r="K149" s="552"/>
      <c r="L149" s="552"/>
      <c r="M149" s="552"/>
      <c r="N149" s="552"/>
      <c r="O149" s="552"/>
      <c r="P149" s="552"/>
      <c r="Q149" s="552"/>
      <c r="R149" s="552"/>
      <c r="S149" s="552"/>
      <c r="T149" s="552"/>
      <c r="U149" s="552"/>
      <c r="V149" s="552"/>
      <c r="W149" s="552"/>
      <c r="X149" s="552"/>
      <c r="Y149" s="552"/>
      <c r="Z149" s="552"/>
      <c r="AA149" s="552"/>
      <c r="AB149" s="552"/>
      <c r="AC149" s="552"/>
      <c r="AD149" s="552"/>
      <c r="AE149" s="552"/>
      <c r="AF149" s="552"/>
      <c r="AG149" s="552"/>
      <c r="AH149" s="552"/>
      <c r="AI149" s="552"/>
      <c r="AJ149" s="552"/>
      <c r="AK149" s="552"/>
      <c r="AL149" s="552"/>
      <c r="AM149" s="552"/>
      <c r="AN149" s="552"/>
      <c r="AO149" s="552"/>
      <c r="AP149" s="552"/>
      <c r="AQ149" s="552"/>
      <c r="AR149" s="552"/>
      <c r="AS149" s="552"/>
      <c r="AT149" s="552"/>
      <c r="AU149" s="552"/>
      <c r="AV149" s="552"/>
      <c r="AW149" s="552"/>
      <c r="AX149" s="552"/>
      <c r="AY149" s="552"/>
      <c r="AZ149" s="552"/>
      <c r="BA149" s="552"/>
      <c r="BB149" s="552"/>
      <c r="BC149" s="552"/>
      <c r="BD149" s="552"/>
      <c r="BE149" s="552"/>
      <c r="BF149" s="552"/>
      <c r="BG149" s="553">
        <v>1</v>
      </c>
      <c r="BH149" s="553">
        <v>1</v>
      </c>
      <c r="BI149" s="553">
        <v>1</v>
      </c>
      <c r="BJ149" s="553">
        <v>1</v>
      </c>
      <c r="BK149" s="553">
        <v>1</v>
      </c>
      <c r="BL149" s="553">
        <v>1</v>
      </c>
      <c r="BM149" s="553">
        <v>1</v>
      </c>
      <c r="BN149" s="553">
        <v>1</v>
      </c>
      <c r="BO149" s="553">
        <v>1</v>
      </c>
      <c r="BP149" s="553">
        <v>1</v>
      </c>
      <c r="BQ149" s="553">
        <v>1</v>
      </c>
      <c r="BR149" s="553">
        <v>1</v>
      </c>
      <c r="BS149" s="553">
        <v>1</v>
      </c>
      <c r="BT149" s="553">
        <v>1</v>
      </c>
      <c r="BU149" s="553">
        <v>1</v>
      </c>
      <c r="BV149" s="553">
        <v>1</v>
      </c>
      <c r="BW149" s="553">
        <v>1</v>
      </c>
      <c r="BX149" s="553">
        <v>1</v>
      </c>
      <c r="BY149" s="553">
        <v>1</v>
      </c>
      <c r="BZ149" s="553">
        <v>1</v>
      </c>
      <c r="CA149" s="553">
        <v>1</v>
      </c>
      <c r="CB149" s="553">
        <v>1</v>
      </c>
      <c r="CC149" s="553">
        <v>1</v>
      </c>
      <c r="CD149" s="553">
        <v>1</v>
      </c>
      <c r="CE149" s="553">
        <v>1</v>
      </c>
      <c r="CF149" s="553">
        <v>1</v>
      </c>
      <c r="CG149" s="553">
        <v>1</v>
      </c>
      <c r="CH149" s="553">
        <v>1</v>
      </c>
      <c r="CI149" s="553"/>
      <c r="CJ149" s="553">
        <v>1</v>
      </c>
      <c r="CK149" s="553">
        <v>1</v>
      </c>
      <c r="CL149" s="553"/>
      <c r="CM149" s="553">
        <v>1</v>
      </c>
      <c r="CN149" s="553">
        <v>1</v>
      </c>
      <c r="CO149" s="553">
        <v>1</v>
      </c>
      <c r="CP149" s="553"/>
      <c r="CQ149" s="553"/>
      <c r="CR149" s="553"/>
      <c r="CS149" s="553"/>
      <c r="CT149" s="553"/>
      <c r="CU149" s="553"/>
      <c r="CV149" s="553"/>
      <c r="CW149" s="553"/>
      <c r="CX149" s="553"/>
      <c r="CY149" s="553"/>
      <c r="CZ149" s="553"/>
      <c r="DA149" s="553"/>
      <c r="DB149" s="553"/>
      <c r="DC149" s="553"/>
      <c r="DD149" s="553"/>
      <c r="DE149" s="553"/>
      <c r="DF149" s="553"/>
      <c r="DG149" s="553"/>
      <c r="DH149" s="553"/>
      <c r="DI149" s="553"/>
      <c r="DJ149" s="553"/>
      <c r="DK149" s="553"/>
      <c r="DL149" s="553"/>
      <c r="DM149" s="553"/>
      <c r="DN149" s="553"/>
      <c r="DO149" s="553"/>
      <c r="DP149" s="553"/>
      <c r="DQ149" s="553"/>
      <c r="DR149" s="553"/>
      <c r="DS149" s="553"/>
      <c r="DT149" s="553"/>
      <c r="DU149" s="553"/>
      <c r="DV149" s="553"/>
      <c r="DW149" s="553"/>
      <c r="DX149" s="553"/>
      <c r="DY149" s="553"/>
      <c r="DZ149" s="553"/>
      <c r="EA149" s="553"/>
      <c r="EB149" s="553"/>
      <c r="EC149" s="553"/>
      <c r="ED149" s="553"/>
      <c r="EE149" s="553"/>
      <c r="EF149" s="553"/>
      <c r="EG149" s="553"/>
      <c r="EH149" s="553"/>
      <c r="EI149" s="553"/>
      <c r="EJ149" s="553"/>
      <c r="EK149" s="553"/>
      <c r="EL149" s="553"/>
      <c r="EM149" s="553"/>
      <c r="EN149" s="553"/>
      <c r="EO149" s="553"/>
      <c r="EP149" s="553"/>
      <c r="EQ149" s="553"/>
      <c r="ER149" s="553"/>
      <c r="ES149" s="553"/>
      <c r="ET149" s="553"/>
      <c r="EU149" s="553"/>
      <c r="EV149" s="553"/>
      <c r="EW149" s="553"/>
      <c r="EX149" s="553"/>
      <c r="EY149" s="553"/>
      <c r="EZ149" s="553"/>
      <c r="FA149" s="553"/>
      <c r="FB149" s="553"/>
      <c r="FC149" s="553"/>
      <c r="FD149" s="553"/>
      <c r="FE149" s="553"/>
      <c r="FF149" s="553"/>
      <c r="FG149" s="553"/>
      <c r="FH149" s="553"/>
      <c r="FI149" s="553"/>
      <c r="FJ149" s="553"/>
      <c r="FK149" s="553"/>
      <c r="FL149" s="553"/>
      <c r="FM149" s="553"/>
      <c r="FN149" s="553"/>
      <c r="FO149" s="553"/>
      <c r="FP149" s="553"/>
      <c r="FQ149" s="553"/>
      <c r="FR149" s="553"/>
      <c r="FS149" s="553"/>
      <c r="FT149" s="553"/>
      <c r="FU149" s="553"/>
      <c r="FV149" s="553"/>
      <c r="FW149" s="553"/>
      <c r="FX149" s="553"/>
      <c r="FY149" s="553"/>
      <c r="FZ149" s="553"/>
      <c r="GA149" s="553"/>
      <c r="GB149" s="553"/>
      <c r="GC149" s="553"/>
      <c r="GD149" s="553"/>
      <c r="GE149" s="553"/>
      <c r="GF149" s="553"/>
      <c r="GG149" s="553"/>
      <c r="GH149" s="553"/>
      <c r="GI149" s="553"/>
      <c r="GJ149" s="553"/>
      <c r="GK149" s="553"/>
      <c r="GL149" s="553"/>
      <c r="GM149" s="553"/>
      <c r="GN149" s="553"/>
      <c r="GO149" s="553"/>
      <c r="GP149" s="553"/>
      <c r="GQ149" s="553"/>
      <c r="GR149" s="553"/>
      <c r="GS149" s="553"/>
      <c r="GT149" s="553"/>
      <c r="GU149" s="553"/>
      <c r="GV149" s="553"/>
      <c r="GW149" s="553"/>
      <c r="GX149" s="553"/>
      <c r="GY149" s="553"/>
      <c r="GZ149" s="553"/>
      <c r="HA149" s="553"/>
      <c r="HB149" s="553"/>
      <c r="HC149" s="553"/>
      <c r="HD149" s="553"/>
      <c r="HE149" s="553"/>
      <c r="HF149" s="553"/>
      <c r="HG149" s="553"/>
      <c r="HH149" s="553"/>
      <c r="HI149" s="553"/>
      <c r="HJ149" s="553"/>
      <c r="HK149" s="553"/>
      <c r="HL149" s="553"/>
      <c r="HM149" s="553"/>
      <c r="HN149" s="553"/>
      <c r="HO149" s="553"/>
      <c r="HP149" s="553"/>
      <c r="HQ149" s="553"/>
      <c r="HR149" s="553"/>
      <c r="HS149" s="553"/>
      <c r="HT149" s="553"/>
      <c r="HU149" s="553"/>
      <c r="HV149" s="553"/>
      <c r="HW149" s="553"/>
      <c r="HX149" s="553"/>
      <c r="HY149" s="553"/>
      <c r="HZ149" s="553"/>
      <c r="IA149" s="553"/>
      <c r="IB149" s="553"/>
      <c r="IC149" s="553"/>
      <c r="ID149" s="553"/>
      <c r="IE149" s="553"/>
      <c r="IF149" s="553"/>
      <c r="IG149" s="553"/>
      <c r="IH149" s="553"/>
      <c r="II149" s="553"/>
      <c r="IJ149" s="553"/>
      <c r="IK149" s="553"/>
      <c r="IL149" s="553"/>
      <c r="IM149" s="553"/>
      <c r="IN149" s="553"/>
      <c r="IO149" s="553"/>
      <c r="IP149" s="553"/>
      <c r="IQ149" s="553"/>
      <c r="IR149" s="553"/>
      <c r="IS149" s="553"/>
      <c r="IT149" s="553"/>
      <c r="IU149" s="553"/>
      <c r="IV149" s="553"/>
      <c r="IW149" s="553"/>
      <c r="IX149" s="553"/>
      <c r="IY149" s="553"/>
      <c r="IZ149" s="553"/>
      <c r="JA149" s="553"/>
      <c r="JB149" s="721"/>
      <c r="JC149" s="721"/>
      <c r="JD149" s="299"/>
      <c r="JE149" s="299"/>
      <c r="JF149" s="549" t="str">
        <f>CONCATENATE($B$148,C149,D149)</f>
        <v>7) 옥상 점검 장치 보완옥상 점검 장치(등받이형) 설치SUS, 등받이 형, 제작사양</v>
      </c>
      <c r="JG149" s="711">
        <f>F149</f>
        <v>33</v>
      </c>
      <c r="JH149" s="299" t="str">
        <f>E149</f>
        <v>대</v>
      </c>
      <c r="JI149" s="307"/>
      <c r="JJ149" s="712"/>
      <c r="JK149" s="566"/>
      <c r="JL149" s="567"/>
      <c r="JM149" s="568"/>
      <c r="JN149" s="569"/>
      <c r="JO149" s="569"/>
      <c r="JP149" s="569"/>
      <c r="JQ149"/>
      <c r="JR149"/>
      <c r="JS149"/>
      <c r="JT149"/>
      <c r="JU149"/>
      <c r="JV149"/>
      <c r="JW149"/>
      <c r="JX149"/>
      <c r="JY149"/>
      <c r="JZ149"/>
      <c r="KA149"/>
      <c r="KB149"/>
      <c r="KC149"/>
      <c r="KD149"/>
      <c r="KE149"/>
      <c r="KF149"/>
      <c r="KG149"/>
      <c r="KH149"/>
      <c r="KI149"/>
      <c r="KJ149"/>
      <c r="KK149"/>
      <c r="KL149"/>
      <c r="KM149"/>
      <c r="KN149"/>
      <c r="KO149"/>
      <c r="KP149"/>
      <c r="KQ149"/>
      <c r="KR149"/>
      <c r="KS149"/>
      <c r="KT149"/>
      <c r="KU149"/>
      <c r="KV149"/>
      <c r="KW149"/>
      <c r="KX149"/>
      <c r="KY149"/>
      <c r="KZ149"/>
      <c r="LA149"/>
      <c r="LB149"/>
      <c r="LC149"/>
      <c r="LD149"/>
      <c r="LE149"/>
      <c r="LF149"/>
      <c r="LG149"/>
      <c r="LH149"/>
      <c r="LI149"/>
      <c r="LJ149"/>
      <c r="LK149"/>
      <c r="LL149"/>
      <c r="LM149"/>
      <c r="LN149"/>
      <c r="LO149"/>
      <c r="LP149"/>
      <c r="LQ149"/>
      <c r="LR149"/>
      <c r="LS149"/>
      <c r="LT149"/>
      <c r="LU149"/>
      <c r="LV149"/>
      <c r="LW149"/>
      <c r="LX149"/>
      <c r="LY149"/>
      <c r="LZ149"/>
      <c r="MA149"/>
      <c r="MB149"/>
      <c r="MC149"/>
      <c r="MD149"/>
      <c r="ME149"/>
      <c r="MF149"/>
      <c r="MG149"/>
      <c r="MH149"/>
      <c r="MI149"/>
      <c r="MJ149"/>
      <c r="MK149"/>
      <c r="ML149"/>
      <c r="MM149"/>
      <c r="MN149"/>
      <c r="MO149"/>
      <c r="MP149"/>
      <c r="MQ149"/>
      <c r="MR149"/>
      <c r="MS149"/>
      <c r="MT149"/>
      <c r="MU149"/>
      <c r="MV149"/>
      <c r="MW149"/>
      <c r="MX149"/>
      <c r="MY149"/>
      <c r="MZ149"/>
      <c r="NA149"/>
      <c r="NB149"/>
      <c r="NC149"/>
    </row>
    <row r="150" spans="1:367" s="550" customFormat="1" ht="21.95" customHeight="1">
      <c r="A150" s="554"/>
      <c r="B150" s="555">
        <v>2</v>
      </c>
      <c r="C150" s="49" t="s">
        <v>1985</v>
      </c>
      <c r="D150" s="50" t="s">
        <v>1922</v>
      </c>
      <c r="E150" s="26" t="s">
        <v>74</v>
      </c>
      <c r="F150" s="552">
        <f>SUM(G150:IM150)</f>
        <v>1</v>
      </c>
      <c r="G150" s="552"/>
      <c r="H150" s="552"/>
      <c r="I150" s="552"/>
      <c r="J150" s="552"/>
      <c r="K150" s="552"/>
      <c r="L150" s="552"/>
      <c r="M150" s="552"/>
      <c r="N150" s="552"/>
      <c r="O150" s="552"/>
      <c r="P150" s="552"/>
      <c r="Q150" s="552"/>
      <c r="R150" s="552"/>
      <c r="S150" s="552"/>
      <c r="T150" s="552"/>
      <c r="U150" s="552"/>
      <c r="V150" s="552"/>
      <c r="W150" s="552"/>
      <c r="X150" s="552"/>
      <c r="Y150" s="552"/>
      <c r="Z150" s="552"/>
      <c r="AA150" s="552"/>
      <c r="AB150" s="552"/>
      <c r="AC150" s="552"/>
      <c r="AD150" s="552"/>
      <c r="AE150" s="552"/>
      <c r="AF150" s="552"/>
      <c r="AG150" s="552"/>
      <c r="AH150" s="552"/>
      <c r="AI150" s="552"/>
      <c r="AJ150" s="552"/>
      <c r="AK150" s="552"/>
      <c r="AL150" s="552"/>
      <c r="AM150" s="552"/>
      <c r="AN150" s="552"/>
      <c r="AO150" s="552"/>
      <c r="AP150" s="552"/>
      <c r="AQ150" s="552"/>
      <c r="AR150" s="552"/>
      <c r="AS150" s="552"/>
      <c r="AT150" s="552"/>
      <c r="AU150" s="552"/>
      <c r="AV150" s="552"/>
      <c r="AW150" s="552"/>
      <c r="AX150" s="552"/>
      <c r="AY150" s="552"/>
      <c r="AZ150" s="552"/>
      <c r="BA150" s="552"/>
      <c r="BB150" s="552"/>
      <c r="BC150" s="552"/>
      <c r="BD150" s="552"/>
      <c r="BE150" s="552"/>
      <c r="BF150" s="552"/>
      <c r="BG150" s="559"/>
      <c r="BH150" s="559"/>
      <c r="BI150" s="559"/>
      <c r="BJ150" s="559"/>
      <c r="BK150" s="559"/>
      <c r="BL150" s="559"/>
      <c r="BM150" s="559"/>
      <c r="BN150" s="559"/>
      <c r="BO150" s="559"/>
      <c r="BP150" s="559"/>
      <c r="BQ150" s="559"/>
      <c r="BR150" s="559"/>
      <c r="BS150" s="559"/>
      <c r="BT150" s="559"/>
      <c r="BU150" s="559"/>
      <c r="BV150" s="559"/>
      <c r="BW150" s="559"/>
      <c r="BX150" s="559"/>
      <c r="BY150" s="559"/>
      <c r="BZ150" s="559"/>
      <c r="CA150" s="559"/>
      <c r="CB150" s="559"/>
      <c r="CC150" s="559"/>
      <c r="CD150" s="559"/>
      <c r="CE150" s="559"/>
      <c r="CF150" s="559"/>
      <c r="CG150" s="559"/>
      <c r="CH150" s="559"/>
      <c r="CI150" s="559"/>
      <c r="CJ150" s="559"/>
      <c r="CK150" s="559"/>
      <c r="CL150" s="559"/>
      <c r="CM150" s="559"/>
      <c r="CN150" s="559"/>
      <c r="CO150" s="559"/>
      <c r="CP150" s="559"/>
      <c r="CQ150" s="559"/>
      <c r="CR150" s="553"/>
      <c r="CS150" s="553"/>
      <c r="CT150" s="553"/>
      <c r="CU150" s="553"/>
      <c r="CV150" s="553"/>
      <c r="CW150" s="553"/>
      <c r="CX150" s="553"/>
      <c r="CY150" s="553"/>
      <c r="CZ150" s="553"/>
      <c r="DA150" s="553"/>
      <c r="DB150" s="553"/>
      <c r="DC150" s="553"/>
      <c r="DD150" s="553"/>
      <c r="DE150" s="553"/>
      <c r="DF150" s="553"/>
      <c r="DG150" s="553"/>
      <c r="DH150" s="553"/>
      <c r="DI150" s="553"/>
      <c r="DJ150" s="553"/>
      <c r="DK150" s="553"/>
      <c r="DL150" s="553"/>
      <c r="DM150" s="553"/>
      <c r="DN150" s="553"/>
      <c r="DO150" s="553"/>
      <c r="DP150" s="553"/>
      <c r="DQ150" s="553"/>
      <c r="DR150" s="553"/>
      <c r="DS150" s="553"/>
      <c r="DT150" s="553"/>
      <c r="DU150" s="553"/>
      <c r="DV150" s="553"/>
      <c r="DW150" s="553"/>
      <c r="DX150" s="553"/>
      <c r="DY150" s="553"/>
      <c r="DZ150" s="553"/>
      <c r="EA150" s="553"/>
      <c r="EB150" s="553"/>
      <c r="EC150" s="553"/>
      <c r="ED150" s="553"/>
      <c r="EE150" s="553"/>
      <c r="EF150" s="553"/>
      <c r="EG150" s="553"/>
      <c r="EH150" s="553"/>
      <c r="EI150" s="553"/>
      <c r="EJ150" s="553"/>
      <c r="EK150" s="553"/>
      <c r="EL150" s="553"/>
      <c r="EM150" s="553"/>
      <c r="EN150" s="553"/>
      <c r="EO150" s="553"/>
      <c r="EP150" s="553"/>
      <c r="EQ150" s="553"/>
      <c r="ER150" s="553"/>
      <c r="ES150" s="553"/>
      <c r="ET150" s="553"/>
      <c r="EU150" s="553"/>
      <c r="EV150" s="553"/>
      <c r="EW150" s="553"/>
      <c r="EX150" s="553"/>
      <c r="EY150" s="553"/>
      <c r="EZ150" s="553"/>
      <c r="FA150" s="553"/>
      <c r="FB150" s="553"/>
      <c r="FC150" s="553"/>
      <c r="FD150" s="553"/>
      <c r="FE150" s="553"/>
      <c r="FF150" s="553"/>
      <c r="FG150" s="553"/>
      <c r="FH150" s="553"/>
      <c r="FI150" s="553"/>
      <c r="FJ150" s="553"/>
      <c r="FK150" s="553"/>
      <c r="FL150" s="553"/>
      <c r="FM150" s="553"/>
      <c r="FN150" s="553"/>
      <c r="FO150" s="553"/>
      <c r="FP150" s="553"/>
      <c r="FQ150" s="553"/>
      <c r="FR150" s="553"/>
      <c r="FS150" s="553"/>
      <c r="FT150" s="553"/>
      <c r="FU150" s="553"/>
      <c r="FV150" s="553"/>
      <c r="FW150" s="553"/>
      <c r="FX150" s="553"/>
      <c r="FY150" s="553"/>
      <c r="FZ150" s="553"/>
      <c r="GA150" s="553"/>
      <c r="GB150" s="553"/>
      <c r="GC150" s="553"/>
      <c r="GD150" s="553"/>
      <c r="GE150" s="553"/>
      <c r="GF150" s="553"/>
      <c r="GG150" s="553"/>
      <c r="GH150" s="553"/>
      <c r="GI150" s="553"/>
      <c r="GJ150" s="553"/>
      <c r="GK150" s="553"/>
      <c r="GL150" s="553"/>
      <c r="GM150" s="553"/>
      <c r="GN150" s="553"/>
      <c r="GO150" s="553"/>
      <c r="GP150" s="553"/>
      <c r="GQ150" s="553"/>
      <c r="GR150" s="553"/>
      <c r="GS150" s="553"/>
      <c r="GT150" s="553"/>
      <c r="GU150" s="553"/>
      <c r="GV150" s="553"/>
      <c r="GW150" s="553"/>
      <c r="GX150" s="553"/>
      <c r="GY150" s="553"/>
      <c r="GZ150" s="553"/>
      <c r="HA150" s="553"/>
      <c r="HB150" s="553"/>
      <c r="HC150" s="553"/>
      <c r="HD150" s="553"/>
      <c r="HE150" s="553"/>
      <c r="HF150" s="553"/>
      <c r="HG150" s="553"/>
      <c r="HH150" s="553"/>
      <c r="HI150" s="553">
        <v>1</v>
      </c>
      <c r="HJ150" s="553"/>
      <c r="HK150" s="553"/>
      <c r="HL150" s="553"/>
      <c r="HM150" s="553"/>
      <c r="HN150" s="553"/>
      <c r="HO150" s="553"/>
      <c r="HP150" s="553"/>
      <c r="HQ150" s="553"/>
      <c r="HR150" s="553"/>
      <c r="HS150" s="553"/>
      <c r="HT150" s="553"/>
      <c r="HU150" s="553"/>
      <c r="HV150" s="553"/>
      <c r="HW150" s="553"/>
      <c r="HX150" s="553"/>
      <c r="HY150" s="553"/>
      <c r="HZ150" s="553"/>
      <c r="IA150" s="553"/>
      <c r="IB150" s="553"/>
      <c r="IC150" s="553"/>
      <c r="ID150" s="553"/>
      <c r="IE150" s="553"/>
      <c r="IF150" s="553"/>
      <c r="IG150" s="553"/>
      <c r="IH150" s="553"/>
      <c r="II150" s="553"/>
      <c r="IJ150" s="553"/>
      <c r="IK150" s="553"/>
      <c r="IL150" s="553"/>
      <c r="IM150" s="553"/>
      <c r="IN150" s="553"/>
      <c r="IO150" s="553"/>
      <c r="IP150" s="553"/>
      <c r="IQ150" s="553"/>
      <c r="IR150" s="553"/>
      <c r="IS150" s="553"/>
      <c r="IT150" s="553"/>
      <c r="IU150" s="553"/>
      <c r="IV150" s="553"/>
      <c r="IW150" s="553"/>
      <c r="IX150" s="553"/>
      <c r="IY150" s="553"/>
      <c r="IZ150" s="553"/>
      <c r="JA150" s="553"/>
      <c r="JB150" s="721"/>
      <c r="JC150" s="721"/>
      <c r="JD150" s="299"/>
      <c r="JE150" s="299"/>
      <c r="JF150" s="549" t="str">
        <f>CONCATENATE($B$148,C150,D150)</f>
        <v>7) 옥상 점검 장치 보완옥상 점검 장치(계단형) 설치철제, 제작사양</v>
      </c>
      <c r="JG150" s="711">
        <f>F150</f>
        <v>1</v>
      </c>
      <c r="JH150" s="299" t="str">
        <f>E150</f>
        <v>대</v>
      </c>
      <c r="JI150" s="307"/>
      <c r="JJ150" s="712"/>
      <c r="JK150" s="566"/>
      <c r="JL150" s="567"/>
      <c r="JM150" s="568"/>
      <c r="JN150" s="569"/>
      <c r="JO150" s="569"/>
      <c r="JP150" s="569"/>
      <c r="JQ150"/>
      <c r="JR150"/>
      <c r="JS150"/>
      <c r="JT150"/>
      <c r="JU150"/>
      <c r="JV150"/>
      <c r="JW150"/>
      <c r="JX150"/>
      <c r="JY150"/>
      <c r="JZ150"/>
      <c r="KA150"/>
      <c r="KB150"/>
      <c r="KC150"/>
      <c r="KD150"/>
      <c r="KE150"/>
      <c r="KF150"/>
      <c r="KG150"/>
      <c r="KH150"/>
      <c r="KI150"/>
      <c r="KJ150"/>
      <c r="KK150"/>
      <c r="KL150"/>
      <c r="KM150"/>
      <c r="KN150"/>
      <c r="KO150"/>
      <c r="KP150"/>
      <c r="KQ150"/>
      <c r="KR150"/>
      <c r="KS150"/>
      <c r="KT150"/>
      <c r="KU150"/>
      <c r="KV150"/>
      <c r="KW150"/>
      <c r="KX150"/>
      <c r="KY150"/>
      <c r="KZ150"/>
      <c r="LA150"/>
      <c r="LB150"/>
      <c r="LC150"/>
      <c r="LD150"/>
      <c r="LE150"/>
      <c r="LF150"/>
      <c r="LG150"/>
      <c r="LH150"/>
      <c r="LI150"/>
      <c r="LJ150"/>
      <c r="LK150"/>
      <c r="LL150"/>
      <c r="LM150"/>
      <c r="LN150"/>
      <c r="LO150"/>
      <c r="LP150"/>
      <c r="LQ150"/>
      <c r="LR150"/>
      <c r="LS150"/>
      <c r="LT150"/>
      <c r="LU150"/>
      <c r="LV150"/>
      <c r="LW150"/>
      <c r="LX150"/>
      <c r="LY150"/>
      <c r="LZ150"/>
      <c r="MA150"/>
      <c r="MB150"/>
      <c r="MC150"/>
      <c r="MD150"/>
      <c r="ME150"/>
      <c r="MF150"/>
      <c r="MG150"/>
      <c r="MH150"/>
      <c r="MI150"/>
      <c r="MJ150"/>
      <c r="MK150"/>
      <c r="ML150"/>
      <c r="MM150"/>
      <c r="MN150"/>
      <c r="MO150"/>
      <c r="MP150"/>
      <c r="MQ150"/>
      <c r="MR150"/>
      <c r="MS150"/>
      <c r="MT150"/>
      <c r="MU150"/>
      <c r="MV150"/>
      <c r="MW150"/>
      <c r="MX150"/>
      <c r="MY150"/>
      <c r="MZ150"/>
      <c r="NA150"/>
      <c r="NB150"/>
      <c r="NC150"/>
    </row>
    <row r="151" spans="1:367" s="550" customFormat="1" ht="21.95" customHeight="1">
      <c r="A151" s="554"/>
      <c r="B151" s="555"/>
      <c r="C151" s="49"/>
      <c r="D151" s="50"/>
      <c r="E151" s="26"/>
      <c r="F151" s="552"/>
      <c r="G151" s="552"/>
      <c r="H151" s="552"/>
      <c r="I151" s="552"/>
      <c r="J151" s="552"/>
      <c r="K151" s="552"/>
      <c r="L151" s="552"/>
      <c r="M151" s="552"/>
      <c r="N151" s="552"/>
      <c r="O151" s="552"/>
      <c r="P151" s="552"/>
      <c r="Q151" s="552"/>
      <c r="R151" s="552"/>
      <c r="S151" s="552"/>
      <c r="T151" s="552"/>
      <c r="U151" s="552"/>
      <c r="V151" s="552"/>
      <c r="W151" s="552"/>
      <c r="X151" s="552"/>
      <c r="Y151" s="552"/>
      <c r="Z151" s="552"/>
      <c r="AA151" s="552"/>
      <c r="AB151" s="552"/>
      <c r="AC151" s="552"/>
      <c r="AD151" s="552"/>
      <c r="AE151" s="552"/>
      <c r="AF151" s="552"/>
      <c r="AG151" s="552"/>
      <c r="AH151" s="552"/>
      <c r="AI151" s="552"/>
      <c r="AJ151" s="552"/>
      <c r="AK151" s="552"/>
      <c r="AL151" s="552"/>
      <c r="AM151" s="552"/>
      <c r="AN151" s="552"/>
      <c r="AO151" s="552"/>
      <c r="AP151" s="552"/>
      <c r="AQ151" s="552"/>
      <c r="AR151" s="552"/>
      <c r="AS151" s="552"/>
      <c r="AT151" s="552"/>
      <c r="AU151" s="552"/>
      <c r="AV151" s="552"/>
      <c r="AW151" s="552"/>
      <c r="AX151" s="552"/>
      <c r="AY151" s="552"/>
      <c r="AZ151" s="552"/>
      <c r="BA151" s="552"/>
      <c r="BB151" s="552"/>
      <c r="BC151" s="552"/>
      <c r="BD151" s="552"/>
      <c r="BE151" s="552"/>
      <c r="BF151" s="552"/>
      <c r="BG151" s="552"/>
      <c r="BH151" s="552"/>
      <c r="BI151" s="552"/>
      <c r="BJ151" s="552"/>
      <c r="BK151" s="552"/>
      <c r="BL151" s="552"/>
      <c r="BM151" s="552"/>
      <c r="BN151" s="552"/>
      <c r="BO151" s="552"/>
      <c r="BP151" s="552"/>
      <c r="BQ151" s="552"/>
      <c r="BR151" s="552"/>
      <c r="BS151" s="552"/>
      <c r="BT151" s="552"/>
      <c r="BU151" s="552"/>
      <c r="BV151" s="552"/>
      <c r="BW151" s="552"/>
      <c r="BX151" s="552"/>
      <c r="BY151" s="552"/>
      <c r="BZ151" s="552"/>
      <c r="CA151" s="552"/>
      <c r="CB151" s="552"/>
      <c r="CC151" s="552"/>
      <c r="CD151" s="552"/>
      <c r="CE151" s="552"/>
      <c r="CF151" s="552"/>
      <c r="CG151" s="552"/>
      <c r="CH151" s="552"/>
      <c r="CI151" s="552"/>
      <c r="CJ151" s="552"/>
      <c r="CK151" s="552"/>
      <c r="CL151" s="552"/>
      <c r="CM151" s="552"/>
      <c r="CN151" s="552"/>
      <c r="CO151" s="552"/>
      <c r="CP151" s="552"/>
      <c r="CQ151" s="552"/>
      <c r="CR151" s="552"/>
      <c r="CS151" s="552"/>
      <c r="CT151" s="552"/>
      <c r="CU151" s="552"/>
      <c r="CV151" s="552"/>
      <c r="CW151" s="552"/>
      <c r="CX151" s="552"/>
      <c r="CY151" s="552"/>
      <c r="CZ151" s="552"/>
      <c r="DA151" s="552"/>
      <c r="DB151" s="552"/>
      <c r="DC151" s="552"/>
      <c r="DD151" s="552"/>
      <c r="DE151" s="552"/>
      <c r="DF151" s="552"/>
      <c r="DG151" s="552"/>
      <c r="DH151" s="552"/>
      <c r="DI151" s="552"/>
      <c r="DJ151" s="552"/>
      <c r="DK151" s="552"/>
      <c r="DL151" s="552"/>
      <c r="DM151" s="552"/>
      <c r="DN151" s="552"/>
      <c r="DO151" s="552"/>
      <c r="DP151" s="552"/>
      <c r="DQ151" s="552"/>
      <c r="DR151" s="552"/>
      <c r="DS151" s="552"/>
      <c r="DT151" s="552"/>
      <c r="DU151" s="552"/>
      <c r="DV151" s="552"/>
      <c r="DW151" s="552"/>
      <c r="DX151" s="552"/>
      <c r="DY151" s="552"/>
      <c r="DZ151" s="552"/>
      <c r="EA151" s="552"/>
      <c r="EB151" s="552"/>
      <c r="EC151" s="552"/>
      <c r="ED151" s="552"/>
      <c r="EE151" s="552"/>
      <c r="EF151" s="552"/>
      <c r="EG151" s="552"/>
      <c r="EH151" s="552"/>
      <c r="EI151" s="552"/>
      <c r="EJ151" s="552"/>
      <c r="EK151" s="552"/>
      <c r="EL151" s="552"/>
      <c r="EM151" s="552"/>
      <c r="EN151" s="552"/>
      <c r="EO151" s="552"/>
      <c r="EP151" s="552"/>
      <c r="EQ151" s="552"/>
      <c r="ER151" s="552"/>
      <c r="ES151" s="552"/>
      <c r="ET151" s="552"/>
      <c r="EU151" s="552"/>
      <c r="EV151" s="552"/>
      <c r="EW151" s="552"/>
      <c r="EX151" s="552"/>
      <c r="EY151" s="552"/>
      <c r="EZ151" s="552"/>
      <c r="FA151" s="552"/>
      <c r="FB151" s="552"/>
      <c r="FC151" s="552"/>
      <c r="FD151" s="552"/>
      <c r="FE151" s="552"/>
      <c r="FF151" s="552"/>
      <c r="FG151" s="552"/>
      <c r="FH151" s="552"/>
      <c r="FI151" s="552"/>
      <c r="FJ151" s="552"/>
      <c r="FK151" s="552"/>
      <c r="FL151" s="552"/>
      <c r="FM151" s="552"/>
      <c r="FN151" s="552"/>
      <c r="FO151" s="552"/>
      <c r="FP151" s="552"/>
      <c r="FQ151" s="552"/>
      <c r="FR151" s="552"/>
      <c r="FS151" s="552"/>
      <c r="FT151" s="552"/>
      <c r="FU151" s="552"/>
      <c r="FV151" s="552"/>
      <c r="FW151" s="552"/>
      <c r="FX151" s="552"/>
      <c r="FY151" s="552"/>
      <c r="FZ151" s="552"/>
      <c r="GA151" s="552"/>
      <c r="GB151" s="552"/>
      <c r="GC151" s="552"/>
      <c r="GD151" s="552"/>
      <c r="GE151" s="552"/>
      <c r="GF151" s="552"/>
      <c r="GG151" s="552"/>
      <c r="GH151" s="552"/>
      <c r="GI151" s="552"/>
      <c r="GJ151" s="552"/>
      <c r="GK151" s="552"/>
      <c r="GL151" s="552"/>
      <c r="GM151" s="552"/>
      <c r="GN151" s="552"/>
      <c r="GO151" s="552"/>
      <c r="GP151" s="552"/>
      <c r="GQ151" s="552"/>
      <c r="GR151" s="552"/>
      <c r="GS151" s="552"/>
      <c r="GT151" s="552"/>
      <c r="GU151" s="552"/>
      <c r="GV151" s="552"/>
      <c r="GW151" s="552"/>
      <c r="GX151" s="552"/>
      <c r="GY151" s="552"/>
      <c r="GZ151" s="552"/>
      <c r="HA151" s="552"/>
      <c r="HB151" s="552"/>
      <c r="HC151" s="552"/>
      <c r="HD151" s="552"/>
      <c r="HE151" s="552"/>
      <c r="HF151" s="552"/>
      <c r="HG151" s="552"/>
      <c r="HH151" s="552"/>
      <c r="HI151" s="552"/>
      <c r="HJ151" s="552"/>
      <c r="HK151" s="552"/>
      <c r="HL151" s="552"/>
      <c r="HM151" s="552"/>
      <c r="HN151" s="552"/>
      <c r="HO151" s="552"/>
      <c r="HP151" s="552"/>
      <c r="HQ151" s="552"/>
      <c r="HR151" s="552"/>
      <c r="HS151" s="552"/>
      <c r="HT151" s="552"/>
      <c r="HU151" s="552"/>
      <c r="HV151" s="552"/>
      <c r="HW151" s="552"/>
      <c r="HX151" s="552"/>
      <c r="HY151" s="552"/>
      <c r="HZ151" s="552"/>
      <c r="IA151" s="552"/>
      <c r="IB151" s="552"/>
      <c r="IC151" s="552"/>
      <c r="ID151" s="552"/>
      <c r="IE151" s="552"/>
      <c r="IF151" s="552"/>
      <c r="IG151" s="552"/>
      <c r="IH151" s="552"/>
      <c r="II151" s="552"/>
      <c r="IJ151" s="552"/>
      <c r="IK151" s="552"/>
      <c r="IL151" s="552"/>
      <c r="IM151" s="552"/>
      <c r="IN151" s="552"/>
      <c r="IO151" s="552"/>
      <c r="IP151" s="552"/>
      <c r="IQ151" s="552"/>
      <c r="IR151" s="552"/>
      <c r="IS151" s="552"/>
      <c r="IT151" s="552"/>
      <c r="IU151" s="552"/>
      <c r="IV151" s="552"/>
      <c r="IW151" s="552"/>
      <c r="IX151" s="552"/>
      <c r="IY151" s="552"/>
      <c r="IZ151" s="552"/>
      <c r="JA151" s="552"/>
      <c r="JB151" s="721"/>
      <c r="JC151" s="721"/>
      <c r="JD151" s="299"/>
      <c r="JE151" s="299"/>
      <c r="JF151" s="549"/>
      <c r="JG151" s="711"/>
      <c r="JH151" s="299"/>
      <c r="JI151" s="307"/>
      <c r="JJ151" s="712"/>
      <c r="JK151" s="566"/>
      <c r="JL151" s="567"/>
      <c r="JM151" s="568"/>
      <c r="JN151" s="569"/>
      <c r="JO151" s="569"/>
      <c r="JP151" s="569"/>
      <c r="JQ151"/>
      <c r="JR151"/>
      <c r="JS151"/>
      <c r="JT151"/>
      <c r="JU151"/>
      <c r="JV151"/>
      <c r="JW151"/>
      <c r="JX151"/>
      <c r="JY151"/>
      <c r="JZ151"/>
      <c r="KA151"/>
      <c r="KB151"/>
      <c r="KC151"/>
      <c r="KD151"/>
      <c r="KE151"/>
      <c r="KF151"/>
      <c r="KG151"/>
      <c r="KH151"/>
      <c r="KI151"/>
      <c r="KJ151"/>
      <c r="KK151"/>
      <c r="KL151"/>
      <c r="KM151"/>
      <c r="KN151"/>
      <c r="KO151"/>
      <c r="KP151"/>
      <c r="KQ151"/>
      <c r="KR151"/>
      <c r="KS151"/>
      <c r="KT151"/>
      <c r="KU151"/>
      <c r="KV151"/>
      <c r="KW151"/>
      <c r="KX151"/>
      <c r="KY151"/>
      <c r="KZ151"/>
      <c r="LA151"/>
      <c r="LB151"/>
      <c r="LC151"/>
      <c r="LD151"/>
      <c r="LE151"/>
      <c r="LF151"/>
      <c r="LG151"/>
      <c r="LH151"/>
      <c r="LI151"/>
      <c r="LJ151"/>
      <c r="LK151"/>
      <c r="LL151"/>
      <c r="LM151"/>
      <c r="LN151"/>
      <c r="LO151"/>
      <c r="LP151"/>
      <c r="LQ151"/>
      <c r="LR151"/>
      <c r="LS151"/>
      <c r="LT151"/>
      <c r="LU151"/>
      <c r="LV151"/>
      <c r="LW151"/>
      <c r="LX151"/>
      <c r="LY151"/>
      <c r="LZ151"/>
      <c r="MA151"/>
      <c r="MB151"/>
      <c r="MC151"/>
      <c r="MD151"/>
      <c r="ME151"/>
      <c r="MF151"/>
      <c r="MG151"/>
      <c r="MH151"/>
      <c r="MI151"/>
      <c r="MJ151"/>
      <c r="MK151"/>
      <c r="ML151"/>
      <c r="MM151"/>
      <c r="MN151"/>
      <c r="MO151"/>
      <c r="MP151"/>
      <c r="MQ151"/>
      <c r="MR151"/>
      <c r="MS151"/>
      <c r="MT151"/>
      <c r="MU151"/>
      <c r="MV151"/>
      <c r="MW151"/>
      <c r="MX151"/>
      <c r="MY151"/>
      <c r="MZ151"/>
      <c r="NA151"/>
      <c r="NB151"/>
      <c r="NC151"/>
    </row>
    <row r="152" spans="1:367" s="550" customFormat="1" ht="21.95" customHeight="1">
      <c r="A152" s="554"/>
      <c r="B152" s="551" t="s">
        <v>2424</v>
      </c>
      <c r="C152" s="49"/>
      <c r="D152" s="50"/>
      <c r="E152" s="26"/>
      <c r="F152" s="552"/>
      <c r="G152" s="552"/>
      <c r="H152" s="552"/>
      <c r="I152" s="552"/>
      <c r="J152" s="552"/>
      <c r="K152" s="552"/>
      <c r="L152" s="552"/>
      <c r="M152" s="552"/>
      <c r="N152" s="552"/>
      <c r="O152" s="552"/>
      <c r="P152" s="552"/>
      <c r="Q152" s="552"/>
      <c r="R152" s="552"/>
      <c r="S152" s="552"/>
      <c r="T152" s="552"/>
      <c r="U152" s="552"/>
      <c r="V152" s="552"/>
      <c r="W152" s="552"/>
      <c r="X152" s="552"/>
      <c r="Y152" s="552"/>
      <c r="Z152" s="552"/>
      <c r="AA152" s="552"/>
      <c r="AB152" s="552"/>
      <c r="AC152" s="552"/>
      <c r="AD152" s="552"/>
      <c r="AE152" s="552"/>
      <c r="AF152" s="552"/>
      <c r="AG152" s="552"/>
      <c r="AH152" s="552"/>
      <c r="AI152" s="552"/>
      <c r="AJ152" s="552"/>
      <c r="AK152" s="552"/>
      <c r="AL152" s="552"/>
      <c r="AM152" s="552"/>
      <c r="AN152" s="552"/>
      <c r="AO152" s="552"/>
      <c r="AP152" s="552"/>
      <c r="AQ152" s="552"/>
      <c r="AR152" s="552"/>
      <c r="AS152" s="552"/>
      <c r="AT152" s="552"/>
      <c r="AU152" s="552"/>
      <c r="AV152" s="552"/>
      <c r="AW152" s="552"/>
      <c r="AX152" s="552"/>
      <c r="AY152" s="552"/>
      <c r="AZ152" s="552"/>
      <c r="BA152" s="552"/>
      <c r="BB152" s="552"/>
      <c r="BC152" s="552"/>
      <c r="BD152" s="552"/>
      <c r="BE152" s="552"/>
      <c r="BF152" s="552"/>
      <c r="BG152" s="552"/>
      <c r="BH152" s="552"/>
      <c r="BI152" s="552"/>
      <c r="BJ152" s="552"/>
      <c r="BK152" s="552"/>
      <c r="BL152" s="552"/>
      <c r="BM152" s="552"/>
      <c r="BN152" s="552"/>
      <c r="BO152" s="552"/>
      <c r="BP152" s="552"/>
      <c r="BQ152" s="552"/>
      <c r="BR152" s="552"/>
      <c r="BS152" s="552"/>
      <c r="BT152" s="552"/>
      <c r="BU152" s="552"/>
      <c r="BV152" s="552"/>
      <c r="BW152" s="552"/>
      <c r="BX152" s="552"/>
      <c r="BY152" s="552"/>
      <c r="BZ152" s="552"/>
      <c r="CA152" s="552"/>
      <c r="CB152" s="552"/>
      <c r="CC152" s="552"/>
      <c r="CD152" s="552"/>
      <c r="CE152" s="552"/>
      <c r="CF152" s="552"/>
      <c r="CG152" s="552"/>
      <c r="CH152" s="552"/>
      <c r="CI152" s="552"/>
      <c r="CJ152" s="552"/>
      <c r="CK152" s="552"/>
      <c r="CL152" s="552"/>
      <c r="CM152" s="552"/>
      <c r="CN152" s="552"/>
      <c r="CO152" s="552"/>
      <c r="CP152" s="552"/>
      <c r="CQ152" s="552"/>
      <c r="CR152" s="552"/>
      <c r="CS152" s="552"/>
      <c r="CT152" s="552"/>
      <c r="CU152" s="552"/>
      <c r="CV152" s="552"/>
      <c r="CW152" s="552"/>
      <c r="CX152" s="552"/>
      <c r="CY152" s="552"/>
      <c r="CZ152" s="552"/>
      <c r="DA152" s="552"/>
      <c r="DB152" s="552"/>
      <c r="DC152" s="552"/>
      <c r="DD152" s="552"/>
      <c r="DE152" s="552"/>
      <c r="DF152" s="552"/>
      <c r="DG152" s="552"/>
      <c r="DH152" s="552"/>
      <c r="DI152" s="552"/>
      <c r="DJ152" s="552"/>
      <c r="DK152" s="552"/>
      <c r="DL152" s="552"/>
      <c r="DM152" s="552"/>
      <c r="DN152" s="552"/>
      <c r="DO152" s="552"/>
      <c r="DP152" s="552"/>
      <c r="DQ152" s="552"/>
      <c r="DR152" s="552"/>
      <c r="DS152" s="552"/>
      <c r="DT152" s="552"/>
      <c r="DU152" s="552"/>
      <c r="DV152" s="552"/>
      <c r="DW152" s="552"/>
      <c r="DX152" s="552"/>
      <c r="DY152" s="552"/>
      <c r="DZ152" s="552"/>
      <c r="EA152" s="552"/>
      <c r="EB152" s="552"/>
      <c r="EC152" s="552"/>
      <c r="ED152" s="552"/>
      <c r="EE152" s="552"/>
      <c r="EF152" s="552"/>
      <c r="EG152" s="552"/>
      <c r="EH152" s="552"/>
      <c r="EI152" s="552"/>
      <c r="EJ152" s="552"/>
      <c r="EK152" s="552"/>
      <c r="EL152" s="552"/>
      <c r="EM152" s="552"/>
      <c r="EN152" s="552"/>
      <c r="EO152" s="552"/>
      <c r="EP152" s="552"/>
      <c r="EQ152" s="552"/>
      <c r="ER152" s="552"/>
      <c r="ES152" s="552"/>
      <c r="ET152" s="552"/>
      <c r="EU152" s="552"/>
      <c r="EV152" s="552"/>
      <c r="EW152" s="552"/>
      <c r="EX152" s="552"/>
      <c r="EY152" s="552"/>
      <c r="EZ152" s="552"/>
      <c r="FA152" s="552"/>
      <c r="FB152" s="552"/>
      <c r="FC152" s="552"/>
      <c r="FD152" s="552"/>
      <c r="FE152" s="552"/>
      <c r="FF152" s="552"/>
      <c r="FG152" s="552"/>
      <c r="FH152" s="552"/>
      <c r="FI152" s="552"/>
      <c r="FJ152" s="552"/>
      <c r="FK152" s="552"/>
      <c r="FL152" s="552"/>
      <c r="FM152" s="552"/>
      <c r="FN152" s="552"/>
      <c r="FO152" s="552"/>
      <c r="FP152" s="552"/>
      <c r="FQ152" s="552"/>
      <c r="FR152" s="552"/>
      <c r="FS152" s="552"/>
      <c r="FT152" s="552"/>
      <c r="FU152" s="552"/>
      <c r="FV152" s="552"/>
      <c r="FW152" s="552"/>
      <c r="FX152" s="552"/>
      <c r="FY152" s="552"/>
      <c r="FZ152" s="552"/>
      <c r="GA152" s="552"/>
      <c r="GB152" s="552"/>
      <c r="GC152" s="552"/>
      <c r="GD152" s="552"/>
      <c r="GE152" s="552"/>
      <c r="GF152" s="552"/>
      <c r="GG152" s="552"/>
      <c r="GH152" s="552"/>
      <c r="GI152" s="552"/>
      <c r="GJ152" s="552"/>
      <c r="GK152" s="552"/>
      <c r="GL152" s="552"/>
      <c r="GM152" s="552"/>
      <c r="GN152" s="552"/>
      <c r="GO152" s="552"/>
      <c r="GP152" s="552"/>
      <c r="GQ152" s="552"/>
      <c r="GR152" s="552"/>
      <c r="GS152" s="552"/>
      <c r="GT152" s="552"/>
      <c r="GU152" s="552"/>
      <c r="GV152" s="552"/>
      <c r="GW152" s="552"/>
      <c r="GX152" s="552"/>
      <c r="GY152" s="552"/>
      <c r="GZ152" s="552"/>
      <c r="HA152" s="552"/>
      <c r="HB152" s="552"/>
      <c r="HC152" s="552"/>
      <c r="HD152" s="552"/>
      <c r="HE152" s="552"/>
      <c r="HF152" s="552"/>
      <c r="HG152" s="552"/>
      <c r="HH152" s="552"/>
      <c r="HI152" s="552"/>
      <c r="HJ152" s="552"/>
      <c r="HK152" s="552"/>
      <c r="HL152" s="552"/>
      <c r="HM152" s="552"/>
      <c r="HN152" s="552"/>
      <c r="HO152" s="552"/>
      <c r="HP152" s="552"/>
      <c r="HQ152" s="552"/>
      <c r="HR152" s="552"/>
      <c r="HS152" s="552"/>
      <c r="HT152" s="552"/>
      <c r="HU152" s="552"/>
      <c r="HV152" s="552"/>
      <c r="HW152" s="552"/>
      <c r="HX152" s="552"/>
      <c r="HY152" s="552"/>
      <c r="HZ152" s="552"/>
      <c r="IA152" s="552"/>
      <c r="IB152" s="552"/>
      <c r="IC152" s="552"/>
      <c r="ID152" s="552"/>
      <c r="IE152" s="552"/>
      <c r="IF152" s="552"/>
      <c r="IG152" s="552"/>
      <c r="IH152" s="552"/>
      <c r="II152" s="552"/>
      <c r="IJ152" s="552"/>
      <c r="IK152" s="552"/>
      <c r="IL152" s="552"/>
      <c r="IM152" s="552"/>
      <c r="IN152" s="552"/>
      <c r="IO152" s="552"/>
      <c r="IP152" s="552"/>
      <c r="IQ152" s="552"/>
      <c r="IR152" s="552"/>
      <c r="IS152" s="552"/>
      <c r="IT152" s="552"/>
      <c r="IU152" s="552"/>
      <c r="IV152" s="552"/>
      <c r="IW152" s="552"/>
      <c r="IX152" s="552"/>
      <c r="IY152" s="552"/>
      <c r="IZ152" s="552"/>
      <c r="JA152" s="552"/>
      <c r="JB152" s="721"/>
      <c r="JC152" s="721"/>
      <c r="JD152" s="299"/>
      <c r="JE152" s="299"/>
      <c r="JF152" s="549"/>
      <c r="JG152" s="711"/>
      <c r="JH152" s="299"/>
      <c r="JI152" s="307"/>
      <c r="JJ152" s="712"/>
      <c r="JK152" s="566"/>
      <c r="JL152" s="567"/>
      <c r="JM152" s="568"/>
      <c r="JN152" s="569"/>
      <c r="JO152" s="569"/>
      <c r="JP152" s="569"/>
      <c r="JQ152"/>
      <c r="JR152"/>
      <c r="JS152"/>
      <c r="JT152"/>
      <c r="JU152"/>
      <c r="JV152"/>
      <c r="JW152"/>
      <c r="JX152"/>
      <c r="JY152"/>
      <c r="JZ152"/>
      <c r="KA152"/>
      <c r="KB152"/>
      <c r="KC152"/>
      <c r="KD152"/>
      <c r="KE152"/>
      <c r="KF152"/>
      <c r="KG152"/>
      <c r="KH152"/>
      <c r="KI152"/>
      <c r="KJ152"/>
      <c r="KK152"/>
      <c r="KL152"/>
      <c r="KM152"/>
      <c r="KN152"/>
      <c r="KO152"/>
      <c r="KP152"/>
      <c r="KQ152"/>
      <c r="KR152"/>
      <c r="KS152"/>
      <c r="KT152"/>
      <c r="KU152"/>
      <c r="KV152"/>
      <c r="KW152"/>
      <c r="KX152"/>
      <c r="KY152"/>
      <c r="KZ152"/>
      <c r="LA152"/>
      <c r="LB152"/>
      <c r="LC152"/>
      <c r="LD152"/>
      <c r="LE152"/>
      <c r="LF152"/>
      <c r="LG152"/>
      <c r="LH152"/>
      <c r="LI152"/>
      <c r="LJ152"/>
      <c r="LK152"/>
      <c r="LL152"/>
      <c r="LM152"/>
      <c r="LN152"/>
      <c r="LO152"/>
      <c r="LP152"/>
      <c r="LQ152"/>
      <c r="LR152"/>
      <c r="LS152"/>
      <c r="LT152"/>
      <c r="LU152"/>
      <c r="LV152"/>
      <c r="LW152"/>
      <c r="LX152"/>
      <c r="LY152"/>
      <c r="LZ152"/>
      <c r="MA152"/>
      <c r="MB152"/>
      <c r="MC152"/>
      <c r="MD152"/>
      <c r="ME152"/>
      <c r="MF152"/>
      <c r="MG152"/>
      <c r="MH152"/>
      <c r="MI152"/>
      <c r="MJ152"/>
      <c r="MK152"/>
      <c r="ML152"/>
      <c r="MM152"/>
      <c r="MN152"/>
      <c r="MO152"/>
      <c r="MP152"/>
      <c r="MQ152"/>
      <c r="MR152"/>
      <c r="MS152"/>
      <c r="MT152"/>
      <c r="MU152"/>
      <c r="MV152"/>
      <c r="MW152"/>
      <c r="MX152"/>
      <c r="MY152"/>
      <c r="MZ152"/>
      <c r="NA152"/>
      <c r="NB152"/>
      <c r="NC152"/>
    </row>
    <row r="153" spans="1:367" s="550" customFormat="1" ht="21.95" customHeight="1">
      <c r="A153" s="554"/>
      <c r="B153" s="555">
        <v>1</v>
      </c>
      <c r="C153" s="49" t="s">
        <v>1839</v>
      </c>
      <c r="D153" s="49" t="s">
        <v>1862</v>
      </c>
      <c r="E153" s="346" t="s">
        <v>38</v>
      </c>
      <c r="F153" s="552">
        <f t="shared" ref="F153:F174" si="27">SUM(G153:IM153)</f>
        <v>1</v>
      </c>
      <c r="G153" s="552">
        <v>1</v>
      </c>
      <c r="H153" s="552"/>
      <c r="I153" s="552"/>
      <c r="J153" s="552"/>
      <c r="K153" s="552"/>
      <c r="L153" s="552"/>
      <c r="M153" s="552"/>
      <c r="N153" s="552"/>
      <c r="O153" s="552"/>
      <c r="P153" s="552"/>
      <c r="Q153" s="552"/>
      <c r="R153" s="552"/>
      <c r="S153" s="552"/>
      <c r="T153" s="552"/>
      <c r="U153" s="552"/>
      <c r="V153" s="552"/>
      <c r="W153" s="552"/>
      <c r="X153" s="552"/>
      <c r="Y153" s="552"/>
      <c r="Z153" s="552"/>
      <c r="AA153" s="552"/>
      <c r="AB153" s="552"/>
      <c r="AC153" s="552"/>
      <c r="AD153" s="552"/>
      <c r="AE153" s="552"/>
      <c r="AF153" s="552"/>
      <c r="AG153" s="552"/>
      <c r="AH153" s="552"/>
      <c r="AI153" s="552"/>
      <c r="AJ153" s="552"/>
      <c r="AK153" s="552"/>
      <c r="AL153" s="552"/>
      <c r="AM153" s="552"/>
      <c r="AN153" s="552"/>
      <c r="AO153" s="552"/>
      <c r="AP153" s="552"/>
      <c r="AQ153" s="552"/>
      <c r="AR153" s="552"/>
      <c r="AS153" s="552"/>
      <c r="AT153" s="552"/>
      <c r="AU153" s="552"/>
      <c r="AV153" s="552"/>
      <c r="AW153" s="552"/>
      <c r="AX153" s="552"/>
      <c r="AY153" s="552"/>
      <c r="AZ153" s="552"/>
      <c r="BA153" s="552"/>
      <c r="BB153" s="552"/>
      <c r="BC153" s="552"/>
      <c r="BD153" s="552"/>
      <c r="BE153" s="552"/>
      <c r="BF153" s="552"/>
      <c r="BG153" s="552"/>
      <c r="BH153" s="552"/>
      <c r="BI153" s="552"/>
      <c r="BJ153" s="552"/>
      <c r="BK153" s="552"/>
      <c r="BL153" s="552"/>
      <c r="BM153" s="552"/>
      <c r="BN153" s="552"/>
      <c r="BO153" s="552"/>
      <c r="BP153" s="552"/>
      <c r="BQ153" s="552"/>
      <c r="BR153" s="552"/>
      <c r="BS153" s="552"/>
      <c r="BT153" s="552"/>
      <c r="BU153" s="552"/>
      <c r="BV153" s="552"/>
      <c r="BW153" s="552"/>
      <c r="BX153" s="552"/>
      <c r="BY153" s="552"/>
      <c r="BZ153" s="552"/>
      <c r="CA153" s="552"/>
      <c r="CB153" s="552"/>
      <c r="CC153" s="552"/>
      <c r="CD153" s="552"/>
      <c r="CE153" s="552"/>
      <c r="CF153" s="552"/>
      <c r="CG153" s="552"/>
      <c r="CH153" s="552"/>
      <c r="CI153" s="552"/>
      <c r="CJ153" s="552"/>
      <c r="CK153" s="552"/>
      <c r="CL153" s="552"/>
      <c r="CM153" s="552"/>
      <c r="CN153" s="552"/>
      <c r="CO153" s="552"/>
      <c r="CP153" s="552"/>
      <c r="CQ153" s="552"/>
      <c r="CR153" s="552"/>
      <c r="CS153" s="552"/>
      <c r="CT153" s="552"/>
      <c r="CU153" s="552"/>
      <c r="CV153" s="552"/>
      <c r="CW153" s="552"/>
      <c r="CX153" s="552"/>
      <c r="CY153" s="552"/>
      <c r="CZ153" s="552"/>
      <c r="DA153" s="552"/>
      <c r="DB153" s="552"/>
      <c r="DC153" s="552"/>
      <c r="DD153" s="552"/>
      <c r="DE153" s="552"/>
      <c r="DF153" s="552"/>
      <c r="DG153" s="552"/>
      <c r="DH153" s="552"/>
      <c r="DI153" s="552"/>
      <c r="DJ153" s="552"/>
      <c r="DK153" s="552"/>
      <c r="DL153" s="552"/>
      <c r="DM153" s="552"/>
      <c r="DN153" s="552"/>
      <c r="DO153" s="552"/>
      <c r="DP153" s="552"/>
      <c r="DQ153" s="552"/>
      <c r="DR153" s="552"/>
      <c r="DS153" s="552"/>
      <c r="DT153" s="552"/>
      <c r="DU153" s="552"/>
      <c r="DV153" s="552"/>
      <c r="DW153" s="552"/>
      <c r="DX153" s="552"/>
      <c r="DY153" s="552"/>
      <c r="DZ153" s="552"/>
      <c r="EA153" s="552"/>
      <c r="EB153" s="552"/>
      <c r="EC153" s="552"/>
      <c r="ED153" s="552"/>
      <c r="EE153" s="552"/>
      <c r="EF153" s="552"/>
      <c r="EG153" s="552"/>
      <c r="EH153" s="552"/>
      <c r="EI153" s="552"/>
      <c r="EJ153" s="552"/>
      <c r="EK153" s="552"/>
      <c r="EL153" s="552"/>
      <c r="EM153" s="552"/>
      <c r="EN153" s="552"/>
      <c r="EO153" s="552"/>
      <c r="EP153" s="552"/>
      <c r="EQ153" s="552"/>
      <c r="ER153" s="552"/>
      <c r="ES153" s="552"/>
      <c r="ET153" s="552"/>
      <c r="EU153" s="552"/>
      <c r="EV153" s="552"/>
      <c r="EW153" s="552"/>
      <c r="EX153" s="552"/>
      <c r="EY153" s="552"/>
      <c r="EZ153" s="552"/>
      <c r="FA153" s="552"/>
      <c r="FB153" s="552"/>
      <c r="FC153" s="552"/>
      <c r="FD153" s="552"/>
      <c r="FE153" s="552"/>
      <c r="FF153" s="552"/>
      <c r="FG153" s="552"/>
      <c r="FH153" s="552"/>
      <c r="FI153" s="552"/>
      <c r="FJ153" s="552"/>
      <c r="FK153" s="552"/>
      <c r="FL153" s="552"/>
      <c r="FM153" s="552"/>
      <c r="FN153" s="552"/>
      <c r="FO153" s="552"/>
      <c r="FP153" s="552"/>
      <c r="FQ153" s="552"/>
      <c r="FR153" s="552"/>
      <c r="FS153" s="552"/>
      <c r="FT153" s="552"/>
      <c r="FU153" s="552"/>
      <c r="FV153" s="552"/>
      <c r="FW153" s="552"/>
      <c r="FX153" s="552"/>
      <c r="FY153" s="552"/>
      <c r="FZ153" s="552"/>
      <c r="GA153" s="552"/>
      <c r="GB153" s="552"/>
      <c r="GC153" s="552"/>
      <c r="GD153" s="552"/>
      <c r="GE153" s="552"/>
      <c r="GF153" s="552"/>
      <c r="GG153" s="552"/>
      <c r="GH153" s="552"/>
      <c r="GI153" s="552"/>
      <c r="GJ153" s="552"/>
      <c r="GK153" s="552"/>
      <c r="GL153" s="552"/>
      <c r="GM153" s="552"/>
      <c r="GN153" s="552"/>
      <c r="GO153" s="552"/>
      <c r="GP153" s="552"/>
      <c r="GQ153" s="552"/>
      <c r="GR153" s="552"/>
      <c r="GS153" s="552"/>
      <c r="GT153" s="552"/>
      <c r="GU153" s="552"/>
      <c r="GV153" s="552"/>
      <c r="GW153" s="552"/>
      <c r="GX153" s="552"/>
      <c r="GY153" s="552"/>
      <c r="GZ153" s="552"/>
      <c r="HA153" s="552"/>
      <c r="HB153" s="552"/>
      <c r="HC153" s="552"/>
      <c r="HD153" s="552"/>
      <c r="HE153" s="552"/>
      <c r="HF153" s="552"/>
      <c r="HG153" s="552"/>
      <c r="HH153" s="552"/>
      <c r="HI153" s="552"/>
      <c r="HJ153" s="552"/>
      <c r="HK153" s="552"/>
      <c r="HL153" s="552"/>
      <c r="HM153" s="552"/>
      <c r="HN153" s="552"/>
      <c r="HO153" s="552"/>
      <c r="HP153" s="552"/>
      <c r="HQ153" s="552"/>
      <c r="HR153" s="552"/>
      <c r="HS153" s="552"/>
      <c r="HT153" s="552"/>
      <c r="HU153" s="552"/>
      <c r="HV153" s="552"/>
      <c r="HW153" s="552"/>
      <c r="HX153" s="552"/>
      <c r="HY153" s="552"/>
      <c r="HZ153" s="552"/>
      <c r="IA153" s="552"/>
      <c r="IB153" s="552"/>
      <c r="IC153" s="552"/>
      <c r="ID153" s="552"/>
      <c r="IE153" s="552"/>
      <c r="IF153" s="552"/>
      <c r="IG153" s="552"/>
      <c r="IH153" s="552"/>
      <c r="II153" s="552"/>
      <c r="IJ153" s="552"/>
      <c r="IK153" s="552"/>
      <c r="IL153" s="552"/>
      <c r="IM153" s="552"/>
      <c r="IN153" s="552"/>
      <c r="IO153" s="552"/>
      <c r="IP153" s="552"/>
      <c r="IQ153" s="552"/>
      <c r="IR153" s="552"/>
      <c r="IS153" s="552"/>
      <c r="IT153" s="552"/>
      <c r="IU153" s="552"/>
      <c r="IV153" s="552"/>
      <c r="IW153" s="552"/>
      <c r="IX153" s="552"/>
      <c r="IY153" s="552"/>
      <c r="IZ153" s="552"/>
      <c r="JA153" s="552"/>
      <c r="JB153" s="721"/>
      <c r="JC153" s="721"/>
      <c r="JD153" s="299"/>
      <c r="JE153" s="299"/>
      <c r="JF153" s="549" t="str">
        <f t="shared" ref="JF153:JF174" si="28">CONCATENATE($B$152,C153,D153)</f>
        <v>나. 통제소 보완시각 동기화장치(NTP) 설치정확도:±1마이크로초,프로토콜:TCP/IP,오차범위:하루±0.1초, GS교란방어</v>
      </c>
      <c r="JG153" s="711">
        <f t="shared" ref="JG153:JG174" si="29">F153</f>
        <v>1</v>
      </c>
      <c r="JH153" s="299" t="str">
        <f t="shared" ref="JH153:JH174" si="30">E153</f>
        <v>식</v>
      </c>
      <c r="JI153" s="307"/>
      <c r="JJ153" s="712"/>
      <c r="JK153" s="566"/>
      <c r="JL153" s="567"/>
      <c r="JM153" s="568"/>
      <c r="JN153" s="569"/>
      <c r="JO153" s="569"/>
      <c r="JP153" s="569"/>
      <c r="JQ153"/>
      <c r="JR153"/>
      <c r="JS153"/>
      <c r="JT153"/>
      <c r="JU153"/>
      <c r="JV153"/>
      <c r="JW153"/>
      <c r="JX153"/>
      <c r="JY153"/>
      <c r="JZ153"/>
      <c r="KA153"/>
      <c r="KB153"/>
      <c r="KC153"/>
      <c r="KD153"/>
      <c r="KE153"/>
      <c r="KF153"/>
      <c r="KG153"/>
      <c r="KH153"/>
      <c r="KI153"/>
      <c r="KJ153"/>
      <c r="KK153"/>
      <c r="KL153"/>
      <c r="KM153"/>
      <c r="KN153"/>
      <c r="KO153"/>
      <c r="KP153"/>
      <c r="KQ153"/>
      <c r="KR153"/>
      <c r="KS153"/>
      <c r="KT153"/>
      <c r="KU153"/>
      <c r="KV153"/>
      <c r="KW153"/>
      <c r="KX153"/>
      <c r="KY153"/>
      <c r="KZ153"/>
      <c r="LA153"/>
      <c r="LB153"/>
      <c r="LC153"/>
      <c r="LD153"/>
      <c r="LE153"/>
      <c r="LF153"/>
      <c r="LG153"/>
      <c r="LH153"/>
      <c r="LI153"/>
      <c r="LJ153"/>
      <c r="LK153"/>
      <c r="LL153"/>
      <c r="LM153"/>
      <c r="LN153"/>
      <c r="LO153"/>
      <c r="LP153"/>
      <c r="LQ153"/>
      <c r="LR153"/>
      <c r="LS153"/>
      <c r="LT153"/>
      <c r="LU153"/>
      <c r="LV153"/>
      <c r="LW153"/>
      <c r="LX153"/>
      <c r="LY153"/>
      <c r="LZ153"/>
      <c r="MA153"/>
      <c r="MB153"/>
      <c r="MC153"/>
      <c r="MD153"/>
      <c r="ME153"/>
      <c r="MF153"/>
      <c r="MG153"/>
      <c r="MH153"/>
      <c r="MI153"/>
      <c r="MJ153"/>
      <c r="MK153"/>
      <c r="ML153"/>
      <c r="MM153"/>
      <c r="MN153"/>
      <c r="MO153"/>
      <c r="MP153"/>
      <c r="MQ153"/>
      <c r="MR153"/>
      <c r="MS153"/>
      <c r="MT153"/>
      <c r="MU153"/>
      <c r="MV153"/>
      <c r="MW153"/>
      <c r="MX153"/>
      <c r="MY153"/>
      <c r="MZ153"/>
      <c r="NA153"/>
      <c r="NB153"/>
      <c r="NC153"/>
    </row>
    <row r="154" spans="1:367" s="550" customFormat="1" ht="21.95" customHeight="1">
      <c r="A154" s="554"/>
      <c r="B154" s="555">
        <f t="shared" ref="B154" si="31">B153+1</f>
        <v>2</v>
      </c>
      <c r="C154" s="571" t="s">
        <v>1872</v>
      </c>
      <c r="D154" s="50" t="s">
        <v>1863</v>
      </c>
      <c r="E154" s="346" t="s">
        <v>38</v>
      </c>
      <c r="F154" s="552">
        <f t="shared" si="27"/>
        <v>1</v>
      </c>
      <c r="G154" s="552">
        <v>1</v>
      </c>
      <c r="H154" s="552"/>
      <c r="I154" s="552"/>
      <c r="J154" s="552"/>
      <c r="K154" s="552"/>
      <c r="L154" s="552"/>
      <c r="M154" s="552"/>
      <c r="N154" s="552"/>
      <c r="O154" s="552"/>
      <c r="P154" s="552"/>
      <c r="Q154" s="552"/>
      <c r="R154" s="552"/>
      <c r="S154" s="552"/>
      <c r="T154" s="552"/>
      <c r="U154" s="552"/>
      <c r="V154" s="552"/>
      <c r="W154" s="552"/>
      <c r="X154" s="552"/>
      <c r="Y154" s="552"/>
      <c r="Z154" s="552"/>
      <c r="AA154" s="552"/>
      <c r="AB154" s="552"/>
      <c r="AC154" s="552"/>
      <c r="AD154" s="552"/>
      <c r="AE154" s="552"/>
      <c r="AF154" s="552"/>
      <c r="AG154" s="552"/>
      <c r="AH154" s="552"/>
      <c r="AI154" s="552"/>
      <c r="AJ154" s="552"/>
      <c r="AK154" s="552"/>
      <c r="AL154" s="552"/>
      <c r="AM154" s="552"/>
      <c r="AN154" s="552"/>
      <c r="AO154" s="552"/>
      <c r="AP154" s="552"/>
      <c r="AQ154" s="552"/>
      <c r="AR154" s="552"/>
      <c r="AS154" s="552"/>
      <c r="AT154" s="552"/>
      <c r="AU154" s="552"/>
      <c r="AV154" s="552"/>
      <c r="AW154" s="552"/>
      <c r="AX154" s="552"/>
      <c r="AY154" s="552"/>
      <c r="AZ154" s="552"/>
      <c r="BA154" s="552"/>
      <c r="BB154" s="552"/>
      <c r="BC154" s="552"/>
      <c r="BD154" s="552"/>
      <c r="BE154" s="552"/>
      <c r="BF154" s="552"/>
      <c r="BG154" s="552"/>
      <c r="BH154" s="552"/>
      <c r="BI154" s="552"/>
      <c r="BJ154" s="552"/>
      <c r="BK154" s="552"/>
      <c r="BL154" s="552"/>
      <c r="BM154" s="552"/>
      <c r="BN154" s="552"/>
      <c r="BO154" s="552"/>
      <c r="BP154" s="552"/>
      <c r="BQ154" s="552"/>
      <c r="BR154" s="552"/>
      <c r="BS154" s="552"/>
      <c r="BT154" s="552"/>
      <c r="BU154" s="552"/>
      <c r="BV154" s="552"/>
      <c r="BW154" s="552"/>
      <c r="BX154" s="552"/>
      <c r="BY154" s="552"/>
      <c r="BZ154" s="552"/>
      <c r="CA154" s="552"/>
      <c r="CB154" s="552"/>
      <c r="CC154" s="552"/>
      <c r="CD154" s="552"/>
      <c r="CE154" s="552"/>
      <c r="CF154" s="552"/>
      <c r="CG154" s="552"/>
      <c r="CH154" s="552"/>
      <c r="CI154" s="552"/>
      <c r="CJ154" s="552"/>
      <c r="CK154" s="552"/>
      <c r="CL154" s="552"/>
      <c r="CM154" s="552"/>
      <c r="CN154" s="552"/>
      <c r="CO154" s="552"/>
      <c r="CP154" s="552"/>
      <c r="CQ154" s="552"/>
      <c r="CR154" s="552"/>
      <c r="CS154" s="552"/>
      <c r="CT154" s="552"/>
      <c r="CU154" s="552"/>
      <c r="CV154" s="552"/>
      <c r="CW154" s="552"/>
      <c r="CX154" s="552"/>
      <c r="CY154" s="552"/>
      <c r="CZ154" s="552"/>
      <c r="DA154" s="552"/>
      <c r="DB154" s="552"/>
      <c r="DC154" s="552"/>
      <c r="DD154" s="552"/>
      <c r="DE154" s="552"/>
      <c r="DF154" s="552"/>
      <c r="DG154" s="552"/>
      <c r="DH154" s="552"/>
      <c r="DI154" s="552"/>
      <c r="DJ154" s="552"/>
      <c r="DK154" s="552"/>
      <c r="DL154" s="552"/>
      <c r="DM154" s="552"/>
      <c r="DN154" s="552"/>
      <c r="DO154" s="552"/>
      <c r="DP154" s="552"/>
      <c r="DQ154" s="552"/>
      <c r="DR154" s="552"/>
      <c r="DS154" s="552"/>
      <c r="DT154" s="552"/>
      <c r="DU154" s="552"/>
      <c r="DV154" s="552"/>
      <c r="DW154" s="552"/>
      <c r="DX154" s="552"/>
      <c r="DY154" s="552"/>
      <c r="DZ154" s="552"/>
      <c r="EA154" s="552"/>
      <c r="EB154" s="552"/>
      <c r="EC154" s="552"/>
      <c r="ED154" s="552"/>
      <c r="EE154" s="552"/>
      <c r="EF154" s="552"/>
      <c r="EG154" s="552"/>
      <c r="EH154" s="552"/>
      <c r="EI154" s="552"/>
      <c r="EJ154" s="552"/>
      <c r="EK154" s="552"/>
      <c r="EL154" s="552"/>
      <c r="EM154" s="552"/>
      <c r="EN154" s="552"/>
      <c r="EO154" s="552"/>
      <c r="EP154" s="552"/>
      <c r="EQ154" s="552"/>
      <c r="ER154" s="552"/>
      <c r="ES154" s="552"/>
      <c r="ET154" s="552"/>
      <c r="EU154" s="552"/>
      <c r="EV154" s="552"/>
      <c r="EW154" s="552"/>
      <c r="EX154" s="552"/>
      <c r="EY154" s="552"/>
      <c r="EZ154" s="552"/>
      <c r="FA154" s="552"/>
      <c r="FB154" s="552"/>
      <c r="FC154" s="552"/>
      <c r="FD154" s="552"/>
      <c r="FE154" s="552"/>
      <c r="FF154" s="552"/>
      <c r="FG154" s="552"/>
      <c r="FH154" s="552"/>
      <c r="FI154" s="552"/>
      <c r="FJ154" s="552"/>
      <c r="FK154" s="552"/>
      <c r="FL154" s="552"/>
      <c r="FM154" s="552"/>
      <c r="FN154" s="552"/>
      <c r="FO154" s="552"/>
      <c r="FP154" s="552"/>
      <c r="FQ154" s="552"/>
      <c r="FR154" s="552"/>
      <c r="FS154" s="552"/>
      <c r="FT154" s="552"/>
      <c r="FU154" s="552"/>
      <c r="FV154" s="552"/>
      <c r="FW154" s="552"/>
      <c r="FX154" s="552"/>
      <c r="FY154" s="552"/>
      <c r="FZ154" s="552"/>
      <c r="GA154" s="552"/>
      <c r="GB154" s="552"/>
      <c r="GC154" s="552"/>
      <c r="GD154" s="552"/>
      <c r="GE154" s="552"/>
      <c r="GF154" s="552"/>
      <c r="GG154" s="552"/>
      <c r="GH154" s="552"/>
      <c r="GI154" s="552"/>
      <c r="GJ154" s="552"/>
      <c r="GK154" s="552"/>
      <c r="GL154" s="552"/>
      <c r="GM154" s="552"/>
      <c r="GN154" s="552"/>
      <c r="GO154" s="552"/>
      <c r="GP154" s="552"/>
      <c r="GQ154" s="552"/>
      <c r="GR154" s="552"/>
      <c r="GS154" s="552"/>
      <c r="GT154" s="552"/>
      <c r="GU154" s="552"/>
      <c r="GV154" s="552"/>
      <c r="GW154" s="552"/>
      <c r="GX154" s="552"/>
      <c r="GY154" s="552"/>
      <c r="GZ154" s="552"/>
      <c r="HA154" s="552"/>
      <c r="HB154" s="552"/>
      <c r="HC154" s="552"/>
      <c r="HD154" s="552"/>
      <c r="HE154" s="552"/>
      <c r="HF154" s="552"/>
      <c r="HG154" s="552"/>
      <c r="HH154" s="552"/>
      <c r="HI154" s="552"/>
      <c r="HJ154" s="552"/>
      <c r="HK154" s="552"/>
      <c r="HL154" s="552"/>
      <c r="HM154" s="552"/>
      <c r="HN154" s="552"/>
      <c r="HO154" s="552"/>
      <c r="HP154" s="552"/>
      <c r="HQ154" s="552"/>
      <c r="HR154" s="552"/>
      <c r="HS154" s="552"/>
      <c r="HT154" s="552"/>
      <c r="HU154" s="552"/>
      <c r="HV154" s="552"/>
      <c r="HW154" s="552"/>
      <c r="HX154" s="552"/>
      <c r="HY154" s="552"/>
      <c r="HZ154" s="552"/>
      <c r="IA154" s="552"/>
      <c r="IB154" s="552"/>
      <c r="IC154" s="552"/>
      <c r="ID154" s="552"/>
      <c r="IE154" s="552"/>
      <c r="IF154" s="552"/>
      <c r="IG154" s="552"/>
      <c r="IH154" s="552"/>
      <c r="II154" s="552"/>
      <c r="IJ154" s="552"/>
      <c r="IK154" s="552"/>
      <c r="IL154" s="552"/>
      <c r="IM154" s="552"/>
      <c r="IN154" s="552"/>
      <c r="IO154" s="552"/>
      <c r="IP154" s="552"/>
      <c r="IQ154" s="552"/>
      <c r="IR154" s="552"/>
      <c r="IS154" s="552"/>
      <c r="IT154" s="552"/>
      <c r="IU154" s="552"/>
      <c r="IV154" s="552"/>
      <c r="IW154" s="552"/>
      <c r="IX154" s="552"/>
      <c r="IY154" s="552"/>
      <c r="IZ154" s="552"/>
      <c r="JA154" s="552"/>
      <c r="JB154" s="721"/>
      <c r="JC154" s="721"/>
      <c r="JD154" s="299"/>
      <c r="JE154" s="299"/>
      <c r="JF154" s="549" t="str">
        <f t="shared" si="28"/>
        <v>나. 통제소 보완통제소 TM시설 점검장비 설치점검테블릿 H/W, S/W 일체형</v>
      </c>
      <c r="JG154" s="711">
        <f t="shared" si="29"/>
        <v>1</v>
      </c>
      <c r="JH154" s="299" t="str">
        <f t="shared" si="30"/>
        <v>식</v>
      </c>
      <c r="JI154" s="307"/>
      <c r="JJ154" s="712"/>
      <c r="JK154" s="566"/>
      <c r="JL154" s="567"/>
      <c r="JM154" s="568"/>
      <c r="JN154" s="569"/>
      <c r="JO154" s="569"/>
      <c r="JP154" s="569"/>
      <c r="JQ154"/>
      <c r="JR154"/>
      <c r="JS154"/>
      <c r="JT154"/>
      <c r="JU154"/>
      <c r="JV154"/>
      <c r="JW154"/>
      <c r="JX154"/>
      <c r="JY154"/>
      <c r="JZ154"/>
      <c r="KA154"/>
      <c r="KB154"/>
      <c r="KC154"/>
      <c r="KD154"/>
      <c r="KE154"/>
      <c r="KF154"/>
      <c r="KG154"/>
      <c r="KH154"/>
      <c r="KI154"/>
      <c r="KJ154"/>
      <c r="KK154"/>
      <c r="KL154"/>
      <c r="KM154"/>
      <c r="KN154"/>
      <c r="KO154"/>
      <c r="KP154"/>
      <c r="KQ154"/>
      <c r="KR154"/>
      <c r="KS154"/>
      <c r="KT154"/>
      <c r="KU154"/>
      <c r="KV154"/>
      <c r="KW154"/>
      <c r="KX154"/>
      <c r="KY154"/>
      <c r="KZ154"/>
      <c r="LA154"/>
      <c r="LB154"/>
      <c r="LC154"/>
      <c r="LD154"/>
      <c r="LE154"/>
      <c r="LF154"/>
      <c r="LG154"/>
      <c r="LH154"/>
      <c r="LI154"/>
      <c r="LJ154"/>
      <c r="LK154"/>
      <c r="LL154"/>
      <c r="LM154"/>
      <c r="LN154"/>
      <c r="LO154"/>
      <c r="LP154"/>
      <c r="LQ154"/>
      <c r="LR154"/>
      <c r="LS154"/>
      <c r="LT154"/>
      <c r="LU154"/>
      <c r="LV154"/>
      <c r="LW154"/>
      <c r="LX154"/>
      <c r="LY154"/>
      <c r="LZ154"/>
      <c r="MA154"/>
      <c r="MB154"/>
      <c r="MC154"/>
      <c r="MD154"/>
      <c r="ME154"/>
      <c r="MF154"/>
      <c r="MG154"/>
      <c r="MH154"/>
      <c r="MI154"/>
      <c r="MJ154"/>
      <c r="MK154"/>
      <c r="ML154"/>
      <c r="MM154"/>
      <c r="MN154"/>
      <c r="MO154"/>
      <c r="MP154"/>
      <c r="MQ154"/>
      <c r="MR154"/>
      <c r="MS154"/>
      <c r="MT154"/>
      <c r="MU154"/>
      <c r="MV154"/>
      <c r="MW154"/>
      <c r="MX154"/>
      <c r="MY154"/>
      <c r="MZ154"/>
      <c r="NA154"/>
      <c r="NB154"/>
      <c r="NC154"/>
    </row>
    <row r="155" spans="1:367" s="550" customFormat="1" ht="21.95" customHeight="1">
      <c r="A155" s="554"/>
      <c r="B155" s="555">
        <f t="shared" ref="B155" si="32">B154+1</f>
        <v>3</v>
      </c>
      <c r="C155" s="49" t="s">
        <v>1870</v>
      </c>
      <c r="D155" s="50" t="s">
        <v>1818</v>
      </c>
      <c r="E155" s="346" t="s">
        <v>38</v>
      </c>
      <c r="F155" s="552">
        <f t="shared" si="27"/>
        <v>1</v>
      </c>
      <c r="G155" s="552">
        <v>1</v>
      </c>
      <c r="H155" s="552"/>
      <c r="I155" s="552"/>
      <c r="J155" s="552"/>
      <c r="K155" s="552"/>
      <c r="L155" s="552"/>
      <c r="M155" s="552"/>
      <c r="N155" s="552"/>
      <c r="O155" s="552"/>
      <c r="P155" s="552"/>
      <c r="Q155" s="552"/>
      <c r="R155" s="552"/>
      <c r="S155" s="552"/>
      <c r="T155" s="552"/>
      <c r="U155" s="552"/>
      <c r="V155" s="552"/>
      <c r="W155" s="552"/>
      <c r="X155" s="552"/>
      <c r="Y155" s="552"/>
      <c r="Z155" s="552"/>
      <c r="AA155" s="552"/>
      <c r="AB155" s="552"/>
      <c r="AC155" s="552"/>
      <c r="AD155" s="552"/>
      <c r="AE155" s="552"/>
      <c r="AF155" s="552"/>
      <c r="AG155" s="552"/>
      <c r="AH155" s="552"/>
      <c r="AI155" s="552"/>
      <c r="AJ155" s="552"/>
      <c r="AK155" s="552"/>
      <c r="AL155" s="552"/>
      <c r="AM155" s="552"/>
      <c r="AN155" s="552"/>
      <c r="AO155" s="552"/>
      <c r="AP155" s="552"/>
      <c r="AQ155" s="552"/>
      <c r="AR155" s="552"/>
      <c r="AS155" s="552"/>
      <c r="AT155" s="552"/>
      <c r="AU155" s="552"/>
      <c r="AV155" s="552"/>
      <c r="AW155" s="552"/>
      <c r="AX155" s="552"/>
      <c r="AY155" s="552"/>
      <c r="AZ155" s="552"/>
      <c r="BA155" s="552"/>
      <c r="BB155" s="552"/>
      <c r="BC155" s="552"/>
      <c r="BD155" s="552"/>
      <c r="BE155" s="552"/>
      <c r="BF155" s="552"/>
      <c r="BG155" s="552"/>
      <c r="BH155" s="552"/>
      <c r="BI155" s="552"/>
      <c r="BJ155" s="552"/>
      <c r="BK155" s="552"/>
      <c r="BL155" s="552"/>
      <c r="BM155" s="552"/>
      <c r="BN155" s="552"/>
      <c r="BO155" s="552"/>
      <c r="BP155" s="552"/>
      <c r="BQ155" s="552"/>
      <c r="BR155" s="552"/>
      <c r="BS155" s="552"/>
      <c r="BT155" s="552"/>
      <c r="BU155" s="552"/>
      <c r="BV155" s="552"/>
      <c r="BW155" s="552"/>
      <c r="BX155" s="552"/>
      <c r="BY155" s="552"/>
      <c r="BZ155" s="552"/>
      <c r="CA155" s="552"/>
      <c r="CB155" s="552"/>
      <c r="CC155" s="552"/>
      <c r="CD155" s="552"/>
      <c r="CE155" s="552"/>
      <c r="CF155" s="552"/>
      <c r="CG155" s="552"/>
      <c r="CH155" s="552"/>
      <c r="CI155" s="552"/>
      <c r="CJ155" s="552"/>
      <c r="CK155" s="552"/>
      <c r="CL155" s="552"/>
      <c r="CM155" s="552"/>
      <c r="CN155" s="552"/>
      <c r="CO155" s="552"/>
      <c r="CP155" s="552"/>
      <c r="CQ155" s="552"/>
      <c r="CR155" s="552"/>
      <c r="CS155" s="552"/>
      <c r="CT155" s="552"/>
      <c r="CU155" s="552"/>
      <c r="CV155" s="552"/>
      <c r="CW155" s="552"/>
      <c r="CX155" s="552"/>
      <c r="CY155" s="552"/>
      <c r="CZ155" s="552"/>
      <c r="DA155" s="552"/>
      <c r="DB155" s="552"/>
      <c r="DC155" s="552"/>
      <c r="DD155" s="552"/>
      <c r="DE155" s="552"/>
      <c r="DF155" s="552"/>
      <c r="DG155" s="552"/>
      <c r="DH155" s="552"/>
      <c r="DI155" s="552"/>
      <c r="DJ155" s="552"/>
      <c r="DK155" s="552"/>
      <c r="DL155" s="552"/>
      <c r="DM155" s="552"/>
      <c r="DN155" s="552"/>
      <c r="DO155" s="552"/>
      <c r="DP155" s="552"/>
      <c r="DQ155" s="552"/>
      <c r="DR155" s="552"/>
      <c r="DS155" s="552"/>
      <c r="DT155" s="552"/>
      <c r="DU155" s="552"/>
      <c r="DV155" s="552"/>
      <c r="DW155" s="552"/>
      <c r="DX155" s="552"/>
      <c r="DY155" s="552"/>
      <c r="DZ155" s="552"/>
      <c r="EA155" s="552"/>
      <c r="EB155" s="552"/>
      <c r="EC155" s="552"/>
      <c r="ED155" s="552"/>
      <c r="EE155" s="552"/>
      <c r="EF155" s="552"/>
      <c r="EG155" s="552"/>
      <c r="EH155" s="552"/>
      <c r="EI155" s="552"/>
      <c r="EJ155" s="552"/>
      <c r="EK155" s="552"/>
      <c r="EL155" s="552"/>
      <c r="EM155" s="552"/>
      <c r="EN155" s="552"/>
      <c r="EO155" s="552"/>
      <c r="EP155" s="552"/>
      <c r="EQ155" s="552"/>
      <c r="ER155" s="552"/>
      <c r="ES155" s="552"/>
      <c r="ET155" s="552"/>
      <c r="EU155" s="552"/>
      <c r="EV155" s="552"/>
      <c r="EW155" s="552"/>
      <c r="EX155" s="552"/>
      <c r="EY155" s="552"/>
      <c r="EZ155" s="552"/>
      <c r="FA155" s="552"/>
      <c r="FB155" s="552"/>
      <c r="FC155" s="552"/>
      <c r="FD155" s="552"/>
      <c r="FE155" s="552"/>
      <c r="FF155" s="552"/>
      <c r="FG155" s="552"/>
      <c r="FH155" s="552"/>
      <c r="FI155" s="552"/>
      <c r="FJ155" s="552"/>
      <c r="FK155" s="552"/>
      <c r="FL155" s="552"/>
      <c r="FM155" s="552"/>
      <c r="FN155" s="552"/>
      <c r="FO155" s="552"/>
      <c r="FP155" s="552"/>
      <c r="FQ155" s="552"/>
      <c r="FR155" s="552"/>
      <c r="FS155" s="552"/>
      <c r="FT155" s="552"/>
      <c r="FU155" s="552"/>
      <c r="FV155" s="552"/>
      <c r="FW155" s="552"/>
      <c r="FX155" s="552"/>
      <c r="FY155" s="552"/>
      <c r="FZ155" s="552"/>
      <c r="GA155" s="552"/>
      <c r="GB155" s="552"/>
      <c r="GC155" s="552"/>
      <c r="GD155" s="552"/>
      <c r="GE155" s="552"/>
      <c r="GF155" s="552"/>
      <c r="GG155" s="552"/>
      <c r="GH155" s="552"/>
      <c r="GI155" s="552"/>
      <c r="GJ155" s="552"/>
      <c r="GK155" s="552"/>
      <c r="GL155" s="552"/>
      <c r="GM155" s="552"/>
      <c r="GN155" s="552"/>
      <c r="GO155" s="552"/>
      <c r="GP155" s="552"/>
      <c r="GQ155" s="552"/>
      <c r="GR155" s="552"/>
      <c r="GS155" s="552"/>
      <c r="GT155" s="552"/>
      <c r="GU155" s="552"/>
      <c r="GV155" s="552"/>
      <c r="GW155" s="552"/>
      <c r="GX155" s="552"/>
      <c r="GY155" s="552"/>
      <c r="GZ155" s="552"/>
      <c r="HA155" s="552"/>
      <c r="HB155" s="552"/>
      <c r="HC155" s="552"/>
      <c r="HD155" s="552"/>
      <c r="HE155" s="552"/>
      <c r="HF155" s="552"/>
      <c r="HG155" s="552"/>
      <c r="HH155" s="552"/>
      <c r="HI155" s="552"/>
      <c r="HJ155" s="552"/>
      <c r="HK155" s="552"/>
      <c r="HL155" s="552"/>
      <c r="HM155" s="552"/>
      <c r="HN155" s="552"/>
      <c r="HO155" s="552"/>
      <c r="HP155" s="552"/>
      <c r="HQ155" s="552"/>
      <c r="HR155" s="552"/>
      <c r="HS155" s="552"/>
      <c r="HT155" s="552"/>
      <c r="HU155" s="552"/>
      <c r="HV155" s="552"/>
      <c r="HW155" s="552"/>
      <c r="HX155" s="552"/>
      <c r="HY155" s="552"/>
      <c r="HZ155" s="552"/>
      <c r="IA155" s="552"/>
      <c r="IB155" s="552"/>
      <c r="IC155" s="552"/>
      <c r="ID155" s="552"/>
      <c r="IE155" s="552"/>
      <c r="IF155" s="552"/>
      <c r="IG155" s="552"/>
      <c r="IH155" s="552"/>
      <c r="II155" s="552"/>
      <c r="IJ155" s="552"/>
      <c r="IK155" s="552"/>
      <c r="IL155" s="552"/>
      <c r="IM155" s="552"/>
      <c r="IN155" s="552"/>
      <c r="IO155" s="552"/>
      <c r="IP155" s="552"/>
      <c r="IQ155" s="552"/>
      <c r="IR155" s="552"/>
      <c r="IS155" s="552"/>
      <c r="IT155" s="552"/>
      <c r="IU155" s="552"/>
      <c r="IV155" s="552"/>
      <c r="IW155" s="552"/>
      <c r="IX155" s="552"/>
      <c r="IY155" s="552"/>
      <c r="IZ155" s="552"/>
      <c r="JA155" s="552"/>
      <c r="JB155" s="721"/>
      <c r="JC155" s="721"/>
      <c r="JD155" s="299"/>
      <c r="JE155" s="299"/>
      <c r="JF155" s="549" t="str">
        <f t="shared" si="28"/>
        <v>나. 통제소 보완통제소 장비이력 관리장치 설치통신실 전산기, 중계소 장치, 관측소 물품등 기타 정보 관리</v>
      </c>
      <c r="JG155" s="711">
        <f t="shared" si="29"/>
        <v>1</v>
      </c>
      <c r="JH155" s="299" t="str">
        <f t="shared" si="30"/>
        <v>식</v>
      </c>
      <c r="JI155" s="307"/>
      <c r="JJ155" s="712"/>
      <c r="JK155" s="566"/>
      <c r="JL155" s="567"/>
      <c r="JM155" s="568"/>
      <c r="JN155" s="569"/>
      <c r="JO155" s="569"/>
      <c r="JP155" s="569"/>
      <c r="JQ155"/>
      <c r="JR155"/>
      <c r="JS155"/>
      <c r="JT155"/>
      <c r="JU155"/>
      <c r="JV155"/>
      <c r="JW155"/>
      <c r="JX155"/>
      <c r="JY155"/>
      <c r="JZ155"/>
      <c r="KA155"/>
      <c r="KB155"/>
      <c r="KC155"/>
      <c r="KD155"/>
      <c r="KE155"/>
      <c r="KF155"/>
      <c r="KG155"/>
      <c r="KH155"/>
      <c r="KI155"/>
      <c r="KJ155"/>
      <c r="KK155"/>
      <c r="KL155"/>
      <c r="KM155"/>
      <c r="KN155"/>
      <c r="KO155"/>
      <c r="KP155"/>
      <c r="KQ155"/>
      <c r="KR155"/>
      <c r="KS155"/>
      <c r="KT155"/>
      <c r="KU155"/>
      <c r="KV155"/>
      <c r="KW155"/>
      <c r="KX155"/>
      <c r="KY155"/>
      <c r="KZ155"/>
      <c r="LA155"/>
      <c r="LB155"/>
      <c r="LC155"/>
      <c r="LD155"/>
      <c r="LE155"/>
      <c r="LF155"/>
      <c r="LG155"/>
      <c r="LH155"/>
      <c r="LI155"/>
      <c r="LJ155"/>
      <c r="LK155"/>
      <c r="LL155"/>
      <c r="LM155"/>
      <c r="LN155"/>
      <c r="LO155"/>
      <c r="LP155"/>
      <c r="LQ155"/>
      <c r="LR155"/>
      <c r="LS155"/>
      <c r="LT155"/>
      <c r="LU155"/>
      <c r="LV155"/>
      <c r="LW155"/>
      <c r="LX155"/>
      <c r="LY155"/>
      <c r="LZ155"/>
      <c r="MA155"/>
      <c r="MB155"/>
      <c r="MC155"/>
      <c r="MD155"/>
      <c r="ME155"/>
      <c r="MF155"/>
      <c r="MG155"/>
      <c r="MH155"/>
      <c r="MI155"/>
      <c r="MJ155"/>
      <c r="MK155"/>
      <c r="ML155"/>
      <c r="MM155"/>
      <c r="MN155"/>
      <c r="MO155"/>
      <c r="MP155"/>
      <c r="MQ155"/>
      <c r="MR155"/>
      <c r="MS155"/>
      <c r="MT155"/>
      <c r="MU155"/>
      <c r="MV155"/>
      <c r="MW155"/>
      <c r="MX155"/>
      <c r="MY155"/>
      <c r="MZ155"/>
      <c r="NA155"/>
      <c r="NB155"/>
      <c r="NC155"/>
    </row>
    <row r="156" spans="1:367" s="550" customFormat="1" ht="21.95" customHeight="1">
      <c r="A156" s="554"/>
      <c r="B156" s="555">
        <f>B155+1</f>
        <v>4</v>
      </c>
      <c r="C156" s="49" t="s">
        <v>1860</v>
      </c>
      <c r="D156" s="50" t="s">
        <v>1819</v>
      </c>
      <c r="E156" s="346" t="s">
        <v>38</v>
      </c>
      <c r="F156" s="552">
        <f t="shared" si="27"/>
        <v>1</v>
      </c>
      <c r="G156" s="552">
        <v>1</v>
      </c>
      <c r="H156" s="552"/>
      <c r="I156" s="552"/>
      <c r="J156" s="552"/>
      <c r="K156" s="552"/>
      <c r="L156" s="552"/>
      <c r="M156" s="552"/>
      <c r="N156" s="552"/>
      <c r="O156" s="552"/>
      <c r="P156" s="552"/>
      <c r="Q156" s="552"/>
      <c r="R156" s="552"/>
      <c r="S156" s="552"/>
      <c r="T156" s="552"/>
      <c r="U156" s="552"/>
      <c r="V156" s="552"/>
      <c r="W156" s="552"/>
      <c r="X156" s="552"/>
      <c r="Y156" s="552"/>
      <c r="Z156" s="552"/>
      <c r="AA156" s="552"/>
      <c r="AB156" s="552"/>
      <c r="AC156" s="552"/>
      <c r="AD156" s="552"/>
      <c r="AE156" s="552"/>
      <c r="AF156" s="552"/>
      <c r="AG156" s="552"/>
      <c r="AH156" s="552"/>
      <c r="AI156" s="552"/>
      <c r="AJ156" s="552"/>
      <c r="AK156" s="552"/>
      <c r="AL156" s="552"/>
      <c r="AM156" s="552"/>
      <c r="AN156" s="552"/>
      <c r="AO156" s="552"/>
      <c r="AP156" s="552"/>
      <c r="AQ156" s="552"/>
      <c r="AR156" s="552"/>
      <c r="AS156" s="552"/>
      <c r="AT156" s="552"/>
      <c r="AU156" s="552"/>
      <c r="AV156" s="552"/>
      <c r="AW156" s="552"/>
      <c r="AX156" s="552"/>
      <c r="AY156" s="552"/>
      <c r="AZ156" s="552"/>
      <c r="BA156" s="552"/>
      <c r="BB156" s="552"/>
      <c r="BC156" s="552"/>
      <c r="BD156" s="552"/>
      <c r="BE156" s="552"/>
      <c r="BF156" s="552"/>
      <c r="BG156" s="552"/>
      <c r="BH156" s="552"/>
      <c r="BI156" s="552"/>
      <c r="BJ156" s="552"/>
      <c r="BK156" s="552"/>
      <c r="BL156" s="552"/>
      <c r="BM156" s="552"/>
      <c r="BN156" s="552"/>
      <c r="BO156" s="552"/>
      <c r="BP156" s="552"/>
      <c r="BQ156" s="552"/>
      <c r="BR156" s="552"/>
      <c r="BS156" s="552"/>
      <c r="BT156" s="552"/>
      <c r="BU156" s="552"/>
      <c r="BV156" s="552"/>
      <c r="BW156" s="552"/>
      <c r="BX156" s="552"/>
      <c r="BY156" s="552"/>
      <c r="BZ156" s="552"/>
      <c r="CA156" s="552"/>
      <c r="CB156" s="552"/>
      <c r="CC156" s="552"/>
      <c r="CD156" s="552"/>
      <c r="CE156" s="552"/>
      <c r="CF156" s="552"/>
      <c r="CG156" s="552"/>
      <c r="CH156" s="552"/>
      <c r="CI156" s="552"/>
      <c r="CJ156" s="552"/>
      <c r="CK156" s="552"/>
      <c r="CL156" s="552"/>
      <c r="CM156" s="552"/>
      <c r="CN156" s="552"/>
      <c r="CO156" s="552"/>
      <c r="CP156" s="552"/>
      <c r="CQ156" s="552"/>
      <c r="CR156" s="552"/>
      <c r="CS156" s="552"/>
      <c r="CT156" s="552"/>
      <c r="CU156" s="552"/>
      <c r="CV156" s="552"/>
      <c r="CW156" s="552"/>
      <c r="CX156" s="552"/>
      <c r="CY156" s="552"/>
      <c r="CZ156" s="552"/>
      <c r="DA156" s="552"/>
      <c r="DB156" s="552"/>
      <c r="DC156" s="552"/>
      <c r="DD156" s="552"/>
      <c r="DE156" s="552"/>
      <c r="DF156" s="552"/>
      <c r="DG156" s="552"/>
      <c r="DH156" s="552"/>
      <c r="DI156" s="552"/>
      <c r="DJ156" s="552"/>
      <c r="DK156" s="552"/>
      <c r="DL156" s="552"/>
      <c r="DM156" s="552"/>
      <c r="DN156" s="552"/>
      <c r="DO156" s="552"/>
      <c r="DP156" s="552"/>
      <c r="DQ156" s="552"/>
      <c r="DR156" s="552"/>
      <c r="DS156" s="552"/>
      <c r="DT156" s="552"/>
      <c r="DU156" s="552"/>
      <c r="DV156" s="552"/>
      <c r="DW156" s="552"/>
      <c r="DX156" s="552"/>
      <c r="DY156" s="552"/>
      <c r="DZ156" s="552"/>
      <c r="EA156" s="552"/>
      <c r="EB156" s="552"/>
      <c r="EC156" s="552"/>
      <c r="ED156" s="552"/>
      <c r="EE156" s="552"/>
      <c r="EF156" s="552"/>
      <c r="EG156" s="552"/>
      <c r="EH156" s="552"/>
      <c r="EI156" s="552"/>
      <c r="EJ156" s="552"/>
      <c r="EK156" s="552"/>
      <c r="EL156" s="552"/>
      <c r="EM156" s="552"/>
      <c r="EN156" s="552"/>
      <c r="EO156" s="552"/>
      <c r="EP156" s="552"/>
      <c r="EQ156" s="552"/>
      <c r="ER156" s="552"/>
      <c r="ES156" s="552"/>
      <c r="ET156" s="552"/>
      <c r="EU156" s="552"/>
      <c r="EV156" s="552"/>
      <c r="EW156" s="552"/>
      <c r="EX156" s="552"/>
      <c r="EY156" s="552"/>
      <c r="EZ156" s="552"/>
      <c r="FA156" s="552"/>
      <c r="FB156" s="552"/>
      <c r="FC156" s="552"/>
      <c r="FD156" s="552"/>
      <c r="FE156" s="552"/>
      <c r="FF156" s="552"/>
      <c r="FG156" s="552"/>
      <c r="FH156" s="552"/>
      <c r="FI156" s="552"/>
      <c r="FJ156" s="552"/>
      <c r="FK156" s="552"/>
      <c r="FL156" s="552"/>
      <c r="FM156" s="552"/>
      <c r="FN156" s="552"/>
      <c r="FO156" s="552"/>
      <c r="FP156" s="552"/>
      <c r="FQ156" s="552"/>
      <c r="FR156" s="552"/>
      <c r="FS156" s="552"/>
      <c r="FT156" s="552"/>
      <c r="FU156" s="552"/>
      <c r="FV156" s="552"/>
      <c r="FW156" s="552"/>
      <c r="FX156" s="552"/>
      <c r="FY156" s="552"/>
      <c r="FZ156" s="552"/>
      <c r="GA156" s="552"/>
      <c r="GB156" s="552"/>
      <c r="GC156" s="552"/>
      <c r="GD156" s="552"/>
      <c r="GE156" s="552"/>
      <c r="GF156" s="552"/>
      <c r="GG156" s="552"/>
      <c r="GH156" s="552"/>
      <c r="GI156" s="552"/>
      <c r="GJ156" s="552"/>
      <c r="GK156" s="552"/>
      <c r="GL156" s="552"/>
      <c r="GM156" s="552"/>
      <c r="GN156" s="552"/>
      <c r="GO156" s="552"/>
      <c r="GP156" s="552"/>
      <c r="GQ156" s="552"/>
      <c r="GR156" s="552"/>
      <c r="GS156" s="552"/>
      <c r="GT156" s="552"/>
      <c r="GU156" s="552"/>
      <c r="GV156" s="552"/>
      <c r="GW156" s="552"/>
      <c r="GX156" s="552"/>
      <c r="GY156" s="552"/>
      <c r="GZ156" s="552"/>
      <c r="HA156" s="552"/>
      <c r="HB156" s="552"/>
      <c r="HC156" s="552"/>
      <c r="HD156" s="552"/>
      <c r="HE156" s="552"/>
      <c r="HF156" s="552"/>
      <c r="HG156" s="552"/>
      <c r="HH156" s="552"/>
      <c r="HI156" s="552"/>
      <c r="HJ156" s="552"/>
      <c r="HK156" s="552"/>
      <c r="HL156" s="552"/>
      <c r="HM156" s="552"/>
      <c r="HN156" s="552"/>
      <c r="HO156" s="552"/>
      <c r="HP156" s="552"/>
      <c r="HQ156" s="552"/>
      <c r="HR156" s="552"/>
      <c r="HS156" s="552"/>
      <c r="HT156" s="552"/>
      <c r="HU156" s="552"/>
      <c r="HV156" s="552"/>
      <c r="HW156" s="552"/>
      <c r="HX156" s="552"/>
      <c r="HY156" s="552"/>
      <c r="HZ156" s="552"/>
      <c r="IA156" s="552"/>
      <c r="IB156" s="552"/>
      <c r="IC156" s="552"/>
      <c r="ID156" s="552"/>
      <c r="IE156" s="552"/>
      <c r="IF156" s="552"/>
      <c r="IG156" s="552"/>
      <c r="IH156" s="552"/>
      <c r="II156" s="552"/>
      <c r="IJ156" s="552"/>
      <c r="IK156" s="552"/>
      <c r="IL156" s="552"/>
      <c r="IM156" s="552"/>
      <c r="IN156" s="552"/>
      <c r="IO156" s="552"/>
      <c r="IP156" s="552"/>
      <c r="IQ156" s="552"/>
      <c r="IR156" s="552"/>
      <c r="IS156" s="552"/>
      <c r="IT156" s="552"/>
      <c r="IU156" s="552"/>
      <c r="IV156" s="552"/>
      <c r="IW156" s="552"/>
      <c r="IX156" s="552"/>
      <c r="IY156" s="552"/>
      <c r="IZ156" s="552"/>
      <c r="JA156" s="552"/>
      <c r="JB156" s="721"/>
      <c r="JC156" s="721"/>
      <c r="JD156" s="299"/>
      <c r="JE156" s="299"/>
      <c r="JF156" s="549" t="str">
        <f t="shared" si="28"/>
        <v>나. 통제소 보완통제소 물품관리장비 이중화Active-Standby System &amp; 장애 감지 페일오버, 2CPU 3.6GHz 4C,32GRAM,600GB</v>
      </c>
      <c r="JG156" s="711">
        <f t="shared" si="29"/>
        <v>1</v>
      </c>
      <c r="JH156" s="299" t="str">
        <f t="shared" si="30"/>
        <v>식</v>
      </c>
      <c r="JI156" s="307"/>
      <c r="JJ156" s="712"/>
      <c r="JK156" s="566"/>
      <c r="JL156" s="567"/>
      <c r="JM156" s="568"/>
      <c r="JN156" s="569"/>
      <c r="JO156" s="569"/>
      <c r="JP156" s="569"/>
      <c r="JQ156"/>
      <c r="JR156"/>
      <c r="JS156"/>
      <c r="JT156"/>
      <c r="JU156"/>
      <c r="JV156"/>
      <c r="JW156"/>
      <c r="JX156"/>
      <c r="JY156"/>
      <c r="JZ156"/>
      <c r="KA156"/>
      <c r="KB156"/>
      <c r="KC156"/>
      <c r="KD156"/>
      <c r="KE156"/>
      <c r="KF156"/>
      <c r="KG156"/>
      <c r="KH156"/>
      <c r="KI156"/>
      <c r="KJ156"/>
      <c r="KK156"/>
      <c r="KL156"/>
      <c r="KM156"/>
      <c r="KN156"/>
      <c r="KO156"/>
      <c r="KP156"/>
      <c r="KQ156"/>
      <c r="KR156"/>
      <c r="KS156"/>
      <c r="KT156"/>
      <c r="KU156"/>
      <c r="KV156"/>
      <c r="KW156"/>
      <c r="KX156"/>
      <c r="KY156"/>
      <c r="KZ156"/>
      <c r="LA156"/>
      <c r="LB156"/>
      <c r="LC156"/>
      <c r="LD156"/>
      <c r="LE156"/>
      <c r="LF156"/>
      <c r="LG156"/>
      <c r="LH156"/>
      <c r="LI156"/>
      <c r="LJ156"/>
      <c r="LK156"/>
      <c r="LL156"/>
      <c r="LM156"/>
      <c r="LN156"/>
      <c r="LO156"/>
      <c r="LP156"/>
      <c r="LQ156"/>
      <c r="LR156"/>
      <c r="LS156"/>
      <c r="LT156"/>
      <c r="LU156"/>
      <c r="LV156"/>
      <c r="LW156"/>
      <c r="LX156"/>
      <c r="LY156"/>
      <c r="LZ156"/>
      <c r="MA156"/>
      <c r="MB156"/>
      <c r="MC156"/>
      <c r="MD156"/>
      <c r="ME156"/>
      <c r="MF156"/>
      <c r="MG156"/>
      <c r="MH156"/>
      <c r="MI156"/>
      <c r="MJ156"/>
      <c r="MK156"/>
      <c r="ML156"/>
      <c r="MM156"/>
      <c r="MN156"/>
      <c r="MO156"/>
      <c r="MP156"/>
      <c r="MQ156"/>
      <c r="MR156"/>
      <c r="MS156"/>
      <c r="MT156"/>
      <c r="MU156"/>
      <c r="MV156"/>
      <c r="MW156"/>
      <c r="MX156"/>
      <c r="MY156"/>
      <c r="MZ156"/>
      <c r="NA156"/>
      <c r="NB156"/>
      <c r="NC156"/>
    </row>
    <row r="157" spans="1:367" s="550" customFormat="1" ht="21.95" customHeight="1">
      <c r="A157" s="554"/>
      <c r="B157" s="555">
        <f>B156+1</f>
        <v>5</v>
      </c>
      <c r="C157" s="49" t="s">
        <v>1880</v>
      </c>
      <c r="D157" s="50" t="s">
        <v>1819</v>
      </c>
      <c r="E157" s="346" t="s">
        <v>1874</v>
      </c>
      <c r="F157" s="552">
        <f t="shared" si="27"/>
        <v>1</v>
      </c>
      <c r="G157" s="552">
        <v>1</v>
      </c>
      <c r="H157" s="552"/>
      <c r="I157" s="552"/>
      <c r="J157" s="552"/>
      <c r="K157" s="552"/>
      <c r="L157" s="552"/>
      <c r="M157" s="552"/>
      <c r="N157" s="552"/>
      <c r="O157" s="552"/>
      <c r="P157" s="552"/>
      <c r="Q157" s="552"/>
      <c r="R157" s="552"/>
      <c r="S157" s="552"/>
      <c r="T157" s="552"/>
      <c r="U157" s="552"/>
      <c r="V157" s="552"/>
      <c r="W157" s="552"/>
      <c r="X157" s="552"/>
      <c r="Y157" s="552"/>
      <c r="Z157" s="552"/>
      <c r="AA157" s="552"/>
      <c r="AB157" s="552"/>
      <c r="AC157" s="552"/>
      <c r="AD157" s="552"/>
      <c r="AE157" s="552"/>
      <c r="AF157" s="552"/>
      <c r="AG157" s="552"/>
      <c r="AH157" s="552"/>
      <c r="AI157" s="552"/>
      <c r="AJ157" s="552"/>
      <c r="AK157" s="552"/>
      <c r="AL157" s="552"/>
      <c r="AM157" s="552"/>
      <c r="AN157" s="552"/>
      <c r="AO157" s="552"/>
      <c r="AP157" s="552"/>
      <c r="AQ157" s="552"/>
      <c r="AR157" s="552"/>
      <c r="AS157" s="552"/>
      <c r="AT157" s="552"/>
      <c r="AU157" s="552"/>
      <c r="AV157" s="552"/>
      <c r="AW157" s="552"/>
      <c r="AX157" s="552"/>
      <c r="AY157" s="552"/>
      <c r="AZ157" s="552"/>
      <c r="BA157" s="552"/>
      <c r="BB157" s="552"/>
      <c r="BC157" s="552"/>
      <c r="BD157" s="552"/>
      <c r="BE157" s="552"/>
      <c r="BF157" s="552"/>
      <c r="BG157" s="552"/>
      <c r="BH157" s="552"/>
      <c r="BI157" s="552"/>
      <c r="BJ157" s="552"/>
      <c r="BK157" s="552"/>
      <c r="BL157" s="552"/>
      <c r="BM157" s="552"/>
      <c r="BN157" s="552"/>
      <c r="BO157" s="552"/>
      <c r="BP157" s="552"/>
      <c r="BQ157" s="552"/>
      <c r="BR157" s="552"/>
      <c r="BS157" s="552"/>
      <c r="BT157" s="552"/>
      <c r="BU157" s="552"/>
      <c r="BV157" s="552"/>
      <c r="BW157" s="552"/>
      <c r="BX157" s="552"/>
      <c r="BY157" s="552"/>
      <c r="BZ157" s="552"/>
      <c r="CA157" s="552"/>
      <c r="CB157" s="552"/>
      <c r="CC157" s="552"/>
      <c r="CD157" s="552"/>
      <c r="CE157" s="552"/>
      <c r="CF157" s="552"/>
      <c r="CG157" s="552"/>
      <c r="CH157" s="552"/>
      <c r="CI157" s="552"/>
      <c r="CJ157" s="552"/>
      <c r="CK157" s="552"/>
      <c r="CL157" s="552"/>
      <c r="CM157" s="552"/>
      <c r="CN157" s="552"/>
      <c r="CO157" s="552"/>
      <c r="CP157" s="552"/>
      <c r="CQ157" s="552"/>
      <c r="CR157" s="552"/>
      <c r="CS157" s="552"/>
      <c r="CT157" s="552"/>
      <c r="CU157" s="552"/>
      <c r="CV157" s="552"/>
      <c r="CW157" s="552"/>
      <c r="CX157" s="552"/>
      <c r="CY157" s="552"/>
      <c r="CZ157" s="552"/>
      <c r="DA157" s="552"/>
      <c r="DB157" s="552"/>
      <c r="DC157" s="552"/>
      <c r="DD157" s="552"/>
      <c r="DE157" s="552"/>
      <c r="DF157" s="552"/>
      <c r="DG157" s="552"/>
      <c r="DH157" s="552"/>
      <c r="DI157" s="552"/>
      <c r="DJ157" s="552"/>
      <c r="DK157" s="552"/>
      <c r="DL157" s="552"/>
      <c r="DM157" s="552"/>
      <c r="DN157" s="552"/>
      <c r="DO157" s="552"/>
      <c r="DP157" s="552"/>
      <c r="DQ157" s="552"/>
      <c r="DR157" s="552"/>
      <c r="DS157" s="552"/>
      <c r="DT157" s="552"/>
      <c r="DU157" s="552"/>
      <c r="DV157" s="552"/>
      <c r="DW157" s="552"/>
      <c r="DX157" s="552"/>
      <c r="DY157" s="552"/>
      <c r="DZ157" s="552"/>
      <c r="EA157" s="552"/>
      <c r="EB157" s="552"/>
      <c r="EC157" s="552"/>
      <c r="ED157" s="552"/>
      <c r="EE157" s="552"/>
      <c r="EF157" s="552"/>
      <c r="EG157" s="552"/>
      <c r="EH157" s="552"/>
      <c r="EI157" s="552"/>
      <c r="EJ157" s="552"/>
      <c r="EK157" s="552"/>
      <c r="EL157" s="552"/>
      <c r="EM157" s="552"/>
      <c r="EN157" s="552"/>
      <c r="EO157" s="552"/>
      <c r="EP157" s="552"/>
      <c r="EQ157" s="552"/>
      <c r="ER157" s="552"/>
      <c r="ES157" s="552"/>
      <c r="ET157" s="552"/>
      <c r="EU157" s="552"/>
      <c r="EV157" s="552"/>
      <c r="EW157" s="552"/>
      <c r="EX157" s="552"/>
      <c r="EY157" s="552"/>
      <c r="EZ157" s="552"/>
      <c r="FA157" s="552"/>
      <c r="FB157" s="552"/>
      <c r="FC157" s="552"/>
      <c r="FD157" s="552"/>
      <c r="FE157" s="552"/>
      <c r="FF157" s="552"/>
      <c r="FG157" s="552"/>
      <c r="FH157" s="552"/>
      <c r="FI157" s="552"/>
      <c r="FJ157" s="552"/>
      <c r="FK157" s="552"/>
      <c r="FL157" s="552"/>
      <c r="FM157" s="552"/>
      <c r="FN157" s="552"/>
      <c r="FO157" s="552"/>
      <c r="FP157" s="552"/>
      <c r="FQ157" s="552"/>
      <c r="FR157" s="552"/>
      <c r="FS157" s="552"/>
      <c r="FT157" s="552"/>
      <c r="FU157" s="552"/>
      <c r="FV157" s="552"/>
      <c r="FW157" s="552"/>
      <c r="FX157" s="552"/>
      <c r="FY157" s="552"/>
      <c r="FZ157" s="552"/>
      <c r="GA157" s="552"/>
      <c r="GB157" s="552"/>
      <c r="GC157" s="552"/>
      <c r="GD157" s="552"/>
      <c r="GE157" s="552"/>
      <c r="GF157" s="552"/>
      <c r="GG157" s="552"/>
      <c r="GH157" s="552"/>
      <c r="GI157" s="552"/>
      <c r="GJ157" s="552"/>
      <c r="GK157" s="552"/>
      <c r="GL157" s="552"/>
      <c r="GM157" s="552"/>
      <c r="GN157" s="552"/>
      <c r="GO157" s="552"/>
      <c r="GP157" s="552"/>
      <c r="GQ157" s="552"/>
      <c r="GR157" s="552"/>
      <c r="GS157" s="552"/>
      <c r="GT157" s="552"/>
      <c r="GU157" s="552"/>
      <c r="GV157" s="552"/>
      <c r="GW157" s="552"/>
      <c r="GX157" s="552"/>
      <c r="GY157" s="552"/>
      <c r="GZ157" s="552"/>
      <c r="HA157" s="552"/>
      <c r="HB157" s="552"/>
      <c r="HC157" s="552"/>
      <c r="HD157" s="552"/>
      <c r="HE157" s="552"/>
      <c r="HF157" s="552"/>
      <c r="HG157" s="552"/>
      <c r="HH157" s="552"/>
      <c r="HI157" s="552"/>
      <c r="HJ157" s="552"/>
      <c r="HK157" s="552"/>
      <c r="HL157" s="552"/>
      <c r="HM157" s="552"/>
      <c r="HN157" s="552"/>
      <c r="HO157" s="552"/>
      <c r="HP157" s="552"/>
      <c r="HQ157" s="552"/>
      <c r="HR157" s="552"/>
      <c r="HS157" s="552"/>
      <c r="HT157" s="552"/>
      <c r="HU157" s="552"/>
      <c r="HV157" s="552"/>
      <c r="HW157" s="552"/>
      <c r="HX157" s="552"/>
      <c r="HY157" s="552"/>
      <c r="HZ157" s="552"/>
      <c r="IA157" s="552"/>
      <c r="IB157" s="552"/>
      <c r="IC157" s="552"/>
      <c r="ID157" s="552"/>
      <c r="IE157" s="552"/>
      <c r="IF157" s="552"/>
      <c r="IG157" s="552"/>
      <c r="IH157" s="552"/>
      <c r="II157" s="552"/>
      <c r="IJ157" s="552"/>
      <c r="IK157" s="552"/>
      <c r="IL157" s="552"/>
      <c r="IM157" s="552"/>
      <c r="IN157" s="552"/>
      <c r="IO157" s="552"/>
      <c r="IP157" s="552"/>
      <c r="IQ157" s="552"/>
      <c r="IR157" s="552"/>
      <c r="IS157" s="552"/>
      <c r="IT157" s="552"/>
      <c r="IU157" s="552"/>
      <c r="IV157" s="552"/>
      <c r="IW157" s="552"/>
      <c r="IX157" s="552"/>
      <c r="IY157" s="552"/>
      <c r="IZ157" s="552"/>
      <c r="JA157" s="552"/>
      <c r="JB157" s="721"/>
      <c r="JC157" s="721"/>
      <c r="JD157" s="299"/>
      <c r="JE157" s="299"/>
      <c r="JF157" s="549" t="str">
        <f t="shared" si="28"/>
        <v>나. 통제소 보완통제소 물품관리장비 철거Active-Standby System &amp; 장애 감지 페일오버, 2CPU 3.6GHz 4C,32GRAM,600GB</v>
      </c>
      <c r="JG157" s="711">
        <f t="shared" si="29"/>
        <v>1</v>
      </c>
      <c r="JH157" s="299" t="str">
        <f t="shared" si="30"/>
        <v>식</v>
      </c>
      <c r="JI157" s="307"/>
      <c r="JJ157" s="712"/>
      <c r="JK157" s="566"/>
      <c r="JL157" s="567"/>
      <c r="JM157" s="568"/>
      <c r="JN157" s="569"/>
      <c r="JO157" s="569"/>
      <c r="JP157" s="569"/>
      <c r="JQ157"/>
      <c r="JR157"/>
      <c r="JS157"/>
      <c r="JT157"/>
      <c r="JU157"/>
      <c r="JV157"/>
      <c r="JW157"/>
      <c r="JX157"/>
      <c r="JY157"/>
      <c r="JZ157"/>
      <c r="KA157"/>
      <c r="KB157"/>
      <c r="KC157"/>
      <c r="KD157"/>
      <c r="KE157"/>
      <c r="KF157"/>
      <c r="KG157"/>
      <c r="KH157"/>
      <c r="KI157"/>
      <c r="KJ157"/>
      <c r="KK157"/>
      <c r="KL157"/>
      <c r="KM157"/>
      <c r="KN157"/>
      <c r="KO157"/>
      <c r="KP157"/>
      <c r="KQ157"/>
      <c r="KR157"/>
      <c r="KS157"/>
      <c r="KT157"/>
      <c r="KU157"/>
      <c r="KV157"/>
      <c r="KW157"/>
      <c r="KX157"/>
      <c r="KY157"/>
      <c r="KZ157"/>
      <c r="LA157"/>
      <c r="LB157"/>
      <c r="LC157"/>
      <c r="LD157"/>
      <c r="LE157"/>
      <c r="LF157"/>
      <c r="LG157"/>
      <c r="LH157"/>
      <c r="LI157"/>
      <c r="LJ157"/>
      <c r="LK157"/>
      <c r="LL157"/>
      <c r="LM157"/>
      <c r="LN157"/>
      <c r="LO157"/>
      <c r="LP157"/>
      <c r="LQ157"/>
      <c r="LR157"/>
      <c r="LS157"/>
      <c r="LT157"/>
      <c r="LU157"/>
      <c r="LV157"/>
      <c r="LW157"/>
      <c r="LX157"/>
      <c r="LY157"/>
      <c r="LZ157"/>
      <c r="MA157"/>
      <c r="MB157"/>
      <c r="MC157"/>
      <c r="MD157"/>
      <c r="ME157"/>
      <c r="MF157"/>
      <c r="MG157"/>
      <c r="MH157"/>
      <c r="MI157"/>
      <c r="MJ157"/>
      <c r="MK157"/>
      <c r="ML157"/>
      <c r="MM157"/>
      <c r="MN157"/>
      <c r="MO157"/>
      <c r="MP157"/>
      <c r="MQ157"/>
      <c r="MR157"/>
      <c r="MS157"/>
      <c r="MT157"/>
      <c r="MU157"/>
      <c r="MV157"/>
      <c r="MW157"/>
      <c r="MX157"/>
      <c r="MY157"/>
      <c r="MZ157"/>
      <c r="NA157"/>
      <c r="NB157"/>
      <c r="NC157"/>
    </row>
    <row r="158" spans="1:367" s="550" customFormat="1" ht="21.95" customHeight="1">
      <c r="A158" s="554"/>
      <c r="B158" s="555">
        <f t="shared" ref="B158:B159" si="33">B157+1</f>
        <v>6</v>
      </c>
      <c r="C158" s="49" t="s">
        <v>2494</v>
      </c>
      <c r="D158" s="50" t="s">
        <v>2358</v>
      </c>
      <c r="E158" s="346" t="s">
        <v>30</v>
      </c>
      <c r="F158" s="552">
        <f>SUM(G158:IM158)</f>
        <v>1</v>
      </c>
      <c r="G158" s="552">
        <v>1</v>
      </c>
      <c r="H158" s="552"/>
      <c r="I158" s="552"/>
      <c r="J158" s="552"/>
      <c r="K158" s="552"/>
      <c r="L158" s="552"/>
      <c r="M158" s="552"/>
      <c r="N158" s="552"/>
      <c r="O158" s="552"/>
      <c r="P158" s="552"/>
      <c r="Q158" s="552"/>
      <c r="R158" s="552"/>
      <c r="S158" s="552"/>
      <c r="T158" s="552"/>
      <c r="U158" s="552"/>
      <c r="V158" s="552"/>
      <c r="W158" s="552"/>
      <c r="X158" s="552"/>
      <c r="Y158" s="552"/>
      <c r="Z158" s="552"/>
      <c r="AA158" s="552"/>
      <c r="AB158" s="552"/>
      <c r="AC158" s="552"/>
      <c r="AD158" s="552"/>
      <c r="AE158" s="552"/>
      <c r="AF158" s="552"/>
      <c r="AG158" s="552"/>
      <c r="AH158" s="552"/>
      <c r="AI158" s="552"/>
      <c r="AJ158" s="552"/>
      <c r="AK158" s="552"/>
      <c r="AL158" s="552"/>
      <c r="AM158" s="552"/>
      <c r="AN158" s="552"/>
      <c r="AO158" s="552"/>
      <c r="AP158" s="552"/>
      <c r="AQ158" s="552"/>
      <c r="AR158" s="552"/>
      <c r="AS158" s="552"/>
      <c r="AT158" s="552"/>
      <c r="AU158" s="552"/>
      <c r="AV158" s="552"/>
      <c r="AW158" s="552"/>
      <c r="AX158" s="552"/>
      <c r="AY158" s="552"/>
      <c r="AZ158" s="552"/>
      <c r="BA158" s="552"/>
      <c r="BB158" s="552"/>
      <c r="BC158" s="552"/>
      <c r="BD158" s="552"/>
      <c r="BE158" s="552"/>
      <c r="BF158" s="552"/>
      <c r="BG158" s="552"/>
      <c r="BH158" s="552"/>
      <c r="BI158" s="552"/>
      <c r="BJ158" s="552"/>
      <c r="BK158" s="552"/>
      <c r="BL158" s="552"/>
      <c r="BM158" s="552"/>
      <c r="BN158" s="552"/>
      <c r="BO158" s="552"/>
      <c r="BP158" s="552"/>
      <c r="BQ158" s="552"/>
      <c r="BR158" s="552"/>
      <c r="BS158" s="552"/>
      <c r="BT158" s="552"/>
      <c r="BU158" s="552"/>
      <c r="BV158" s="552"/>
      <c r="BW158" s="552"/>
      <c r="BX158" s="552"/>
      <c r="BY158" s="552"/>
      <c r="BZ158" s="552"/>
      <c r="CA158" s="552"/>
      <c r="CB158" s="552"/>
      <c r="CC158" s="552"/>
      <c r="CD158" s="552"/>
      <c r="CE158" s="552"/>
      <c r="CF158" s="552"/>
      <c r="CG158" s="552"/>
      <c r="CH158" s="552"/>
      <c r="CI158" s="552"/>
      <c r="CJ158" s="552"/>
      <c r="CK158" s="552"/>
      <c r="CL158" s="552"/>
      <c r="CM158" s="552"/>
      <c r="CN158" s="552"/>
      <c r="CO158" s="552"/>
      <c r="CP158" s="552"/>
      <c r="CQ158" s="552"/>
      <c r="CR158" s="552"/>
      <c r="CS158" s="552"/>
      <c r="CT158" s="552"/>
      <c r="CU158" s="552"/>
      <c r="CV158" s="552"/>
      <c r="CW158" s="552"/>
      <c r="CX158" s="552"/>
      <c r="CY158" s="552"/>
      <c r="CZ158" s="552"/>
      <c r="DA158" s="552"/>
      <c r="DB158" s="552"/>
      <c r="DC158" s="552"/>
      <c r="DD158" s="552"/>
      <c r="DE158" s="552"/>
      <c r="DF158" s="552"/>
      <c r="DG158" s="552"/>
      <c r="DH158" s="552"/>
      <c r="DI158" s="552"/>
      <c r="DJ158" s="552"/>
      <c r="DK158" s="552"/>
      <c r="DL158" s="552"/>
      <c r="DM158" s="552"/>
      <c r="DN158" s="552"/>
      <c r="DO158" s="552"/>
      <c r="DP158" s="552"/>
      <c r="DQ158" s="552"/>
      <c r="DR158" s="552"/>
      <c r="DS158" s="552"/>
      <c r="DT158" s="552"/>
      <c r="DU158" s="552"/>
      <c r="DV158" s="552"/>
      <c r="DW158" s="552"/>
      <c r="DX158" s="552"/>
      <c r="DY158" s="552"/>
      <c r="DZ158" s="552"/>
      <c r="EA158" s="552"/>
      <c r="EB158" s="552"/>
      <c r="EC158" s="552"/>
      <c r="ED158" s="552"/>
      <c r="EE158" s="552"/>
      <c r="EF158" s="552"/>
      <c r="EG158" s="552"/>
      <c r="EH158" s="552"/>
      <c r="EI158" s="552"/>
      <c r="EJ158" s="552"/>
      <c r="EK158" s="552"/>
      <c r="EL158" s="552"/>
      <c r="EM158" s="552"/>
      <c r="EN158" s="552"/>
      <c r="EO158" s="552"/>
      <c r="EP158" s="552"/>
      <c r="EQ158" s="552"/>
      <c r="ER158" s="552"/>
      <c r="ES158" s="552"/>
      <c r="ET158" s="552"/>
      <c r="EU158" s="552"/>
      <c r="EV158" s="552"/>
      <c r="EW158" s="552"/>
      <c r="EX158" s="552"/>
      <c r="EY158" s="552"/>
      <c r="EZ158" s="552"/>
      <c r="FA158" s="552"/>
      <c r="FB158" s="552"/>
      <c r="FC158" s="552"/>
      <c r="FD158" s="552"/>
      <c r="FE158" s="552"/>
      <c r="FF158" s="552"/>
      <c r="FG158" s="552"/>
      <c r="FH158" s="552"/>
      <c r="FI158" s="552"/>
      <c r="FJ158" s="552"/>
      <c r="FK158" s="552"/>
      <c r="FL158" s="552"/>
      <c r="FM158" s="552"/>
      <c r="FN158" s="552"/>
      <c r="FO158" s="552"/>
      <c r="FP158" s="552"/>
      <c r="FQ158" s="552"/>
      <c r="FR158" s="552"/>
      <c r="FS158" s="552"/>
      <c r="FT158" s="552"/>
      <c r="FU158" s="552"/>
      <c r="FV158" s="552"/>
      <c r="FW158" s="552"/>
      <c r="FX158" s="552"/>
      <c r="FY158" s="552"/>
      <c r="FZ158" s="552"/>
      <c r="GA158" s="552"/>
      <c r="GB158" s="552"/>
      <c r="GC158" s="552"/>
      <c r="GD158" s="552"/>
      <c r="GE158" s="552"/>
      <c r="GF158" s="552"/>
      <c r="GG158" s="552"/>
      <c r="GH158" s="552"/>
      <c r="GI158" s="552"/>
      <c r="GJ158" s="552"/>
      <c r="GK158" s="552"/>
      <c r="GL158" s="552"/>
      <c r="GM158" s="552"/>
      <c r="GN158" s="552"/>
      <c r="GO158" s="552"/>
      <c r="GP158" s="552"/>
      <c r="GQ158" s="552"/>
      <c r="GR158" s="552"/>
      <c r="GS158" s="552"/>
      <c r="GT158" s="552"/>
      <c r="GU158" s="552"/>
      <c r="GV158" s="552"/>
      <c r="GW158" s="552"/>
      <c r="GX158" s="552"/>
      <c r="GY158" s="552"/>
      <c r="GZ158" s="552"/>
      <c r="HA158" s="552"/>
      <c r="HB158" s="552"/>
      <c r="HC158" s="552"/>
      <c r="HD158" s="552"/>
      <c r="HE158" s="552"/>
      <c r="HF158" s="552"/>
      <c r="HG158" s="552"/>
      <c r="HH158" s="552"/>
      <c r="HI158" s="552"/>
      <c r="HJ158" s="552"/>
      <c r="HK158" s="552"/>
      <c r="HL158" s="552"/>
      <c r="HM158" s="552"/>
      <c r="HN158" s="552"/>
      <c r="HO158" s="552"/>
      <c r="HP158" s="552"/>
      <c r="HQ158" s="552"/>
      <c r="HR158" s="552"/>
      <c r="HS158" s="552"/>
      <c r="HT158" s="552"/>
      <c r="HU158" s="552"/>
      <c r="HV158" s="552"/>
      <c r="HW158" s="552"/>
      <c r="HX158" s="552"/>
      <c r="HY158" s="552"/>
      <c r="HZ158" s="552"/>
      <c r="IA158" s="552"/>
      <c r="IB158" s="552"/>
      <c r="IC158" s="552"/>
      <c r="ID158" s="552"/>
      <c r="IE158" s="552"/>
      <c r="IF158" s="552"/>
      <c r="IG158" s="552"/>
      <c r="IH158" s="552"/>
      <c r="II158" s="552"/>
      <c r="IJ158" s="552"/>
      <c r="IK158" s="552"/>
      <c r="IL158" s="552"/>
      <c r="IM158" s="552"/>
      <c r="IN158" s="552"/>
      <c r="IO158" s="552"/>
      <c r="IP158" s="552"/>
      <c r="IQ158" s="552"/>
      <c r="IR158" s="552"/>
      <c r="IS158" s="552"/>
      <c r="IT158" s="552"/>
      <c r="IU158" s="552"/>
      <c r="IV158" s="552"/>
      <c r="IW158" s="552"/>
      <c r="IX158" s="552"/>
      <c r="IY158" s="552"/>
      <c r="IZ158" s="552"/>
      <c r="JA158" s="552"/>
      <c r="JB158" s="721"/>
      <c r="JC158" s="721"/>
      <c r="JD158" s="299"/>
      <c r="JE158" s="299"/>
      <c r="JF158" s="549" t="str">
        <f>CONCATENATE($B$152,C158,D158)</f>
        <v>나. 통제소 보완물품관리코드 식별 라벨 출력 및 스캔장치바코드프린터,바코드생성,이동형스캐너</v>
      </c>
      <c r="JG158" s="711">
        <f>F158</f>
        <v>1</v>
      </c>
      <c r="JH158" s="299" t="str">
        <f>E158</f>
        <v>식</v>
      </c>
      <c r="JI158" s="307"/>
      <c r="JJ158" s="712"/>
      <c r="JK158" s="566"/>
      <c r="JL158" s="567"/>
      <c r="JM158" s="568"/>
      <c r="JN158" s="569"/>
      <c r="JO158" s="569"/>
      <c r="JP158" s="569"/>
      <c r="JQ158"/>
      <c r="JR158"/>
      <c r="JS158"/>
      <c r="JT158"/>
      <c r="JU158"/>
      <c r="JV158"/>
      <c r="JW158"/>
      <c r="JX158"/>
      <c r="JY158"/>
      <c r="JZ158"/>
      <c r="KA158"/>
      <c r="KB158"/>
      <c r="KC158"/>
      <c r="KD158"/>
      <c r="KE158"/>
      <c r="KF158"/>
      <c r="KG158"/>
      <c r="KH158"/>
      <c r="KI158"/>
      <c r="KJ158"/>
      <c r="KK158"/>
      <c r="KL158"/>
      <c r="KM158"/>
      <c r="KN158"/>
      <c r="KO158"/>
      <c r="KP158"/>
      <c r="KQ158"/>
      <c r="KR158"/>
      <c r="KS158"/>
      <c r="KT158"/>
      <c r="KU158"/>
      <c r="KV158"/>
      <c r="KW158"/>
      <c r="KX158"/>
      <c r="KY158"/>
      <c r="KZ158"/>
      <c r="LA158"/>
      <c r="LB158"/>
      <c r="LC158"/>
      <c r="LD158"/>
      <c r="LE158"/>
      <c r="LF158"/>
      <c r="LG158"/>
      <c r="LH158"/>
      <c r="LI158"/>
      <c r="LJ158"/>
      <c r="LK158"/>
      <c r="LL158"/>
      <c r="LM158"/>
      <c r="LN158"/>
      <c r="LO158"/>
      <c r="LP158"/>
      <c r="LQ158"/>
      <c r="LR158"/>
      <c r="LS158"/>
      <c r="LT158"/>
      <c r="LU158"/>
      <c r="LV158"/>
      <c r="LW158"/>
      <c r="LX158"/>
      <c r="LY158"/>
      <c r="LZ158"/>
      <c r="MA158"/>
      <c r="MB158"/>
      <c r="MC158"/>
      <c r="MD158"/>
      <c r="ME158"/>
      <c r="MF158"/>
      <c r="MG158"/>
      <c r="MH158"/>
      <c r="MI158"/>
      <c r="MJ158"/>
      <c r="MK158"/>
      <c r="ML158"/>
      <c r="MM158"/>
      <c r="MN158"/>
      <c r="MO158"/>
      <c r="MP158"/>
      <c r="MQ158"/>
      <c r="MR158"/>
      <c r="MS158"/>
      <c r="MT158"/>
      <c r="MU158"/>
      <c r="MV158"/>
      <c r="MW158"/>
      <c r="MX158"/>
      <c r="MY158"/>
      <c r="MZ158"/>
      <c r="NA158"/>
      <c r="NB158"/>
      <c r="NC158"/>
    </row>
    <row r="159" spans="1:367" s="550" customFormat="1" ht="21.95" customHeight="1">
      <c r="A159" s="554"/>
      <c r="B159" s="555">
        <f t="shared" si="33"/>
        <v>7</v>
      </c>
      <c r="C159" s="49" t="s">
        <v>2404</v>
      </c>
      <c r="D159" s="50" t="s">
        <v>2405</v>
      </c>
      <c r="E159" s="346" t="s">
        <v>38</v>
      </c>
      <c r="F159" s="552">
        <f t="shared" si="27"/>
        <v>1</v>
      </c>
      <c r="G159" s="552">
        <v>1</v>
      </c>
      <c r="H159" s="552"/>
      <c r="I159" s="552"/>
      <c r="J159" s="552"/>
      <c r="K159" s="552"/>
      <c r="L159" s="552"/>
      <c r="M159" s="552"/>
      <c r="N159" s="552"/>
      <c r="O159" s="552"/>
      <c r="P159" s="552"/>
      <c r="Q159" s="552"/>
      <c r="R159" s="552"/>
      <c r="S159" s="552"/>
      <c r="T159" s="552"/>
      <c r="U159" s="552"/>
      <c r="V159" s="552"/>
      <c r="W159" s="552"/>
      <c r="X159" s="552"/>
      <c r="Y159" s="552"/>
      <c r="Z159" s="552"/>
      <c r="AA159" s="552"/>
      <c r="AB159" s="552"/>
      <c r="AC159" s="552"/>
      <c r="AD159" s="552"/>
      <c r="AE159" s="552"/>
      <c r="AF159" s="552"/>
      <c r="AG159" s="552"/>
      <c r="AH159" s="552"/>
      <c r="AI159" s="552"/>
      <c r="AJ159" s="552"/>
      <c r="AK159" s="552"/>
      <c r="AL159" s="552"/>
      <c r="AM159" s="552"/>
      <c r="AN159" s="552"/>
      <c r="AO159" s="552"/>
      <c r="AP159" s="552"/>
      <c r="AQ159" s="552"/>
      <c r="AR159" s="552"/>
      <c r="AS159" s="552"/>
      <c r="AT159" s="552"/>
      <c r="AU159" s="552"/>
      <c r="AV159" s="552"/>
      <c r="AW159" s="552"/>
      <c r="AX159" s="552"/>
      <c r="AY159" s="552"/>
      <c r="AZ159" s="552"/>
      <c r="BA159" s="552"/>
      <c r="BB159" s="552"/>
      <c r="BC159" s="552"/>
      <c r="BD159" s="552"/>
      <c r="BE159" s="552"/>
      <c r="BF159" s="552"/>
      <c r="BG159" s="552"/>
      <c r="BH159" s="552"/>
      <c r="BI159" s="552"/>
      <c r="BJ159" s="552"/>
      <c r="BK159" s="552"/>
      <c r="BL159" s="552"/>
      <c r="BM159" s="552"/>
      <c r="BN159" s="552"/>
      <c r="BO159" s="552"/>
      <c r="BP159" s="552"/>
      <c r="BQ159" s="552"/>
      <c r="BR159" s="552"/>
      <c r="BS159" s="552"/>
      <c r="BT159" s="552"/>
      <c r="BU159" s="552"/>
      <c r="BV159" s="552"/>
      <c r="BW159" s="552"/>
      <c r="BX159" s="552"/>
      <c r="BY159" s="552"/>
      <c r="BZ159" s="552"/>
      <c r="CA159" s="552"/>
      <c r="CB159" s="552"/>
      <c r="CC159" s="552"/>
      <c r="CD159" s="552"/>
      <c r="CE159" s="552"/>
      <c r="CF159" s="552"/>
      <c r="CG159" s="552"/>
      <c r="CH159" s="552"/>
      <c r="CI159" s="552"/>
      <c r="CJ159" s="552"/>
      <c r="CK159" s="552"/>
      <c r="CL159" s="552"/>
      <c r="CM159" s="552"/>
      <c r="CN159" s="552"/>
      <c r="CO159" s="552"/>
      <c r="CP159" s="552"/>
      <c r="CQ159" s="552"/>
      <c r="CR159" s="552"/>
      <c r="CS159" s="552"/>
      <c r="CT159" s="552"/>
      <c r="CU159" s="552"/>
      <c r="CV159" s="552"/>
      <c r="CW159" s="552"/>
      <c r="CX159" s="552"/>
      <c r="CY159" s="552"/>
      <c r="CZ159" s="552"/>
      <c r="DA159" s="552"/>
      <c r="DB159" s="552"/>
      <c r="DC159" s="552"/>
      <c r="DD159" s="552"/>
      <c r="DE159" s="552"/>
      <c r="DF159" s="552"/>
      <c r="DG159" s="552"/>
      <c r="DH159" s="552"/>
      <c r="DI159" s="552"/>
      <c r="DJ159" s="552"/>
      <c r="DK159" s="552"/>
      <c r="DL159" s="552"/>
      <c r="DM159" s="552"/>
      <c r="DN159" s="552"/>
      <c r="DO159" s="552"/>
      <c r="DP159" s="552"/>
      <c r="DQ159" s="552"/>
      <c r="DR159" s="552"/>
      <c r="DS159" s="552"/>
      <c r="DT159" s="552"/>
      <c r="DU159" s="552"/>
      <c r="DV159" s="552"/>
      <c r="DW159" s="552"/>
      <c r="DX159" s="552"/>
      <c r="DY159" s="552"/>
      <c r="DZ159" s="552"/>
      <c r="EA159" s="552"/>
      <c r="EB159" s="552"/>
      <c r="EC159" s="552"/>
      <c r="ED159" s="552"/>
      <c r="EE159" s="552"/>
      <c r="EF159" s="552"/>
      <c r="EG159" s="552"/>
      <c r="EH159" s="552"/>
      <c r="EI159" s="552"/>
      <c r="EJ159" s="552"/>
      <c r="EK159" s="552"/>
      <c r="EL159" s="552"/>
      <c r="EM159" s="552"/>
      <c r="EN159" s="552"/>
      <c r="EO159" s="552"/>
      <c r="EP159" s="552"/>
      <c r="EQ159" s="552"/>
      <c r="ER159" s="552"/>
      <c r="ES159" s="552"/>
      <c r="ET159" s="552"/>
      <c r="EU159" s="552"/>
      <c r="EV159" s="552"/>
      <c r="EW159" s="552"/>
      <c r="EX159" s="552"/>
      <c r="EY159" s="552"/>
      <c r="EZ159" s="552"/>
      <c r="FA159" s="552"/>
      <c r="FB159" s="552"/>
      <c r="FC159" s="552"/>
      <c r="FD159" s="552"/>
      <c r="FE159" s="552"/>
      <c r="FF159" s="552"/>
      <c r="FG159" s="552"/>
      <c r="FH159" s="552"/>
      <c r="FI159" s="552"/>
      <c r="FJ159" s="552"/>
      <c r="FK159" s="552"/>
      <c r="FL159" s="552"/>
      <c r="FM159" s="552"/>
      <c r="FN159" s="552"/>
      <c r="FO159" s="552"/>
      <c r="FP159" s="552"/>
      <c r="FQ159" s="552"/>
      <c r="FR159" s="552"/>
      <c r="FS159" s="552"/>
      <c r="FT159" s="552"/>
      <c r="FU159" s="552"/>
      <c r="FV159" s="552"/>
      <c r="FW159" s="552"/>
      <c r="FX159" s="552"/>
      <c r="FY159" s="552"/>
      <c r="FZ159" s="552"/>
      <c r="GA159" s="552"/>
      <c r="GB159" s="552"/>
      <c r="GC159" s="552"/>
      <c r="GD159" s="552"/>
      <c r="GE159" s="552"/>
      <c r="GF159" s="552"/>
      <c r="GG159" s="552"/>
      <c r="GH159" s="552"/>
      <c r="GI159" s="552"/>
      <c r="GJ159" s="552"/>
      <c r="GK159" s="552"/>
      <c r="GL159" s="552"/>
      <c r="GM159" s="552"/>
      <c r="GN159" s="552"/>
      <c r="GO159" s="552"/>
      <c r="GP159" s="552"/>
      <c r="GQ159" s="552"/>
      <c r="GR159" s="552"/>
      <c r="GS159" s="552"/>
      <c r="GT159" s="552"/>
      <c r="GU159" s="552"/>
      <c r="GV159" s="552"/>
      <c r="GW159" s="552"/>
      <c r="GX159" s="552"/>
      <c r="GY159" s="552"/>
      <c r="GZ159" s="552"/>
      <c r="HA159" s="552"/>
      <c r="HB159" s="552"/>
      <c r="HC159" s="552"/>
      <c r="HD159" s="552"/>
      <c r="HE159" s="552"/>
      <c r="HF159" s="552"/>
      <c r="HG159" s="552"/>
      <c r="HH159" s="552"/>
      <c r="HI159" s="552"/>
      <c r="HJ159" s="552"/>
      <c r="HK159" s="552"/>
      <c r="HL159" s="552"/>
      <c r="HM159" s="552"/>
      <c r="HN159" s="552"/>
      <c r="HO159" s="552"/>
      <c r="HP159" s="552"/>
      <c r="HQ159" s="552"/>
      <c r="HR159" s="552"/>
      <c r="HS159" s="552"/>
      <c r="HT159" s="552"/>
      <c r="HU159" s="552"/>
      <c r="HV159" s="552"/>
      <c r="HW159" s="552"/>
      <c r="HX159" s="552"/>
      <c r="HY159" s="552"/>
      <c r="HZ159" s="552"/>
      <c r="IA159" s="552"/>
      <c r="IB159" s="552"/>
      <c r="IC159" s="552"/>
      <c r="ID159" s="552"/>
      <c r="IE159" s="552"/>
      <c r="IF159" s="552"/>
      <c r="IG159" s="552"/>
      <c r="IH159" s="552"/>
      <c r="II159" s="552"/>
      <c r="IJ159" s="552"/>
      <c r="IK159" s="552"/>
      <c r="IL159" s="552"/>
      <c r="IM159" s="552"/>
      <c r="IN159" s="552"/>
      <c r="IO159" s="552"/>
      <c r="IP159" s="552"/>
      <c r="IQ159" s="552"/>
      <c r="IR159" s="552"/>
      <c r="IS159" s="552"/>
      <c r="IT159" s="552"/>
      <c r="IU159" s="552"/>
      <c r="IV159" s="552"/>
      <c r="IW159" s="552"/>
      <c r="IX159" s="552"/>
      <c r="IY159" s="552"/>
      <c r="IZ159" s="552"/>
      <c r="JA159" s="552"/>
      <c r="JB159" s="721"/>
      <c r="JC159" s="721"/>
      <c r="JD159" s="299"/>
      <c r="JE159" s="299"/>
      <c r="JF159" s="549" t="str">
        <f t="shared" si="28"/>
        <v>나. 통제소 보완스마트레밸미터 개선테블릿용으로 개선 UI</v>
      </c>
      <c r="JG159" s="711">
        <f t="shared" si="29"/>
        <v>1</v>
      </c>
      <c r="JH159" s="299" t="str">
        <f t="shared" si="30"/>
        <v>식</v>
      </c>
      <c r="JI159" s="307"/>
      <c r="JJ159" s="712"/>
      <c r="JK159" s="566"/>
      <c r="JL159" s="567"/>
      <c r="JM159" s="568"/>
      <c r="JN159" s="569"/>
      <c r="JO159" s="569"/>
      <c r="JP159" s="569"/>
      <c r="JQ159"/>
      <c r="JR159"/>
      <c r="JS159"/>
      <c r="JT159"/>
      <c r="JU159"/>
      <c r="JV159"/>
      <c r="JW159"/>
      <c r="JX159"/>
      <c r="JY159"/>
      <c r="JZ159"/>
      <c r="KA159"/>
      <c r="KB159"/>
      <c r="KC159"/>
      <c r="KD159"/>
      <c r="KE159"/>
      <c r="KF159"/>
      <c r="KG159"/>
      <c r="KH159"/>
      <c r="KI159"/>
      <c r="KJ159"/>
      <c r="KK159"/>
      <c r="KL159"/>
      <c r="KM159"/>
      <c r="KN159"/>
      <c r="KO159"/>
      <c r="KP159"/>
      <c r="KQ159"/>
      <c r="KR159"/>
      <c r="KS159"/>
      <c r="KT159"/>
      <c r="KU159"/>
      <c r="KV159"/>
      <c r="KW159"/>
      <c r="KX159"/>
      <c r="KY159"/>
      <c r="KZ159"/>
      <c r="LA159"/>
      <c r="LB159"/>
      <c r="LC159"/>
      <c r="LD159"/>
      <c r="LE159"/>
      <c r="LF159"/>
      <c r="LG159"/>
      <c r="LH159"/>
      <c r="LI159"/>
      <c r="LJ159"/>
      <c r="LK159"/>
      <c r="LL159"/>
      <c r="LM159"/>
      <c r="LN159"/>
      <c r="LO159"/>
      <c r="LP159"/>
      <c r="LQ159"/>
      <c r="LR159"/>
      <c r="LS159"/>
      <c r="LT159"/>
      <c r="LU159"/>
      <c r="LV159"/>
      <c r="LW159"/>
      <c r="LX159"/>
      <c r="LY159"/>
      <c r="LZ159"/>
      <c r="MA159"/>
      <c r="MB159"/>
      <c r="MC159"/>
      <c r="MD159"/>
      <c r="ME159"/>
      <c r="MF159"/>
      <c r="MG159"/>
      <c r="MH159"/>
      <c r="MI159"/>
      <c r="MJ159"/>
      <c r="MK159"/>
      <c r="ML159"/>
      <c r="MM159"/>
      <c r="MN159"/>
      <c r="MO159"/>
      <c r="MP159"/>
      <c r="MQ159"/>
      <c r="MR159"/>
      <c r="MS159"/>
      <c r="MT159"/>
      <c r="MU159"/>
      <c r="MV159"/>
      <c r="MW159"/>
      <c r="MX159"/>
      <c r="MY159"/>
      <c r="MZ159"/>
      <c r="NA159"/>
      <c r="NB159"/>
      <c r="NC159"/>
    </row>
    <row r="160" spans="1:367" s="550" customFormat="1" ht="21.95" customHeight="1">
      <c r="A160" s="554"/>
      <c r="B160" s="555">
        <f t="shared" ref="B160:B173" si="34">B159+1</f>
        <v>8</v>
      </c>
      <c r="C160" s="49" t="s">
        <v>2484</v>
      </c>
      <c r="D160" s="50" t="s">
        <v>1823</v>
      </c>
      <c r="E160" s="346" t="s">
        <v>1906</v>
      </c>
      <c r="F160" s="552">
        <f t="shared" si="27"/>
        <v>1</v>
      </c>
      <c r="G160" s="552">
        <v>1</v>
      </c>
      <c r="H160" s="552"/>
      <c r="I160" s="552"/>
      <c r="J160" s="552"/>
      <c r="K160" s="552"/>
      <c r="L160" s="552"/>
      <c r="M160" s="552"/>
      <c r="N160" s="552"/>
      <c r="O160" s="552"/>
      <c r="P160" s="552"/>
      <c r="Q160" s="552"/>
      <c r="R160" s="552"/>
      <c r="S160" s="552"/>
      <c r="T160" s="552"/>
      <c r="U160" s="552"/>
      <c r="V160" s="552"/>
      <c r="W160" s="552"/>
      <c r="X160" s="552"/>
      <c r="Y160" s="552"/>
      <c r="Z160" s="552"/>
      <c r="AA160" s="552"/>
      <c r="AB160" s="552"/>
      <c r="AC160" s="552"/>
      <c r="AD160" s="552"/>
      <c r="AE160" s="552"/>
      <c r="AF160" s="552"/>
      <c r="AG160" s="552"/>
      <c r="AH160" s="552"/>
      <c r="AI160" s="552"/>
      <c r="AJ160" s="552"/>
      <c r="AK160" s="552"/>
      <c r="AL160" s="552"/>
      <c r="AM160" s="552"/>
      <c r="AN160" s="552"/>
      <c r="AO160" s="552"/>
      <c r="AP160" s="552"/>
      <c r="AQ160" s="552"/>
      <c r="AR160" s="552"/>
      <c r="AS160" s="552"/>
      <c r="AT160" s="552"/>
      <c r="AU160" s="552"/>
      <c r="AV160" s="552"/>
      <c r="AW160" s="552"/>
      <c r="AX160" s="552"/>
      <c r="AY160" s="552"/>
      <c r="AZ160" s="552"/>
      <c r="BA160" s="552"/>
      <c r="BB160" s="552"/>
      <c r="BC160" s="552"/>
      <c r="BD160" s="552"/>
      <c r="BE160" s="552"/>
      <c r="BF160" s="552"/>
      <c r="BG160" s="552"/>
      <c r="BH160" s="552"/>
      <c r="BI160" s="552"/>
      <c r="BJ160" s="552"/>
      <c r="BK160" s="552"/>
      <c r="BL160" s="552"/>
      <c r="BM160" s="552"/>
      <c r="BN160" s="552"/>
      <c r="BO160" s="552"/>
      <c r="BP160" s="552"/>
      <c r="BQ160" s="552"/>
      <c r="BR160" s="552"/>
      <c r="BS160" s="552"/>
      <c r="BT160" s="552"/>
      <c r="BU160" s="552"/>
      <c r="BV160" s="552"/>
      <c r="BW160" s="552"/>
      <c r="BX160" s="552"/>
      <c r="BY160" s="552"/>
      <c r="BZ160" s="552"/>
      <c r="CA160" s="552"/>
      <c r="CB160" s="552"/>
      <c r="CC160" s="552"/>
      <c r="CD160" s="552"/>
      <c r="CE160" s="552"/>
      <c r="CF160" s="552"/>
      <c r="CG160" s="552"/>
      <c r="CH160" s="552"/>
      <c r="CI160" s="552"/>
      <c r="CJ160" s="552"/>
      <c r="CK160" s="552"/>
      <c r="CL160" s="552"/>
      <c r="CM160" s="552"/>
      <c r="CN160" s="552"/>
      <c r="CO160" s="552"/>
      <c r="CP160" s="552"/>
      <c r="CQ160" s="552"/>
      <c r="CR160" s="552"/>
      <c r="CS160" s="552"/>
      <c r="CT160" s="552"/>
      <c r="CU160" s="552"/>
      <c r="CV160" s="552"/>
      <c r="CW160" s="552"/>
      <c r="CX160" s="552"/>
      <c r="CY160" s="552"/>
      <c r="CZ160" s="552"/>
      <c r="DA160" s="552"/>
      <c r="DB160" s="552"/>
      <c r="DC160" s="552"/>
      <c r="DD160" s="552"/>
      <c r="DE160" s="552"/>
      <c r="DF160" s="552"/>
      <c r="DG160" s="552"/>
      <c r="DH160" s="552"/>
      <c r="DI160" s="552"/>
      <c r="DJ160" s="552"/>
      <c r="DK160" s="552"/>
      <c r="DL160" s="552"/>
      <c r="DM160" s="552"/>
      <c r="DN160" s="552"/>
      <c r="DO160" s="552"/>
      <c r="DP160" s="552"/>
      <c r="DQ160" s="552"/>
      <c r="DR160" s="552"/>
      <c r="DS160" s="552"/>
      <c r="DT160" s="552"/>
      <c r="DU160" s="552"/>
      <c r="DV160" s="552"/>
      <c r="DW160" s="552"/>
      <c r="DX160" s="552"/>
      <c r="DY160" s="552"/>
      <c r="DZ160" s="552"/>
      <c r="EA160" s="552"/>
      <c r="EB160" s="552"/>
      <c r="EC160" s="552"/>
      <c r="ED160" s="552"/>
      <c r="EE160" s="552"/>
      <c r="EF160" s="552"/>
      <c r="EG160" s="552"/>
      <c r="EH160" s="552"/>
      <c r="EI160" s="552"/>
      <c r="EJ160" s="552"/>
      <c r="EK160" s="552"/>
      <c r="EL160" s="552"/>
      <c r="EM160" s="552"/>
      <c r="EN160" s="552"/>
      <c r="EO160" s="552"/>
      <c r="EP160" s="552"/>
      <c r="EQ160" s="552"/>
      <c r="ER160" s="552"/>
      <c r="ES160" s="552"/>
      <c r="ET160" s="552"/>
      <c r="EU160" s="552"/>
      <c r="EV160" s="552"/>
      <c r="EW160" s="552"/>
      <c r="EX160" s="552"/>
      <c r="EY160" s="552"/>
      <c r="EZ160" s="552"/>
      <c r="FA160" s="552"/>
      <c r="FB160" s="552"/>
      <c r="FC160" s="552"/>
      <c r="FD160" s="552"/>
      <c r="FE160" s="552"/>
      <c r="FF160" s="552"/>
      <c r="FG160" s="552"/>
      <c r="FH160" s="552"/>
      <c r="FI160" s="552"/>
      <c r="FJ160" s="552"/>
      <c r="FK160" s="552"/>
      <c r="FL160" s="552"/>
      <c r="FM160" s="552"/>
      <c r="FN160" s="552"/>
      <c r="FO160" s="552"/>
      <c r="FP160" s="552"/>
      <c r="FQ160" s="552"/>
      <c r="FR160" s="552"/>
      <c r="FS160" s="552"/>
      <c r="FT160" s="552"/>
      <c r="FU160" s="552"/>
      <c r="FV160" s="552"/>
      <c r="FW160" s="552"/>
      <c r="FX160" s="552"/>
      <c r="FY160" s="552"/>
      <c r="FZ160" s="552"/>
      <c r="GA160" s="552"/>
      <c r="GB160" s="552"/>
      <c r="GC160" s="552"/>
      <c r="GD160" s="552"/>
      <c r="GE160" s="552"/>
      <c r="GF160" s="552"/>
      <c r="GG160" s="552"/>
      <c r="GH160" s="552"/>
      <c r="GI160" s="552"/>
      <c r="GJ160" s="552"/>
      <c r="GK160" s="552"/>
      <c r="GL160" s="552"/>
      <c r="GM160" s="552"/>
      <c r="GN160" s="552"/>
      <c r="GO160" s="552"/>
      <c r="GP160" s="552"/>
      <c r="GQ160" s="552"/>
      <c r="GR160" s="552"/>
      <c r="GS160" s="552"/>
      <c r="GT160" s="552"/>
      <c r="GU160" s="552"/>
      <c r="GV160" s="552"/>
      <c r="GW160" s="552"/>
      <c r="GX160" s="552"/>
      <c r="GY160" s="552"/>
      <c r="GZ160" s="552"/>
      <c r="HA160" s="552"/>
      <c r="HB160" s="552"/>
      <c r="HC160" s="552"/>
      <c r="HD160" s="552"/>
      <c r="HE160" s="552"/>
      <c r="HF160" s="552"/>
      <c r="HG160" s="552"/>
      <c r="HH160" s="552"/>
      <c r="HI160" s="552"/>
      <c r="HJ160" s="552"/>
      <c r="HK160" s="552"/>
      <c r="HL160" s="552"/>
      <c r="HM160" s="552"/>
      <c r="HN160" s="552"/>
      <c r="HO160" s="552"/>
      <c r="HP160" s="552"/>
      <c r="HQ160" s="552"/>
      <c r="HR160" s="552"/>
      <c r="HS160" s="552"/>
      <c r="HT160" s="552"/>
      <c r="HU160" s="552"/>
      <c r="HV160" s="552"/>
      <c r="HW160" s="552"/>
      <c r="HX160" s="552"/>
      <c r="HY160" s="552"/>
      <c r="HZ160" s="552"/>
      <c r="IA160" s="552"/>
      <c r="IB160" s="552"/>
      <c r="IC160" s="552"/>
      <c r="ID160" s="552"/>
      <c r="IE160" s="552"/>
      <c r="IF160" s="552"/>
      <c r="IG160" s="552"/>
      <c r="IH160" s="552"/>
      <c r="II160" s="552"/>
      <c r="IJ160" s="552"/>
      <c r="IK160" s="552"/>
      <c r="IL160" s="552"/>
      <c r="IM160" s="552"/>
      <c r="IN160" s="552"/>
      <c r="IO160" s="552"/>
      <c r="IP160" s="552"/>
      <c r="IQ160" s="552"/>
      <c r="IR160" s="552"/>
      <c r="IS160" s="552"/>
      <c r="IT160" s="552"/>
      <c r="IU160" s="552"/>
      <c r="IV160" s="552"/>
      <c r="IW160" s="552"/>
      <c r="IX160" s="552"/>
      <c r="IY160" s="552"/>
      <c r="IZ160" s="552"/>
      <c r="JA160" s="552"/>
      <c r="JB160" s="721"/>
      <c r="JC160" s="721"/>
      <c r="JD160" s="299"/>
      <c r="JE160" s="299"/>
      <c r="JF160" s="549" t="str">
        <f t="shared" si="28"/>
        <v>나. 통제소 보완통신망 이중화1차,2차 씨리얼망 감시 및 자동절체기능</v>
      </c>
      <c r="JG160" s="711">
        <f t="shared" si="29"/>
        <v>1</v>
      </c>
      <c r="JH160" s="299" t="str">
        <f t="shared" si="30"/>
        <v>식</v>
      </c>
      <c r="JI160" s="307"/>
      <c r="JJ160" s="712"/>
      <c r="JK160" s="566"/>
      <c r="JL160" s="567"/>
      <c r="JM160" s="568"/>
      <c r="JN160" s="569"/>
      <c r="JO160" s="569"/>
      <c r="JP160" s="569"/>
      <c r="JQ160"/>
      <c r="JR160"/>
      <c r="JS160"/>
      <c r="JT160"/>
      <c r="JU160"/>
      <c r="JV160"/>
      <c r="JW160"/>
      <c r="JX160"/>
      <c r="JY160"/>
      <c r="JZ160"/>
      <c r="KA160"/>
      <c r="KB160"/>
      <c r="KC160"/>
      <c r="KD160"/>
      <c r="KE160"/>
      <c r="KF160"/>
      <c r="KG160"/>
      <c r="KH160"/>
      <c r="KI160"/>
      <c r="KJ160"/>
      <c r="KK160"/>
      <c r="KL160"/>
      <c r="KM160"/>
      <c r="KN160"/>
      <c r="KO160"/>
      <c r="KP160"/>
      <c r="KQ160"/>
      <c r="KR160"/>
      <c r="KS160"/>
      <c r="KT160"/>
      <c r="KU160"/>
      <c r="KV160"/>
      <c r="KW160"/>
      <c r="KX160"/>
      <c r="KY160"/>
      <c r="KZ160"/>
      <c r="LA160"/>
      <c r="LB160"/>
      <c r="LC160"/>
      <c r="LD160"/>
      <c r="LE160"/>
      <c r="LF160"/>
      <c r="LG160"/>
      <c r="LH160"/>
      <c r="LI160"/>
      <c r="LJ160"/>
      <c r="LK160"/>
      <c r="LL160"/>
      <c r="LM160"/>
      <c r="LN160"/>
      <c r="LO160"/>
      <c r="LP160"/>
      <c r="LQ160"/>
      <c r="LR160"/>
      <c r="LS160"/>
      <c r="LT160"/>
      <c r="LU160"/>
      <c r="LV160"/>
      <c r="LW160"/>
      <c r="LX160"/>
      <c r="LY160"/>
      <c r="LZ160"/>
      <c r="MA160"/>
      <c r="MB160"/>
      <c r="MC160"/>
      <c r="MD160"/>
      <c r="ME160"/>
      <c r="MF160"/>
      <c r="MG160"/>
      <c r="MH160"/>
      <c r="MI160"/>
      <c r="MJ160"/>
      <c r="MK160"/>
      <c r="ML160"/>
      <c r="MM160"/>
      <c r="MN160"/>
      <c r="MO160"/>
      <c r="MP160"/>
      <c r="MQ160"/>
      <c r="MR160"/>
      <c r="MS160"/>
      <c r="MT160"/>
      <c r="MU160"/>
      <c r="MV160"/>
      <c r="MW160"/>
      <c r="MX160"/>
      <c r="MY160"/>
      <c r="MZ160"/>
      <c r="NA160"/>
      <c r="NB160"/>
      <c r="NC160"/>
    </row>
    <row r="161" spans="1:367" s="550" customFormat="1" ht="21.95" customHeight="1">
      <c r="A161" s="554"/>
      <c r="B161" s="555">
        <f t="shared" si="34"/>
        <v>9</v>
      </c>
      <c r="C161" s="49" t="s">
        <v>2412</v>
      </c>
      <c r="D161" s="50" t="s">
        <v>2410</v>
      </c>
      <c r="E161" s="346" t="s">
        <v>74</v>
      </c>
      <c r="F161" s="552">
        <f t="shared" si="27"/>
        <v>1</v>
      </c>
      <c r="G161" s="552">
        <v>1</v>
      </c>
      <c r="H161" s="552"/>
      <c r="I161" s="552"/>
      <c r="J161" s="552"/>
      <c r="K161" s="552"/>
      <c r="L161" s="552"/>
      <c r="M161" s="552"/>
      <c r="N161" s="552"/>
      <c r="O161" s="552"/>
      <c r="P161" s="552"/>
      <c r="Q161" s="552"/>
      <c r="R161" s="552"/>
      <c r="S161" s="552"/>
      <c r="T161" s="552"/>
      <c r="U161" s="552"/>
      <c r="V161" s="552"/>
      <c r="W161" s="552"/>
      <c r="X161" s="552"/>
      <c r="Y161" s="552"/>
      <c r="Z161" s="552"/>
      <c r="AA161" s="552"/>
      <c r="AB161" s="552"/>
      <c r="AC161" s="552"/>
      <c r="AD161" s="552"/>
      <c r="AE161" s="552"/>
      <c r="AF161" s="552"/>
      <c r="AG161" s="552"/>
      <c r="AH161" s="552"/>
      <c r="AI161" s="552"/>
      <c r="AJ161" s="552"/>
      <c r="AK161" s="552"/>
      <c r="AL161" s="552"/>
      <c r="AM161" s="552"/>
      <c r="AN161" s="552"/>
      <c r="AO161" s="552"/>
      <c r="AP161" s="552"/>
      <c r="AQ161" s="552"/>
      <c r="AR161" s="552"/>
      <c r="AS161" s="552"/>
      <c r="AT161" s="552"/>
      <c r="AU161" s="552"/>
      <c r="AV161" s="552"/>
      <c r="AW161" s="552"/>
      <c r="AX161" s="552"/>
      <c r="AY161" s="552"/>
      <c r="AZ161" s="552"/>
      <c r="BA161" s="552"/>
      <c r="BB161" s="552"/>
      <c r="BC161" s="552"/>
      <c r="BD161" s="552"/>
      <c r="BE161" s="552"/>
      <c r="BF161" s="552"/>
      <c r="BG161" s="552"/>
      <c r="BH161" s="552"/>
      <c r="BI161" s="552"/>
      <c r="BJ161" s="552"/>
      <c r="BK161" s="552"/>
      <c r="BL161" s="552"/>
      <c r="BM161" s="552"/>
      <c r="BN161" s="552"/>
      <c r="BO161" s="552"/>
      <c r="BP161" s="552"/>
      <c r="BQ161" s="552"/>
      <c r="BR161" s="552"/>
      <c r="BS161" s="552"/>
      <c r="BT161" s="552"/>
      <c r="BU161" s="552"/>
      <c r="BV161" s="552"/>
      <c r="BW161" s="552"/>
      <c r="BX161" s="552"/>
      <c r="BY161" s="552"/>
      <c r="BZ161" s="552"/>
      <c r="CA161" s="552"/>
      <c r="CB161" s="552"/>
      <c r="CC161" s="552"/>
      <c r="CD161" s="552"/>
      <c r="CE161" s="552"/>
      <c r="CF161" s="552"/>
      <c r="CG161" s="552"/>
      <c r="CH161" s="552"/>
      <c r="CI161" s="552"/>
      <c r="CJ161" s="552"/>
      <c r="CK161" s="552"/>
      <c r="CL161" s="552"/>
      <c r="CM161" s="552"/>
      <c r="CN161" s="552"/>
      <c r="CO161" s="552"/>
      <c r="CP161" s="552"/>
      <c r="CQ161" s="552"/>
      <c r="CR161" s="552"/>
      <c r="CS161" s="552"/>
      <c r="CT161" s="552"/>
      <c r="CU161" s="552"/>
      <c r="CV161" s="552"/>
      <c r="CW161" s="552"/>
      <c r="CX161" s="552"/>
      <c r="CY161" s="552"/>
      <c r="CZ161" s="552"/>
      <c r="DA161" s="552"/>
      <c r="DB161" s="552"/>
      <c r="DC161" s="552"/>
      <c r="DD161" s="552"/>
      <c r="DE161" s="552"/>
      <c r="DF161" s="552"/>
      <c r="DG161" s="552"/>
      <c r="DH161" s="552"/>
      <c r="DI161" s="552"/>
      <c r="DJ161" s="552"/>
      <c r="DK161" s="552"/>
      <c r="DL161" s="552"/>
      <c r="DM161" s="552"/>
      <c r="DN161" s="552"/>
      <c r="DO161" s="552"/>
      <c r="DP161" s="552"/>
      <c r="DQ161" s="552"/>
      <c r="DR161" s="552"/>
      <c r="DS161" s="552"/>
      <c r="DT161" s="552"/>
      <c r="DU161" s="552"/>
      <c r="DV161" s="552"/>
      <c r="DW161" s="552"/>
      <c r="DX161" s="552"/>
      <c r="DY161" s="552"/>
      <c r="DZ161" s="552"/>
      <c r="EA161" s="552"/>
      <c r="EB161" s="552"/>
      <c r="EC161" s="552"/>
      <c r="ED161" s="552"/>
      <c r="EE161" s="552"/>
      <c r="EF161" s="552"/>
      <c r="EG161" s="552"/>
      <c r="EH161" s="552"/>
      <c r="EI161" s="552"/>
      <c r="EJ161" s="552"/>
      <c r="EK161" s="552"/>
      <c r="EL161" s="552"/>
      <c r="EM161" s="552"/>
      <c r="EN161" s="552"/>
      <c r="EO161" s="552"/>
      <c r="EP161" s="552"/>
      <c r="EQ161" s="552"/>
      <c r="ER161" s="552"/>
      <c r="ES161" s="552"/>
      <c r="ET161" s="552"/>
      <c r="EU161" s="552"/>
      <c r="EV161" s="552"/>
      <c r="EW161" s="552"/>
      <c r="EX161" s="552"/>
      <c r="EY161" s="552"/>
      <c r="EZ161" s="552"/>
      <c r="FA161" s="552"/>
      <c r="FB161" s="552"/>
      <c r="FC161" s="552"/>
      <c r="FD161" s="552"/>
      <c r="FE161" s="552"/>
      <c r="FF161" s="552"/>
      <c r="FG161" s="552"/>
      <c r="FH161" s="552"/>
      <c r="FI161" s="552"/>
      <c r="FJ161" s="552"/>
      <c r="FK161" s="552"/>
      <c r="FL161" s="552"/>
      <c r="FM161" s="552"/>
      <c r="FN161" s="552"/>
      <c r="FO161" s="552"/>
      <c r="FP161" s="552"/>
      <c r="FQ161" s="552"/>
      <c r="FR161" s="552"/>
      <c r="FS161" s="552"/>
      <c r="FT161" s="552"/>
      <c r="FU161" s="552"/>
      <c r="FV161" s="552"/>
      <c r="FW161" s="552"/>
      <c r="FX161" s="552"/>
      <c r="FY161" s="552"/>
      <c r="FZ161" s="552"/>
      <c r="GA161" s="552"/>
      <c r="GB161" s="552"/>
      <c r="GC161" s="552"/>
      <c r="GD161" s="552"/>
      <c r="GE161" s="552"/>
      <c r="GF161" s="552"/>
      <c r="GG161" s="552"/>
      <c r="GH161" s="552"/>
      <c r="GI161" s="552"/>
      <c r="GJ161" s="552"/>
      <c r="GK161" s="552"/>
      <c r="GL161" s="552"/>
      <c r="GM161" s="552"/>
      <c r="GN161" s="552"/>
      <c r="GO161" s="552"/>
      <c r="GP161" s="552"/>
      <c r="GQ161" s="552"/>
      <c r="GR161" s="552"/>
      <c r="GS161" s="552"/>
      <c r="GT161" s="552"/>
      <c r="GU161" s="552"/>
      <c r="GV161" s="552"/>
      <c r="GW161" s="552"/>
      <c r="GX161" s="552"/>
      <c r="GY161" s="552"/>
      <c r="GZ161" s="552"/>
      <c r="HA161" s="552"/>
      <c r="HB161" s="552"/>
      <c r="HC161" s="552"/>
      <c r="HD161" s="552"/>
      <c r="HE161" s="552"/>
      <c r="HF161" s="552"/>
      <c r="HG161" s="552"/>
      <c r="HH161" s="552"/>
      <c r="HI161" s="552"/>
      <c r="HJ161" s="552"/>
      <c r="HK161" s="552"/>
      <c r="HL161" s="552"/>
      <c r="HM161" s="552"/>
      <c r="HN161" s="552"/>
      <c r="HO161" s="552"/>
      <c r="HP161" s="552"/>
      <c r="HQ161" s="552"/>
      <c r="HR161" s="552"/>
      <c r="HS161" s="552"/>
      <c r="HT161" s="552"/>
      <c r="HU161" s="552"/>
      <c r="HV161" s="552"/>
      <c r="HW161" s="552"/>
      <c r="HX161" s="552"/>
      <c r="HY161" s="552"/>
      <c r="HZ161" s="552"/>
      <c r="IA161" s="552"/>
      <c r="IB161" s="552"/>
      <c r="IC161" s="552"/>
      <c r="ID161" s="552"/>
      <c r="IE161" s="552"/>
      <c r="IF161" s="552"/>
      <c r="IG161" s="552"/>
      <c r="IH161" s="552"/>
      <c r="II161" s="552"/>
      <c r="IJ161" s="552"/>
      <c r="IK161" s="552"/>
      <c r="IL161" s="552"/>
      <c r="IM161" s="552"/>
      <c r="IN161" s="552"/>
      <c r="IO161" s="552"/>
      <c r="IP161" s="552"/>
      <c r="IQ161" s="552"/>
      <c r="IR161" s="552"/>
      <c r="IS161" s="552"/>
      <c r="IT161" s="552"/>
      <c r="IU161" s="552"/>
      <c r="IV161" s="552"/>
      <c r="IW161" s="552"/>
      <c r="IX161" s="552"/>
      <c r="IY161" s="552"/>
      <c r="IZ161" s="552"/>
      <c r="JA161" s="552"/>
      <c r="JB161" s="721"/>
      <c r="JC161" s="721"/>
      <c r="JD161" s="299"/>
      <c r="JE161" s="299"/>
      <c r="JF161" s="549" t="str">
        <f t="shared" si="28"/>
        <v>나. 통제소 보완통신실 감시 운영장비 설치2.0GHz, 8GB, 256G+1TB, 윈도우 포함</v>
      </c>
      <c r="JG161" s="711">
        <f t="shared" si="29"/>
        <v>1</v>
      </c>
      <c r="JH161" s="299" t="str">
        <f t="shared" si="30"/>
        <v>대</v>
      </c>
      <c r="JI161" s="307"/>
      <c r="JJ161" s="712"/>
      <c r="JK161" s="566"/>
      <c r="JL161" s="567"/>
      <c r="JM161" s="568"/>
      <c r="JN161" s="569"/>
      <c r="JO161" s="569"/>
      <c r="JP161" s="569"/>
      <c r="JQ161"/>
      <c r="JR161"/>
      <c r="JS161"/>
      <c r="JT161"/>
      <c r="JU161"/>
      <c r="JV161"/>
      <c r="JW161"/>
      <c r="JX161"/>
      <c r="JY161"/>
      <c r="JZ161"/>
      <c r="KA161"/>
      <c r="KB161"/>
      <c r="KC161"/>
      <c r="KD161"/>
      <c r="KE161"/>
      <c r="KF161"/>
      <c r="KG161"/>
      <c r="KH161"/>
      <c r="KI161"/>
      <c r="KJ161"/>
      <c r="KK161"/>
      <c r="KL161"/>
      <c r="KM161"/>
      <c r="KN161"/>
      <c r="KO161"/>
      <c r="KP161"/>
      <c r="KQ161"/>
      <c r="KR161"/>
      <c r="KS161"/>
      <c r="KT161"/>
      <c r="KU161"/>
      <c r="KV161"/>
      <c r="KW161"/>
      <c r="KX161"/>
      <c r="KY161"/>
      <c r="KZ161"/>
      <c r="LA161"/>
      <c r="LB161"/>
      <c r="LC161"/>
      <c r="LD161"/>
      <c r="LE161"/>
      <c r="LF161"/>
      <c r="LG161"/>
      <c r="LH161"/>
      <c r="LI161"/>
      <c r="LJ161"/>
      <c r="LK161"/>
      <c r="LL161"/>
      <c r="LM161"/>
      <c r="LN161"/>
      <c r="LO161"/>
      <c r="LP161"/>
      <c r="LQ161"/>
      <c r="LR161"/>
      <c r="LS161"/>
      <c r="LT161"/>
      <c r="LU161"/>
      <c r="LV161"/>
      <c r="LW161"/>
      <c r="LX161"/>
      <c r="LY161"/>
      <c r="LZ161"/>
      <c r="MA161"/>
      <c r="MB161"/>
      <c r="MC161"/>
      <c r="MD161"/>
      <c r="ME161"/>
      <c r="MF161"/>
      <c r="MG161"/>
      <c r="MH161"/>
      <c r="MI161"/>
      <c r="MJ161"/>
      <c r="MK161"/>
      <c r="ML161"/>
      <c r="MM161"/>
      <c r="MN161"/>
      <c r="MO161"/>
      <c r="MP161"/>
      <c r="MQ161"/>
      <c r="MR161"/>
      <c r="MS161"/>
      <c r="MT161"/>
      <c r="MU161"/>
      <c r="MV161"/>
      <c r="MW161"/>
      <c r="MX161"/>
      <c r="MY161"/>
      <c r="MZ161"/>
      <c r="NA161"/>
      <c r="NB161"/>
      <c r="NC161"/>
    </row>
    <row r="162" spans="1:367" s="550" customFormat="1" ht="21.95" customHeight="1">
      <c r="A162" s="554"/>
      <c r="B162" s="555">
        <f t="shared" si="34"/>
        <v>10</v>
      </c>
      <c r="C162" s="49" t="s">
        <v>2480</v>
      </c>
      <c r="D162" s="50" t="s">
        <v>1903</v>
      </c>
      <c r="E162" s="346" t="s">
        <v>1906</v>
      </c>
      <c r="F162" s="552">
        <f t="shared" si="27"/>
        <v>1</v>
      </c>
      <c r="G162" s="552">
        <v>1</v>
      </c>
      <c r="H162" s="552"/>
      <c r="I162" s="552"/>
      <c r="J162" s="552"/>
      <c r="K162" s="552"/>
      <c r="L162" s="552"/>
      <c r="M162" s="552"/>
      <c r="N162" s="552"/>
      <c r="O162" s="552"/>
      <c r="P162" s="552"/>
      <c r="Q162" s="552"/>
      <c r="R162" s="552"/>
      <c r="S162" s="552"/>
      <c r="T162" s="552"/>
      <c r="U162" s="552"/>
      <c r="V162" s="552"/>
      <c r="W162" s="552"/>
      <c r="X162" s="552"/>
      <c r="Y162" s="552"/>
      <c r="Z162" s="552"/>
      <c r="AA162" s="552"/>
      <c r="AB162" s="552"/>
      <c r="AC162" s="552"/>
      <c r="AD162" s="552"/>
      <c r="AE162" s="552"/>
      <c r="AF162" s="552"/>
      <c r="AG162" s="552"/>
      <c r="AH162" s="552"/>
      <c r="AI162" s="552"/>
      <c r="AJ162" s="552"/>
      <c r="AK162" s="552"/>
      <c r="AL162" s="552"/>
      <c r="AM162" s="552"/>
      <c r="AN162" s="552"/>
      <c r="AO162" s="552"/>
      <c r="AP162" s="552"/>
      <c r="AQ162" s="552"/>
      <c r="AR162" s="552"/>
      <c r="AS162" s="552"/>
      <c r="AT162" s="552"/>
      <c r="AU162" s="552"/>
      <c r="AV162" s="552"/>
      <c r="AW162" s="552"/>
      <c r="AX162" s="552"/>
      <c r="AY162" s="552"/>
      <c r="AZ162" s="552"/>
      <c r="BA162" s="552"/>
      <c r="BB162" s="552"/>
      <c r="BC162" s="552"/>
      <c r="BD162" s="552"/>
      <c r="BE162" s="552"/>
      <c r="BF162" s="552"/>
      <c r="BG162" s="552"/>
      <c r="BH162" s="552"/>
      <c r="BI162" s="552"/>
      <c r="BJ162" s="552"/>
      <c r="BK162" s="552"/>
      <c r="BL162" s="552"/>
      <c r="BM162" s="552"/>
      <c r="BN162" s="552"/>
      <c r="BO162" s="552"/>
      <c r="BP162" s="552"/>
      <c r="BQ162" s="552"/>
      <c r="BR162" s="552"/>
      <c r="BS162" s="552"/>
      <c r="BT162" s="552"/>
      <c r="BU162" s="552"/>
      <c r="BV162" s="552"/>
      <c r="BW162" s="552"/>
      <c r="BX162" s="552"/>
      <c r="BY162" s="552"/>
      <c r="BZ162" s="552"/>
      <c r="CA162" s="552"/>
      <c r="CB162" s="552"/>
      <c r="CC162" s="552"/>
      <c r="CD162" s="552"/>
      <c r="CE162" s="552"/>
      <c r="CF162" s="552"/>
      <c r="CG162" s="552"/>
      <c r="CH162" s="552"/>
      <c r="CI162" s="552"/>
      <c r="CJ162" s="552"/>
      <c r="CK162" s="552"/>
      <c r="CL162" s="552"/>
      <c r="CM162" s="552"/>
      <c r="CN162" s="552"/>
      <c r="CO162" s="552"/>
      <c r="CP162" s="552"/>
      <c r="CQ162" s="552"/>
      <c r="CR162" s="552"/>
      <c r="CS162" s="552"/>
      <c r="CT162" s="552"/>
      <c r="CU162" s="552"/>
      <c r="CV162" s="552"/>
      <c r="CW162" s="552"/>
      <c r="CX162" s="552"/>
      <c r="CY162" s="552"/>
      <c r="CZ162" s="552"/>
      <c r="DA162" s="552"/>
      <c r="DB162" s="552"/>
      <c r="DC162" s="552"/>
      <c r="DD162" s="552"/>
      <c r="DE162" s="552"/>
      <c r="DF162" s="552"/>
      <c r="DG162" s="552"/>
      <c r="DH162" s="552"/>
      <c r="DI162" s="552"/>
      <c r="DJ162" s="552"/>
      <c r="DK162" s="552"/>
      <c r="DL162" s="552"/>
      <c r="DM162" s="552"/>
      <c r="DN162" s="552"/>
      <c r="DO162" s="552"/>
      <c r="DP162" s="552"/>
      <c r="DQ162" s="552"/>
      <c r="DR162" s="552"/>
      <c r="DS162" s="552"/>
      <c r="DT162" s="552"/>
      <c r="DU162" s="552"/>
      <c r="DV162" s="552"/>
      <c r="DW162" s="552"/>
      <c r="DX162" s="552"/>
      <c r="DY162" s="552"/>
      <c r="DZ162" s="552"/>
      <c r="EA162" s="552"/>
      <c r="EB162" s="552"/>
      <c r="EC162" s="552"/>
      <c r="ED162" s="552"/>
      <c r="EE162" s="552"/>
      <c r="EF162" s="552"/>
      <c r="EG162" s="552"/>
      <c r="EH162" s="552"/>
      <c r="EI162" s="552"/>
      <c r="EJ162" s="552"/>
      <c r="EK162" s="552"/>
      <c r="EL162" s="552"/>
      <c r="EM162" s="552"/>
      <c r="EN162" s="552"/>
      <c r="EO162" s="552"/>
      <c r="EP162" s="552"/>
      <c r="EQ162" s="552"/>
      <c r="ER162" s="552"/>
      <c r="ES162" s="552"/>
      <c r="ET162" s="552"/>
      <c r="EU162" s="552"/>
      <c r="EV162" s="552"/>
      <c r="EW162" s="552"/>
      <c r="EX162" s="552"/>
      <c r="EY162" s="552"/>
      <c r="EZ162" s="552"/>
      <c r="FA162" s="552"/>
      <c r="FB162" s="552"/>
      <c r="FC162" s="552"/>
      <c r="FD162" s="552"/>
      <c r="FE162" s="552"/>
      <c r="FF162" s="552"/>
      <c r="FG162" s="552"/>
      <c r="FH162" s="552"/>
      <c r="FI162" s="552"/>
      <c r="FJ162" s="552"/>
      <c r="FK162" s="552"/>
      <c r="FL162" s="552"/>
      <c r="FM162" s="552"/>
      <c r="FN162" s="552"/>
      <c r="FO162" s="552"/>
      <c r="FP162" s="552"/>
      <c r="FQ162" s="552"/>
      <c r="FR162" s="552"/>
      <c r="FS162" s="552"/>
      <c r="FT162" s="552"/>
      <c r="FU162" s="552"/>
      <c r="FV162" s="552"/>
      <c r="FW162" s="552"/>
      <c r="FX162" s="552"/>
      <c r="FY162" s="552"/>
      <c r="FZ162" s="552"/>
      <c r="GA162" s="552"/>
      <c r="GB162" s="552"/>
      <c r="GC162" s="552"/>
      <c r="GD162" s="552"/>
      <c r="GE162" s="552"/>
      <c r="GF162" s="552"/>
      <c r="GG162" s="552"/>
      <c r="GH162" s="552"/>
      <c r="GI162" s="552"/>
      <c r="GJ162" s="552"/>
      <c r="GK162" s="552"/>
      <c r="GL162" s="552"/>
      <c r="GM162" s="552"/>
      <c r="GN162" s="552"/>
      <c r="GO162" s="552"/>
      <c r="GP162" s="552"/>
      <c r="GQ162" s="552"/>
      <c r="GR162" s="552"/>
      <c r="GS162" s="552"/>
      <c r="GT162" s="552"/>
      <c r="GU162" s="552"/>
      <c r="GV162" s="552"/>
      <c r="GW162" s="552"/>
      <c r="GX162" s="552"/>
      <c r="GY162" s="552"/>
      <c r="GZ162" s="552"/>
      <c r="HA162" s="552"/>
      <c r="HB162" s="552"/>
      <c r="HC162" s="552"/>
      <c r="HD162" s="552"/>
      <c r="HE162" s="552"/>
      <c r="HF162" s="552"/>
      <c r="HG162" s="552"/>
      <c r="HH162" s="552"/>
      <c r="HI162" s="552"/>
      <c r="HJ162" s="552"/>
      <c r="HK162" s="552"/>
      <c r="HL162" s="552"/>
      <c r="HM162" s="552"/>
      <c r="HN162" s="552"/>
      <c r="HO162" s="552"/>
      <c r="HP162" s="552"/>
      <c r="HQ162" s="552"/>
      <c r="HR162" s="552"/>
      <c r="HS162" s="552"/>
      <c r="HT162" s="552"/>
      <c r="HU162" s="552"/>
      <c r="HV162" s="552"/>
      <c r="HW162" s="552"/>
      <c r="HX162" s="552"/>
      <c r="HY162" s="552"/>
      <c r="HZ162" s="552"/>
      <c r="IA162" s="552"/>
      <c r="IB162" s="552"/>
      <c r="IC162" s="552"/>
      <c r="ID162" s="552"/>
      <c r="IE162" s="552"/>
      <c r="IF162" s="552"/>
      <c r="IG162" s="552"/>
      <c r="IH162" s="552"/>
      <c r="II162" s="552"/>
      <c r="IJ162" s="552"/>
      <c r="IK162" s="552"/>
      <c r="IL162" s="552"/>
      <c r="IM162" s="552"/>
      <c r="IN162" s="552"/>
      <c r="IO162" s="552"/>
      <c r="IP162" s="552"/>
      <c r="IQ162" s="552"/>
      <c r="IR162" s="552"/>
      <c r="IS162" s="552"/>
      <c r="IT162" s="552"/>
      <c r="IU162" s="552"/>
      <c r="IV162" s="552"/>
      <c r="IW162" s="552"/>
      <c r="IX162" s="552"/>
      <c r="IY162" s="552"/>
      <c r="IZ162" s="552"/>
      <c r="JA162" s="552"/>
      <c r="JB162" s="721"/>
      <c r="JC162" s="721"/>
      <c r="JD162" s="299"/>
      <c r="JE162" s="299"/>
      <c r="JF162" s="549" t="str">
        <f t="shared" si="28"/>
        <v>나. 통제소 보완종합상황판 서비스 장치 설치CPU 3.6GHz 4C, 16GRAM,600GB, 2CPU</v>
      </c>
      <c r="JG162" s="711">
        <f t="shared" si="29"/>
        <v>1</v>
      </c>
      <c r="JH162" s="299" t="str">
        <f t="shared" si="30"/>
        <v>식</v>
      </c>
      <c r="JI162" s="307"/>
      <c r="JJ162" s="712"/>
      <c r="JK162" s="566"/>
      <c r="JL162" s="567"/>
      <c r="JM162" s="568"/>
      <c r="JN162" s="569"/>
      <c r="JO162" s="569"/>
      <c r="JP162" s="569"/>
      <c r="JQ162"/>
      <c r="JR162"/>
      <c r="JS162"/>
      <c r="JT162"/>
      <c r="JU162"/>
      <c r="JV162"/>
      <c r="JW162"/>
      <c r="JX162"/>
      <c r="JY162"/>
      <c r="JZ162"/>
      <c r="KA162"/>
      <c r="KB162"/>
      <c r="KC162"/>
      <c r="KD162"/>
      <c r="KE162"/>
      <c r="KF162"/>
      <c r="KG162"/>
      <c r="KH162"/>
      <c r="KI162"/>
      <c r="KJ162"/>
      <c r="KK162"/>
      <c r="KL162"/>
      <c r="KM162"/>
      <c r="KN162"/>
      <c r="KO162"/>
      <c r="KP162"/>
      <c r="KQ162"/>
      <c r="KR162"/>
      <c r="KS162"/>
      <c r="KT162"/>
      <c r="KU162"/>
      <c r="KV162"/>
      <c r="KW162"/>
      <c r="KX162"/>
      <c r="KY162"/>
      <c r="KZ162"/>
      <c r="LA162"/>
      <c r="LB162"/>
      <c r="LC162"/>
      <c r="LD162"/>
      <c r="LE162"/>
      <c r="LF162"/>
      <c r="LG162"/>
      <c r="LH162"/>
      <c r="LI162"/>
      <c r="LJ162"/>
      <c r="LK162"/>
      <c r="LL162"/>
      <c r="LM162"/>
      <c r="LN162"/>
      <c r="LO162"/>
      <c r="LP162"/>
      <c r="LQ162"/>
      <c r="LR162"/>
      <c r="LS162"/>
      <c r="LT162"/>
      <c r="LU162"/>
      <c r="LV162"/>
      <c r="LW162"/>
      <c r="LX162"/>
      <c r="LY162"/>
      <c r="LZ162"/>
      <c r="MA162"/>
      <c r="MB162"/>
      <c r="MC162"/>
      <c r="MD162"/>
      <c r="ME162"/>
      <c r="MF162"/>
      <c r="MG162"/>
      <c r="MH162"/>
      <c r="MI162"/>
      <c r="MJ162"/>
      <c r="MK162"/>
      <c r="ML162"/>
      <c r="MM162"/>
      <c r="MN162"/>
      <c r="MO162"/>
      <c r="MP162"/>
      <c r="MQ162"/>
      <c r="MR162"/>
      <c r="MS162"/>
      <c r="MT162"/>
      <c r="MU162"/>
      <c r="MV162"/>
      <c r="MW162"/>
      <c r="MX162"/>
      <c r="MY162"/>
      <c r="MZ162"/>
      <c r="NA162"/>
      <c r="NB162"/>
      <c r="NC162"/>
    </row>
    <row r="163" spans="1:367" s="550" customFormat="1" ht="21.95" customHeight="1">
      <c r="A163" s="554"/>
      <c r="B163" s="555">
        <f t="shared" si="34"/>
        <v>11</v>
      </c>
      <c r="C163" s="49" t="s">
        <v>2481</v>
      </c>
      <c r="D163" s="50" t="s">
        <v>1904</v>
      </c>
      <c r="E163" s="346" t="s">
        <v>1906</v>
      </c>
      <c r="F163" s="552">
        <f t="shared" si="27"/>
        <v>1</v>
      </c>
      <c r="G163" s="552">
        <v>1</v>
      </c>
      <c r="H163" s="552"/>
      <c r="I163" s="552"/>
      <c r="J163" s="552"/>
      <c r="K163" s="552"/>
      <c r="L163" s="552"/>
      <c r="M163" s="552"/>
      <c r="N163" s="552"/>
      <c r="O163" s="552"/>
      <c r="P163" s="552"/>
      <c r="Q163" s="552"/>
      <c r="R163" s="552"/>
      <c r="S163" s="552"/>
      <c r="T163" s="552"/>
      <c r="U163" s="552"/>
      <c r="V163" s="552"/>
      <c r="W163" s="552"/>
      <c r="X163" s="552"/>
      <c r="Y163" s="552"/>
      <c r="Z163" s="552"/>
      <c r="AA163" s="552"/>
      <c r="AB163" s="552"/>
      <c r="AC163" s="552"/>
      <c r="AD163" s="552"/>
      <c r="AE163" s="552"/>
      <c r="AF163" s="552"/>
      <c r="AG163" s="552"/>
      <c r="AH163" s="552"/>
      <c r="AI163" s="552"/>
      <c r="AJ163" s="552"/>
      <c r="AK163" s="552"/>
      <c r="AL163" s="552"/>
      <c r="AM163" s="552"/>
      <c r="AN163" s="552"/>
      <c r="AO163" s="552"/>
      <c r="AP163" s="552"/>
      <c r="AQ163" s="552"/>
      <c r="AR163" s="552"/>
      <c r="AS163" s="552"/>
      <c r="AT163" s="552"/>
      <c r="AU163" s="552"/>
      <c r="AV163" s="552"/>
      <c r="AW163" s="552"/>
      <c r="AX163" s="552"/>
      <c r="AY163" s="552"/>
      <c r="AZ163" s="552"/>
      <c r="BA163" s="552"/>
      <c r="BB163" s="552"/>
      <c r="BC163" s="552"/>
      <c r="BD163" s="552"/>
      <c r="BE163" s="552"/>
      <c r="BF163" s="552"/>
      <c r="BG163" s="552"/>
      <c r="BH163" s="552"/>
      <c r="BI163" s="552"/>
      <c r="BJ163" s="552"/>
      <c r="BK163" s="552"/>
      <c r="BL163" s="552"/>
      <c r="BM163" s="552"/>
      <c r="BN163" s="552"/>
      <c r="BO163" s="552"/>
      <c r="BP163" s="552"/>
      <c r="BQ163" s="552"/>
      <c r="BR163" s="552"/>
      <c r="BS163" s="552"/>
      <c r="BT163" s="552"/>
      <c r="BU163" s="552"/>
      <c r="BV163" s="552"/>
      <c r="BW163" s="552"/>
      <c r="BX163" s="552"/>
      <c r="BY163" s="552"/>
      <c r="BZ163" s="552"/>
      <c r="CA163" s="552"/>
      <c r="CB163" s="552"/>
      <c r="CC163" s="552"/>
      <c r="CD163" s="552"/>
      <c r="CE163" s="552"/>
      <c r="CF163" s="552"/>
      <c r="CG163" s="552"/>
      <c r="CH163" s="552"/>
      <c r="CI163" s="552"/>
      <c r="CJ163" s="552"/>
      <c r="CK163" s="552"/>
      <c r="CL163" s="552"/>
      <c r="CM163" s="552"/>
      <c r="CN163" s="552"/>
      <c r="CO163" s="552"/>
      <c r="CP163" s="552"/>
      <c r="CQ163" s="552"/>
      <c r="CR163" s="552"/>
      <c r="CS163" s="552"/>
      <c r="CT163" s="552"/>
      <c r="CU163" s="552"/>
      <c r="CV163" s="552"/>
      <c r="CW163" s="552"/>
      <c r="CX163" s="552"/>
      <c r="CY163" s="552"/>
      <c r="CZ163" s="552"/>
      <c r="DA163" s="552"/>
      <c r="DB163" s="552"/>
      <c r="DC163" s="552"/>
      <c r="DD163" s="552"/>
      <c r="DE163" s="552"/>
      <c r="DF163" s="552"/>
      <c r="DG163" s="552"/>
      <c r="DH163" s="552"/>
      <c r="DI163" s="552"/>
      <c r="DJ163" s="552"/>
      <c r="DK163" s="552"/>
      <c r="DL163" s="552"/>
      <c r="DM163" s="552"/>
      <c r="DN163" s="552"/>
      <c r="DO163" s="552"/>
      <c r="DP163" s="552"/>
      <c r="DQ163" s="552"/>
      <c r="DR163" s="552"/>
      <c r="DS163" s="552"/>
      <c r="DT163" s="552"/>
      <c r="DU163" s="552"/>
      <c r="DV163" s="552"/>
      <c r="DW163" s="552"/>
      <c r="DX163" s="552"/>
      <c r="DY163" s="552"/>
      <c r="DZ163" s="552"/>
      <c r="EA163" s="552"/>
      <c r="EB163" s="552"/>
      <c r="EC163" s="552"/>
      <c r="ED163" s="552"/>
      <c r="EE163" s="552"/>
      <c r="EF163" s="552"/>
      <c r="EG163" s="552"/>
      <c r="EH163" s="552"/>
      <c r="EI163" s="552"/>
      <c r="EJ163" s="552"/>
      <c r="EK163" s="552"/>
      <c r="EL163" s="552"/>
      <c r="EM163" s="552"/>
      <c r="EN163" s="552"/>
      <c r="EO163" s="552"/>
      <c r="EP163" s="552"/>
      <c r="EQ163" s="552"/>
      <c r="ER163" s="552"/>
      <c r="ES163" s="552"/>
      <c r="ET163" s="552"/>
      <c r="EU163" s="552"/>
      <c r="EV163" s="552"/>
      <c r="EW163" s="552"/>
      <c r="EX163" s="552"/>
      <c r="EY163" s="552"/>
      <c r="EZ163" s="552"/>
      <c r="FA163" s="552"/>
      <c r="FB163" s="552"/>
      <c r="FC163" s="552"/>
      <c r="FD163" s="552"/>
      <c r="FE163" s="552"/>
      <c r="FF163" s="552"/>
      <c r="FG163" s="552"/>
      <c r="FH163" s="552"/>
      <c r="FI163" s="552"/>
      <c r="FJ163" s="552"/>
      <c r="FK163" s="552"/>
      <c r="FL163" s="552"/>
      <c r="FM163" s="552"/>
      <c r="FN163" s="552"/>
      <c r="FO163" s="552"/>
      <c r="FP163" s="552"/>
      <c r="FQ163" s="552"/>
      <c r="FR163" s="552"/>
      <c r="FS163" s="552"/>
      <c r="FT163" s="552"/>
      <c r="FU163" s="552"/>
      <c r="FV163" s="552"/>
      <c r="FW163" s="552"/>
      <c r="FX163" s="552"/>
      <c r="FY163" s="552"/>
      <c r="FZ163" s="552"/>
      <c r="GA163" s="552"/>
      <c r="GB163" s="552"/>
      <c r="GC163" s="552"/>
      <c r="GD163" s="552"/>
      <c r="GE163" s="552"/>
      <c r="GF163" s="552"/>
      <c r="GG163" s="552"/>
      <c r="GH163" s="552"/>
      <c r="GI163" s="552"/>
      <c r="GJ163" s="552"/>
      <c r="GK163" s="552"/>
      <c r="GL163" s="552"/>
      <c r="GM163" s="552"/>
      <c r="GN163" s="552"/>
      <c r="GO163" s="552"/>
      <c r="GP163" s="552"/>
      <c r="GQ163" s="552"/>
      <c r="GR163" s="552"/>
      <c r="GS163" s="552"/>
      <c r="GT163" s="552"/>
      <c r="GU163" s="552"/>
      <c r="GV163" s="552"/>
      <c r="GW163" s="552"/>
      <c r="GX163" s="552"/>
      <c r="GY163" s="552"/>
      <c r="GZ163" s="552"/>
      <c r="HA163" s="552"/>
      <c r="HB163" s="552"/>
      <c r="HC163" s="552"/>
      <c r="HD163" s="552"/>
      <c r="HE163" s="552"/>
      <c r="HF163" s="552"/>
      <c r="HG163" s="552"/>
      <c r="HH163" s="552"/>
      <c r="HI163" s="552"/>
      <c r="HJ163" s="552"/>
      <c r="HK163" s="552"/>
      <c r="HL163" s="552"/>
      <c r="HM163" s="552"/>
      <c r="HN163" s="552"/>
      <c r="HO163" s="552"/>
      <c r="HP163" s="552"/>
      <c r="HQ163" s="552"/>
      <c r="HR163" s="552"/>
      <c r="HS163" s="552"/>
      <c r="HT163" s="552"/>
      <c r="HU163" s="552"/>
      <c r="HV163" s="552"/>
      <c r="HW163" s="552"/>
      <c r="HX163" s="552"/>
      <c r="HY163" s="552"/>
      <c r="HZ163" s="552"/>
      <c r="IA163" s="552"/>
      <c r="IB163" s="552"/>
      <c r="IC163" s="552"/>
      <c r="ID163" s="552"/>
      <c r="IE163" s="552"/>
      <c r="IF163" s="552"/>
      <c r="IG163" s="552"/>
      <c r="IH163" s="552"/>
      <c r="II163" s="552"/>
      <c r="IJ163" s="552"/>
      <c r="IK163" s="552"/>
      <c r="IL163" s="552"/>
      <c r="IM163" s="552"/>
      <c r="IN163" s="552"/>
      <c r="IO163" s="552"/>
      <c r="IP163" s="552"/>
      <c r="IQ163" s="552"/>
      <c r="IR163" s="552"/>
      <c r="IS163" s="552"/>
      <c r="IT163" s="552"/>
      <c r="IU163" s="552"/>
      <c r="IV163" s="552"/>
      <c r="IW163" s="552"/>
      <c r="IX163" s="552"/>
      <c r="IY163" s="552"/>
      <c r="IZ163" s="552"/>
      <c r="JA163" s="552"/>
      <c r="JB163" s="721"/>
      <c r="JC163" s="721"/>
      <c r="JD163" s="299"/>
      <c r="JE163" s="299"/>
      <c r="JF163" s="549" t="str">
        <f t="shared" si="28"/>
        <v>나. 통제소 보완종합상황판 서비스 장치 철거CPU 3.6GHz 4C, 16GRAM,600GB, 2CPU</v>
      </c>
      <c r="JG163" s="711">
        <f t="shared" si="29"/>
        <v>1</v>
      </c>
      <c r="JH163" s="299" t="str">
        <f t="shared" si="30"/>
        <v>식</v>
      </c>
      <c r="JI163" s="307"/>
      <c r="JJ163" s="712"/>
      <c r="JK163" s="566"/>
      <c r="JL163" s="567"/>
      <c r="JM163" s="568"/>
      <c r="JN163" s="569"/>
      <c r="JO163" s="569"/>
      <c r="JP163" s="569"/>
      <c r="JQ163"/>
      <c r="JR163"/>
      <c r="JS163"/>
      <c r="JT163"/>
      <c r="JU163"/>
      <c r="JV163"/>
      <c r="JW163"/>
      <c r="JX163"/>
      <c r="JY163"/>
      <c r="JZ163"/>
      <c r="KA163"/>
      <c r="KB163"/>
      <c r="KC163"/>
      <c r="KD163"/>
      <c r="KE163"/>
      <c r="KF163"/>
      <c r="KG163"/>
      <c r="KH163"/>
      <c r="KI163"/>
      <c r="KJ163"/>
      <c r="KK163"/>
      <c r="KL163"/>
      <c r="KM163"/>
      <c r="KN163"/>
      <c r="KO163"/>
      <c r="KP163"/>
      <c r="KQ163"/>
      <c r="KR163"/>
      <c r="KS163"/>
      <c r="KT163"/>
      <c r="KU163"/>
      <c r="KV163"/>
      <c r="KW163"/>
      <c r="KX163"/>
      <c r="KY163"/>
      <c r="KZ163"/>
      <c r="LA163"/>
      <c r="LB163"/>
      <c r="LC163"/>
      <c r="LD163"/>
      <c r="LE163"/>
      <c r="LF163"/>
      <c r="LG163"/>
      <c r="LH163"/>
      <c r="LI163"/>
      <c r="LJ163"/>
      <c r="LK163"/>
      <c r="LL163"/>
      <c r="LM163"/>
      <c r="LN163"/>
      <c r="LO163"/>
      <c r="LP163"/>
      <c r="LQ163"/>
      <c r="LR163"/>
      <c r="LS163"/>
      <c r="LT163"/>
      <c r="LU163"/>
      <c r="LV163"/>
      <c r="LW163"/>
      <c r="LX163"/>
      <c r="LY163"/>
      <c r="LZ163"/>
      <c r="MA163"/>
      <c r="MB163"/>
      <c r="MC163"/>
      <c r="MD163"/>
      <c r="ME163"/>
      <c r="MF163"/>
      <c r="MG163"/>
      <c r="MH163"/>
      <c r="MI163"/>
      <c r="MJ163"/>
      <c r="MK163"/>
      <c r="ML163"/>
      <c r="MM163"/>
      <c r="MN163"/>
      <c r="MO163"/>
      <c r="MP163"/>
      <c r="MQ163"/>
      <c r="MR163"/>
      <c r="MS163"/>
      <c r="MT163"/>
      <c r="MU163"/>
      <c r="MV163"/>
      <c r="MW163"/>
      <c r="MX163"/>
      <c r="MY163"/>
      <c r="MZ163"/>
      <c r="NA163"/>
      <c r="NB163"/>
      <c r="NC163"/>
    </row>
    <row r="164" spans="1:367" s="550" customFormat="1" ht="21.95" customHeight="1">
      <c r="A164" s="554"/>
      <c r="B164" s="555">
        <f t="shared" si="34"/>
        <v>12</v>
      </c>
      <c r="C164" s="49" t="s">
        <v>1916</v>
      </c>
      <c r="D164" s="50" t="s">
        <v>1910</v>
      </c>
      <c r="E164" s="346" t="s">
        <v>1906</v>
      </c>
      <c r="F164" s="552">
        <f t="shared" si="27"/>
        <v>1</v>
      </c>
      <c r="G164" s="552">
        <v>1</v>
      </c>
      <c r="H164" s="552"/>
      <c r="I164" s="552"/>
      <c r="J164" s="552"/>
      <c r="K164" s="552"/>
      <c r="L164" s="552"/>
      <c r="M164" s="552"/>
      <c r="N164" s="552"/>
      <c r="O164" s="552"/>
      <c r="P164" s="552"/>
      <c r="Q164" s="552"/>
      <c r="R164" s="552"/>
      <c r="S164" s="552"/>
      <c r="T164" s="552"/>
      <c r="U164" s="552"/>
      <c r="V164" s="552"/>
      <c r="W164" s="552"/>
      <c r="X164" s="552"/>
      <c r="Y164" s="552"/>
      <c r="Z164" s="552"/>
      <c r="AA164" s="552"/>
      <c r="AB164" s="552"/>
      <c r="AC164" s="552"/>
      <c r="AD164" s="552"/>
      <c r="AE164" s="552"/>
      <c r="AF164" s="552"/>
      <c r="AG164" s="552"/>
      <c r="AH164" s="552"/>
      <c r="AI164" s="552"/>
      <c r="AJ164" s="552"/>
      <c r="AK164" s="552"/>
      <c r="AL164" s="552"/>
      <c r="AM164" s="552"/>
      <c r="AN164" s="552"/>
      <c r="AO164" s="552"/>
      <c r="AP164" s="552"/>
      <c r="AQ164" s="552"/>
      <c r="AR164" s="552"/>
      <c r="AS164" s="552"/>
      <c r="AT164" s="552"/>
      <c r="AU164" s="552"/>
      <c r="AV164" s="552"/>
      <c r="AW164" s="552"/>
      <c r="AX164" s="552"/>
      <c r="AY164" s="552"/>
      <c r="AZ164" s="552"/>
      <c r="BA164" s="552"/>
      <c r="BB164" s="552"/>
      <c r="BC164" s="552"/>
      <c r="BD164" s="552"/>
      <c r="BE164" s="552"/>
      <c r="BF164" s="552"/>
      <c r="BG164" s="552"/>
      <c r="BH164" s="552"/>
      <c r="BI164" s="552"/>
      <c r="BJ164" s="552"/>
      <c r="BK164" s="552"/>
      <c r="BL164" s="552"/>
      <c r="BM164" s="552"/>
      <c r="BN164" s="552"/>
      <c r="BO164" s="552"/>
      <c r="BP164" s="552"/>
      <c r="BQ164" s="552"/>
      <c r="BR164" s="552"/>
      <c r="BS164" s="552"/>
      <c r="BT164" s="552"/>
      <c r="BU164" s="552"/>
      <c r="BV164" s="552"/>
      <c r="BW164" s="552"/>
      <c r="BX164" s="552"/>
      <c r="BY164" s="552"/>
      <c r="BZ164" s="552"/>
      <c r="CA164" s="552"/>
      <c r="CB164" s="552"/>
      <c r="CC164" s="552"/>
      <c r="CD164" s="552"/>
      <c r="CE164" s="552"/>
      <c r="CF164" s="552"/>
      <c r="CG164" s="552"/>
      <c r="CH164" s="552"/>
      <c r="CI164" s="552"/>
      <c r="CJ164" s="552"/>
      <c r="CK164" s="552"/>
      <c r="CL164" s="552"/>
      <c r="CM164" s="552"/>
      <c r="CN164" s="552"/>
      <c r="CO164" s="552"/>
      <c r="CP164" s="552"/>
      <c r="CQ164" s="552"/>
      <c r="CR164" s="552"/>
      <c r="CS164" s="552"/>
      <c r="CT164" s="552"/>
      <c r="CU164" s="552"/>
      <c r="CV164" s="552"/>
      <c r="CW164" s="552"/>
      <c r="CX164" s="552"/>
      <c r="CY164" s="552"/>
      <c r="CZ164" s="552"/>
      <c r="DA164" s="552"/>
      <c r="DB164" s="552"/>
      <c r="DC164" s="552"/>
      <c r="DD164" s="552"/>
      <c r="DE164" s="552"/>
      <c r="DF164" s="552"/>
      <c r="DG164" s="552"/>
      <c r="DH164" s="552"/>
      <c r="DI164" s="552"/>
      <c r="DJ164" s="552"/>
      <c r="DK164" s="552"/>
      <c r="DL164" s="552"/>
      <c r="DM164" s="552"/>
      <c r="DN164" s="552"/>
      <c r="DO164" s="552"/>
      <c r="DP164" s="552"/>
      <c r="DQ164" s="552"/>
      <c r="DR164" s="552"/>
      <c r="DS164" s="552"/>
      <c r="DT164" s="552"/>
      <c r="DU164" s="552"/>
      <c r="DV164" s="552"/>
      <c r="DW164" s="552"/>
      <c r="DX164" s="552"/>
      <c r="DY164" s="552"/>
      <c r="DZ164" s="552"/>
      <c r="EA164" s="552"/>
      <c r="EB164" s="552"/>
      <c r="EC164" s="552"/>
      <c r="ED164" s="552"/>
      <c r="EE164" s="552"/>
      <c r="EF164" s="552"/>
      <c r="EG164" s="552"/>
      <c r="EH164" s="552"/>
      <c r="EI164" s="552"/>
      <c r="EJ164" s="552"/>
      <c r="EK164" s="552"/>
      <c r="EL164" s="552"/>
      <c r="EM164" s="552"/>
      <c r="EN164" s="552"/>
      <c r="EO164" s="552"/>
      <c r="EP164" s="552"/>
      <c r="EQ164" s="552"/>
      <c r="ER164" s="552"/>
      <c r="ES164" s="552"/>
      <c r="ET164" s="552"/>
      <c r="EU164" s="552"/>
      <c r="EV164" s="552"/>
      <c r="EW164" s="552"/>
      <c r="EX164" s="552"/>
      <c r="EY164" s="552"/>
      <c r="EZ164" s="552"/>
      <c r="FA164" s="552"/>
      <c r="FB164" s="552"/>
      <c r="FC164" s="552"/>
      <c r="FD164" s="552"/>
      <c r="FE164" s="552"/>
      <c r="FF164" s="552"/>
      <c r="FG164" s="552"/>
      <c r="FH164" s="552"/>
      <c r="FI164" s="552"/>
      <c r="FJ164" s="552"/>
      <c r="FK164" s="552"/>
      <c r="FL164" s="552"/>
      <c r="FM164" s="552"/>
      <c r="FN164" s="552"/>
      <c r="FO164" s="552"/>
      <c r="FP164" s="552"/>
      <c r="FQ164" s="552"/>
      <c r="FR164" s="552"/>
      <c r="FS164" s="552"/>
      <c r="FT164" s="552"/>
      <c r="FU164" s="552"/>
      <c r="FV164" s="552"/>
      <c r="FW164" s="552"/>
      <c r="FX164" s="552"/>
      <c r="FY164" s="552"/>
      <c r="FZ164" s="552"/>
      <c r="GA164" s="552"/>
      <c r="GB164" s="552"/>
      <c r="GC164" s="552"/>
      <c r="GD164" s="552"/>
      <c r="GE164" s="552"/>
      <c r="GF164" s="552"/>
      <c r="GG164" s="552"/>
      <c r="GH164" s="552"/>
      <c r="GI164" s="552"/>
      <c r="GJ164" s="552"/>
      <c r="GK164" s="552"/>
      <c r="GL164" s="552"/>
      <c r="GM164" s="552"/>
      <c r="GN164" s="552"/>
      <c r="GO164" s="552"/>
      <c r="GP164" s="552"/>
      <c r="GQ164" s="552"/>
      <c r="GR164" s="552"/>
      <c r="GS164" s="552"/>
      <c r="GT164" s="552"/>
      <c r="GU164" s="552"/>
      <c r="GV164" s="552"/>
      <c r="GW164" s="552"/>
      <c r="GX164" s="552"/>
      <c r="GY164" s="552"/>
      <c r="GZ164" s="552"/>
      <c r="HA164" s="552"/>
      <c r="HB164" s="552"/>
      <c r="HC164" s="552"/>
      <c r="HD164" s="552"/>
      <c r="HE164" s="552"/>
      <c r="HF164" s="552"/>
      <c r="HG164" s="552"/>
      <c r="HH164" s="552"/>
      <c r="HI164" s="552"/>
      <c r="HJ164" s="552"/>
      <c r="HK164" s="552"/>
      <c r="HL164" s="552"/>
      <c r="HM164" s="552"/>
      <c r="HN164" s="552"/>
      <c r="HO164" s="552"/>
      <c r="HP164" s="552"/>
      <c r="HQ164" s="552"/>
      <c r="HR164" s="552"/>
      <c r="HS164" s="552"/>
      <c r="HT164" s="552"/>
      <c r="HU164" s="552"/>
      <c r="HV164" s="552"/>
      <c r="HW164" s="552"/>
      <c r="HX164" s="552"/>
      <c r="HY164" s="552"/>
      <c r="HZ164" s="552"/>
      <c r="IA164" s="552"/>
      <c r="IB164" s="552"/>
      <c r="IC164" s="552"/>
      <c r="ID164" s="552"/>
      <c r="IE164" s="552"/>
      <c r="IF164" s="552"/>
      <c r="IG164" s="552"/>
      <c r="IH164" s="552"/>
      <c r="II164" s="552"/>
      <c r="IJ164" s="552"/>
      <c r="IK164" s="552"/>
      <c r="IL164" s="552"/>
      <c r="IM164" s="552"/>
      <c r="IN164" s="552"/>
      <c r="IO164" s="552"/>
      <c r="IP164" s="552"/>
      <c r="IQ164" s="552"/>
      <c r="IR164" s="552"/>
      <c r="IS164" s="552"/>
      <c r="IT164" s="552"/>
      <c r="IU164" s="552"/>
      <c r="IV164" s="552"/>
      <c r="IW164" s="552"/>
      <c r="IX164" s="552"/>
      <c r="IY164" s="552"/>
      <c r="IZ164" s="552"/>
      <c r="JA164" s="552"/>
      <c r="JB164" s="721"/>
      <c r="JC164" s="721"/>
      <c r="JD164" s="299"/>
      <c r="JE164" s="299"/>
      <c r="JF164" s="549" t="str">
        <f t="shared" si="28"/>
        <v>나. 통제소 보완위성데이터 수집장비 이중화Active-Standby System &amp; 장애 감지 페일오버, 2CPU 3.6GHz 4C, 32GRAM,600GB</v>
      </c>
      <c r="JG164" s="711">
        <f t="shared" si="29"/>
        <v>1</v>
      </c>
      <c r="JH164" s="299" t="str">
        <f t="shared" si="30"/>
        <v>식</v>
      </c>
      <c r="JI164" s="307"/>
      <c r="JJ164" s="712"/>
      <c r="JK164" s="566"/>
      <c r="JL164" s="567"/>
      <c r="JM164" s="568"/>
      <c r="JN164" s="569"/>
      <c r="JO164" s="569"/>
      <c r="JP164" s="569"/>
      <c r="JQ164"/>
      <c r="JR164"/>
      <c r="JS164"/>
      <c r="JT164"/>
      <c r="JU164"/>
      <c r="JV164"/>
      <c r="JW164"/>
      <c r="JX164"/>
      <c r="JY164"/>
      <c r="JZ164"/>
      <c r="KA164"/>
      <c r="KB164"/>
      <c r="KC164"/>
      <c r="KD164"/>
      <c r="KE164"/>
      <c r="KF164"/>
      <c r="KG164"/>
      <c r="KH164"/>
      <c r="KI164"/>
      <c r="KJ164"/>
      <c r="KK164"/>
      <c r="KL164"/>
      <c r="KM164"/>
      <c r="KN164"/>
      <c r="KO164"/>
      <c r="KP164"/>
      <c r="KQ164"/>
      <c r="KR164"/>
      <c r="KS164"/>
      <c r="KT164"/>
      <c r="KU164"/>
      <c r="KV164"/>
      <c r="KW164"/>
      <c r="KX164"/>
      <c r="KY164"/>
      <c r="KZ164"/>
      <c r="LA164"/>
      <c r="LB164"/>
      <c r="LC164"/>
      <c r="LD164"/>
      <c r="LE164"/>
      <c r="LF164"/>
      <c r="LG164"/>
      <c r="LH164"/>
      <c r="LI164"/>
      <c r="LJ164"/>
      <c r="LK164"/>
      <c r="LL164"/>
      <c r="LM164"/>
      <c r="LN164"/>
      <c r="LO164"/>
      <c r="LP164"/>
      <c r="LQ164"/>
      <c r="LR164"/>
      <c r="LS164"/>
      <c r="LT164"/>
      <c r="LU164"/>
      <c r="LV164"/>
      <c r="LW164"/>
      <c r="LX164"/>
      <c r="LY164"/>
      <c r="LZ164"/>
      <c r="MA164"/>
      <c r="MB164"/>
      <c r="MC164"/>
      <c r="MD164"/>
      <c r="ME164"/>
      <c r="MF164"/>
      <c r="MG164"/>
      <c r="MH164"/>
      <c r="MI164"/>
      <c r="MJ164"/>
      <c r="MK164"/>
      <c r="ML164"/>
      <c r="MM164"/>
      <c r="MN164"/>
      <c r="MO164"/>
      <c r="MP164"/>
      <c r="MQ164"/>
      <c r="MR164"/>
      <c r="MS164"/>
      <c r="MT164"/>
      <c r="MU164"/>
      <c r="MV164"/>
      <c r="MW164"/>
      <c r="MX164"/>
      <c r="MY164"/>
      <c r="MZ164"/>
      <c r="NA164"/>
      <c r="NB164"/>
      <c r="NC164"/>
    </row>
    <row r="165" spans="1:367" s="550" customFormat="1" ht="21.95" customHeight="1">
      <c r="A165" s="554"/>
      <c r="B165" s="555">
        <f t="shared" si="34"/>
        <v>13</v>
      </c>
      <c r="C165" s="49" t="s">
        <v>1831</v>
      </c>
      <c r="D165" s="50" t="s">
        <v>1829</v>
      </c>
      <c r="E165" s="346" t="s">
        <v>1874</v>
      </c>
      <c r="F165" s="552">
        <f t="shared" si="27"/>
        <v>2</v>
      </c>
      <c r="G165" s="552">
        <v>2</v>
      </c>
      <c r="H165" s="552"/>
      <c r="I165" s="552"/>
      <c r="J165" s="552"/>
      <c r="K165" s="552"/>
      <c r="L165" s="552"/>
      <c r="M165" s="552"/>
      <c r="N165" s="552"/>
      <c r="O165" s="552"/>
      <c r="P165" s="552"/>
      <c r="Q165" s="552"/>
      <c r="R165" s="552"/>
      <c r="S165" s="552"/>
      <c r="T165" s="552"/>
      <c r="U165" s="552"/>
      <c r="V165" s="552"/>
      <c r="W165" s="552"/>
      <c r="X165" s="552"/>
      <c r="Y165" s="552"/>
      <c r="Z165" s="552"/>
      <c r="AA165" s="552"/>
      <c r="AB165" s="552"/>
      <c r="AC165" s="552"/>
      <c r="AD165" s="552"/>
      <c r="AE165" s="552"/>
      <c r="AF165" s="552"/>
      <c r="AG165" s="552"/>
      <c r="AH165" s="552"/>
      <c r="AI165" s="552"/>
      <c r="AJ165" s="552"/>
      <c r="AK165" s="552"/>
      <c r="AL165" s="552"/>
      <c r="AM165" s="552"/>
      <c r="AN165" s="552"/>
      <c r="AO165" s="552"/>
      <c r="AP165" s="552"/>
      <c r="AQ165" s="552"/>
      <c r="AR165" s="552"/>
      <c r="AS165" s="552"/>
      <c r="AT165" s="552"/>
      <c r="AU165" s="552"/>
      <c r="AV165" s="552"/>
      <c r="AW165" s="552"/>
      <c r="AX165" s="552"/>
      <c r="AY165" s="552"/>
      <c r="AZ165" s="552"/>
      <c r="BA165" s="552"/>
      <c r="BB165" s="552"/>
      <c r="BC165" s="552"/>
      <c r="BD165" s="552"/>
      <c r="BE165" s="552"/>
      <c r="BF165" s="552"/>
      <c r="BG165" s="552"/>
      <c r="BH165" s="552"/>
      <c r="BI165" s="552"/>
      <c r="BJ165" s="552"/>
      <c r="BK165" s="552"/>
      <c r="BL165" s="552"/>
      <c r="BM165" s="552"/>
      <c r="BN165" s="552"/>
      <c r="BO165" s="552"/>
      <c r="BP165" s="552"/>
      <c r="BQ165" s="552"/>
      <c r="BR165" s="552"/>
      <c r="BS165" s="552"/>
      <c r="BT165" s="552"/>
      <c r="BU165" s="552"/>
      <c r="BV165" s="552"/>
      <c r="BW165" s="552"/>
      <c r="BX165" s="552"/>
      <c r="BY165" s="552"/>
      <c r="BZ165" s="552"/>
      <c r="CA165" s="552"/>
      <c r="CB165" s="552"/>
      <c r="CC165" s="552"/>
      <c r="CD165" s="552"/>
      <c r="CE165" s="552"/>
      <c r="CF165" s="552"/>
      <c r="CG165" s="552"/>
      <c r="CH165" s="552"/>
      <c r="CI165" s="552"/>
      <c r="CJ165" s="552"/>
      <c r="CK165" s="552"/>
      <c r="CL165" s="552"/>
      <c r="CM165" s="552"/>
      <c r="CN165" s="552"/>
      <c r="CO165" s="552"/>
      <c r="CP165" s="552"/>
      <c r="CQ165" s="552"/>
      <c r="CR165" s="552"/>
      <c r="CS165" s="552"/>
      <c r="CT165" s="552"/>
      <c r="CU165" s="552"/>
      <c r="CV165" s="552"/>
      <c r="CW165" s="552"/>
      <c r="CX165" s="552"/>
      <c r="CY165" s="552"/>
      <c r="CZ165" s="552"/>
      <c r="DA165" s="552"/>
      <c r="DB165" s="552"/>
      <c r="DC165" s="552"/>
      <c r="DD165" s="552"/>
      <c r="DE165" s="552"/>
      <c r="DF165" s="552"/>
      <c r="DG165" s="552"/>
      <c r="DH165" s="552"/>
      <c r="DI165" s="552"/>
      <c r="DJ165" s="552"/>
      <c r="DK165" s="552"/>
      <c r="DL165" s="552"/>
      <c r="DM165" s="552"/>
      <c r="DN165" s="552"/>
      <c r="DO165" s="552"/>
      <c r="DP165" s="552"/>
      <c r="DQ165" s="552"/>
      <c r="DR165" s="552"/>
      <c r="DS165" s="552"/>
      <c r="DT165" s="552"/>
      <c r="DU165" s="552"/>
      <c r="DV165" s="552"/>
      <c r="DW165" s="552"/>
      <c r="DX165" s="552"/>
      <c r="DY165" s="552"/>
      <c r="DZ165" s="552"/>
      <c r="EA165" s="552"/>
      <c r="EB165" s="552"/>
      <c r="EC165" s="552"/>
      <c r="ED165" s="552"/>
      <c r="EE165" s="552"/>
      <c r="EF165" s="552"/>
      <c r="EG165" s="552"/>
      <c r="EH165" s="552"/>
      <c r="EI165" s="552"/>
      <c r="EJ165" s="552"/>
      <c r="EK165" s="552"/>
      <c r="EL165" s="552"/>
      <c r="EM165" s="552"/>
      <c r="EN165" s="552"/>
      <c r="EO165" s="552"/>
      <c r="EP165" s="552"/>
      <c r="EQ165" s="552"/>
      <c r="ER165" s="552"/>
      <c r="ES165" s="552"/>
      <c r="ET165" s="552"/>
      <c r="EU165" s="552"/>
      <c r="EV165" s="552"/>
      <c r="EW165" s="552"/>
      <c r="EX165" s="552"/>
      <c r="EY165" s="552"/>
      <c r="EZ165" s="552"/>
      <c r="FA165" s="552"/>
      <c r="FB165" s="552"/>
      <c r="FC165" s="552"/>
      <c r="FD165" s="552"/>
      <c r="FE165" s="552"/>
      <c r="FF165" s="552"/>
      <c r="FG165" s="552"/>
      <c r="FH165" s="552"/>
      <c r="FI165" s="552"/>
      <c r="FJ165" s="552"/>
      <c r="FK165" s="552"/>
      <c r="FL165" s="552"/>
      <c r="FM165" s="552"/>
      <c r="FN165" s="552"/>
      <c r="FO165" s="552"/>
      <c r="FP165" s="552"/>
      <c r="FQ165" s="552"/>
      <c r="FR165" s="552"/>
      <c r="FS165" s="552"/>
      <c r="FT165" s="552"/>
      <c r="FU165" s="552"/>
      <c r="FV165" s="552"/>
      <c r="FW165" s="552"/>
      <c r="FX165" s="552"/>
      <c r="FY165" s="552"/>
      <c r="FZ165" s="552"/>
      <c r="GA165" s="552"/>
      <c r="GB165" s="552"/>
      <c r="GC165" s="552"/>
      <c r="GD165" s="552"/>
      <c r="GE165" s="552"/>
      <c r="GF165" s="552"/>
      <c r="GG165" s="552"/>
      <c r="GH165" s="552"/>
      <c r="GI165" s="552"/>
      <c r="GJ165" s="552"/>
      <c r="GK165" s="552"/>
      <c r="GL165" s="552"/>
      <c r="GM165" s="552"/>
      <c r="GN165" s="552"/>
      <c r="GO165" s="552"/>
      <c r="GP165" s="552"/>
      <c r="GQ165" s="552"/>
      <c r="GR165" s="552"/>
      <c r="GS165" s="552"/>
      <c r="GT165" s="552"/>
      <c r="GU165" s="552"/>
      <c r="GV165" s="552"/>
      <c r="GW165" s="552"/>
      <c r="GX165" s="552"/>
      <c r="GY165" s="552"/>
      <c r="GZ165" s="552"/>
      <c r="HA165" s="552"/>
      <c r="HB165" s="552"/>
      <c r="HC165" s="552"/>
      <c r="HD165" s="552"/>
      <c r="HE165" s="552"/>
      <c r="HF165" s="552"/>
      <c r="HG165" s="552"/>
      <c r="HH165" s="552"/>
      <c r="HI165" s="552"/>
      <c r="HJ165" s="552"/>
      <c r="HK165" s="552"/>
      <c r="HL165" s="552"/>
      <c r="HM165" s="552"/>
      <c r="HN165" s="552"/>
      <c r="HO165" s="552"/>
      <c r="HP165" s="552"/>
      <c r="HQ165" s="552"/>
      <c r="HR165" s="552"/>
      <c r="HS165" s="552"/>
      <c r="HT165" s="552"/>
      <c r="HU165" s="552"/>
      <c r="HV165" s="552"/>
      <c r="HW165" s="552"/>
      <c r="HX165" s="552"/>
      <c r="HY165" s="552"/>
      <c r="HZ165" s="552"/>
      <c r="IA165" s="552"/>
      <c r="IB165" s="552"/>
      <c r="IC165" s="552"/>
      <c r="ID165" s="552"/>
      <c r="IE165" s="552"/>
      <c r="IF165" s="552"/>
      <c r="IG165" s="552"/>
      <c r="IH165" s="552"/>
      <c r="II165" s="552"/>
      <c r="IJ165" s="552"/>
      <c r="IK165" s="552"/>
      <c r="IL165" s="552"/>
      <c r="IM165" s="552"/>
      <c r="IN165" s="552"/>
      <c r="IO165" s="552"/>
      <c r="IP165" s="552"/>
      <c r="IQ165" s="552"/>
      <c r="IR165" s="552"/>
      <c r="IS165" s="552"/>
      <c r="IT165" s="552"/>
      <c r="IU165" s="552"/>
      <c r="IV165" s="552"/>
      <c r="IW165" s="552"/>
      <c r="IX165" s="552"/>
      <c r="IY165" s="552"/>
      <c r="IZ165" s="552"/>
      <c r="JA165" s="552"/>
      <c r="JB165" s="721"/>
      <c r="JC165" s="721"/>
      <c r="JD165" s="299"/>
      <c r="JE165" s="299"/>
      <c r="JF165" s="549" t="str">
        <f t="shared" si="28"/>
        <v>나. 통제소 보완터미널장치16 EIA-232 Serial Ports</v>
      </c>
      <c r="JG165" s="711">
        <f t="shared" si="29"/>
        <v>2</v>
      </c>
      <c r="JH165" s="299" t="str">
        <f t="shared" si="30"/>
        <v>식</v>
      </c>
      <c r="JI165" s="307"/>
      <c r="JJ165" s="712"/>
      <c r="JK165" s="566"/>
      <c r="JL165" s="567"/>
      <c r="JM165" s="568"/>
      <c r="JN165" s="569"/>
      <c r="JO165" s="569"/>
      <c r="JP165" s="569"/>
      <c r="JQ165"/>
      <c r="JR165"/>
      <c r="JS165"/>
      <c r="JT165"/>
      <c r="JU165"/>
      <c r="JV165"/>
      <c r="JW165"/>
      <c r="JX165"/>
      <c r="JY165"/>
      <c r="JZ165"/>
      <c r="KA165"/>
      <c r="KB165"/>
      <c r="KC165"/>
      <c r="KD165"/>
      <c r="KE165"/>
      <c r="KF165"/>
      <c r="KG165"/>
      <c r="KH165"/>
      <c r="KI165"/>
      <c r="KJ165"/>
      <c r="KK165"/>
      <c r="KL165"/>
      <c r="KM165"/>
      <c r="KN165"/>
      <c r="KO165"/>
      <c r="KP165"/>
      <c r="KQ165"/>
      <c r="KR165"/>
      <c r="KS165"/>
      <c r="KT165"/>
      <c r="KU165"/>
      <c r="KV165"/>
      <c r="KW165"/>
      <c r="KX165"/>
      <c r="KY165"/>
      <c r="KZ165"/>
      <c r="LA165"/>
      <c r="LB165"/>
      <c r="LC165"/>
      <c r="LD165"/>
      <c r="LE165"/>
      <c r="LF165"/>
      <c r="LG165"/>
      <c r="LH165"/>
      <c r="LI165"/>
      <c r="LJ165"/>
      <c r="LK165"/>
      <c r="LL165"/>
      <c r="LM165"/>
      <c r="LN165"/>
      <c r="LO165"/>
      <c r="LP165"/>
      <c r="LQ165"/>
      <c r="LR165"/>
      <c r="LS165"/>
      <c r="LT165"/>
      <c r="LU165"/>
      <c r="LV165"/>
      <c r="LW165"/>
      <c r="LX165"/>
      <c r="LY165"/>
      <c r="LZ165"/>
      <c r="MA165"/>
      <c r="MB165"/>
      <c r="MC165"/>
      <c r="MD165"/>
      <c r="ME165"/>
      <c r="MF165"/>
      <c r="MG165"/>
      <c r="MH165"/>
      <c r="MI165"/>
      <c r="MJ165"/>
      <c r="MK165"/>
      <c r="ML165"/>
      <c r="MM165"/>
      <c r="MN165"/>
      <c r="MO165"/>
      <c r="MP165"/>
      <c r="MQ165"/>
      <c r="MR165"/>
      <c r="MS165"/>
      <c r="MT165"/>
      <c r="MU165"/>
      <c r="MV165"/>
      <c r="MW165"/>
      <c r="MX165"/>
      <c r="MY165"/>
      <c r="MZ165"/>
      <c r="NA165"/>
      <c r="NB165"/>
      <c r="NC165"/>
    </row>
    <row r="166" spans="1:367" s="550" customFormat="1" ht="21.95" customHeight="1">
      <c r="A166" s="554"/>
      <c r="B166" s="555">
        <f t="shared" si="34"/>
        <v>14</v>
      </c>
      <c r="C166" s="49" t="s">
        <v>1868</v>
      </c>
      <c r="D166" s="50" t="s">
        <v>1830</v>
      </c>
      <c r="E166" s="346" t="s">
        <v>38</v>
      </c>
      <c r="F166" s="552">
        <f t="shared" si="27"/>
        <v>1</v>
      </c>
      <c r="G166" s="552">
        <v>1</v>
      </c>
      <c r="H166" s="552"/>
      <c r="I166" s="552"/>
      <c r="J166" s="552"/>
      <c r="K166" s="552"/>
      <c r="L166" s="552"/>
      <c r="M166" s="552"/>
      <c r="N166" s="552"/>
      <c r="O166" s="552"/>
      <c r="P166" s="552"/>
      <c r="Q166" s="552"/>
      <c r="R166" s="552"/>
      <c r="S166" s="552"/>
      <c r="T166" s="552"/>
      <c r="U166" s="552"/>
      <c r="V166" s="552"/>
      <c r="W166" s="552"/>
      <c r="X166" s="552"/>
      <c r="Y166" s="552"/>
      <c r="Z166" s="552"/>
      <c r="AA166" s="552"/>
      <c r="AB166" s="552"/>
      <c r="AC166" s="552"/>
      <c r="AD166" s="552"/>
      <c r="AE166" s="552"/>
      <c r="AF166" s="552"/>
      <c r="AG166" s="552"/>
      <c r="AH166" s="552"/>
      <c r="AI166" s="552"/>
      <c r="AJ166" s="552"/>
      <c r="AK166" s="552"/>
      <c r="AL166" s="552"/>
      <c r="AM166" s="552"/>
      <c r="AN166" s="552"/>
      <c r="AO166" s="552"/>
      <c r="AP166" s="552"/>
      <c r="AQ166" s="552"/>
      <c r="AR166" s="552"/>
      <c r="AS166" s="552"/>
      <c r="AT166" s="552"/>
      <c r="AU166" s="552"/>
      <c r="AV166" s="552"/>
      <c r="AW166" s="552"/>
      <c r="AX166" s="552"/>
      <c r="AY166" s="552"/>
      <c r="AZ166" s="552"/>
      <c r="BA166" s="552"/>
      <c r="BB166" s="552"/>
      <c r="BC166" s="552"/>
      <c r="BD166" s="552"/>
      <c r="BE166" s="552"/>
      <c r="BF166" s="552"/>
      <c r="BG166" s="552"/>
      <c r="BH166" s="552"/>
      <c r="BI166" s="552"/>
      <c r="BJ166" s="552"/>
      <c r="BK166" s="552"/>
      <c r="BL166" s="552"/>
      <c r="BM166" s="552"/>
      <c r="BN166" s="552"/>
      <c r="BO166" s="552"/>
      <c r="BP166" s="552"/>
      <c r="BQ166" s="552"/>
      <c r="BR166" s="552"/>
      <c r="BS166" s="552"/>
      <c r="BT166" s="552"/>
      <c r="BU166" s="552"/>
      <c r="BV166" s="552"/>
      <c r="BW166" s="552"/>
      <c r="BX166" s="552"/>
      <c r="BY166" s="552"/>
      <c r="BZ166" s="552"/>
      <c r="CA166" s="552"/>
      <c r="CB166" s="552"/>
      <c r="CC166" s="552"/>
      <c r="CD166" s="552"/>
      <c r="CE166" s="552"/>
      <c r="CF166" s="552"/>
      <c r="CG166" s="552"/>
      <c r="CH166" s="552"/>
      <c r="CI166" s="552"/>
      <c r="CJ166" s="552"/>
      <c r="CK166" s="552"/>
      <c r="CL166" s="552"/>
      <c r="CM166" s="552"/>
      <c r="CN166" s="552"/>
      <c r="CO166" s="552"/>
      <c r="CP166" s="552"/>
      <c r="CQ166" s="552"/>
      <c r="CR166" s="552"/>
      <c r="CS166" s="552"/>
      <c r="CT166" s="552"/>
      <c r="CU166" s="552"/>
      <c r="CV166" s="552"/>
      <c r="CW166" s="552"/>
      <c r="CX166" s="552"/>
      <c r="CY166" s="552"/>
      <c r="CZ166" s="552"/>
      <c r="DA166" s="552"/>
      <c r="DB166" s="552"/>
      <c r="DC166" s="552"/>
      <c r="DD166" s="552"/>
      <c r="DE166" s="552"/>
      <c r="DF166" s="552"/>
      <c r="DG166" s="552"/>
      <c r="DH166" s="552"/>
      <c r="DI166" s="552"/>
      <c r="DJ166" s="552"/>
      <c r="DK166" s="552"/>
      <c r="DL166" s="552"/>
      <c r="DM166" s="552"/>
      <c r="DN166" s="552"/>
      <c r="DO166" s="552"/>
      <c r="DP166" s="552"/>
      <c r="DQ166" s="552"/>
      <c r="DR166" s="552"/>
      <c r="DS166" s="552"/>
      <c r="DT166" s="552"/>
      <c r="DU166" s="552"/>
      <c r="DV166" s="552"/>
      <c r="DW166" s="552"/>
      <c r="DX166" s="552"/>
      <c r="DY166" s="552"/>
      <c r="DZ166" s="552"/>
      <c r="EA166" s="552"/>
      <c r="EB166" s="552"/>
      <c r="EC166" s="552"/>
      <c r="ED166" s="552"/>
      <c r="EE166" s="552"/>
      <c r="EF166" s="552"/>
      <c r="EG166" s="552"/>
      <c r="EH166" s="552"/>
      <c r="EI166" s="552"/>
      <c r="EJ166" s="552"/>
      <c r="EK166" s="552"/>
      <c r="EL166" s="552"/>
      <c r="EM166" s="552"/>
      <c r="EN166" s="552"/>
      <c r="EO166" s="552"/>
      <c r="EP166" s="552"/>
      <c r="EQ166" s="552"/>
      <c r="ER166" s="552"/>
      <c r="ES166" s="552"/>
      <c r="ET166" s="552"/>
      <c r="EU166" s="552"/>
      <c r="EV166" s="552"/>
      <c r="EW166" s="552"/>
      <c r="EX166" s="552"/>
      <c r="EY166" s="552"/>
      <c r="EZ166" s="552"/>
      <c r="FA166" s="552"/>
      <c r="FB166" s="552"/>
      <c r="FC166" s="552"/>
      <c r="FD166" s="552"/>
      <c r="FE166" s="552"/>
      <c r="FF166" s="552"/>
      <c r="FG166" s="552"/>
      <c r="FH166" s="552"/>
      <c r="FI166" s="552"/>
      <c r="FJ166" s="552"/>
      <c r="FK166" s="552"/>
      <c r="FL166" s="552"/>
      <c r="FM166" s="552"/>
      <c r="FN166" s="552"/>
      <c r="FO166" s="552"/>
      <c r="FP166" s="552"/>
      <c r="FQ166" s="552"/>
      <c r="FR166" s="552"/>
      <c r="FS166" s="552"/>
      <c r="FT166" s="552"/>
      <c r="FU166" s="552"/>
      <c r="FV166" s="552"/>
      <c r="FW166" s="552"/>
      <c r="FX166" s="552"/>
      <c r="FY166" s="552"/>
      <c r="FZ166" s="552"/>
      <c r="GA166" s="552"/>
      <c r="GB166" s="552"/>
      <c r="GC166" s="552"/>
      <c r="GD166" s="552"/>
      <c r="GE166" s="552"/>
      <c r="GF166" s="552"/>
      <c r="GG166" s="552"/>
      <c r="GH166" s="552"/>
      <c r="GI166" s="552"/>
      <c r="GJ166" s="552"/>
      <c r="GK166" s="552"/>
      <c r="GL166" s="552"/>
      <c r="GM166" s="552"/>
      <c r="GN166" s="552"/>
      <c r="GO166" s="552"/>
      <c r="GP166" s="552"/>
      <c r="GQ166" s="552"/>
      <c r="GR166" s="552"/>
      <c r="GS166" s="552"/>
      <c r="GT166" s="552"/>
      <c r="GU166" s="552"/>
      <c r="GV166" s="552"/>
      <c r="GW166" s="552"/>
      <c r="GX166" s="552"/>
      <c r="GY166" s="552"/>
      <c r="GZ166" s="552"/>
      <c r="HA166" s="552"/>
      <c r="HB166" s="552"/>
      <c r="HC166" s="552"/>
      <c r="HD166" s="552"/>
      <c r="HE166" s="552"/>
      <c r="HF166" s="552"/>
      <c r="HG166" s="552"/>
      <c r="HH166" s="552"/>
      <c r="HI166" s="552"/>
      <c r="HJ166" s="552"/>
      <c r="HK166" s="552"/>
      <c r="HL166" s="552"/>
      <c r="HM166" s="552"/>
      <c r="HN166" s="552"/>
      <c r="HO166" s="552"/>
      <c r="HP166" s="552"/>
      <c r="HQ166" s="552"/>
      <c r="HR166" s="552"/>
      <c r="HS166" s="552"/>
      <c r="HT166" s="552"/>
      <c r="HU166" s="552"/>
      <c r="HV166" s="552"/>
      <c r="HW166" s="552"/>
      <c r="HX166" s="552"/>
      <c r="HY166" s="552"/>
      <c r="HZ166" s="552"/>
      <c r="IA166" s="552"/>
      <c r="IB166" s="552"/>
      <c r="IC166" s="552"/>
      <c r="ID166" s="552"/>
      <c r="IE166" s="552"/>
      <c r="IF166" s="552"/>
      <c r="IG166" s="552"/>
      <c r="IH166" s="552"/>
      <c r="II166" s="552"/>
      <c r="IJ166" s="552"/>
      <c r="IK166" s="552"/>
      <c r="IL166" s="552"/>
      <c r="IM166" s="552"/>
      <c r="IN166" s="552"/>
      <c r="IO166" s="552"/>
      <c r="IP166" s="552"/>
      <c r="IQ166" s="552"/>
      <c r="IR166" s="552"/>
      <c r="IS166" s="552"/>
      <c r="IT166" s="552"/>
      <c r="IU166" s="552"/>
      <c r="IV166" s="552"/>
      <c r="IW166" s="552"/>
      <c r="IX166" s="552"/>
      <c r="IY166" s="552"/>
      <c r="IZ166" s="552"/>
      <c r="JA166" s="552"/>
      <c r="JB166" s="721"/>
      <c r="JC166" s="721"/>
      <c r="JD166" s="299"/>
      <c r="JE166" s="299"/>
      <c r="JF166" s="549" t="str">
        <f t="shared" si="28"/>
        <v>나. 통제소 보완모바일 단말제어 및 관리장치 설치단말제어 및 화이트리스트 관리,CPU 3.6GHz 4C,32GRAM,600GB,2CPU</v>
      </c>
      <c r="JG166" s="711">
        <f t="shared" si="29"/>
        <v>1</v>
      </c>
      <c r="JH166" s="299" t="str">
        <f t="shared" si="30"/>
        <v>식</v>
      </c>
      <c r="JI166" s="307"/>
      <c r="JJ166" s="712"/>
      <c r="JK166" s="566"/>
      <c r="JL166" s="567"/>
      <c r="JM166" s="568"/>
      <c r="JN166" s="569"/>
      <c r="JO166" s="569"/>
      <c r="JP166" s="569"/>
      <c r="JQ166"/>
      <c r="JR166"/>
      <c r="JS166"/>
      <c r="JT166"/>
      <c r="JU166"/>
      <c r="JV166"/>
      <c r="JW166"/>
      <c r="JX166"/>
      <c r="JY166"/>
      <c r="JZ166"/>
      <c r="KA166"/>
      <c r="KB166"/>
      <c r="KC166"/>
      <c r="KD166"/>
      <c r="KE166"/>
      <c r="KF166"/>
      <c r="KG166"/>
      <c r="KH166"/>
      <c r="KI166"/>
      <c r="KJ166"/>
      <c r="KK166"/>
      <c r="KL166"/>
      <c r="KM166"/>
      <c r="KN166"/>
      <c r="KO166"/>
      <c r="KP166"/>
      <c r="KQ166"/>
      <c r="KR166"/>
      <c r="KS166"/>
      <c r="KT166"/>
      <c r="KU166"/>
      <c r="KV166"/>
      <c r="KW166"/>
      <c r="KX166"/>
      <c r="KY166"/>
      <c r="KZ166"/>
      <c r="LA166"/>
      <c r="LB166"/>
      <c r="LC166"/>
      <c r="LD166"/>
      <c r="LE166"/>
      <c r="LF166"/>
      <c r="LG166"/>
      <c r="LH166"/>
      <c r="LI166"/>
      <c r="LJ166"/>
      <c r="LK166"/>
      <c r="LL166"/>
      <c r="LM166"/>
      <c r="LN166"/>
      <c r="LO166"/>
      <c r="LP166"/>
      <c r="LQ166"/>
      <c r="LR166"/>
      <c r="LS166"/>
      <c r="LT166"/>
      <c r="LU166"/>
      <c r="LV166"/>
      <c r="LW166"/>
      <c r="LX166"/>
      <c r="LY166"/>
      <c r="LZ166"/>
      <c r="MA166"/>
      <c r="MB166"/>
      <c r="MC166"/>
      <c r="MD166"/>
      <c r="ME166"/>
      <c r="MF166"/>
      <c r="MG166"/>
      <c r="MH166"/>
      <c r="MI166"/>
      <c r="MJ166"/>
      <c r="MK166"/>
      <c r="ML166"/>
      <c r="MM166"/>
      <c r="MN166"/>
      <c r="MO166"/>
      <c r="MP166"/>
      <c r="MQ166"/>
      <c r="MR166"/>
      <c r="MS166"/>
      <c r="MT166"/>
      <c r="MU166"/>
      <c r="MV166"/>
      <c r="MW166"/>
      <c r="MX166"/>
      <c r="MY166"/>
      <c r="MZ166"/>
      <c r="NA166"/>
      <c r="NB166"/>
      <c r="NC166"/>
    </row>
    <row r="167" spans="1:367" s="550" customFormat="1" ht="21.95" customHeight="1">
      <c r="A167" s="554"/>
      <c r="B167" s="555">
        <f t="shared" si="34"/>
        <v>15</v>
      </c>
      <c r="C167" s="49" t="s">
        <v>2453</v>
      </c>
      <c r="D167" s="50" t="s">
        <v>2452</v>
      </c>
      <c r="E167" s="346" t="s">
        <v>38</v>
      </c>
      <c r="F167" s="552">
        <f t="shared" si="27"/>
        <v>1</v>
      </c>
      <c r="G167" s="552">
        <v>1</v>
      </c>
      <c r="H167" s="552"/>
      <c r="I167" s="552"/>
      <c r="J167" s="552"/>
      <c r="K167" s="552"/>
      <c r="L167" s="552"/>
      <c r="M167" s="552"/>
      <c r="N167" s="552"/>
      <c r="O167" s="552"/>
      <c r="P167" s="552"/>
      <c r="Q167" s="552"/>
      <c r="R167" s="552"/>
      <c r="S167" s="552"/>
      <c r="T167" s="552"/>
      <c r="U167" s="552"/>
      <c r="V167" s="552"/>
      <c r="W167" s="552"/>
      <c r="X167" s="552"/>
      <c r="Y167" s="552"/>
      <c r="Z167" s="552"/>
      <c r="AA167" s="552"/>
      <c r="AB167" s="552"/>
      <c r="AC167" s="552"/>
      <c r="AD167" s="552"/>
      <c r="AE167" s="552"/>
      <c r="AF167" s="552"/>
      <c r="AG167" s="552"/>
      <c r="AH167" s="552"/>
      <c r="AI167" s="552"/>
      <c r="AJ167" s="552"/>
      <c r="AK167" s="552"/>
      <c r="AL167" s="552"/>
      <c r="AM167" s="552"/>
      <c r="AN167" s="552"/>
      <c r="AO167" s="552"/>
      <c r="AP167" s="552"/>
      <c r="AQ167" s="552"/>
      <c r="AR167" s="552"/>
      <c r="AS167" s="552"/>
      <c r="AT167" s="552"/>
      <c r="AU167" s="552"/>
      <c r="AV167" s="552"/>
      <c r="AW167" s="552"/>
      <c r="AX167" s="552"/>
      <c r="AY167" s="552"/>
      <c r="AZ167" s="552"/>
      <c r="BA167" s="552"/>
      <c r="BB167" s="552"/>
      <c r="BC167" s="552"/>
      <c r="BD167" s="552"/>
      <c r="BE167" s="552"/>
      <c r="BF167" s="552"/>
      <c r="BG167" s="552"/>
      <c r="BH167" s="552"/>
      <c r="BI167" s="552"/>
      <c r="BJ167" s="552"/>
      <c r="BK167" s="552"/>
      <c r="BL167" s="552"/>
      <c r="BM167" s="552"/>
      <c r="BN167" s="552"/>
      <c r="BO167" s="552"/>
      <c r="BP167" s="552"/>
      <c r="BQ167" s="552"/>
      <c r="BR167" s="552"/>
      <c r="BS167" s="552"/>
      <c r="BT167" s="552"/>
      <c r="BU167" s="552"/>
      <c r="BV167" s="552"/>
      <c r="BW167" s="552"/>
      <c r="BX167" s="552"/>
      <c r="BY167" s="552"/>
      <c r="BZ167" s="552"/>
      <c r="CA167" s="552"/>
      <c r="CB167" s="552"/>
      <c r="CC167" s="552"/>
      <c r="CD167" s="552"/>
      <c r="CE167" s="552"/>
      <c r="CF167" s="552"/>
      <c r="CG167" s="552"/>
      <c r="CH167" s="552"/>
      <c r="CI167" s="552"/>
      <c r="CJ167" s="552"/>
      <c r="CK167" s="552"/>
      <c r="CL167" s="552"/>
      <c r="CM167" s="552"/>
      <c r="CN167" s="552"/>
      <c r="CO167" s="552"/>
      <c r="CP167" s="552"/>
      <c r="CQ167" s="552"/>
      <c r="CR167" s="552"/>
      <c r="CS167" s="552"/>
      <c r="CT167" s="552"/>
      <c r="CU167" s="552"/>
      <c r="CV167" s="552"/>
      <c r="CW167" s="552"/>
      <c r="CX167" s="552"/>
      <c r="CY167" s="552"/>
      <c r="CZ167" s="552"/>
      <c r="DA167" s="552"/>
      <c r="DB167" s="552"/>
      <c r="DC167" s="552"/>
      <c r="DD167" s="552"/>
      <c r="DE167" s="552"/>
      <c r="DF167" s="552"/>
      <c r="DG167" s="552"/>
      <c r="DH167" s="552"/>
      <c r="DI167" s="552"/>
      <c r="DJ167" s="552"/>
      <c r="DK167" s="552"/>
      <c r="DL167" s="552"/>
      <c r="DM167" s="552"/>
      <c r="DN167" s="552"/>
      <c r="DO167" s="552"/>
      <c r="DP167" s="552"/>
      <c r="DQ167" s="552"/>
      <c r="DR167" s="552"/>
      <c r="DS167" s="552"/>
      <c r="DT167" s="552"/>
      <c r="DU167" s="552"/>
      <c r="DV167" s="552"/>
      <c r="DW167" s="552"/>
      <c r="DX167" s="552"/>
      <c r="DY167" s="552"/>
      <c r="DZ167" s="552"/>
      <c r="EA167" s="552"/>
      <c r="EB167" s="552"/>
      <c r="EC167" s="552"/>
      <c r="ED167" s="552"/>
      <c r="EE167" s="552"/>
      <c r="EF167" s="552"/>
      <c r="EG167" s="552"/>
      <c r="EH167" s="552"/>
      <c r="EI167" s="552"/>
      <c r="EJ167" s="552"/>
      <c r="EK167" s="552"/>
      <c r="EL167" s="552"/>
      <c r="EM167" s="552"/>
      <c r="EN167" s="552"/>
      <c r="EO167" s="552"/>
      <c r="EP167" s="552"/>
      <c r="EQ167" s="552"/>
      <c r="ER167" s="552"/>
      <c r="ES167" s="552"/>
      <c r="ET167" s="552"/>
      <c r="EU167" s="552"/>
      <c r="EV167" s="552"/>
      <c r="EW167" s="552"/>
      <c r="EX167" s="552"/>
      <c r="EY167" s="552"/>
      <c r="EZ167" s="552"/>
      <c r="FA167" s="552"/>
      <c r="FB167" s="552"/>
      <c r="FC167" s="552"/>
      <c r="FD167" s="552"/>
      <c r="FE167" s="552"/>
      <c r="FF167" s="552"/>
      <c r="FG167" s="552"/>
      <c r="FH167" s="552"/>
      <c r="FI167" s="552"/>
      <c r="FJ167" s="552"/>
      <c r="FK167" s="552"/>
      <c r="FL167" s="552"/>
      <c r="FM167" s="552"/>
      <c r="FN167" s="552"/>
      <c r="FO167" s="552"/>
      <c r="FP167" s="552"/>
      <c r="FQ167" s="552"/>
      <c r="FR167" s="552"/>
      <c r="FS167" s="552"/>
      <c r="FT167" s="552"/>
      <c r="FU167" s="552"/>
      <c r="FV167" s="552"/>
      <c r="FW167" s="552"/>
      <c r="FX167" s="552"/>
      <c r="FY167" s="552"/>
      <c r="FZ167" s="552"/>
      <c r="GA167" s="552"/>
      <c r="GB167" s="552"/>
      <c r="GC167" s="552"/>
      <c r="GD167" s="552"/>
      <c r="GE167" s="552"/>
      <c r="GF167" s="552"/>
      <c r="GG167" s="552"/>
      <c r="GH167" s="552"/>
      <c r="GI167" s="552"/>
      <c r="GJ167" s="552"/>
      <c r="GK167" s="552"/>
      <c r="GL167" s="552"/>
      <c r="GM167" s="552"/>
      <c r="GN167" s="552"/>
      <c r="GO167" s="552"/>
      <c r="GP167" s="552"/>
      <c r="GQ167" s="552"/>
      <c r="GR167" s="552"/>
      <c r="GS167" s="552"/>
      <c r="GT167" s="552"/>
      <c r="GU167" s="552"/>
      <c r="GV167" s="552"/>
      <c r="GW167" s="552"/>
      <c r="GX167" s="552"/>
      <c r="GY167" s="552"/>
      <c r="GZ167" s="552"/>
      <c r="HA167" s="552"/>
      <c r="HB167" s="552"/>
      <c r="HC167" s="552"/>
      <c r="HD167" s="552"/>
      <c r="HE167" s="552"/>
      <c r="HF167" s="552"/>
      <c r="HG167" s="552"/>
      <c r="HH167" s="552"/>
      <c r="HI167" s="552"/>
      <c r="HJ167" s="552"/>
      <c r="HK167" s="552"/>
      <c r="HL167" s="552"/>
      <c r="HM167" s="552"/>
      <c r="HN167" s="552"/>
      <c r="HO167" s="552"/>
      <c r="HP167" s="552"/>
      <c r="HQ167" s="552"/>
      <c r="HR167" s="552"/>
      <c r="HS167" s="552"/>
      <c r="HT167" s="552"/>
      <c r="HU167" s="552"/>
      <c r="HV167" s="552"/>
      <c r="HW167" s="552"/>
      <c r="HX167" s="552"/>
      <c r="HY167" s="552"/>
      <c r="HZ167" s="552"/>
      <c r="IA167" s="552"/>
      <c r="IB167" s="552"/>
      <c r="IC167" s="552"/>
      <c r="ID167" s="552"/>
      <c r="IE167" s="552"/>
      <c r="IF167" s="552"/>
      <c r="IG167" s="552"/>
      <c r="IH167" s="552"/>
      <c r="II167" s="552"/>
      <c r="IJ167" s="552"/>
      <c r="IK167" s="552"/>
      <c r="IL167" s="552"/>
      <c r="IM167" s="552"/>
      <c r="IN167" s="552"/>
      <c r="IO167" s="552"/>
      <c r="IP167" s="552"/>
      <c r="IQ167" s="552"/>
      <c r="IR167" s="552"/>
      <c r="IS167" s="552"/>
      <c r="IT167" s="552"/>
      <c r="IU167" s="552"/>
      <c r="IV167" s="552"/>
      <c r="IW167" s="552"/>
      <c r="IX167" s="552"/>
      <c r="IY167" s="552"/>
      <c r="IZ167" s="552"/>
      <c r="JA167" s="552"/>
      <c r="JB167" s="721"/>
      <c r="JC167" s="721"/>
      <c r="JD167" s="299"/>
      <c r="JE167" s="299"/>
      <c r="JF167" s="549" t="str">
        <f t="shared" si="28"/>
        <v>나. 통제소 보완냉난방 온도 조절장치 설치99㎡ 이상, 스탠드 타입, 실외기 앵글, 배관, 점검구, 설치비 포함</v>
      </c>
      <c r="JG167" s="711">
        <f t="shared" si="29"/>
        <v>1</v>
      </c>
      <c r="JH167" s="299" t="str">
        <f t="shared" si="30"/>
        <v>식</v>
      </c>
      <c r="JI167" s="307"/>
      <c r="JJ167" s="712"/>
      <c r="JK167" s="566"/>
      <c r="JL167" s="567"/>
      <c r="JM167" s="568"/>
      <c r="JN167" s="569"/>
      <c r="JO167" s="569"/>
      <c r="JP167" s="569"/>
      <c r="JQ167"/>
      <c r="JR167"/>
      <c r="JS167"/>
      <c r="JT167"/>
      <c r="JU167"/>
      <c r="JV167"/>
      <c r="JW167"/>
      <c r="JX167"/>
      <c r="JY167"/>
      <c r="JZ167"/>
      <c r="KA167"/>
      <c r="KB167"/>
      <c r="KC167"/>
      <c r="KD167"/>
      <c r="KE167"/>
      <c r="KF167"/>
      <c r="KG167"/>
      <c r="KH167"/>
      <c r="KI167"/>
      <c r="KJ167"/>
      <c r="KK167"/>
      <c r="KL167"/>
      <c r="KM167"/>
      <c r="KN167"/>
      <c r="KO167"/>
      <c r="KP167"/>
      <c r="KQ167"/>
      <c r="KR167"/>
      <c r="KS167"/>
      <c r="KT167"/>
      <c r="KU167"/>
      <c r="KV167"/>
      <c r="KW167"/>
      <c r="KX167"/>
      <c r="KY167"/>
      <c r="KZ167"/>
      <c r="LA167"/>
      <c r="LB167"/>
      <c r="LC167"/>
      <c r="LD167"/>
      <c r="LE167"/>
      <c r="LF167"/>
      <c r="LG167"/>
      <c r="LH167"/>
      <c r="LI167"/>
      <c r="LJ167"/>
      <c r="LK167"/>
      <c r="LL167"/>
      <c r="LM167"/>
      <c r="LN167"/>
      <c r="LO167"/>
      <c r="LP167"/>
      <c r="LQ167"/>
      <c r="LR167"/>
      <c r="LS167"/>
      <c r="LT167"/>
      <c r="LU167"/>
      <c r="LV167"/>
      <c r="LW167"/>
      <c r="LX167"/>
      <c r="LY167"/>
      <c r="LZ167"/>
      <c r="MA167"/>
      <c r="MB167"/>
      <c r="MC167"/>
      <c r="MD167"/>
      <c r="ME167"/>
      <c r="MF167"/>
      <c r="MG167"/>
      <c r="MH167"/>
      <c r="MI167"/>
      <c r="MJ167"/>
      <c r="MK167"/>
      <c r="ML167"/>
      <c r="MM167"/>
      <c r="MN167"/>
      <c r="MO167"/>
      <c r="MP167"/>
      <c r="MQ167"/>
      <c r="MR167"/>
      <c r="MS167"/>
      <c r="MT167"/>
      <c r="MU167"/>
      <c r="MV167"/>
      <c r="MW167"/>
      <c r="MX167"/>
      <c r="MY167"/>
      <c r="MZ167"/>
      <c r="NA167"/>
      <c r="NB167"/>
      <c r="NC167"/>
    </row>
    <row r="168" spans="1:367" s="550" customFormat="1" ht="21.95" customHeight="1">
      <c r="A168" s="554"/>
      <c r="B168" s="555">
        <f t="shared" si="34"/>
        <v>16</v>
      </c>
      <c r="C168" s="49" t="s">
        <v>2413</v>
      </c>
      <c r="D168" s="49" t="s">
        <v>2415</v>
      </c>
      <c r="E168" s="26" t="s">
        <v>38</v>
      </c>
      <c r="F168" s="552">
        <f t="shared" si="27"/>
        <v>1</v>
      </c>
      <c r="G168" s="552">
        <v>1</v>
      </c>
      <c r="H168" s="552"/>
      <c r="I168" s="552"/>
      <c r="J168" s="552"/>
      <c r="K168" s="552"/>
      <c r="L168" s="552"/>
      <c r="M168" s="552"/>
      <c r="N168" s="552"/>
      <c r="O168" s="552"/>
      <c r="P168" s="552"/>
      <c r="Q168" s="552"/>
      <c r="R168" s="552"/>
      <c r="S168" s="552"/>
      <c r="T168" s="552"/>
      <c r="U168" s="552"/>
      <c r="V168" s="552"/>
      <c r="W168" s="552"/>
      <c r="X168" s="552"/>
      <c r="Y168" s="552"/>
      <c r="Z168" s="552"/>
      <c r="AA168" s="552"/>
      <c r="AB168" s="552"/>
      <c r="AC168" s="552"/>
      <c r="AD168" s="552"/>
      <c r="AE168" s="552"/>
      <c r="AF168" s="552"/>
      <c r="AG168" s="552"/>
      <c r="AH168" s="552"/>
      <c r="AI168" s="552"/>
      <c r="AJ168" s="552"/>
      <c r="AK168" s="552"/>
      <c r="AL168" s="552"/>
      <c r="AM168" s="552"/>
      <c r="AN168" s="552"/>
      <c r="AO168" s="552"/>
      <c r="AP168" s="552"/>
      <c r="AQ168" s="552"/>
      <c r="AR168" s="552"/>
      <c r="AS168" s="552"/>
      <c r="AT168" s="552"/>
      <c r="AU168" s="552"/>
      <c r="AV168" s="552"/>
      <c r="AW168" s="552"/>
      <c r="AX168" s="552"/>
      <c r="AY168" s="552"/>
      <c r="AZ168" s="552"/>
      <c r="BA168" s="552"/>
      <c r="BB168" s="552"/>
      <c r="BC168" s="552"/>
      <c r="BD168" s="552"/>
      <c r="BE168" s="552"/>
      <c r="BF168" s="552"/>
      <c r="BG168" s="552"/>
      <c r="BH168" s="552"/>
      <c r="BI168" s="552"/>
      <c r="BJ168" s="552"/>
      <c r="BK168" s="552"/>
      <c r="BL168" s="552"/>
      <c r="BM168" s="552"/>
      <c r="BN168" s="552"/>
      <c r="BO168" s="552"/>
      <c r="BP168" s="552"/>
      <c r="BQ168" s="552"/>
      <c r="BR168" s="552"/>
      <c r="BS168" s="552"/>
      <c r="BT168" s="552"/>
      <c r="BU168" s="552"/>
      <c r="BV168" s="552"/>
      <c r="BW168" s="552"/>
      <c r="BX168" s="552"/>
      <c r="BY168" s="552"/>
      <c r="BZ168" s="552"/>
      <c r="CA168" s="552"/>
      <c r="CB168" s="552"/>
      <c r="CC168" s="552"/>
      <c r="CD168" s="552"/>
      <c r="CE168" s="552"/>
      <c r="CF168" s="552"/>
      <c r="CG168" s="552"/>
      <c r="CH168" s="552"/>
      <c r="CI168" s="552"/>
      <c r="CJ168" s="552"/>
      <c r="CK168" s="552"/>
      <c r="CL168" s="552"/>
      <c r="CM168" s="552"/>
      <c r="CN168" s="552"/>
      <c r="CO168" s="552"/>
      <c r="CP168" s="552"/>
      <c r="CQ168" s="552"/>
      <c r="CR168" s="552"/>
      <c r="CS168" s="552"/>
      <c r="CT168" s="552"/>
      <c r="CU168" s="552"/>
      <c r="CV168" s="552"/>
      <c r="CW168" s="552"/>
      <c r="CX168" s="552"/>
      <c r="CY168" s="552"/>
      <c r="CZ168" s="552"/>
      <c r="DA168" s="552"/>
      <c r="DB168" s="552"/>
      <c r="DC168" s="552"/>
      <c r="DD168" s="552"/>
      <c r="DE168" s="552"/>
      <c r="DF168" s="552"/>
      <c r="DG168" s="552"/>
      <c r="DH168" s="552"/>
      <c r="DI168" s="552"/>
      <c r="DJ168" s="552"/>
      <c r="DK168" s="552"/>
      <c r="DL168" s="552"/>
      <c r="DM168" s="552"/>
      <c r="DN168" s="552"/>
      <c r="DO168" s="552"/>
      <c r="DP168" s="552"/>
      <c r="DQ168" s="552"/>
      <c r="DR168" s="552"/>
      <c r="DS168" s="552"/>
      <c r="DT168" s="552"/>
      <c r="DU168" s="552"/>
      <c r="DV168" s="552"/>
      <c r="DW168" s="552"/>
      <c r="DX168" s="552"/>
      <c r="DY168" s="552"/>
      <c r="DZ168" s="552"/>
      <c r="EA168" s="552"/>
      <c r="EB168" s="552"/>
      <c r="EC168" s="552"/>
      <c r="ED168" s="552"/>
      <c r="EE168" s="552"/>
      <c r="EF168" s="552"/>
      <c r="EG168" s="552"/>
      <c r="EH168" s="552"/>
      <c r="EI168" s="552"/>
      <c r="EJ168" s="552"/>
      <c r="EK168" s="552"/>
      <c r="EL168" s="552"/>
      <c r="EM168" s="552"/>
      <c r="EN168" s="552"/>
      <c r="EO168" s="552"/>
      <c r="EP168" s="552"/>
      <c r="EQ168" s="552"/>
      <c r="ER168" s="552"/>
      <c r="ES168" s="552"/>
      <c r="ET168" s="552"/>
      <c r="EU168" s="552"/>
      <c r="EV168" s="552"/>
      <c r="EW168" s="552"/>
      <c r="EX168" s="552"/>
      <c r="EY168" s="552"/>
      <c r="EZ168" s="552"/>
      <c r="FA168" s="552"/>
      <c r="FB168" s="552"/>
      <c r="FC168" s="552"/>
      <c r="FD168" s="552"/>
      <c r="FE168" s="552"/>
      <c r="FF168" s="552"/>
      <c r="FG168" s="552"/>
      <c r="FH168" s="552"/>
      <c r="FI168" s="552"/>
      <c r="FJ168" s="552"/>
      <c r="FK168" s="552"/>
      <c r="FL168" s="552"/>
      <c r="FM168" s="552"/>
      <c r="FN168" s="552"/>
      <c r="FO168" s="552"/>
      <c r="FP168" s="552"/>
      <c r="FQ168" s="552"/>
      <c r="FR168" s="552"/>
      <c r="FS168" s="552"/>
      <c r="FT168" s="552"/>
      <c r="FU168" s="552"/>
      <c r="FV168" s="552"/>
      <c r="FW168" s="552"/>
      <c r="FX168" s="552"/>
      <c r="FY168" s="552"/>
      <c r="FZ168" s="552"/>
      <c r="GA168" s="552"/>
      <c r="GB168" s="552"/>
      <c r="GC168" s="552"/>
      <c r="GD168" s="552"/>
      <c r="GE168" s="552"/>
      <c r="GF168" s="552"/>
      <c r="GG168" s="552"/>
      <c r="GH168" s="552"/>
      <c r="GI168" s="552"/>
      <c r="GJ168" s="552"/>
      <c r="GK168" s="552"/>
      <c r="GL168" s="552"/>
      <c r="GM168" s="552"/>
      <c r="GN168" s="552"/>
      <c r="GO168" s="552"/>
      <c r="GP168" s="552"/>
      <c r="GQ168" s="552"/>
      <c r="GR168" s="552"/>
      <c r="GS168" s="552"/>
      <c r="GT168" s="552"/>
      <c r="GU168" s="552"/>
      <c r="GV168" s="552"/>
      <c r="GW168" s="552"/>
      <c r="GX168" s="552"/>
      <c r="GY168" s="552"/>
      <c r="GZ168" s="552"/>
      <c r="HA168" s="552"/>
      <c r="HB168" s="552"/>
      <c r="HC168" s="552"/>
      <c r="HD168" s="552"/>
      <c r="HE168" s="552"/>
      <c r="HF168" s="552"/>
      <c r="HG168" s="552"/>
      <c r="HH168" s="552"/>
      <c r="HI168" s="552"/>
      <c r="HJ168" s="552"/>
      <c r="HK168" s="552"/>
      <c r="HL168" s="552"/>
      <c r="HM168" s="552"/>
      <c r="HN168" s="552"/>
      <c r="HO168" s="552"/>
      <c r="HP168" s="552"/>
      <c r="HQ168" s="552"/>
      <c r="HR168" s="552"/>
      <c r="HS168" s="552"/>
      <c r="HT168" s="552"/>
      <c r="HU168" s="552"/>
      <c r="HV168" s="552"/>
      <c r="HW168" s="552"/>
      <c r="HX168" s="552"/>
      <c r="HY168" s="552"/>
      <c r="HZ168" s="552"/>
      <c r="IA168" s="552"/>
      <c r="IB168" s="552"/>
      <c r="IC168" s="552"/>
      <c r="ID168" s="552"/>
      <c r="IE168" s="552"/>
      <c r="IF168" s="552"/>
      <c r="IG168" s="552"/>
      <c r="IH168" s="552"/>
      <c r="II168" s="552"/>
      <c r="IJ168" s="552"/>
      <c r="IK168" s="552"/>
      <c r="IL168" s="552"/>
      <c r="IM168" s="552"/>
      <c r="IN168" s="552"/>
      <c r="IO168" s="552"/>
      <c r="IP168" s="552"/>
      <c r="IQ168" s="552"/>
      <c r="IR168" s="552"/>
      <c r="IS168" s="552"/>
      <c r="IT168" s="552"/>
      <c r="IU168" s="552"/>
      <c r="IV168" s="552"/>
      <c r="IW168" s="552"/>
      <c r="IX168" s="552"/>
      <c r="IY168" s="552"/>
      <c r="IZ168" s="552"/>
      <c r="JA168" s="552"/>
      <c r="JB168" s="721"/>
      <c r="JC168" s="721"/>
      <c r="JD168" s="299"/>
      <c r="JE168" s="299"/>
      <c r="JF168" s="549" t="str">
        <f t="shared" si="28"/>
        <v>나. 통제소 보완강수량 데이터 모니터링강수량계 자료처리</v>
      </c>
      <c r="JG168" s="711">
        <f t="shared" si="29"/>
        <v>1</v>
      </c>
      <c r="JH168" s="299" t="str">
        <f t="shared" si="30"/>
        <v>식</v>
      </c>
      <c r="JI168" s="307"/>
      <c r="JJ168" s="712"/>
      <c r="JK168" s="566"/>
      <c r="JL168" s="567"/>
      <c r="JM168" s="568"/>
      <c r="JN168" s="569"/>
      <c r="JO168" s="569"/>
      <c r="JP168" s="569"/>
      <c r="JQ168"/>
      <c r="JR168"/>
      <c r="JS168"/>
      <c r="JT168"/>
      <c r="JU168"/>
      <c r="JV168"/>
      <c r="JW168"/>
      <c r="JX168"/>
      <c r="JY168"/>
      <c r="JZ168"/>
      <c r="KA168"/>
      <c r="KB168"/>
      <c r="KC168"/>
      <c r="KD168"/>
      <c r="KE168"/>
      <c r="KF168"/>
      <c r="KG168"/>
      <c r="KH168"/>
      <c r="KI168"/>
      <c r="KJ168"/>
      <c r="KK168"/>
      <c r="KL168"/>
      <c r="KM168"/>
      <c r="KN168"/>
      <c r="KO168"/>
      <c r="KP168"/>
      <c r="KQ168"/>
      <c r="KR168"/>
      <c r="KS168"/>
      <c r="KT168"/>
      <c r="KU168"/>
      <c r="KV168"/>
      <c r="KW168"/>
      <c r="KX168"/>
      <c r="KY168"/>
      <c r="KZ168"/>
      <c r="LA168"/>
      <c r="LB168"/>
      <c r="LC168"/>
      <c r="LD168"/>
      <c r="LE168"/>
      <c r="LF168"/>
      <c r="LG168"/>
      <c r="LH168"/>
      <c r="LI168"/>
      <c r="LJ168"/>
      <c r="LK168"/>
      <c r="LL168"/>
      <c r="LM168"/>
      <c r="LN168"/>
      <c r="LO168"/>
      <c r="LP168"/>
      <c r="LQ168"/>
      <c r="LR168"/>
      <c r="LS168"/>
      <c r="LT168"/>
      <c r="LU168"/>
      <c r="LV168"/>
      <c r="LW168"/>
      <c r="LX168"/>
      <c r="LY168"/>
      <c r="LZ168"/>
      <c r="MA168"/>
      <c r="MB168"/>
      <c r="MC168"/>
      <c r="MD168"/>
      <c r="ME168"/>
      <c r="MF168"/>
      <c r="MG168"/>
      <c r="MH168"/>
      <c r="MI168"/>
      <c r="MJ168"/>
      <c r="MK168"/>
      <c r="ML168"/>
      <c r="MM168"/>
      <c r="MN168"/>
      <c r="MO168"/>
      <c r="MP168"/>
      <c r="MQ168"/>
      <c r="MR168"/>
      <c r="MS168"/>
      <c r="MT168"/>
      <c r="MU168"/>
      <c r="MV168"/>
      <c r="MW168"/>
      <c r="MX168"/>
      <c r="MY168"/>
      <c r="MZ168"/>
      <c r="NA168"/>
      <c r="NB168"/>
      <c r="NC168"/>
    </row>
    <row r="169" spans="1:367" s="550" customFormat="1" ht="21.95" customHeight="1">
      <c r="A169" s="554"/>
      <c r="B169" s="555">
        <f t="shared" si="34"/>
        <v>17</v>
      </c>
      <c r="C169" s="49" t="s">
        <v>2443</v>
      </c>
      <c r="D169" s="49" t="s">
        <v>2441</v>
      </c>
      <c r="E169" s="26" t="s">
        <v>38</v>
      </c>
      <c r="F169" s="552">
        <f t="shared" si="27"/>
        <v>1</v>
      </c>
      <c r="G169" s="552">
        <v>1</v>
      </c>
      <c r="H169" s="552"/>
      <c r="I169" s="552"/>
      <c r="J169" s="552"/>
      <c r="K169" s="552"/>
      <c r="L169" s="552"/>
      <c r="M169" s="552"/>
      <c r="N169" s="552"/>
      <c r="O169" s="552"/>
      <c r="P169" s="552"/>
      <c r="Q169" s="552"/>
      <c r="R169" s="552"/>
      <c r="S169" s="552"/>
      <c r="T169" s="552"/>
      <c r="U169" s="552"/>
      <c r="V169" s="552"/>
      <c r="W169" s="552"/>
      <c r="X169" s="552"/>
      <c r="Y169" s="552"/>
      <c r="Z169" s="552"/>
      <c r="AA169" s="552"/>
      <c r="AB169" s="552"/>
      <c r="AC169" s="552"/>
      <c r="AD169" s="552"/>
      <c r="AE169" s="552"/>
      <c r="AF169" s="552"/>
      <c r="AG169" s="552"/>
      <c r="AH169" s="552"/>
      <c r="AI169" s="552"/>
      <c r="AJ169" s="552"/>
      <c r="AK169" s="552"/>
      <c r="AL169" s="552"/>
      <c r="AM169" s="552"/>
      <c r="AN169" s="552"/>
      <c r="AO169" s="552"/>
      <c r="AP169" s="552"/>
      <c r="AQ169" s="552"/>
      <c r="AR169" s="552"/>
      <c r="AS169" s="552"/>
      <c r="AT169" s="552"/>
      <c r="AU169" s="552"/>
      <c r="AV169" s="552"/>
      <c r="AW169" s="552"/>
      <c r="AX169" s="552"/>
      <c r="AY169" s="552"/>
      <c r="AZ169" s="552"/>
      <c r="BA169" s="552"/>
      <c r="BB169" s="552"/>
      <c r="BC169" s="552"/>
      <c r="BD169" s="552"/>
      <c r="BE169" s="552"/>
      <c r="BF169" s="552"/>
      <c r="BG169" s="552"/>
      <c r="BH169" s="552"/>
      <c r="BI169" s="552"/>
      <c r="BJ169" s="552"/>
      <c r="BK169" s="552"/>
      <c r="BL169" s="552"/>
      <c r="BM169" s="552"/>
      <c r="BN169" s="552"/>
      <c r="BO169" s="552"/>
      <c r="BP169" s="552"/>
      <c r="BQ169" s="552"/>
      <c r="BR169" s="552"/>
      <c r="BS169" s="552"/>
      <c r="BT169" s="552"/>
      <c r="BU169" s="552"/>
      <c r="BV169" s="552"/>
      <c r="BW169" s="552"/>
      <c r="BX169" s="552"/>
      <c r="BY169" s="552"/>
      <c r="BZ169" s="552"/>
      <c r="CA169" s="552"/>
      <c r="CB169" s="552"/>
      <c r="CC169" s="552"/>
      <c r="CD169" s="552"/>
      <c r="CE169" s="552"/>
      <c r="CF169" s="552"/>
      <c r="CG169" s="552"/>
      <c r="CH169" s="552"/>
      <c r="CI169" s="552"/>
      <c r="CJ169" s="552"/>
      <c r="CK169" s="552"/>
      <c r="CL169" s="552"/>
      <c r="CM169" s="552"/>
      <c r="CN169" s="552"/>
      <c r="CO169" s="552"/>
      <c r="CP169" s="552"/>
      <c r="CQ169" s="552"/>
      <c r="CR169" s="552"/>
      <c r="CS169" s="552"/>
      <c r="CT169" s="552"/>
      <c r="CU169" s="552"/>
      <c r="CV169" s="552"/>
      <c r="CW169" s="552"/>
      <c r="CX169" s="552"/>
      <c r="CY169" s="552"/>
      <c r="CZ169" s="552"/>
      <c r="DA169" s="552"/>
      <c r="DB169" s="552"/>
      <c r="DC169" s="552"/>
      <c r="DD169" s="552"/>
      <c r="DE169" s="552"/>
      <c r="DF169" s="552"/>
      <c r="DG169" s="552"/>
      <c r="DH169" s="552"/>
      <c r="DI169" s="552"/>
      <c r="DJ169" s="552"/>
      <c r="DK169" s="552"/>
      <c r="DL169" s="552"/>
      <c r="DM169" s="552"/>
      <c r="DN169" s="552"/>
      <c r="DO169" s="552"/>
      <c r="DP169" s="552"/>
      <c r="DQ169" s="552"/>
      <c r="DR169" s="552"/>
      <c r="DS169" s="552"/>
      <c r="DT169" s="552"/>
      <c r="DU169" s="552"/>
      <c r="DV169" s="552"/>
      <c r="DW169" s="552"/>
      <c r="DX169" s="552"/>
      <c r="DY169" s="552"/>
      <c r="DZ169" s="552"/>
      <c r="EA169" s="552"/>
      <c r="EB169" s="552"/>
      <c r="EC169" s="552"/>
      <c r="ED169" s="552"/>
      <c r="EE169" s="552"/>
      <c r="EF169" s="552"/>
      <c r="EG169" s="552"/>
      <c r="EH169" s="552"/>
      <c r="EI169" s="552"/>
      <c r="EJ169" s="552"/>
      <c r="EK169" s="552"/>
      <c r="EL169" s="552"/>
      <c r="EM169" s="552"/>
      <c r="EN169" s="552"/>
      <c r="EO169" s="552"/>
      <c r="EP169" s="552"/>
      <c r="EQ169" s="552"/>
      <c r="ER169" s="552"/>
      <c r="ES169" s="552"/>
      <c r="ET169" s="552"/>
      <c r="EU169" s="552"/>
      <c r="EV169" s="552"/>
      <c r="EW169" s="552"/>
      <c r="EX169" s="552"/>
      <c r="EY169" s="552"/>
      <c r="EZ169" s="552"/>
      <c r="FA169" s="552"/>
      <c r="FB169" s="552"/>
      <c r="FC169" s="552"/>
      <c r="FD169" s="552"/>
      <c r="FE169" s="552"/>
      <c r="FF169" s="552"/>
      <c r="FG169" s="552"/>
      <c r="FH169" s="552"/>
      <c r="FI169" s="552"/>
      <c r="FJ169" s="552"/>
      <c r="FK169" s="552"/>
      <c r="FL169" s="552"/>
      <c r="FM169" s="552"/>
      <c r="FN169" s="552"/>
      <c r="FO169" s="552"/>
      <c r="FP169" s="552"/>
      <c r="FQ169" s="552"/>
      <c r="FR169" s="552"/>
      <c r="FS169" s="552"/>
      <c r="FT169" s="552"/>
      <c r="FU169" s="552"/>
      <c r="FV169" s="552"/>
      <c r="FW169" s="552"/>
      <c r="FX169" s="552"/>
      <c r="FY169" s="552"/>
      <c r="FZ169" s="552"/>
      <c r="GA169" s="552"/>
      <c r="GB169" s="552"/>
      <c r="GC169" s="552"/>
      <c r="GD169" s="552"/>
      <c r="GE169" s="552"/>
      <c r="GF169" s="552"/>
      <c r="GG169" s="552"/>
      <c r="GH169" s="552"/>
      <c r="GI169" s="552"/>
      <c r="GJ169" s="552"/>
      <c r="GK169" s="552"/>
      <c r="GL169" s="552"/>
      <c r="GM169" s="552"/>
      <c r="GN169" s="552"/>
      <c r="GO169" s="552"/>
      <c r="GP169" s="552"/>
      <c r="GQ169" s="552"/>
      <c r="GR169" s="552"/>
      <c r="GS169" s="552"/>
      <c r="GT169" s="552"/>
      <c r="GU169" s="552"/>
      <c r="GV169" s="552"/>
      <c r="GW169" s="552"/>
      <c r="GX169" s="552"/>
      <c r="GY169" s="552"/>
      <c r="GZ169" s="552"/>
      <c r="HA169" s="552"/>
      <c r="HB169" s="552"/>
      <c r="HC169" s="552"/>
      <c r="HD169" s="552"/>
      <c r="HE169" s="552"/>
      <c r="HF169" s="552"/>
      <c r="HG169" s="552"/>
      <c r="HH169" s="552"/>
      <c r="HI169" s="552"/>
      <c r="HJ169" s="552"/>
      <c r="HK169" s="552"/>
      <c r="HL169" s="552"/>
      <c r="HM169" s="552"/>
      <c r="HN169" s="552"/>
      <c r="HO169" s="552"/>
      <c r="HP169" s="552"/>
      <c r="HQ169" s="552"/>
      <c r="HR169" s="552"/>
      <c r="HS169" s="552"/>
      <c r="HT169" s="552"/>
      <c r="HU169" s="552"/>
      <c r="HV169" s="552"/>
      <c r="HW169" s="552"/>
      <c r="HX169" s="552"/>
      <c r="HY169" s="552"/>
      <c r="HZ169" s="552"/>
      <c r="IA169" s="552"/>
      <c r="IB169" s="552"/>
      <c r="IC169" s="552"/>
      <c r="ID169" s="552"/>
      <c r="IE169" s="552"/>
      <c r="IF169" s="552"/>
      <c r="IG169" s="552"/>
      <c r="IH169" s="552"/>
      <c r="II169" s="552"/>
      <c r="IJ169" s="552"/>
      <c r="IK169" s="552"/>
      <c r="IL169" s="552"/>
      <c r="IM169" s="552"/>
      <c r="IN169" s="552"/>
      <c r="IO169" s="552"/>
      <c r="IP169" s="552"/>
      <c r="IQ169" s="552"/>
      <c r="IR169" s="552"/>
      <c r="IS169" s="552"/>
      <c r="IT169" s="552"/>
      <c r="IU169" s="552"/>
      <c r="IV169" s="552"/>
      <c r="IW169" s="552"/>
      <c r="IX169" s="552"/>
      <c r="IY169" s="552"/>
      <c r="IZ169" s="552"/>
      <c r="JA169" s="552"/>
      <c r="JB169" s="721"/>
      <c r="JC169" s="721"/>
      <c r="JD169" s="299"/>
      <c r="JE169" s="299"/>
      <c r="JF169" s="549" t="str">
        <f t="shared" si="28"/>
        <v>나. 통제소 보완화면공유 장비 설치TV4대, 틸팅받침대, 화면공유기, 케이블포설</v>
      </c>
      <c r="JG169" s="711">
        <f t="shared" si="29"/>
        <v>1</v>
      </c>
      <c r="JH169" s="299" t="str">
        <f t="shared" si="30"/>
        <v>식</v>
      </c>
      <c r="JI169" s="307"/>
      <c r="JJ169" s="712"/>
      <c r="JK169" s="566"/>
      <c r="JL169" s="567"/>
      <c r="JM169" s="568"/>
      <c r="JN169" s="569"/>
      <c r="JO169" s="569"/>
      <c r="JP169" s="569"/>
      <c r="JQ169"/>
      <c r="JR169"/>
      <c r="JS169"/>
      <c r="JT169"/>
      <c r="JU169"/>
      <c r="JV169"/>
      <c r="JW169"/>
      <c r="JX169"/>
      <c r="JY169"/>
      <c r="JZ169"/>
      <c r="KA169"/>
      <c r="KB169"/>
      <c r="KC169"/>
      <c r="KD169"/>
      <c r="KE169"/>
      <c r="KF169"/>
      <c r="KG169"/>
      <c r="KH169"/>
      <c r="KI169"/>
      <c r="KJ169"/>
      <c r="KK169"/>
      <c r="KL169"/>
      <c r="KM169"/>
      <c r="KN169"/>
      <c r="KO169"/>
      <c r="KP169"/>
      <c r="KQ169"/>
      <c r="KR169"/>
      <c r="KS169"/>
      <c r="KT169"/>
      <c r="KU169"/>
      <c r="KV169"/>
      <c r="KW169"/>
      <c r="KX169"/>
      <c r="KY169"/>
      <c r="KZ169"/>
      <c r="LA169"/>
      <c r="LB169"/>
      <c r="LC169"/>
      <c r="LD169"/>
      <c r="LE169"/>
      <c r="LF169"/>
      <c r="LG169"/>
      <c r="LH169"/>
      <c r="LI169"/>
      <c r="LJ169"/>
      <c r="LK169"/>
      <c r="LL169"/>
      <c r="LM169"/>
      <c r="LN169"/>
      <c r="LO169"/>
      <c r="LP169"/>
      <c r="LQ169"/>
      <c r="LR169"/>
      <c r="LS169"/>
      <c r="LT169"/>
      <c r="LU169"/>
      <c r="LV169"/>
      <c r="LW169"/>
      <c r="LX169"/>
      <c r="LY169"/>
      <c r="LZ169"/>
      <c r="MA169"/>
      <c r="MB169"/>
      <c r="MC169"/>
      <c r="MD169"/>
      <c r="ME169"/>
      <c r="MF169"/>
      <c r="MG169"/>
      <c r="MH169"/>
      <c r="MI169"/>
      <c r="MJ169"/>
      <c r="MK169"/>
      <c r="ML169"/>
      <c r="MM169"/>
      <c r="MN169"/>
      <c r="MO169"/>
      <c r="MP169"/>
      <c r="MQ169"/>
      <c r="MR169"/>
      <c r="MS169"/>
      <c r="MT169"/>
      <c r="MU169"/>
      <c r="MV169"/>
      <c r="MW169"/>
      <c r="MX169"/>
      <c r="MY169"/>
      <c r="MZ169"/>
      <c r="NA169"/>
      <c r="NB169"/>
      <c r="NC169"/>
    </row>
    <row r="170" spans="1:367" s="550" customFormat="1" ht="21.95" customHeight="1">
      <c r="A170" s="554"/>
      <c r="B170" s="555">
        <f t="shared" si="34"/>
        <v>18</v>
      </c>
      <c r="C170" s="49" t="s">
        <v>2485</v>
      </c>
      <c r="D170" s="50" t="s">
        <v>2359</v>
      </c>
      <c r="E170" s="346" t="s">
        <v>13</v>
      </c>
      <c r="F170" s="552">
        <f t="shared" si="27"/>
        <v>6</v>
      </c>
      <c r="G170" s="552">
        <v>6</v>
      </c>
      <c r="H170" s="552"/>
      <c r="I170" s="552"/>
      <c r="J170" s="552"/>
      <c r="K170" s="552"/>
      <c r="L170" s="552"/>
      <c r="M170" s="552"/>
      <c r="N170" s="552"/>
      <c r="O170" s="552"/>
      <c r="P170" s="552"/>
      <c r="Q170" s="552"/>
      <c r="R170" s="552"/>
      <c r="S170" s="552"/>
      <c r="T170" s="552"/>
      <c r="U170" s="552"/>
      <c r="V170" s="552"/>
      <c r="W170" s="552"/>
      <c r="X170" s="552"/>
      <c r="Y170" s="552"/>
      <c r="Z170" s="552"/>
      <c r="AA170" s="552"/>
      <c r="AB170" s="552"/>
      <c r="AC170" s="552"/>
      <c r="AD170" s="552"/>
      <c r="AE170" s="552"/>
      <c r="AF170" s="552"/>
      <c r="AG170" s="552"/>
      <c r="AH170" s="552"/>
      <c r="AI170" s="552"/>
      <c r="AJ170" s="552"/>
      <c r="AK170" s="552"/>
      <c r="AL170" s="552"/>
      <c r="AM170" s="552"/>
      <c r="AN170" s="552"/>
      <c r="AO170" s="552"/>
      <c r="AP170" s="552"/>
      <c r="AQ170" s="552"/>
      <c r="AR170" s="552"/>
      <c r="AS170" s="552"/>
      <c r="AT170" s="552"/>
      <c r="AU170" s="552"/>
      <c r="AV170" s="552"/>
      <c r="AW170" s="552"/>
      <c r="AX170" s="552"/>
      <c r="AY170" s="552"/>
      <c r="AZ170" s="552"/>
      <c r="BA170" s="552"/>
      <c r="BB170" s="552"/>
      <c r="BC170" s="552"/>
      <c r="BD170" s="552"/>
      <c r="BE170" s="552"/>
      <c r="BF170" s="552"/>
      <c r="BG170" s="552"/>
      <c r="BH170" s="552"/>
      <c r="BI170" s="552"/>
      <c r="BJ170" s="552"/>
      <c r="BK170" s="552"/>
      <c r="BL170" s="552"/>
      <c r="BM170" s="552"/>
      <c r="BN170" s="552"/>
      <c r="BO170" s="552"/>
      <c r="BP170" s="552"/>
      <c r="BQ170" s="552"/>
      <c r="BR170" s="552"/>
      <c r="BS170" s="552"/>
      <c r="BT170" s="552"/>
      <c r="BU170" s="552"/>
      <c r="BV170" s="552"/>
      <c r="BW170" s="552"/>
      <c r="BX170" s="552"/>
      <c r="BY170" s="552"/>
      <c r="BZ170" s="552"/>
      <c r="CA170" s="552"/>
      <c r="CB170" s="552"/>
      <c r="CC170" s="552"/>
      <c r="CD170" s="552"/>
      <c r="CE170" s="552"/>
      <c r="CF170" s="552"/>
      <c r="CG170" s="552"/>
      <c r="CH170" s="552"/>
      <c r="CI170" s="552"/>
      <c r="CJ170" s="552"/>
      <c r="CK170" s="552"/>
      <c r="CL170" s="552"/>
      <c r="CM170" s="552"/>
      <c r="CN170" s="552"/>
      <c r="CO170" s="552"/>
      <c r="CP170" s="552"/>
      <c r="CQ170" s="552"/>
      <c r="CR170" s="552"/>
      <c r="CS170" s="552"/>
      <c r="CT170" s="552"/>
      <c r="CU170" s="552"/>
      <c r="CV170" s="552"/>
      <c r="CW170" s="552"/>
      <c r="CX170" s="552"/>
      <c r="CY170" s="552"/>
      <c r="CZ170" s="552"/>
      <c r="DA170" s="552"/>
      <c r="DB170" s="552"/>
      <c r="DC170" s="552"/>
      <c r="DD170" s="552"/>
      <c r="DE170" s="552"/>
      <c r="DF170" s="552"/>
      <c r="DG170" s="552"/>
      <c r="DH170" s="552"/>
      <c r="DI170" s="552"/>
      <c r="DJ170" s="552"/>
      <c r="DK170" s="552"/>
      <c r="DL170" s="552"/>
      <c r="DM170" s="552"/>
      <c r="DN170" s="552"/>
      <c r="DO170" s="552"/>
      <c r="DP170" s="552"/>
      <c r="DQ170" s="552"/>
      <c r="DR170" s="552"/>
      <c r="DS170" s="552"/>
      <c r="DT170" s="552"/>
      <c r="DU170" s="552"/>
      <c r="DV170" s="552"/>
      <c r="DW170" s="552"/>
      <c r="DX170" s="552"/>
      <c r="DY170" s="552"/>
      <c r="DZ170" s="552"/>
      <c r="EA170" s="552"/>
      <c r="EB170" s="552"/>
      <c r="EC170" s="552"/>
      <c r="ED170" s="552"/>
      <c r="EE170" s="552"/>
      <c r="EF170" s="552"/>
      <c r="EG170" s="552"/>
      <c r="EH170" s="552"/>
      <c r="EI170" s="552"/>
      <c r="EJ170" s="552"/>
      <c r="EK170" s="552"/>
      <c r="EL170" s="552"/>
      <c r="EM170" s="552"/>
      <c r="EN170" s="552"/>
      <c r="EO170" s="552"/>
      <c r="EP170" s="552"/>
      <c r="EQ170" s="552"/>
      <c r="ER170" s="552"/>
      <c r="ES170" s="552"/>
      <c r="ET170" s="552"/>
      <c r="EU170" s="552"/>
      <c r="EV170" s="552"/>
      <c r="EW170" s="552"/>
      <c r="EX170" s="552"/>
      <c r="EY170" s="552"/>
      <c r="EZ170" s="552"/>
      <c r="FA170" s="552"/>
      <c r="FB170" s="552"/>
      <c r="FC170" s="552"/>
      <c r="FD170" s="552"/>
      <c r="FE170" s="552"/>
      <c r="FF170" s="552"/>
      <c r="FG170" s="552"/>
      <c r="FH170" s="552"/>
      <c r="FI170" s="552"/>
      <c r="FJ170" s="552"/>
      <c r="FK170" s="552"/>
      <c r="FL170" s="552"/>
      <c r="FM170" s="552"/>
      <c r="FN170" s="552"/>
      <c r="FO170" s="552"/>
      <c r="FP170" s="552"/>
      <c r="FQ170" s="552"/>
      <c r="FR170" s="552"/>
      <c r="FS170" s="552"/>
      <c r="FT170" s="552"/>
      <c r="FU170" s="552"/>
      <c r="FV170" s="552"/>
      <c r="FW170" s="552"/>
      <c r="FX170" s="552"/>
      <c r="FY170" s="552"/>
      <c r="FZ170" s="552"/>
      <c r="GA170" s="552"/>
      <c r="GB170" s="552"/>
      <c r="GC170" s="552"/>
      <c r="GD170" s="552"/>
      <c r="GE170" s="552"/>
      <c r="GF170" s="552"/>
      <c r="GG170" s="552"/>
      <c r="GH170" s="552"/>
      <c r="GI170" s="552"/>
      <c r="GJ170" s="552"/>
      <c r="GK170" s="552"/>
      <c r="GL170" s="552"/>
      <c r="GM170" s="552"/>
      <c r="GN170" s="552"/>
      <c r="GO170" s="552"/>
      <c r="GP170" s="552"/>
      <c r="GQ170" s="552"/>
      <c r="GR170" s="552"/>
      <c r="GS170" s="552"/>
      <c r="GT170" s="552"/>
      <c r="GU170" s="552"/>
      <c r="GV170" s="552"/>
      <c r="GW170" s="552"/>
      <c r="GX170" s="552"/>
      <c r="GY170" s="552"/>
      <c r="GZ170" s="552"/>
      <c r="HA170" s="552"/>
      <c r="HB170" s="552"/>
      <c r="HC170" s="552"/>
      <c r="HD170" s="552"/>
      <c r="HE170" s="552"/>
      <c r="HF170" s="552"/>
      <c r="HG170" s="552"/>
      <c r="HH170" s="552"/>
      <c r="HI170" s="552"/>
      <c r="HJ170" s="552"/>
      <c r="HK170" s="552"/>
      <c r="HL170" s="552"/>
      <c r="HM170" s="552"/>
      <c r="HN170" s="552"/>
      <c r="HO170" s="552"/>
      <c r="HP170" s="552"/>
      <c r="HQ170" s="552"/>
      <c r="HR170" s="552"/>
      <c r="HS170" s="552"/>
      <c r="HT170" s="552"/>
      <c r="HU170" s="552"/>
      <c r="HV170" s="552"/>
      <c r="HW170" s="552"/>
      <c r="HX170" s="552"/>
      <c r="HY170" s="552"/>
      <c r="HZ170" s="552"/>
      <c r="IA170" s="552"/>
      <c r="IB170" s="552"/>
      <c r="IC170" s="552"/>
      <c r="ID170" s="552"/>
      <c r="IE170" s="552"/>
      <c r="IF170" s="552"/>
      <c r="IG170" s="552"/>
      <c r="IH170" s="552"/>
      <c r="II170" s="552"/>
      <c r="IJ170" s="552"/>
      <c r="IK170" s="552"/>
      <c r="IL170" s="552"/>
      <c r="IM170" s="552"/>
      <c r="IN170" s="552"/>
      <c r="IO170" s="552"/>
      <c r="IP170" s="552"/>
      <c r="IQ170" s="552"/>
      <c r="IR170" s="552"/>
      <c r="IS170" s="552"/>
      <c r="IT170" s="552"/>
      <c r="IU170" s="552"/>
      <c r="IV170" s="552"/>
      <c r="IW170" s="552"/>
      <c r="IX170" s="552"/>
      <c r="IY170" s="552"/>
      <c r="IZ170" s="552"/>
      <c r="JA170" s="552"/>
      <c r="JB170" s="721"/>
      <c r="JC170" s="721"/>
      <c r="JD170" s="299"/>
      <c r="JE170" s="299"/>
      <c r="JF170" s="549" t="str">
        <f t="shared" si="28"/>
        <v>나. 통제소 보완산업용모니터해상도 1920x1080, ISP패널, HDMI</v>
      </c>
      <c r="JG170" s="711">
        <f t="shared" si="29"/>
        <v>6</v>
      </c>
      <c r="JH170" s="299" t="str">
        <f t="shared" si="30"/>
        <v>대</v>
      </c>
      <c r="JI170" s="307"/>
      <c r="JJ170" s="712"/>
      <c r="JK170" s="566"/>
      <c r="JL170" s="567"/>
      <c r="JM170" s="568"/>
      <c r="JN170" s="569"/>
      <c r="JO170" s="569"/>
      <c r="JP170" s="569"/>
      <c r="JQ170"/>
      <c r="JR170"/>
      <c r="JS170"/>
      <c r="JT170"/>
      <c r="JU170"/>
      <c r="JV170"/>
      <c r="JW170"/>
      <c r="JX170"/>
      <c r="JY170"/>
      <c r="JZ170"/>
      <c r="KA170"/>
      <c r="KB170"/>
      <c r="KC170"/>
      <c r="KD170"/>
      <c r="KE170"/>
      <c r="KF170"/>
      <c r="KG170"/>
      <c r="KH170"/>
      <c r="KI170"/>
      <c r="KJ170"/>
      <c r="KK170"/>
      <c r="KL170"/>
      <c r="KM170"/>
      <c r="KN170"/>
      <c r="KO170"/>
      <c r="KP170"/>
      <c r="KQ170"/>
      <c r="KR170"/>
      <c r="KS170"/>
      <c r="KT170"/>
      <c r="KU170"/>
      <c r="KV170"/>
      <c r="KW170"/>
      <c r="KX170"/>
      <c r="KY170"/>
      <c r="KZ170"/>
      <c r="LA170"/>
      <c r="LB170"/>
      <c r="LC170"/>
      <c r="LD170"/>
      <c r="LE170"/>
      <c r="LF170"/>
      <c r="LG170"/>
      <c r="LH170"/>
      <c r="LI170"/>
      <c r="LJ170"/>
      <c r="LK170"/>
      <c r="LL170"/>
      <c r="LM170"/>
      <c r="LN170"/>
      <c r="LO170"/>
      <c r="LP170"/>
      <c r="LQ170"/>
      <c r="LR170"/>
      <c r="LS170"/>
      <c r="LT170"/>
      <c r="LU170"/>
      <c r="LV170"/>
      <c r="LW170"/>
      <c r="LX170"/>
      <c r="LY170"/>
      <c r="LZ170"/>
      <c r="MA170"/>
      <c r="MB170"/>
      <c r="MC170"/>
      <c r="MD170"/>
      <c r="ME170"/>
      <c r="MF170"/>
      <c r="MG170"/>
      <c r="MH170"/>
      <c r="MI170"/>
      <c r="MJ170"/>
      <c r="MK170"/>
      <c r="ML170"/>
      <c r="MM170"/>
      <c r="MN170"/>
      <c r="MO170"/>
      <c r="MP170"/>
      <c r="MQ170"/>
      <c r="MR170"/>
      <c r="MS170"/>
      <c r="MT170"/>
      <c r="MU170"/>
      <c r="MV170"/>
      <c r="MW170"/>
      <c r="MX170"/>
      <c r="MY170"/>
      <c r="MZ170"/>
      <c r="NA170"/>
      <c r="NB170"/>
      <c r="NC170"/>
    </row>
    <row r="171" spans="1:367" s="550" customFormat="1" ht="21.95" customHeight="1">
      <c r="A171" s="554"/>
      <c r="B171" s="640">
        <f t="shared" si="34"/>
        <v>19</v>
      </c>
      <c r="C171" s="618" t="s">
        <v>2486</v>
      </c>
      <c r="D171" s="613" t="s">
        <v>2360</v>
      </c>
      <c r="E171" s="641" t="s">
        <v>13</v>
      </c>
      <c r="F171" s="642">
        <f t="shared" si="27"/>
        <v>14</v>
      </c>
      <c r="G171" s="642">
        <v>14</v>
      </c>
      <c r="H171" s="642"/>
      <c r="I171" s="642"/>
      <c r="J171" s="642"/>
      <c r="K171" s="642"/>
      <c r="L171" s="642"/>
      <c r="M171" s="642"/>
      <c r="N171" s="642"/>
      <c r="O171" s="642"/>
      <c r="P171" s="642"/>
      <c r="Q171" s="642"/>
      <c r="R171" s="642"/>
      <c r="S171" s="642"/>
      <c r="T171" s="642"/>
      <c r="U171" s="642"/>
      <c r="V171" s="642"/>
      <c r="W171" s="642"/>
      <c r="X171" s="642"/>
      <c r="Y171" s="642"/>
      <c r="Z171" s="642"/>
      <c r="AA171" s="642"/>
      <c r="AB171" s="642"/>
      <c r="AC171" s="642"/>
      <c r="AD171" s="642"/>
      <c r="AE171" s="642"/>
      <c r="AF171" s="642"/>
      <c r="AG171" s="642"/>
      <c r="AH171" s="642"/>
      <c r="AI171" s="642"/>
      <c r="AJ171" s="642"/>
      <c r="AK171" s="642"/>
      <c r="AL171" s="642"/>
      <c r="AM171" s="642"/>
      <c r="AN171" s="642"/>
      <c r="AO171" s="642"/>
      <c r="AP171" s="642"/>
      <c r="AQ171" s="642"/>
      <c r="AR171" s="642"/>
      <c r="AS171" s="642"/>
      <c r="AT171" s="642"/>
      <c r="AU171" s="642"/>
      <c r="AV171" s="642"/>
      <c r="AW171" s="642"/>
      <c r="AX171" s="642"/>
      <c r="AY171" s="642"/>
      <c r="AZ171" s="642"/>
      <c r="BA171" s="642"/>
      <c r="BB171" s="642"/>
      <c r="BC171" s="642"/>
      <c r="BD171" s="642"/>
      <c r="BE171" s="642"/>
      <c r="BF171" s="642"/>
      <c r="BG171" s="642"/>
      <c r="BH171" s="642"/>
      <c r="BI171" s="642"/>
      <c r="BJ171" s="642"/>
      <c r="BK171" s="642"/>
      <c r="BL171" s="642"/>
      <c r="BM171" s="642"/>
      <c r="BN171" s="642"/>
      <c r="BO171" s="642"/>
      <c r="BP171" s="642"/>
      <c r="BQ171" s="642"/>
      <c r="BR171" s="642"/>
      <c r="BS171" s="642"/>
      <c r="BT171" s="642"/>
      <c r="BU171" s="642"/>
      <c r="BV171" s="642"/>
      <c r="BW171" s="642"/>
      <c r="BX171" s="642"/>
      <c r="BY171" s="642"/>
      <c r="BZ171" s="642"/>
      <c r="CA171" s="642"/>
      <c r="CB171" s="642"/>
      <c r="CC171" s="642"/>
      <c r="CD171" s="642"/>
      <c r="CE171" s="642"/>
      <c r="CF171" s="642"/>
      <c r="CG171" s="642"/>
      <c r="CH171" s="642"/>
      <c r="CI171" s="642"/>
      <c r="CJ171" s="642"/>
      <c r="CK171" s="642"/>
      <c r="CL171" s="642"/>
      <c r="CM171" s="642"/>
      <c r="CN171" s="642"/>
      <c r="CO171" s="642"/>
      <c r="CP171" s="642"/>
      <c r="CQ171" s="642"/>
      <c r="CR171" s="642"/>
      <c r="CS171" s="642"/>
      <c r="CT171" s="642"/>
      <c r="CU171" s="642"/>
      <c r="CV171" s="642"/>
      <c r="CW171" s="642"/>
      <c r="CX171" s="642"/>
      <c r="CY171" s="642"/>
      <c r="CZ171" s="642"/>
      <c r="DA171" s="642"/>
      <c r="DB171" s="642"/>
      <c r="DC171" s="642"/>
      <c r="DD171" s="642"/>
      <c r="DE171" s="642"/>
      <c r="DF171" s="642"/>
      <c r="DG171" s="642"/>
      <c r="DH171" s="642"/>
      <c r="DI171" s="642"/>
      <c r="DJ171" s="642"/>
      <c r="DK171" s="642"/>
      <c r="DL171" s="642"/>
      <c r="DM171" s="642"/>
      <c r="DN171" s="642"/>
      <c r="DO171" s="642"/>
      <c r="DP171" s="642"/>
      <c r="DQ171" s="642"/>
      <c r="DR171" s="642"/>
      <c r="DS171" s="642"/>
      <c r="DT171" s="642"/>
      <c r="DU171" s="642"/>
      <c r="DV171" s="642"/>
      <c r="DW171" s="642"/>
      <c r="DX171" s="642"/>
      <c r="DY171" s="642"/>
      <c r="DZ171" s="642"/>
      <c r="EA171" s="642"/>
      <c r="EB171" s="642"/>
      <c r="EC171" s="642"/>
      <c r="ED171" s="642"/>
      <c r="EE171" s="642"/>
      <c r="EF171" s="642"/>
      <c r="EG171" s="642"/>
      <c r="EH171" s="642"/>
      <c r="EI171" s="642"/>
      <c r="EJ171" s="642"/>
      <c r="EK171" s="642"/>
      <c r="EL171" s="642"/>
      <c r="EM171" s="642"/>
      <c r="EN171" s="642"/>
      <c r="EO171" s="642"/>
      <c r="EP171" s="642"/>
      <c r="EQ171" s="642"/>
      <c r="ER171" s="642"/>
      <c r="ES171" s="642"/>
      <c r="ET171" s="642"/>
      <c r="EU171" s="642"/>
      <c r="EV171" s="642"/>
      <c r="EW171" s="642"/>
      <c r="EX171" s="642"/>
      <c r="EY171" s="642"/>
      <c r="EZ171" s="642"/>
      <c r="FA171" s="642"/>
      <c r="FB171" s="642"/>
      <c r="FC171" s="642"/>
      <c r="FD171" s="642"/>
      <c r="FE171" s="642"/>
      <c r="FF171" s="642"/>
      <c r="FG171" s="642"/>
      <c r="FH171" s="642"/>
      <c r="FI171" s="642"/>
      <c r="FJ171" s="642"/>
      <c r="FK171" s="642"/>
      <c r="FL171" s="642"/>
      <c r="FM171" s="642"/>
      <c r="FN171" s="642"/>
      <c r="FO171" s="642"/>
      <c r="FP171" s="642"/>
      <c r="FQ171" s="642"/>
      <c r="FR171" s="642"/>
      <c r="FS171" s="642"/>
      <c r="FT171" s="642"/>
      <c r="FU171" s="642"/>
      <c r="FV171" s="642"/>
      <c r="FW171" s="642"/>
      <c r="FX171" s="642"/>
      <c r="FY171" s="642"/>
      <c r="FZ171" s="642"/>
      <c r="GA171" s="642"/>
      <c r="GB171" s="642"/>
      <c r="GC171" s="642"/>
      <c r="GD171" s="642"/>
      <c r="GE171" s="642"/>
      <c r="GF171" s="642"/>
      <c r="GG171" s="642"/>
      <c r="GH171" s="642"/>
      <c r="GI171" s="642"/>
      <c r="GJ171" s="642"/>
      <c r="GK171" s="642"/>
      <c r="GL171" s="642"/>
      <c r="GM171" s="642"/>
      <c r="GN171" s="642"/>
      <c r="GO171" s="642"/>
      <c r="GP171" s="642"/>
      <c r="GQ171" s="642"/>
      <c r="GR171" s="642"/>
      <c r="GS171" s="642"/>
      <c r="GT171" s="642"/>
      <c r="GU171" s="642"/>
      <c r="GV171" s="642"/>
      <c r="GW171" s="642"/>
      <c r="GX171" s="642"/>
      <c r="GY171" s="642"/>
      <c r="GZ171" s="642"/>
      <c r="HA171" s="642"/>
      <c r="HB171" s="642"/>
      <c r="HC171" s="642"/>
      <c r="HD171" s="642"/>
      <c r="HE171" s="642"/>
      <c r="HF171" s="642"/>
      <c r="HG171" s="642"/>
      <c r="HH171" s="642"/>
      <c r="HI171" s="642"/>
      <c r="HJ171" s="642"/>
      <c r="HK171" s="642"/>
      <c r="HL171" s="642"/>
      <c r="HM171" s="642"/>
      <c r="HN171" s="642"/>
      <c r="HO171" s="642"/>
      <c r="HP171" s="642"/>
      <c r="HQ171" s="642"/>
      <c r="HR171" s="642"/>
      <c r="HS171" s="642"/>
      <c r="HT171" s="642"/>
      <c r="HU171" s="642"/>
      <c r="HV171" s="642"/>
      <c r="HW171" s="642"/>
      <c r="HX171" s="642"/>
      <c r="HY171" s="642"/>
      <c r="HZ171" s="642"/>
      <c r="IA171" s="642"/>
      <c r="IB171" s="642"/>
      <c r="IC171" s="642"/>
      <c r="ID171" s="642"/>
      <c r="IE171" s="642"/>
      <c r="IF171" s="642"/>
      <c r="IG171" s="642"/>
      <c r="IH171" s="642"/>
      <c r="II171" s="642"/>
      <c r="IJ171" s="642"/>
      <c r="IK171" s="642"/>
      <c r="IL171" s="642"/>
      <c r="IM171" s="642"/>
      <c r="IN171" s="642"/>
      <c r="IO171" s="642"/>
      <c r="IP171" s="642"/>
      <c r="IQ171" s="642"/>
      <c r="IR171" s="642"/>
      <c r="IS171" s="642"/>
      <c r="IT171" s="642"/>
      <c r="IU171" s="642"/>
      <c r="IV171" s="642"/>
      <c r="IW171" s="642"/>
      <c r="IX171" s="642"/>
      <c r="IY171" s="642"/>
      <c r="IZ171" s="642"/>
      <c r="JA171" s="642"/>
      <c r="JB171" s="721"/>
      <c r="JC171" s="721"/>
      <c r="JD171" s="299"/>
      <c r="JE171" s="299"/>
      <c r="JF171" s="549" t="str">
        <f t="shared" si="28"/>
        <v>나. 통제소 보완무선키보드, 마우스무선, 배터리AAA형, 리시버, 3버튼,광, 최대1000DPI</v>
      </c>
      <c r="JG171" s="711">
        <f t="shared" si="29"/>
        <v>14</v>
      </c>
      <c r="JH171" s="299" t="str">
        <f t="shared" si="30"/>
        <v>대</v>
      </c>
      <c r="JI171" s="307"/>
      <c r="JJ171" s="712"/>
      <c r="JK171" s="566"/>
      <c r="JL171" s="567"/>
      <c r="JM171" s="568"/>
      <c r="JN171" s="569"/>
      <c r="JO171" s="569"/>
      <c r="JP171" s="569"/>
      <c r="JQ171"/>
      <c r="JR171"/>
      <c r="JS171"/>
      <c r="JT171"/>
      <c r="JU171"/>
      <c r="JV171"/>
      <c r="JW171"/>
      <c r="JX171"/>
      <c r="JY171"/>
      <c r="JZ171"/>
      <c r="KA171"/>
      <c r="KB171"/>
      <c r="KC171"/>
      <c r="KD171"/>
      <c r="KE171"/>
      <c r="KF171"/>
      <c r="KG171"/>
      <c r="KH171"/>
      <c r="KI171"/>
      <c r="KJ171"/>
      <c r="KK171"/>
      <c r="KL171"/>
      <c r="KM171"/>
      <c r="KN171"/>
      <c r="KO171"/>
      <c r="KP171"/>
      <c r="KQ171"/>
      <c r="KR171"/>
      <c r="KS171"/>
      <c r="KT171"/>
      <c r="KU171"/>
      <c r="KV171"/>
      <c r="KW171"/>
      <c r="KX171"/>
      <c r="KY171"/>
      <c r="KZ171"/>
      <c r="LA171"/>
      <c r="LB171"/>
      <c r="LC171"/>
      <c r="LD171"/>
      <c r="LE171"/>
      <c r="LF171"/>
      <c r="LG171"/>
      <c r="LH171"/>
      <c r="LI171"/>
      <c r="LJ171"/>
      <c r="LK171"/>
      <c r="LL171"/>
      <c r="LM171"/>
      <c r="LN171"/>
      <c r="LO171"/>
      <c r="LP171"/>
      <c r="LQ171"/>
      <c r="LR171"/>
      <c r="LS171"/>
      <c r="LT171"/>
      <c r="LU171"/>
      <c r="LV171"/>
      <c r="LW171"/>
      <c r="LX171"/>
      <c r="LY171"/>
      <c r="LZ171"/>
      <c r="MA171"/>
      <c r="MB171"/>
      <c r="MC171"/>
      <c r="MD171"/>
      <c r="ME171"/>
      <c r="MF171"/>
      <c r="MG171"/>
      <c r="MH171"/>
      <c r="MI171"/>
      <c r="MJ171"/>
      <c r="MK171"/>
      <c r="ML171"/>
      <c r="MM171"/>
      <c r="MN171"/>
      <c r="MO171"/>
      <c r="MP171"/>
      <c r="MQ171"/>
      <c r="MR171"/>
      <c r="MS171"/>
      <c r="MT171"/>
      <c r="MU171"/>
      <c r="MV171"/>
      <c r="MW171"/>
      <c r="MX171"/>
      <c r="MY171"/>
      <c r="MZ171"/>
      <c r="NA171"/>
      <c r="NB171"/>
      <c r="NC171"/>
    </row>
    <row r="172" spans="1:367" s="550" customFormat="1" ht="21.95" customHeight="1">
      <c r="A172" s="572"/>
      <c r="B172" s="727">
        <f t="shared" si="34"/>
        <v>20</v>
      </c>
      <c r="C172" s="557" t="s">
        <v>1907</v>
      </c>
      <c r="D172" s="558" t="s">
        <v>1825</v>
      </c>
      <c r="E172" s="728" t="s">
        <v>1906</v>
      </c>
      <c r="F172" s="560">
        <f>SUM(G172:IM172)</f>
        <v>6</v>
      </c>
      <c r="G172" s="560">
        <v>6</v>
      </c>
      <c r="H172" s="560"/>
      <c r="I172" s="560"/>
      <c r="J172" s="560"/>
      <c r="K172" s="560"/>
      <c r="L172" s="560"/>
      <c r="M172" s="560"/>
      <c r="N172" s="560"/>
      <c r="O172" s="560"/>
      <c r="P172" s="560"/>
      <c r="Q172" s="560"/>
      <c r="R172" s="560"/>
      <c r="S172" s="560"/>
      <c r="T172" s="560"/>
      <c r="U172" s="560"/>
      <c r="V172" s="560"/>
      <c r="W172" s="560"/>
      <c r="X172" s="560"/>
      <c r="Y172" s="560"/>
      <c r="Z172" s="560"/>
      <c r="AA172" s="560"/>
      <c r="AB172" s="560"/>
      <c r="AC172" s="560"/>
      <c r="AD172" s="560"/>
      <c r="AE172" s="560"/>
      <c r="AF172" s="560"/>
      <c r="AG172" s="560"/>
      <c r="AH172" s="560"/>
      <c r="AI172" s="560"/>
      <c r="AJ172" s="560"/>
      <c r="AK172" s="560"/>
      <c r="AL172" s="560"/>
      <c r="AM172" s="560"/>
      <c r="AN172" s="560"/>
      <c r="AO172" s="560"/>
      <c r="AP172" s="560"/>
      <c r="AQ172" s="560"/>
      <c r="AR172" s="560"/>
      <c r="AS172" s="560"/>
      <c r="AT172" s="560"/>
      <c r="AU172" s="560"/>
      <c r="AV172" s="560"/>
      <c r="AW172" s="560"/>
      <c r="AX172" s="560"/>
      <c r="AY172" s="560"/>
      <c r="AZ172" s="560"/>
      <c r="BA172" s="560"/>
      <c r="BB172" s="560"/>
      <c r="BC172" s="560"/>
      <c r="BD172" s="560"/>
      <c r="BE172" s="560"/>
      <c r="BF172" s="560"/>
      <c r="BG172" s="560"/>
      <c r="BH172" s="560"/>
      <c r="BI172" s="560"/>
      <c r="BJ172" s="560"/>
      <c r="BK172" s="560"/>
      <c r="BL172" s="560"/>
      <c r="BM172" s="560"/>
      <c r="BN172" s="560"/>
      <c r="BO172" s="560"/>
      <c r="BP172" s="560"/>
      <c r="BQ172" s="560"/>
      <c r="BR172" s="560"/>
      <c r="BS172" s="560"/>
      <c r="BT172" s="560"/>
      <c r="BU172" s="560"/>
      <c r="BV172" s="560"/>
      <c r="BW172" s="560"/>
      <c r="BX172" s="560"/>
      <c r="BY172" s="560"/>
      <c r="BZ172" s="560"/>
      <c r="CA172" s="560"/>
      <c r="CB172" s="560"/>
      <c r="CC172" s="560"/>
      <c r="CD172" s="560"/>
      <c r="CE172" s="560"/>
      <c r="CF172" s="560"/>
      <c r="CG172" s="560"/>
      <c r="CH172" s="560"/>
      <c r="CI172" s="560"/>
      <c r="CJ172" s="560"/>
      <c r="CK172" s="560"/>
      <c r="CL172" s="560"/>
      <c r="CM172" s="560"/>
      <c r="CN172" s="560"/>
      <c r="CO172" s="560"/>
      <c r="CP172" s="560"/>
      <c r="CQ172" s="560"/>
      <c r="CR172" s="560"/>
      <c r="CS172" s="560"/>
      <c r="CT172" s="560"/>
      <c r="CU172" s="560"/>
      <c r="CV172" s="560"/>
      <c r="CW172" s="560"/>
      <c r="CX172" s="560"/>
      <c r="CY172" s="560"/>
      <c r="CZ172" s="560"/>
      <c r="DA172" s="560"/>
      <c r="DB172" s="560"/>
      <c r="DC172" s="560"/>
      <c r="DD172" s="560"/>
      <c r="DE172" s="560"/>
      <c r="DF172" s="560"/>
      <c r="DG172" s="560"/>
      <c r="DH172" s="560"/>
      <c r="DI172" s="560"/>
      <c r="DJ172" s="560"/>
      <c r="DK172" s="560"/>
      <c r="DL172" s="560"/>
      <c r="DM172" s="560"/>
      <c r="DN172" s="560"/>
      <c r="DO172" s="560"/>
      <c r="DP172" s="560"/>
      <c r="DQ172" s="560"/>
      <c r="DR172" s="560"/>
      <c r="DS172" s="560"/>
      <c r="DT172" s="560"/>
      <c r="DU172" s="560"/>
      <c r="DV172" s="560"/>
      <c r="DW172" s="560"/>
      <c r="DX172" s="560"/>
      <c r="DY172" s="560"/>
      <c r="DZ172" s="560"/>
      <c r="EA172" s="560"/>
      <c r="EB172" s="560"/>
      <c r="EC172" s="560"/>
      <c r="ED172" s="560"/>
      <c r="EE172" s="560"/>
      <c r="EF172" s="560"/>
      <c r="EG172" s="560"/>
      <c r="EH172" s="560"/>
      <c r="EI172" s="560"/>
      <c r="EJ172" s="560"/>
      <c r="EK172" s="560"/>
      <c r="EL172" s="560"/>
      <c r="EM172" s="560"/>
      <c r="EN172" s="560"/>
      <c r="EO172" s="560"/>
      <c r="EP172" s="560"/>
      <c r="EQ172" s="560"/>
      <c r="ER172" s="560"/>
      <c r="ES172" s="560"/>
      <c r="ET172" s="560"/>
      <c r="EU172" s="560"/>
      <c r="EV172" s="560"/>
      <c r="EW172" s="560"/>
      <c r="EX172" s="560"/>
      <c r="EY172" s="560"/>
      <c r="EZ172" s="560"/>
      <c r="FA172" s="560"/>
      <c r="FB172" s="560"/>
      <c r="FC172" s="560"/>
      <c r="FD172" s="560"/>
      <c r="FE172" s="560"/>
      <c r="FF172" s="560"/>
      <c r="FG172" s="560"/>
      <c r="FH172" s="560"/>
      <c r="FI172" s="560"/>
      <c r="FJ172" s="560"/>
      <c r="FK172" s="560"/>
      <c r="FL172" s="560"/>
      <c r="FM172" s="560"/>
      <c r="FN172" s="560"/>
      <c r="FO172" s="560"/>
      <c r="FP172" s="560"/>
      <c r="FQ172" s="560"/>
      <c r="FR172" s="560"/>
      <c r="FS172" s="560"/>
      <c r="FT172" s="560"/>
      <c r="FU172" s="560"/>
      <c r="FV172" s="560"/>
      <c r="FW172" s="560"/>
      <c r="FX172" s="560"/>
      <c r="FY172" s="560"/>
      <c r="FZ172" s="560"/>
      <c r="GA172" s="560"/>
      <c r="GB172" s="560"/>
      <c r="GC172" s="560"/>
      <c r="GD172" s="560"/>
      <c r="GE172" s="560"/>
      <c r="GF172" s="560"/>
      <c r="GG172" s="560"/>
      <c r="GH172" s="560"/>
      <c r="GI172" s="560"/>
      <c r="GJ172" s="560"/>
      <c r="GK172" s="560"/>
      <c r="GL172" s="560"/>
      <c r="GM172" s="560"/>
      <c r="GN172" s="560"/>
      <c r="GO172" s="560"/>
      <c r="GP172" s="560"/>
      <c r="GQ172" s="560"/>
      <c r="GR172" s="560"/>
      <c r="GS172" s="560"/>
      <c r="GT172" s="560"/>
      <c r="GU172" s="560"/>
      <c r="GV172" s="560"/>
      <c r="GW172" s="560"/>
      <c r="GX172" s="560"/>
      <c r="GY172" s="560"/>
      <c r="GZ172" s="560"/>
      <c r="HA172" s="560"/>
      <c r="HB172" s="560"/>
      <c r="HC172" s="560"/>
      <c r="HD172" s="560"/>
      <c r="HE172" s="560"/>
      <c r="HF172" s="560"/>
      <c r="HG172" s="560"/>
      <c r="HH172" s="560"/>
      <c r="HI172" s="560"/>
      <c r="HJ172" s="560"/>
      <c r="HK172" s="560"/>
      <c r="HL172" s="560"/>
      <c r="HM172" s="560"/>
      <c r="HN172" s="560"/>
      <c r="HO172" s="560"/>
      <c r="HP172" s="560"/>
      <c r="HQ172" s="560"/>
      <c r="HR172" s="560"/>
      <c r="HS172" s="560"/>
      <c r="HT172" s="560"/>
      <c r="HU172" s="560"/>
      <c r="HV172" s="560"/>
      <c r="HW172" s="560"/>
      <c r="HX172" s="560"/>
      <c r="HY172" s="560"/>
      <c r="HZ172" s="560"/>
      <c r="IA172" s="560"/>
      <c r="IB172" s="560"/>
      <c r="IC172" s="560"/>
      <c r="ID172" s="560"/>
      <c r="IE172" s="560"/>
      <c r="IF172" s="560"/>
      <c r="IG172" s="560"/>
      <c r="IH172" s="560"/>
      <c r="II172" s="560"/>
      <c r="IJ172" s="560"/>
      <c r="IK172" s="560"/>
      <c r="IL172" s="560"/>
      <c r="IM172" s="560"/>
      <c r="IN172" s="560"/>
      <c r="IO172" s="560"/>
      <c r="IP172" s="560"/>
      <c r="IQ172" s="560"/>
      <c r="IR172" s="560"/>
      <c r="IS172" s="560"/>
      <c r="IT172" s="560"/>
      <c r="IU172" s="560"/>
      <c r="IV172" s="560"/>
      <c r="IW172" s="560"/>
      <c r="IX172" s="560"/>
      <c r="IY172" s="560"/>
      <c r="IZ172" s="560"/>
      <c r="JA172" s="560"/>
      <c r="JB172" s="721"/>
      <c r="JC172" s="721"/>
      <c r="JD172" s="299"/>
      <c r="JE172" s="299"/>
      <c r="JF172" s="549" t="str">
        <f>CONCATENATE($B$152,C172,D172)</f>
        <v>나. 통제소 보완KVM 스위치 (16포트) 설치17'' Single Rail 16-Port PS/2-USB LCD</v>
      </c>
      <c r="JG172" s="711">
        <f>F172</f>
        <v>6</v>
      </c>
      <c r="JH172" s="299" t="str">
        <f>E172</f>
        <v>식</v>
      </c>
      <c r="JI172" s="307"/>
      <c r="JJ172" s="712"/>
      <c r="JK172" s="566"/>
      <c r="JL172" s="567"/>
      <c r="JM172" s="568"/>
      <c r="JN172" s="569"/>
      <c r="JO172" s="569"/>
      <c r="JP172" s="569"/>
      <c r="JQ172"/>
      <c r="JR172"/>
      <c r="JS172"/>
      <c r="JT172"/>
      <c r="JU172"/>
      <c r="JV172"/>
      <c r="JW172"/>
      <c r="JX172"/>
      <c r="JY172"/>
      <c r="JZ172"/>
      <c r="KA172"/>
      <c r="KB172"/>
      <c r="KC172"/>
      <c r="KD172"/>
      <c r="KE172"/>
      <c r="KF172"/>
      <c r="KG172"/>
      <c r="KH172"/>
      <c r="KI172"/>
      <c r="KJ172"/>
      <c r="KK172"/>
      <c r="KL172"/>
      <c r="KM172"/>
      <c r="KN172"/>
      <c r="KO172"/>
      <c r="KP172"/>
      <c r="KQ172"/>
      <c r="KR172"/>
      <c r="KS172"/>
      <c r="KT172"/>
      <c r="KU172"/>
      <c r="KV172"/>
      <c r="KW172"/>
      <c r="KX172"/>
      <c r="KY172"/>
      <c r="KZ172"/>
      <c r="LA172"/>
      <c r="LB172"/>
      <c r="LC172"/>
      <c r="LD172"/>
      <c r="LE172"/>
      <c r="LF172"/>
      <c r="LG172"/>
      <c r="LH172"/>
      <c r="LI172"/>
      <c r="LJ172"/>
      <c r="LK172"/>
      <c r="LL172"/>
      <c r="LM172"/>
      <c r="LN172"/>
      <c r="LO172"/>
      <c r="LP172"/>
      <c r="LQ172"/>
      <c r="LR172"/>
      <c r="LS172"/>
      <c r="LT172"/>
      <c r="LU172"/>
      <c r="LV172"/>
      <c r="LW172"/>
      <c r="LX172"/>
      <c r="LY172"/>
      <c r="LZ172"/>
      <c r="MA172"/>
      <c r="MB172"/>
      <c r="MC172"/>
      <c r="MD172"/>
      <c r="ME172"/>
      <c r="MF172"/>
      <c r="MG172"/>
      <c r="MH172"/>
      <c r="MI172"/>
      <c r="MJ172"/>
      <c r="MK172"/>
      <c r="ML172"/>
      <c r="MM172"/>
      <c r="MN172"/>
      <c r="MO172"/>
      <c r="MP172"/>
      <c r="MQ172"/>
      <c r="MR172"/>
      <c r="MS172"/>
      <c r="MT172"/>
      <c r="MU172"/>
      <c r="MV172"/>
      <c r="MW172"/>
      <c r="MX172"/>
      <c r="MY172"/>
      <c r="MZ172"/>
      <c r="NA172"/>
      <c r="NB172"/>
      <c r="NC172"/>
    </row>
    <row r="173" spans="1:367" s="550" customFormat="1" ht="21.95" customHeight="1">
      <c r="A173" s="554"/>
      <c r="B173" s="555">
        <f t="shared" si="34"/>
        <v>21</v>
      </c>
      <c r="C173" s="49" t="s">
        <v>1836</v>
      </c>
      <c r="D173" s="50" t="s">
        <v>1828</v>
      </c>
      <c r="E173" s="346" t="s">
        <v>74</v>
      </c>
      <c r="F173" s="552">
        <f>SUM(G173:IM173)</f>
        <v>7</v>
      </c>
      <c r="G173" s="552">
        <v>7</v>
      </c>
      <c r="H173" s="552"/>
      <c r="I173" s="552"/>
      <c r="J173" s="552"/>
      <c r="K173" s="552"/>
      <c r="L173" s="552"/>
      <c r="M173" s="552"/>
      <c r="N173" s="552"/>
      <c r="O173" s="552"/>
      <c r="P173" s="552"/>
      <c r="Q173" s="552"/>
      <c r="R173" s="552"/>
      <c r="S173" s="552"/>
      <c r="T173" s="552"/>
      <c r="U173" s="552"/>
      <c r="V173" s="552"/>
      <c r="W173" s="552"/>
      <c r="X173" s="552"/>
      <c r="Y173" s="552"/>
      <c r="Z173" s="552"/>
      <c r="AA173" s="552"/>
      <c r="AB173" s="552"/>
      <c r="AC173" s="552"/>
      <c r="AD173" s="552"/>
      <c r="AE173" s="552"/>
      <c r="AF173" s="552"/>
      <c r="AG173" s="552"/>
      <c r="AH173" s="552"/>
      <c r="AI173" s="552"/>
      <c r="AJ173" s="552"/>
      <c r="AK173" s="552"/>
      <c r="AL173" s="552"/>
      <c r="AM173" s="552"/>
      <c r="AN173" s="552"/>
      <c r="AO173" s="552"/>
      <c r="AP173" s="552"/>
      <c r="AQ173" s="552"/>
      <c r="AR173" s="552"/>
      <c r="AS173" s="552"/>
      <c r="AT173" s="552"/>
      <c r="AU173" s="552"/>
      <c r="AV173" s="552"/>
      <c r="AW173" s="552"/>
      <c r="AX173" s="552"/>
      <c r="AY173" s="552"/>
      <c r="AZ173" s="552"/>
      <c r="BA173" s="552"/>
      <c r="BB173" s="552"/>
      <c r="BC173" s="552"/>
      <c r="BD173" s="552"/>
      <c r="BE173" s="552"/>
      <c r="BF173" s="552"/>
      <c r="BG173" s="552"/>
      <c r="BH173" s="552"/>
      <c r="BI173" s="552"/>
      <c r="BJ173" s="552"/>
      <c r="BK173" s="552"/>
      <c r="BL173" s="552"/>
      <c r="BM173" s="552"/>
      <c r="BN173" s="552"/>
      <c r="BO173" s="552"/>
      <c r="BP173" s="552"/>
      <c r="BQ173" s="552"/>
      <c r="BR173" s="552"/>
      <c r="BS173" s="552"/>
      <c r="BT173" s="552"/>
      <c r="BU173" s="552"/>
      <c r="BV173" s="552"/>
      <c r="BW173" s="552"/>
      <c r="BX173" s="552"/>
      <c r="BY173" s="552"/>
      <c r="BZ173" s="552"/>
      <c r="CA173" s="552"/>
      <c r="CB173" s="552"/>
      <c r="CC173" s="552"/>
      <c r="CD173" s="552"/>
      <c r="CE173" s="552"/>
      <c r="CF173" s="552"/>
      <c r="CG173" s="552"/>
      <c r="CH173" s="552"/>
      <c r="CI173" s="552"/>
      <c r="CJ173" s="552"/>
      <c r="CK173" s="552"/>
      <c r="CL173" s="552"/>
      <c r="CM173" s="552"/>
      <c r="CN173" s="552"/>
      <c r="CO173" s="552"/>
      <c r="CP173" s="552"/>
      <c r="CQ173" s="552"/>
      <c r="CR173" s="552"/>
      <c r="CS173" s="552"/>
      <c r="CT173" s="552"/>
      <c r="CU173" s="552"/>
      <c r="CV173" s="552"/>
      <c r="CW173" s="552"/>
      <c r="CX173" s="552"/>
      <c r="CY173" s="552"/>
      <c r="CZ173" s="552"/>
      <c r="DA173" s="552"/>
      <c r="DB173" s="552"/>
      <c r="DC173" s="552"/>
      <c r="DD173" s="552"/>
      <c r="DE173" s="552"/>
      <c r="DF173" s="552"/>
      <c r="DG173" s="552"/>
      <c r="DH173" s="552"/>
      <c r="DI173" s="552"/>
      <c r="DJ173" s="552"/>
      <c r="DK173" s="552"/>
      <c r="DL173" s="552"/>
      <c r="DM173" s="552"/>
      <c r="DN173" s="552"/>
      <c r="DO173" s="552"/>
      <c r="DP173" s="552"/>
      <c r="DQ173" s="552"/>
      <c r="DR173" s="552"/>
      <c r="DS173" s="552"/>
      <c r="DT173" s="552"/>
      <c r="DU173" s="552"/>
      <c r="DV173" s="552"/>
      <c r="DW173" s="552"/>
      <c r="DX173" s="552"/>
      <c r="DY173" s="552"/>
      <c r="DZ173" s="552"/>
      <c r="EA173" s="552"/>
      <c r="EB173" s="552"/>
      <c r="EC173" s="552"/>
      <c r="ED173" s="552"/>
      <c r="EE173" s="552"/>
      <c r="EF173" s="552"/>
      <c r="EG173" s="552"/>
      <c r="EH173" s="552"/>
      <c r="EI173" s="552"/>
      <c r="EJ173" s="552"/>
      <c r="EK173" s="552"/>
      <c r="EL173" s="552"/>
      <c r="EM173" s="552"/>
      <c r="EN173" s="552"/>
      <c r="EO173" s="552"/>
      <c r="EP173" s="552"/>
      <c r="EQ173" s="552"/>
      <c r="ER173" s="552"/>
      <c r="ES173" s="552"/>
      <c r="ET173" s="552"/>
      <c r="EU173" s="552"/>
      <c r="EV173" s="552"/>
      <c r="EW173" s="552"/>
      <c r="EX173" s="552"/>
      <c r="EY173" s="552"/>
      <c r="EZ173" s="552"/>
      <c r="FA173" s="552"/>
      <c r="FB173" s="552"/>
      <c r="FC173" s="552"/>
      <c r="FD173" s="552"/>
      <c r="FE173" s="552"/>
      <c r="FF173" s="552"/>
      <c r="FG173" s="552"/>
      <c r="FH173" s="552"/>
      <c r="FI173" s="552"/>
      <c r="FJ173" s="552"/>
      <c r="FK173" s="552"/>
      <c r="FL173" s="552"/>
      <c r="FM173" s="552"/>
      <c r="FN173" s="552"/>
      <c r="FO173" s="552"/>
      <c r="FP173" s="552"/>
      <c r="FQ173" s="552"/>
      <c r="FR173" s="552"/>
      <c r="FS173" s="552"/>
      <c r="FT173" s="552"/>
      <c r="FU173" s="552"/>
      <c r="FV173" s="552"/>
      <c r="FW173" s="552"/>
      <c r="FX173" s="552"/>
      <c r="FY173" s="552"/>
      <c r="FZ173" s="552"/>
      <c r="GA173" s="552"/>
      <c r="GB173" s="552"/>
      <c r="GC173" s="552"/>
      <c r="GD173" s="552"/>
      <c r="GE173" s="552"/>
      <c r="GF173" s="552"/>
      <c r="GG173" s="552"/>
      <c r="GH173" s="552"/>
      <c r="GI173" s="552"/>
      <c r="GJ173" s="552"/>
      <c r="GK173" s="552"/>
      <c r="GL173" s="552"/>
      <c r="GM173" s="552"/>
      <c r="GN173" s="552"/>
      <c r="GO173" s="552"/>
      <c r="GP173" s="552"/>
      <c r="GQ173" s="552"/>
      <c r="GR173" s="552"/>
      <c r="GS173" s="552"/>
      <c r="GT173" s="552"/>
      <c r="GU173" s="552"/>
      <c r="GV173" s="552"/>
      <c r="GW173" s="552"/>
      <c r="GX173" s="552"/>
      <c r="GY173" s="552"/>
      <c r="GZ173" s="552"/>
      <c r="HA173" s="552"/>
      <c r="HB173" s="552"/>
      <c r="HC173" s="552"/>
      <c r="HD173" s="552"/>
      <c r="HE173" s="552"/>
      <c r="HF173" s="552"/>
      <c r="HG173" s="552"/>
      <c r="HH173" s="552"/>
      <c r="HI173" s="552"/>
      <c r="HJ173" s="552"/>
      <c r="HK173" s="552"/>
      <c r="HL173" s="552"/>
      <c r="HM173" s="552"/>
      <c r="HN173" s="552"/>
      <c r="HO173" s="552"/>
      <c r="HP173" s="552"/>
      <c r="HQ173" s="552"/>
      <c r="HR173" s="552"/>
      <c r="HS173" s="552"/>
      <c r="HT173" s="552"/>
      <c r="HU173" s="552"/>
      <c r="HV173" s="552"/>
      <c r="HW173" s="552"/>
      <c r="HX173" s="552"/>
      <c r="HY173" s="552"/>
      <c r="HZ173" s="552"/>
      <c r="IA173" s="552"/>
      <c r="IB173" s="552"/>
      <c r="IC173" s="552"/>
      <c r="ID173" s="552"/>
      <c r="IE173" s="552"/>
      <c r="IF173" s="552"/>
      <c r="IG173" s="552"/>
      <c r="IH173" s="552"/>
      <c r="II173" s="552"/>
      <c r="IJ173" s="552"/>
      <c r="IK173" s="552"/>
      <c r="IL173" s="552"/>
      <c r="IM173" s="552"/>
      <c r="IN173" s="552"/>
      <c r="IO173" s="552"/>
      <c r="IP173" s="552"/>
      <c r="IQ173" s="552"/>
      <c r="IR173" s="552"/>
      <c r="IS173" s="552"/>
      <c r="IT173" s="552"/>
      <c r="IU173" s="552"/>
      <c r="IV173" s="552"/>
      <c r="IW173" s="552"/>
      <c r="IX173" s="552"/>
      <c r="IY173" s="552"/>
      <c r="IZ173" s="552"/>
      <c r="JA173" s="552"/>
      <c r="JB173" s="721"/>
      <c r="JC173" s="721"/>
      <c r="JD173" s="299"/>
      <c r="JE173" s="299"/>
      <c r="JF173" s="549" t="str">
        <f>CONCATENATE($B$152,C173,D173)</f>
        <v>나. 통제소 보완서버랙 설치40U 2000H * 800D * 600W</v>
      </c>
      <c r="JG173" s="711">
        <f>F173</f>
        <v>7</v>
      </c>
      <c r="JH173" s="299" t="str">
        <f>E173</f>
        <v>대</v>
      </c>
      <c r="JI173" s="307"/>
      <c r="JJ173" s="712"/>
      <c r="JK173" s="566"/>
      <c r="JL173" s="567"/>
      <c r="JM173" s="568"/>
      <c r="JN173" s="569"/>
      <c r="JO173" s="569"/>
      <c r="JP173" s="569"/>
      <c r="JQ173"/>
      <c r="JR173"/>
      <c r="JS173"/>
      <c r="JT173"/>
      <c r="JU173"/>
      <c r="JV173"/>
      <c r="JW173"/>
      <c r="JX173"/>
      <c r="JY173"/>
      <c r="JZ173"/>
      <c r="KA173"/>
      <c r="KB173"/>
      <c r="KC173"/>
      <c r="KD173"/>
      <c r="KE173"/>
      <c r="KF173"/>
      <c r="KG173"/>
      <c r="KH173"/>
      <c r="KI173"/>
      <c r="KJ173"/>
      <c r="KK173"/>
      <c r="KL173"/>
      <c r="KM173"/>
      <c r="KN173"/>
      <c r="KO173"/>
      <c r="KP173"/>
      <c r="KQ173"/>
      <c r="KR173"/>
      <c r="KS173"/>
      <c r="KT173"/>
      <c r="KU173"/>
      <c r="KV173"/>
      <c r="KW173"/>
      <c r="KX173"/>
      <c r="KY173"/>
      <c r="KZ173"/>
      <c r="LA173"/>
      <c r="LB173"/>
      <c r="LC173"/>
      <c r="LD173"/>
      <c r="LE173"/>
      <c r="LF173"/>
      <c r="LG173"/>
      <c r="LH173"/>
      <c r="LI173"/>
      <c r="LJ173"/>
      <c r="LK173"/>
      <c r="LL173"/>
      <c r="LM173"/>
      <c r="LN173"/>
      <c r="LO173"/>
      <c r="LP173"/>
      <c r="LQ173"/>
      <c r="LR173"/>
      <c r="LS173"/>
      <c r="LT173"/>
      <c r="LU173"/>
      <c r="LV173"/>
      <c r="LW173"/>
      <c r="LX173"/>
      <c r="LY173"/>
      <c r="LZ173"/>
      <c r="MA173"/>
      <c r="MB173"/>
      <c r="MC173"/>
      <c r="MD173"/>
      <c r="ME173"/>
      <c r="MF173"/>
      <c r="MG173"/>
      <c r="MH173"/>
      <c r="MI173"/>
      <c r="MJ173"/>
      <c r="MK173"/>
      <c r="ML173"/>
      <c r="MM173"/>
      <c r="MN173"/>
      <c r="MO173"/>
      <c r="MP173"/>
      <c r="MQ173"/>
      <c r="MR173"/>
      <c r="MS173"/>
      <c r="MT173"/>
      <c r="MU173"/>
      <c r="MV173"/>
      <c r="MW173"/>
      <c r="MX173"/>
      <c r="MY173"/>
      <c r="MZ173"/>
      <c r="NA173"/>
      <c r="NB173"/>
      <c r="NC173"/>
    </row>
    <row r="174" spans="1:367" s="550" customFormat="1" ht="21.95" customHeight="1">
      <c r="A174" s="554"/>
      <c r="B174" s="555">
        <f>B173+1</f>
        <v>22</v>
      </c>
      <c r="C174" s="49" t="s">
        <v>1866</v>
      </c>
      <c r="D174" s="50" t="s">
        <v>1989</v>
      </c>
      <c r="E174" s="346" t="s">
        <v>38</v>
      </c>
      <c r="F174" s="552">
        <f t="shared" si="27"/>
        <v>1</v>
      </c>
      <c r="G174" s="552">
        <v>1</v>
      </c>
      <c r="H174" s="552"/>
      <c r="I174" s="552"/>
      <c r="J174" s="552"/>
      <c r="K174" s="552"/>
      <c r="L174" s="552"/>
      <c r="M174" s="552"/>
      <c r="N174" s="552"/>
      <c r="O174" s="552"/>
      <c r="P174" s="552"/>
      <c r="Q174" s="552"/>
      <c r="R174" s="552"/>
      <c r="S174" s="552"/>
      <c r="T174" s="552"/>
      <c r="U174" s="552"/>
      <c r="V174" s="552"/>
      <c r="W174" s="552"/>
      <c r="X174" s="552"/>
      <c r="Y174" s="552"/>
      <c r="Z174" s="552"/>
      <c r="AA174" s="552"/>
      <c r="AB174" s="552"/>
      <c r="AC174" s="552"/>
      <c r="AD174" s="552"/>
      <c r="AE174" s="552"/>
      <c r="AF174" s="552"/>
      <c r="AG174" s="552"/>
      <c r="AH174" s="552"/>
      <c r="AI174" s="552"/>
      <c r="AJ174" s="552"/>
      <c r="AK174" s="552"/>
      <c r="AL174" s="552"/>
      <c r="AM174" s="552"/>
      <c r="AN174" s="552"/>
      <c r="AO174" s="552"/>
      <c r="AP174" s="552"/>
      <c r="AQ174" s="552"/>
      <c r="AR174" s="552"/>
      <c r="AS174" s="552"/>
      <c r="AT174" s="552"/>
      <c r="AU174" s="552"/>
      <c r="AV174" s="552"/>
      <c r="AW174" s="552"/>
      <c r="AX174" s="552"/>
      <c r="AY174" s="552"/>
      <c r="AZ174" s="552"/>
      <c r="BA174" s="552"/>
      <c r="BB174" s="552"/>
      <c r="BC174" s="552"/>
      <c r="BD174" s="552"/>
      <c r="BE174" s="552"/>
      <c r="BF174" s="552"/>
      <c r="BG174" s="552"/>
      <c r="BH174" s="552"/>
      <c r="BI174" s="552"/>
      <c r="BJ174" s="552"/>
      <c r="BK174" s="552"/>
      <c r="BL174" s="552"/>
      <c r="BM174" s="552"/>
      <c r="BN174" s="552"/>
      <c r="BO174" s="552"/>
      <c r="BP174" s="552"/>
      <c r="BQ174" s="552"/>
      <c r="BR174" s="552"/>
      <c r="BS174" s="552"/>
      <c r="BT174" s="552"/>
      <c r="BU174" s="552"/>
      <c r="BV174" s="552"/>
      <c r="BW174" s="552"/>
      <c r="BX174" s="552"/>
      <c r="BY174" s="552"/>
      <c r="BZ174" s="552"/>
      <c r="CA174" s="552"/>
      <c r="CB174" s="552"/>
      <c r="CC174" s="552"/>
      <c r="CD174" s="552"/>
      <c r="CE174" s="552"/>
      <c r="CF174" s="552"/>
      <c r="CG174" s="552"/>
      <c r="CH174" s="552"/>
      <c r="CI174" s="552"/>
      <c r="CJ174" s="552"/>
      <c r="CK174" s="552"/>
      <c r="CL174" s="552"/>
      <c r="CM174" s="552"/>
      <c r="CN174" s="552"/>
      <c r="CO174" s="552"/>
      <c r="CP174" s="552"/>
      <c r="CQ174" s="552"/>
      <c r="CR174" s="552"/>
      <c r="CS174" s="552"/>
      <c r="CT174" s="552"/>
      <c r="CU174" s="552"/>
      <c r="CV174" s="552"/>
      <c r="CW174" s="552"/>
      <c r="CX174" s="552"/>
      <c r="CY174" s="552"/>
      <c r="CZ174" s="552"/>
      <c r="DA174" s="552"/>
      <c r="DB174" s="552"/>
      <c r="DC174" s="552"/>
      <c r="DD174" s="552"/>
      <c r="DE174" s="552"/>
      <c r="DF174" s="552"/>
      <c r="DG174" s="552"/>
      <c r="DH174" s="552"/>
      <c r="DI174" s="552"/>
      <c r="DJ174" s="552"/>
      <c r="DK174" s="552"/>
      <c r="DL174" s="552"/>
      <c r="DM174" s="552"/>
      <c r="DN174" s="552"/>
      <c r="DO174" s="552"/>
      <c r="DP174" s="552"/>
      <c r="DQ174" s="552"/>
      <c r="DR174" s="552"/>
      <c r="DS174" s="552"/>
      <c r="DT174" s="552"/>
      <c r="DU174" s="552"/>
      <c r="DV174" s="552"/>
      <c r="DW174" s="552"/>
      <c r="DX174" s="552"/>
      <c r="DY174" s="552"/>
      <c r="DZ174" s="552"/>
      <c r="EA174" s="552"/>
      <c r="EB174" s="552"/>
      <c r="EC174" s="552"/>
      <c r="ED174" s="552"/>
      <c r="EE174" s="552"/>
      <c r="EF174" s="552"/>
      <c r="EG174" s="552"/>
      <c r="EH174" s="552"/>
      <c r="EI174" s="552"/>
      <c r="EJ174" s="552"/>
      <c r="EK174" s="552"/>
      <c r="EL174" s="552"/>
      <c r="EM174" s="552"/>
      <c r="EN174" s="552"/>
      <c r="EO174" s="552"/>
      <c r="EP174" s="552"/>
      <c r="EQ174" s="552"/>
      <c r="ER174" s="552"/>
      <c r="ES174" s="552"/>
      <c r="ET174" s="552"/>
      <c r="EU174" s="552"/>
      <c r="EV174" s="552"/>
      <c r="EW174" s="552"/>
      <c r="EX174" s="552"/>
      <c r="EY174" s="552"/>
      <c r="EZ174" s="552"/>
      <c r="FA174" s="552"/>
      <c r="FB174" s="552"/>
      <c r="FC174" s="552"/>
      <c r="FD174" s="552"/>
      <c r="FE174" s="552"/>
      <c r="FF174" s="552"/>
      <c r="FG174" s="552"/>
      <c r="FH174" s="552"/>
      <c r="FI174" s="552"/>
      <c r="FJ174" s="552"/>
      <c r="FK174" s="552"/>
      <c r="FL174" s="552"/>
      <c r="FM174" s="552"/>
      <c r="FN174" s="552"/>
      <c r="FO174" s="552"/>
      <c r="FP174" s="552"/>
      <c r="FQ174" s="552"/>
      <c r="FR174" s="552"/>
      <c r="FS174" s="552"/>
      <c r="FT174" s="552"/>
      <c r="FU174" s="552"/>
      <c r="FV174" s="552"/>
      <c r="FW174" s="552"/>
      <c r="FX174" s="552"/>
      <c r="FY174" s="552"/>
      <c r="FZ174" s="552"/>
      <c r="GA174" s="552"/>
      <c r="GB174" s="552"/>
      <c r="GC174" s="552"/>
      <c r="GD174" s="552"/>
      <c r="GE174" s="552"/>
      <c r="GF174" s="552"/>
      <c r="GG174" s="552"/>
      <c r="GH174" s="552"/>
      <c r="GI174" s="552"/>
      <c r="GJ174" s="552"/>
      <c r="GK174" s="552"/>
      <c r="GL174" s="552"/>
      <c r="GM174" s="552"/>
      <c r="GN174" s="552"/>
      <c r="GO174" s="552"/>
      <c r="GP174" s="552"/>
      <c r="GQ174" s="552"/>
      <c r="GR174" s="552"/>
      <c r="GS174" s="552"/>
      <c r="GT174" s="552"/>
      <c r="GU174" s="552"/>
      <c r="GV174" s="552"/>
      <c r="GW174" s="552"/>
      <c r="GX174" s="552"/>
      <c r="GY174" s="552"/>
      <c r="GZ174" s="552"/>
      <c r="HA174" s="552"/>
      <c r="HB174" s="552"/>
      <c r="HC174" s="552"/>
      <c r="HD174" s="552"/>
      <c r="HE174" s="552"/>
      <c r="HF174" s="552"/>
      <c r="HG174" s="552"/>
      <c r="HH174" s="552"/>
      <c r="HI174" s="552"/>
      <c r="HJ174" s="552"/>
      <c r="HK174" s="552"/>
      <c r="HL174" s="552"/>
      <c r="HM174" s="552"/>
      <c r="HN174" s="552"/>
      <c r="HO174" s="552"/>
      <c r="HP174" s="552"/>
      <c r="HQ174" s="552"/>
      <c r="HR174" s="552"/>
      <c r="HS174" s="552"/>
      <c r="HT174" s="552"/>
      <c r="HU174" s="552"/>
      <c r="HV174" s="552"/>
      <c r="HW174" s="552"/>
      <c r="HX174" s="552"/>
      <c r="HY174" s="552"/>
      <c r="HZ174" s="552"/>
      <c r="IA174" s="552"/>
      <c r="IB174" s="552"/>
      <c r="IC174" s="552"/>
      <c r="ID174" s="552"/>
      <c r="IE174" s="552"/>
      <c r="IF174" s="552"/>
      <c r="IG174" s="552"/>
      <c r="IH174" s="552"/>
      <c r="II174" s="552"/>
      <c r="IJ174" s="552"/>
      <c r="IK174" s="552"/>
      <c r="IL174" s="552"/>
      <c r="IM174" s="552"/>
      <c r="IN174" s="552"/>
      <c r="IO174" s="552"/>
      <c r="IP174" s="552"/>
      <c r="IQ174" s="552"/>
      <c r="IR174" s="552"/>
      <c r="IS174" s="552"/>
      <c r="IT174" s="552"/>
      <c r="IU174" s="552"/>
      <c r="IV174" s="552"/>
      <c r="IW174" s="552"/>
      <c r="IX174" s="552"/>
      <c r="IY174" s="552"/>
      <c r="IZ174" s="552"/>
      <c r="JA174" s="552"/>
      <c r="JB174" s="721"/>
      <c r="JC174" s="721"/>
      <c r="JD174" s="299"/>
      <c r="JE174" s="299"/>
      <c r="JF174" s="549" t="str">
        <f t="shared" si="28"/>
        <v>나. 통제소 보완장치이전 및 전원 케이블 공사통신설비,통신케이블,S/W시험,장치이전</v>
      </c>
      <c r="JG174" s="711">
        <f t="shared" si="29"/>
        <v>1</v>
      </c>
      <c r="JH174" s="299" t="str">
        <f t="shared" si="30"/>
        <v>식</v>
      </c>
      <c r="JI174" s="307"/>
      <c r="JJ174" s="712"/>
      <c r="JK174" s="566"/>
      <c r="JL174" s="567"/>
      <c r="JM174" s="568"/>
      <c r="JN174" s="569"/>
      <c r="JO174" s="569"/>
      <c r="JP174" s="569"/>
      <c r="JQ174"/>
      <c r="JR174"/>
      <c r="JS174"/>
      <c r="JT174"/>
      <c r="JU174"/>
      <c r="JV174"/>
      <c r="JW174"/>
      <c r="JX174"/>
      <c r="JY174"/>
      <c r="JZ174"/>
      <c r="KA174"/>
      <c r="KB174"/>
      <c r="KC174"/>
      <c r="KD174"/>
      <c r="KE174"/>
      <c r="KF174"/>
      <c r="KG174"/>
      <c r="KH174"/>
      <c r="KI174"/>
      <c r="KJ174"/>
      <c r="KK174"/>
      <c r="KL174"/>
      <c r="KM174"/>
      <c r="KN174"/>
      <c r="KO174"/>
      <c r="KP174"/>
      <c r="KQ174"/>
      <c r="KR174"/>
      <c r="KS174"/>
      <c r="KT174"/>
      <c r="KU174"/>
      <c r="KV174"/>
      <c r="KW174"/>
      <c r="KX174"/>
      <c r="KY174"/>
      <c r="KZ174"/>
      <c r="LA174"/>
      <c r="LB174"/>
      <c r="LC174"/>
      <c r="LD174"/>
      <c r="LE174"/>
      <c r="LF174"/>
      <c r="LG174"/>
      <c r="LH174"/>
      <c r="LI174"/>
      <c r="LJ174"/>
      <c r="LK174"/>
      <c r="LL174"/>
      <c r="LM174"/>
      <c r="LN174"/>
      <c r="LO174"/>
      <c r="LP174"/>
      <c r="LQ174"/>
      <c r="LR174"/>
      <c r="LS174"/>
      <c r="LT174"/>
      <c r="LU174"/>
      <c r="LV174"/>
      <c r="LW174"/>
      <c r="LX174"/>
      <c r="LY174"/>
      <c r="LZ174"/>
      <c r="MA174"/>
      <c r="MB174"/>
      <c r="MC174"/>
      <c r="MD174"/>
      <c r="ME174"/>
      <c r="MF174"/>
      <c r="MG174"/>
      <c r="MH174"/>
      <c r="MI174"/>
      <c r="MJ174"/>
      <c r="MK174"/>
      <c r="ML174"/>
      <c r="MM174"/>
      <c r="MN174"/>
      <c r="MO174"/>
      <c r="MP174"/>
      <c r="MQ174"/>
      <c r="MR174"/>
      <c r="MS174"/>
      <c r="MT174"/>
      <c r="MU174"/>
      <c r="MV174"/>
      <c r="MW174"/>
      <c r="MX174"/>
      <c r="MY174"/>
      <c r="MZ174"/>
      <c r="NA174"/>
      <c r="NB174"/>
      <c r="NC174"/>
    </row>
    <row r="175" spans="1:367" s="550" customFormat="1" ht="21.95" customHeight="1">
      <c r="A175" s="554"/>
      <c r="B175" s="555"/>
      <c r="C175" s="49"/>
      <c r="D175" s="50"/>
      <c r="E175" s="346"/>
      <c r="F175" s="552"/>
      <c r="G175" s="552"/>
      <c r="H175" s="552"/>
      <c r="I175" s="552"/>
      <c r="J175" s="552"/>
      <c r="K175" s="552"/>
      <c r="L175" s="552"/>
      <c r="M175" s="552"/>
      <c r="N175" s="552"/>
      <c r="O175" s="552"/>
      <c r="P175" s="552"/>
      <c r="Q175" s="552"/>
      <c r="R175" s="552"/>
      <c r="S175" s="552"/>
      <c r="T175" s="552"/>
      <c r="U175" s="552"/>
      <c r="V175" s="552"/>
      <c r="W175" s="552"/>
      <c r="X175" s="552"/>
      <c r="Y175" s="552"/>
      <c r="Z175" s="552"/>
      <c r="AA175" s="552"/>
      <c r="AB175" s="552"/>
      <c r="AC175" s="552"/>
      <c r="AD175" s="552"/>
      <c r="AE175" s="552"/>
      <c r="AF175" s="552"/>
      <c r="AG175" s="552"/>
      <c r="AH175" s="552"/>
      <c r="AI175" s="552"/>
      <c r="AJ175" s="552"/>
      <c r="AK175" s="552"/>
      <c r="AL175" s="552"/>
      <c r="AM175" s="552"/>
      <c r="AN175" s="552"/>
      <c r="AO175" s="552"/>
      <c r="AP175" s="552"/>
      <c r="AQ175" s="552"/>
      <c r="AR175" s="552"/>
      <c r="AS175" s="552"/>
      <c r="AT175" s="552"/>
      <c r="AU175" s="552"/>
      <c r="AV175" s="552"/>
      <c r="AW175" s="552"/>
      <c r="AX175" s="552"/>
      <c r="AY175" s="552"/>
      <c r="AZ175" s="552"/>
      <c r="BA175" s="552"/>
      <c r="BB175" s="552"/>
      <c r="BC175" s="552"/>
      <c r="BD175" s="552"/>
      <c r="BE175" s="552"/>
      <c r="BF175" s="552"/>
      <c r="BG175" s="552"/>
      <c r="BH175" s="552"/>
      <c r="BI175" s="552"/>
      <c r="BJ175" s="552"/>
      <c r="BK175" s="552"/>
      <c r="BL175" s="552"/>
      <c r="BM175" s="552"/>
      <c r="BN175" s="552"/>
      <c r="BO175" s="552"/>
      <c r="BP175" s="552"/>
      <c r="BQ175" s="552"/>
      <c r="BR175" s="552"/>
      <c r="BS175" s="552"/>
      <c r="BT175" s="552"/>
      <c r="BU175" s="552"/>
      <c r="BV175" s="552"/>
      <c r="BW175" s="552"/>
      <c r="BX175" s="552"/>
      <c r="BY175" s="552"/>
      <c r="BZ175" s="552"/>
      <c r="CA175" s="552"/>
      <c r="CB175" s="552"/>
      <c r="CC175" s="552"/>
      <c r="CD175" s="552"/>
      <c r="CE175" s="552"/>
      <c r="CF175" s="552"/>
      <c r="CG175" s="552"/>
      <c r="CH175" s="552"/>
      <c r="CI175" s="552"/>
      <c r="CJ175" s="552"/>
      <c r="CK175" s="552"/>
      <c r="CL175" s="552"/>
      <c r="CM175" s="552"/>
      <c r="CN175" s="552"/>
      <c r="CO175" s="552"/>
      <c r="CP175" s="552"/>
      <c r="CQ175" s="552"/>
      <c r="CR175" s="552"/>
      <c r="CS175" s="552"/>
      <c r="CT175" s="552"/>
      <c r="CU175" s="552"/>
      <c r="CV175" s="552"/>
      <c r="CW175" s="552"/>
      <c r="CX175" s="552"/>
      <c r="CY175" s="552"/>
      <c r="CZ175" s="552"/>
      <c r="DA175" s="552"/>
      <c r="DB175" s="552"/>
      <c r="DC175" s="552"/>
      <c r="DD175" s="552"/>
      <c r="DE175" s="552"/>
      <c r="DF175" s="552"/>
      <c r="DG175" s="552"/>
      <c r="DH175" s="552"/>
      <c r="DI175" s="552"/>
      <c r="DJ175" s="552"/>
      <c r="DK175" s="552"/>
      <c r="DL175" s="552"/>
      <c r="DM175" s="552"/>
      <c r="DN175" s="552"/>
      <c r="DO175" s="552"/>
      <c r="DP175" s="552"/>
      <c r="DQ175" s="552"/>
      <c r="DR175" s="552"/>
      <c r="DS175" s="552"/>
      <c r="DT175" s="552"/>
      <c r="DU175" s="552"/>
      <c r="DV175" s="552"/>
      <c r="DW175" s="552"/>
      <c r="DX175" s="552"/>
      <c r="DY175" s="552"/>
      <c r="DZ175" s="552"/>
      <c r="EA175" s="552"/>
      <c r="EB175" s="552"/>
      <c r="EC175" s="552"/>
      <c r="ED175" s="552"/>
      <c r="EE175" s="552"/>
      <c r="EF175" s="552"/>
      <c r="EG175" s="552"/>
      <c r="EH175" s="552"/>
      <c r="EI175" s="552"/>
      <c r="EJ175" s="552"/>
      <c r="EK175" s="552"/>
      <c r="EL175" s="552"/>
      <c r="EM175" s="552"/>
      <c r="EN175" s="552"/>
      <c r="EO175" s="552"/>
      <c r="EP175" s="552"/>
      <c r="EQ175" s="552"/>
      <c r="ER175" s="552"/>
      <c r="ES175" s="552"/>
      <c r="ET175" s="552"/>
      <c r="EU175" s="552"/>
      <c r="EV175" s="552"/>
      <c r="EW175" s="552"/>
      <c r="EX175" s="552"/>
      <c r="EY175" s="552"/>
      <c r="EZ175" s="552"/>
      <c r="FA175" s="552"/>
      <c r="FB175" s="552"/>
      <c r="FC175" s="552"/>
      <c r="FD175" s="552"/>
      <c r="FE175" s="552"/>
      <c r="FF175" s="552"/>
      <c r="FG175" s="552"/>
      <c r="FH175" s="552"/>
      <c r="FI175" s="552"/>
      <c r="FJ175" s="552"/>
      <c r="FK175" s="552"/>
      <c r="FL175" s="552"/>
      <c r="FM175" s="552"/>
      <c r="FN175" s="552"/>
      <c r="FO175" s="552"/>
      <c r="FP175" s="552"/>
      <c r="FQ175" s="552"/>
      <c r="FR175" s="552"/>
      <c r="FS175" s="552"/>
      <c r="FT175" s="552"/>
      <c r="FU175" s="552"/>
      <c r="FV175" s="552"/>
      <c r="FW175" s="552"/>
      <c r="FX175" s="552"/>
      <c r="FY175" s="552"/>
      <c r="FZ175" s="552"/>
      <c r="GA175" s="552"/>
      <c r="GB175" s="552"/>
      <c r="GC175" s="552"/>
      <c r="GD175" s="552"/>
      <c r="GE175" s="552"/>
      <c r="GF175" s="552"/>
      <c r="GG175" s="552"/>
      <c r="GH175" s="552"/>
      <c r="GI175" s="552"/>
      <c r="GJ175" s="552"/>
      <c r="GK175" s="552"/>
      <c r="GL175" s="552"/>
      <c r="GM175" s="552"/>
      <c r="GN175" s="552"/>
      <c r="GO175" s="552"/>
      <c r="GP175" s="552"/>
      <c r="GQ175" s="552"/>
      <c r="GR175" s="552"/>
      <c r="GS175" s="552"/>
      <c r="GT175" s="552"/>
      <c r="GU175" s="552"/>
      <c r="GV175" s="552"/>
      <c r="GW175" s="552"/>
      <c r="GX175" s="552"/>
      <c r="GY175" s="552"/>
      <c r="GZ175" s="552"/>
      <c r="HA175" s="552"/>
      <c r="HB175" s="552"/>
      <c r="HC175" s="552"/>
      <c r="HD175" s="552"/>
      <c r="HE175" s="552"/>
      <c r="HF175" s="552"/>
      <c r="HG175" s="552"/>
      <c r="HH175" s="552"/>
      <c r="HI175" s="552"/>
      <c r="HJ175" s="552"/>
      <c r="HK175" s="552"/>
      <c r="HL175" s="552"/>
      <c r="HM175" s="552"/>
      <c r="HN175" s="552"/>
      <c r="HO175" s="552"/>
      <c r="HP175" s="552"/>
      <c r="HQ175" s="552"/>
      <c r="HR175" s="552"/>
      <c r="HS175" s="552"/>
      <c r="HT175" s="552"/>
      <c r="HU175" s="552"/>
      <c r="HV175" s="552"/>
      <c r="HW175" s="552"/>
      <c r="HX175" s="552"/>
      <c r="HY175" s="552"/>
      <c r="HZ175" s="552"/>
      <c r="IA175" s="552"/>
      <c r="IB175" s="552"/>
      <c r="IC175" s="552"/>
      <c r="ID175" s="552"/>
      <c r="IE175" s="552"/>
      <c r="IF175" s="552"/>
      <c r="IG175" s="552"/>
      <c r="IH175" s="552"/>
      <c r="II175" s="552"/>
      <c r="IJ175" s="552"/>
      <c r="IK175" s="552"/>
      <c r="IL175" s="552"/>
      <c r="IM175" s="552"/>
      <c r="IN175" s="552"/>
      <c r="IO175" s="552"/>
      <c r="IP175" s="552"/>
      <c r="IQ175" s="552"/>
      <c r="IR175" s="552"/>
      <c r="IS175" s="552"/>
      <c r="IT175" s="552"/>
      <c r="IU175" s="552"/>
      <c r="IV175" s="552"/>
      <c r="IW175" s="552"/>
      <c r="IX175" s="552"/>
      <c r="IY175" s="552"/>
      <c r="IZ175" s="552"/>
      <c r="JA175" s="552"/>
      <c r="JB175" s="721"/>
      <c r="JC175" s="721"/>
      <c r="JD175" s="299"/>
      <c r="JE175" s="299"/>
      <c r="JF175" s="549"/>
      <c r="JG175" s="711"/>
      <c r="JH175" s="299"/>
      <c r="JI175" s="307"/>
      <c r="JJ175" s="712"/>
      <c r="JK175" s="566"/>
      <c r="JL175" s="567"/>
      <c r="JM175" s="568"/>
      <c r="JN175" s="569"/>
      <c r="JO175" s="569"/>
      <c r="JP175" s="569"/>
      <c r="JQ175"/>
      <c r="JR175"/>
      <c r="JS175"/>
      <c r="JT175"/>
      <c r="JU175"/>
      <c r="JV175"/>
      <c r="JW175"/>
      <c r="JX175"/>
      <c r="JY175"/>
      <c r="JZ175"/>
      <c r="KA175"/>
      <c r="KB175"/>
      <c r="KC175"/>
      <c r="KD175"/>
      <c r="KE175"/>
      <c r="KF175"/>
      <c r="KG175"/>
      <c r="KH175"/>
      <c r="KI175"/>
      <c r="KJ175"/>
      <c r="KK175"/>
      <c r="KL175"/>
      <c r="KM175"/>
      <c r="KN175"/>
      <c r="KO175"/>
      <c r="KP175"/>
      <c r="KQ175"/>
      <c r="KR175"/>
      <c r="KS175"/>
      <c r="KT175"/>
      <c r="KU175"/>
      <c r="KV175"/>
      <c r="KW175"/>
      <c r="KX175"/>
      <c r="KY175"/>
      <c r="KZ175"/>
      <c r="LA175"/>
      <c r="LB175"/>
      <c r="LC175"/>
      <c r="LD175"/>
      <c r="LE175"/>
      <c r="LF175"/>
      <c r="LG175"/>
      <c r="LH175"/>
      <c r="LI175"/>
      <c r="LJ175"/>
      <c r="LK175"/>
      <c r="LL175"/>
      <c r="LM175"/>
      <c r="LN175"/>
      <c r="LO175"/>
      <c r="LP175"/>
      <c r="LQ175"/>
      <c r="LR175"/>
      <c r="LS175"/>
      <c r="LT175"/>
      <c r="LU175"/>
      <c r="LV175"/>
      <c r="LW175"/>
      <c r="LX175"/>
      <c r="LY175"/>
      <c r="LZ175"/>
      <c r="MA175"/>
      <c r="MB175"/>
      <c r="MC175"/>
      <c r="MD175"/>
      <c r="ME175"/>
      <c r="MF175"/>
      <c r="MG175"/>
      <c r="MH175"/>
      <c r="MI175"/>
      <c r="MJ175"/>
      <c r="MK175"/>
      <c r="ML175"/>
      <c r="MM175"/>
      <c r="MN175"/>
      <c r="MO175"/>
      <c r="MP175"/>
      <c r="MQ175"/>
      <c r="MR175"/>
      <c r="MS175"/>
      <c r="MT175"/>
      <c r="MU175"/>
      <c r="MV175"/>
      <c r="MW175"/>
      <c r="MX175"/>
      <c r="MY175"/>
      <c r="MZ175"/>
      <c r="NA175"/>
      <c r="NB175"/>
      <c r="NC175"/>
    </row>
    <row r="176" spans="1:367" s="550" customFormat="1" ht="21.95" customHeight="1">
      <c r="A176" s="554"/>
      <c r="B176" s="555"/>
      <c r="C176" s="49"/>
      <c r="D176" s="50"/>
      <c r="E176" s="346"/>
      <c r="F176" s="552"/>
      <c r="G176" s="552"/>
      <c r="H176" s="552"/>
      <c r="I176" s="552"/>
      <c r="J176" s="552"/>
      <c r="K176" s="552"/>
      <c r="L176" s="552"/>
      <c r="M176" s="552"/>
      <c r="N176" s="552"/>
      <c r="O176" s="552"/>
      <c r="P176" s="552"/>
      <c r="Q176" s="552"/>
      <c r="R176" s="552"/>
      <c r="S176" s="552"/>
      <c r="T176" s="552"/>
      <c r="U176" s="552"/>
      <c r="V176" s="552"/>
      <c r="W176" s="552"/>
      <c r="X176" s="552"/>
      <c r="Y176" s="552"/>
      <c r="Z176" s="552"/>
      <c r="AA176" s="552"/>
      <c r="AB176" s="552"/>
      <c r="AC176" s="552"/>
      <c r="AD176" s="552"/>
      <c r="AE176" s="552"/>
      <c r="AF176" s="552"/>
      <c r="AG176" s="552"/>
      <c r="AH176" s="552"/>
      <c r="AI176" s="552"/>
      <c r="AJ176" s="552"/>
      <c r="AK176" s="552"/>
      <c r="AL176" s="552"/>
      <c r="AM176" s="552"/>
      <c r="AN176" s="552"/>
      <c r="AO176" s="552"/>
      <c r="AP176" s="552"/>
      <c r="AQ176" s="552"/>
      <c r="AR176" s="552"/>
      <c r="AS176" s="552"/>
      <c r="AT176" s="552"/>
      <c r="AU176" s="552"/>
      <c r="AV176" s="552"/>
      <c r="AW176" s="552"/>
      <c r="AX176" s="552"/>
      <c r="AY176" s="552"/>
      <c r="AZ176" s="552"/>
      <c r="BA176" s="552"/>
      <c r="BB176" s="552"/>
      <c r="BC176" s="552"/>
      <c r="BD176" s="552"/>
      <c r="BE176" s="552"/>
      <c r="BF176" s="552"/>
      <c r="BG176" s="552"/>
      <c r="BH176" s="552"/>
      <c r="BI176" s="552"/>
      <c r="BJ176" s="552"/>
      <c r="BK176" s="552"/>
      <c r="BL176" s="552"/>
      <c r="BM176" s="552"/>
      <c r="BN176" s="552"/>
      <c r="BO176" s="552"/>
      <c r="BP176" s="552"/>
      <c r="BQ176" s="552"/>
      <c r="BR176" s="552"/>
      <c r="BS176" s="552"/>
      <c r="BT176" s="552"/>
      <c r="BU176" s="552"/>
      <c r="BV176" s="552"/>
      <c r="BW176" s="552"/>
      <c r="BX176" s="552"/>
      <c r="BY176" s="552"/>
      <c r="BZ176" s="552"/>
      <c r="CA176" s="552"/>
      <c r="CB176" s="552"/>
      <c r="CC176" s="552"/>
      <c r="CD176" s="552"/>
      <c r="CE176" s="552"/>
      <c r="CF176" s="552"/>
      <c r="CG176" s="552"/>
      <c r="CH176" s="552"/>
      <c r="CI176" s="552"/>
      <c r="CJ176" s="552"/>
      <c r="CK176" s="552"/>
      <c r="CL176" s="552"/>
      <c r="CM176" s="552"/>
      <c r="CN176" s="552"/>
      <c r="CO176" s="552"/>
      <c r="CP176" s="552"/>
      <c r="CQ176" s="552"/>
      <c r="CR176" s="552"/>
      <c r="CS176" s="552"/>
      <c r="CT176" s="552"/>
      <c r="CU176" s="552"/>
      <c r="CV176" s="552"/>
      <c r="CW176" s="552"/>
      <c r="CX176" s="552"/>
      <c r="CY176" s="552"/>
      <c r="CZ176" s="552"/>
      <c r="DA176" s="552"/>
      <c r="DB176" s="552"/>
      <c r="DC176" s="552"/>
      <c r="DD176" s="552"/>
      <c r="DE176" s="552"/>
      <c r="DF176" s="552"/>
      <c r="DG176" s="552"/>
      <c r="DH176" s="552"/>
      <c r="DI176" s="552"/>
      <c r="DJ176" s="552"/>
      <c r="DK176" s="552"/>
      <c r="DL176" s="552"/>
      <c r="DM176" s="552"/>
      <c r="DN176" s="552"/>
      <c r="DO176" s="552"/>
      <c r="DP176" s="552"/>
      <c r="DQ176" s="552"/>
      <c r="DR176" s="552"/>
      <c r="DS176" s="552"/>
      <c r="DT176" s="552"/>
      <c r="DU176" s="552"/>
      <c r="DV176" s="552"/>
      <c r="DW176" s="552"/>
      <c r="DX176" s="552"/>
      <c r="DY176" s="552"/>
      <c r="DZ176" s="552"/>
      <c r="EA176" s="552"/>
      <c r="EB176" s="552"/>
      <c r="EC176" s="552"/>
      <c r="ED176" s="552"/>
      <c r="EE176" s="552"/>
      <c r="EF176" s="552"/>
      <c r="EG176" s="552"/>
      <c r="EH176" s="552"/>
      <c r="EI176" s="552"/>
      <c r="EJ176" s="552"/>
      <c r="EK176" s="552"/>
      <c r="EL176" s="552"/>
      <c r="EM176" s="552"/>
      <c r="EN176" s="552"/>
      <c r="EO176" s="552"/>
      <c r="EP176" s="552"/>
      <c r="EQ176" s="552"/>
      <c r="ER176" s="552"/>
      <c r="ES176" s="552"/>
      <c r="ET176" s="552"/>
      <c r="EU176" s="552"/>
      <c r="EV176" s="552"/>
      <c r="EW176" s="552"/>
      <c r="EX176" s="552"/>
      <c r="EY176" s="552"/>
      <c r="EZ176" s="552"/>
      <c r="FA176" s="552"/>
      <c r="FB176" s="552"/>
      <c r="FC176" s="552"/>
      <c r="FD176" s="552"/>
      <c r="FE176" s="552"/>
      <c r="FF176" s="552"/>
      <c r="FG176" s="552"/>
      <c r="FH176" s="552"/>
      <c r="FI176" s="552"/>
      <c r="FJ176" s="552"/>
      <c r="FK176" s="552"/>
      <c r="FL176" s="552"/>
      <c r="FM176" s="552"/>
      <c r="FN176" s="552"/>
      <c r="FO176" s="552"/>
      <c r="FP176" s="552"/>
      <c r="FQ176" s="552"/>
      <c r="FR176" s="552"/>
      <c r="FS176" s="552"/>
      <c r="FT176" s="552"/>
      <c r="FU176" s="552"/>
      <c r="FV176" s="552"/>
      <c r="FW176" s="552"/>
      <c r="FX176" s="552"/>
      <c r="FY176" s="552"/>
      <c r="FZ176" s="552"/>
      <c r="GA176" s="552"/>
      <c r="GB176" s="552"/>
      <c r="GC176" s="552"/>
      <c r="GD176" s="552"/>
      <c r="GE176" s="552"/>
      <c r="GF176" s="552"/>
      <c r="GG176" s="552"/>
      <c r="GH176" s="552"/>
      <c r="GI176" s="552"/>
      <c r="GJ176" s="552"/>
      <c r="GK176" s="552"/>
      <c r="GL176" s="552"/>
      <c r="GM176" s="552"/>
      <c r="GN176" s="552"/>
      <c r="GO176" s="552"/>
      <c r="GP176" s="552"/>
      <c r="GQ176" s="552"/>
      <c r="GR176" s="552"/>
      <c r="GS176" s="552"/>
      <c r="GT176" s="552"/>
      <c r="GU176" s="552"/>
      <c r="GV176" s="552"/>
      <c r="GW176" s="552"/>
      <c r="GX176" s="552"/>
      <c r="GY176" s="552"/>
      <c r="GZ176" s="552"/>
      <c r="HA176" s="552"/>
      <c r="HB176" s="552"/>
      <c r="HC176" s="552"/>
      <c r="HD176" s="552"/>
      <c r="HE176" s="552"/>
      <c r="HF176" s="552"/>
      <c r="HG176" s="552"/>
      <c r="HH176" s="552"/>
      <c r="HI176" s="552"/>
      <c r="HJ176" s="552"/>
      <c r="HK176" s="552"/>
      <c r="HL176" s="552"/>
      <c r="HM176" s="552"/>
      <c r="HN176" s="552"/>
      <c r="HO176" s="552"/>
      <c r="HP176" s="552"/>
      <c r="HQ176" s="552"/>
      <c r="HR176" s="552"/>
      <c r="HS176" s="552"/>
      <c r="HT176" s="552"/>
      <c r="HU176" s="552"/>
      <c r="HV176" s="552"/>
      <c r="HW176" s="552"/>
      <c r="HX176" s="552"/>
      <c r="HY176" s="552"/>
      <c r="HZ176" s="552"/>
      <c r="IA176" s="552"/>
      <c r="IB176" s="552"/>
      <c r="IC176" s="552"/>
      <c r="ID176" s="552"/>
      <c r="IE176" s="552"/>
      <c r="IF176" s="552"/>
      <c r="IG176" s="552"/>
      <c r="IH176" s="552"/>
      <c r="II176" s="552"/>
      <c r="IJ176" s="552"/>
      <c r="IK176" s="552"/>
      <c r="IL176" s="552"/>
      <c r="IM176" s="552"/>
      <c r="IN176" s="552"/>
      <c r="IO176" s="552"/>
      <c r="IP176" s="552"/>
      <c r="IQ176" s="552"/>
      <c r="IR176" s="552"/>
      <c r="IS176" s="552"/>
      <c r="IT176" s="552"/>
      <c r="IU176" s="552"/>
      <c r="IV176" s="552"/>
      <c r="IW176" s="552"/>
      <c r="IX176" s="552"/>
      <c r="IY176" s="552"/>
      <c r="IZ176" s="552"/>
      <c r="JA176" s="552"/>
      <c r="JB176" s="721"/>
      <c r="JC176" s="721"/>
      <c r="JD176" s="299"/>
      <c r="JE176" s="299"/>
      <c r="JF176" s="549"/>
      <c r="JG176" s="711"/>
      <c r="JH176" s="299"/>
      <c r="JI176" s="307"/>
      <c r="JJ176" s="712"/>
      <c r="JK176" s="566"/>
      <c r="JL176" s="567"/>
      <c r="JM176" s="568"/>
      <c r="JN176" s="569"/>
      <c r="JO176" s="569"/>
      <c r="JP176" s="569"/>
      <c r="JQ176"/>
      <c r="JR176"/>
      <c r="JS176"/>
      <c r="JT176"/>
      <c r="JU176"/>
      <c r="JV176"/>
      <c r="JW176"/>
      <c r="JX176"/>
      <c r="JY176"/>
      <c r="JZ176"/>
      <c r="KA176"/>
      <c r="KB176"/>
      <c r="KC176"/>
      <c r="KD176"/>
      <c r="KE176"/>
      <c r="KF176"/>
      <c r="KG176"/>
      <c r="KH176"/>
      <c r="KI176"/>
      <c r="KJ176"/>
      <c r="KK176"/>
      <c r="KL176"/>
      <c r="KM176"/>
      <c r="KN176"/>
      <c r="KO176"/>
      <c r="KP176"/>
      <c r="KQ176"/>
      <c r="KR176"/>
      <c r="KS176"/>
      <c r="KT176"/>
      <c r="KU176"/>
      <c r="KV176"/>
      <c r="KW176"/>
      <c r="KX176"/>
      <c r="KY176"/>
      <c r="KZ176"/>
      <c r="LA176"/>
      <c r="LB176"/>
      <c r="LC176"/>
      <c r="LD176"/>
      <c r="LE176"/>
      <c r="LF176"/>
      <c r="LG176"/>
      <c r="LH176"/>
      <c r="LI176"/>
      <c r="LJ176"/>
      <c r="LK176"/>
      <c r="LL176"/>
      <c r="LM176"/>
      <c r="LN176"/>
      <c r="LO176"/>
      <c r="LP176"/>
      <c r="LQ176"/>
      <c r="LR176"/>
      <c r="LS176"/>
      <c r="LT176"/>
      <c r="LU176"/>
      <c r="LV176"/>
      <c r="LW176"/>
      <c r="LX176"/>
      <c r="LY176"/>
      <c r="LZ176"/>
      <c r="MA176"/>
      <c r="MB176"/>
      <c r="MC176"/>
      <c r="MD176"/>
      <c r="ME176"/>
      <c r="MF176"/>
      <c r="MG176"/>
      <c r="MH176"/>
      <c r="MI176"/>
      <c r="MJ176"/>
      <c r="MK176"/>
      <c r="ML176"/>
      <c r="MM176"/>
      <c r="MN176"/>
      <c r="MO176"/>
      <c r="MP176"/>
      <c r="MQ176"/>
      <c r="MR176"/>
      <c r="MS176"/>
      <c r="MT176"/>
      <c r="MU176"/>
      <c r="MV176"/>
      <c r="MW176"/>
      <c r="MX176"/>
      <c r="MY176"/>
      <c r="MZ176"/>
      <c r="NA176"/>
      <c r="NB176"/>
      <c r="NC176"/>
    </row>
    <row r="177" spans="1:367" s="550" customFormat="1" ht="21.95" customHeight="1">
      <c r="A177" s="554"/>
      <c r="B177" s="555"/>
      <c r="C177" s="49"/>
      <c r="D177" s="50"/>
      <c r="E177" s="346"/>
      <c r="F177" s="552"/>
      <c r="G177" s="552"/>
      <c r="H177" s="552"/>
      <c r="I177" s="552"/>
      <c r="J177" s="552"/>
      <c r="K177" s="552"/>
      <c r="L177" s="552"/>
      <c r="M177" s="552"/>
      <c r="N177" s="552"/>
      <c r="O177" s="552"/>
      <c r="P177" s="552"/>
      <c r="Q177" s="552"/>
      <c r="R177" s="552"/>
      <c r="S177" s="552"/>
      <c r="T177" s="552"/>
      <c r="U177" s="552"/>
      <c r="V177" s="552"/>
      <c r="W177" s="552"/>
      <c r="X177" s="552"/>
      <c r="Y177" s="552"/>
      <c r="Z177" s="552"/>
      <c r="AA177" s="552"/>
      <c r="AB177" s="552"/>
      <c r="AC177" s="552"/>
      <c r="AD177" s="552"/>
      <c r="AE177" s="552"/>
      <c r="AF177" s="552"/>
      <c r="AG177" s="552"/>
      <c r="AH177" s="552"/>
      <c r="AI177" s="552"/>
      <c r="AJ177" s="552"/>
      <c r="AK177" s="552"/>
      <c r="AL177" s="552"/>
      <c r="AM177" s="552"/>
      <c r="AN177" s="552"/>
      <c r="AO177" s="552"/>
      <c r="AP177" s="552"/>
      <c r="AQ177" s="552"/>
      <c r="AR177" s="552"/>
      <c r="AS177" s="552"/>
      <c r="AT177" s="552"/>
      <c r="AU177" s="552"/>
      <c r="AV177" s="552"/>
      <c r="AW177" s="552"/>
      <c r="AX177" s="552"/>
      <c r="AY177" s="552"/>
      <c r="AZ177" s="552"/>
      <c r="BA177" s="552"/>
      <c r="BB177" s="552"/>
      <c r="BC177" s="552"/>
      <c r="BD177" s="552"/>
      <c r="BE177" s="552"/>
      <c r="BF177" s="552"/>
      <c r="BG177" s="552"/>
      <c r="BH177" s="552"/>
      <c r="BI177" s="552"/>
      <c r="BJ177" s="552"/>
      <c r="BK177" s="552"/>
      <c r="BL177" s="552"/>
      <c r="BM177" s="552"/>
      <c r="BN177" s="552"/>
      <c r="BO177" s="552"/>
      <c r="BP177" s="552"/>
      <c r="BQ177" s="552"/>
      <c r="BR177" s="552"/>
      <c r="BS177" s="552"/>
      <c r="BT177" s="552"/>
      <c r="BU177" s="552"/>
      <c r="BV177" s="552"/>
      <c r="BW177" s="552"/>
      <c r="BX177" s="552"/>
      <c r="BY177" s="552"/>
      <c r="BZ177" s="552"/>
      <c r="CA177" s="552"/>
      <c r="CB177" s="552"/>
      <c r="CC177" s="552"/>
      <c r="CD177" s="552"/>
      <c r="CE177" s="552"/>
      <c r="CF177" s="552"/>
      <c r="CG177" s="552"/>
      <c r="CH177" s="552"/>
      <c r="CI177" s="552"/>
      <c r="CJ177" s="552"/>
      <c r="CK177" s="552"/>
      <c r="CL177" s="552"/>
      <c r="CM177" s="552"/>
      <c r="CN177" s="552"/>
      <c r="CO177" s="552"/>
      <c r="CP177" s="552"/>
      <c r="CQ177" s="552"/>
      <c r="CR177" s="552"/>
      <c r="CS177" s="552"/>
      <c r="CT177" s="552"/>
      <c r="CU177" s="552"/>
      <c r="CV177" s="552"/>
      <c r="CW177" s="552"/>
      <c r="CX177" s="552"/>
      <c r="CY177" s="552"/>
      <c r="CZ177" s="552"/>
      <c r="DA177" s="552"/>
      <c r="DB177" s="552"/>
      <c r="DC177" s="552"/>
      <c r="DD177" s="552"/>
      <c r="DE177" s="552"/>
      <c r="DF177" s="552"/>
      <c r="DG177" s="552"/>
      <c r="DH177" s="552"/>
      <c r="DI177" s="552"/>
      <c r="DJ177" s="552"/>
      <c r="DK177" s="552"/>
      <c r="DL177" s="552"/>
      <c r="DM177" s="552"/>
      <c r="DN177" s="552"/>
      <c r="DO177" s="552"/>
      <c r="DP177" s="552"/>
      <c r="DQ177" s="552"/>
      <c r="DR177" s="552"/>
      <c r="DS177" s="552"/>
      <c r="DT177" s="552"/>
      <c r="DU177" s="552"/>
      <c r="DV177" s="552"/>
      <c r="DW177" s="552"/>
      <c r="DX177" s="552"/>
      <c r="DY177" s="552"/>
      <c r="DZ177" s="552"/>
      <c r="EA177" s="552"/>
      <c r="EB177" s="552"/>
      <c r="EC177" s="552"/>
      <c r="ED177" s="552"/>
      <c r="EE177" s="552"/>
      <c r="EF177" s="552"/>
      <c r="EG177" s="552"/>
      <c r="EH177" s="552"/>
      <c r="EI177" s="552"/>
      <c r="EJ177" s="552"/>
      <c r="EK177" s="552"/>
      <c r="EL177" s="552"/>
      <c r="EM177" s="552"/>
      <c r="EN177" s="552"/>
      <c r="EO177" s="552"/>
      <c r="EP177" s="552"/>
      <c r="EQ177" s="552"/>
      <c r="ER177" s="552"/>
      <c r="ES177" s="552"/>
      <c r="ET177" s="552"/>
      <c r="EU177" s="552"/>
      <c r="EV177" s="552"/>
      <c r="EW177" s="552"/>
      <c r="EX177" s="552"/>
      <c r="EY177" s="552"/>
      <c r="EZ177" s="552"/>
      <c r="FA177" s="552"/>
      <c r="FB177" s="552"/>
      <c r="FC177" s="552"/>
      <c r="FD177" s="552"/>
      <c r="FE177" s="552"/>
      <c r="FF177" s="552"/>
      <c r="FG177" s="552"/>
      <c r="FH177" s="552"/>
      <c r="FI177" s="552"/>
      <c r="FJ177" s="552"/>
      <c r="FK177" s="552"/>
      <c r="FL177" s="552"/>
      <c r="FM177" s="552"/>
      <c r="FN177" s="552"/>
      <c r="FO177" s="552"/>
      <c r="FP177" s="552"/>
      <c r="FQ177" s="552"/>
      <c r="FR177" s="552"/>
      <c r="FS177" s="552"/>
      <c r="FT177" s="552"/>
      <c r="FU177" s="552"/>
      <c r="FV177" s="552"/>
      <c r="FW177" s="552"/>
      <c r="FX177" s="552"/>
      <c r="FY177" s="552"/>
      <c r="FZ177" s="552"/>
      <c r="GA177" s="552"/>
      <c r="GB177" s="552"/>
      <c r="GC177" s="552"/>
      <c r="GD177" s="552"/>
      <c r="GE177" s="552"/>
      <c r="GF177" s="552"/>
      <c r="GG177" s="552"/>
      <c r="GH177" s="552"/>
      <c r="GI177" s="552"/>
      <c r="GJ177" s="552"/>
      <c r="GK177" s="552"/>
      <c r="GL177" s="552"/>
      <c r="GM177" s="552"/>
      <c r="GN177" s="552"/>
      <c r="GO177" s="552"/>
      <c r="GP177" s="552"/>
      <c r="GQ177" s="552"/>
      <c r="GR177" s="552"/>
      <c r="GS177" s="552"/>
      <c r="GT177" s="552"/>
      <c r="GU177" s="552"/>
      <c r="GV177" s="552"/>
      <c r="GW177" s="552"/>
      <c r="GX177" s="552"/>
      <c r="GY177" s="552"/>
      <c r="GZ177" s="552"/>
      <c r="HA177" s="552"/>
      <c r="HB177" s="552"/>
      <c r="HC177" s="552"/>
      <c r="HD177" s="552"/>
      <c r="HE177" s="552"/>
      <c r="HF177" s="552"/>
      <c r="HG177" s="552"/>
      <c r="HH177" s="552"/>
      <c r="HI177" s="552"/>
      <c r="HJ177" s="552"/>
      <c r="HK177" s="552"/>
      <c r="HL177" s="552"/>
      <c r="HM177" s="552"/>
      <c r="HN177" s="552"/>
      <c r="HO177" s="552"/>
      <c r="HP177" s="552"/>
      <c r="HQ177" s="552"/>
      <c r="HR177" s="552"/>
      <c r="HS177" s="552"/>
      <c r="HT177" s="552"/>
      <c r="HU177" s="552"/>
      <c r="HV177" s="552"/>
      <c r="HW177" s="552"/>
      <c r="HX177" s="552"/>
      <c r="HY177" s="552"/>
      <c r="HZ177" s="552"/>
      <c r="IA177" s="552"/>
      <c r="IB177" s="552"/>
      <c r="IC177" s="552"/>
      <c r="ID177" s="552"/>
      <c r="IE177" s="552"/>
      <c r="IF177" s="552"/>
      <c r="IG177" s="552"/>
      <c r="IH177" s="552"/>
      <c r="II177" s="552"/>
      <c r="IJ177" s="552"/>
      <c r="IK177" s="552"/>
      <c r="IL177" s="552"/>
      <c r="IM177" s="552"/>
      <c r="IN177" s="552"/>
      <c r="IO177" s="552"/>
      <c r="IP177" s="552"/>
      <c r="IQ177" s="552"/>
      <c r="IR177" s="552"/>
      <c r="IS177" s="552"/>
      <c r="IT177" s="552"/>
      <c r="IU177" s="552"/>
      <c r="IV177" s="552"/>
      <c r="IW177" s="552"/>
      <c r="IX177" s="552"/>
      <c r="IY177" s="552"/>
      <c r="IZ177" s="552"/>
      <c r="JA177" s="552"/>
      <c r="JB177" s="721"/>
      <c r="JC177" s="721"/>
      <c r="JD177" s="299"/>
      <c r="JE177" s="299"/>
      <c r="JF177" s="549"/>
      <c r="JG177" s="711"/>
      <c r="JH177" s="299"/>
      <c r="JI177" s="307"/>
      <c r="JJ177" s="712"/>
      <c r="JK177" s="566"/>
      <c r="JL177" s="567"/>
      <c r="JM177" s="568"/>
      <c r="JN177" s="569"/>
      <c r="JO177" s="569"/>
      <c r="JP177" s="569"/>
      <c r="JQ177"/>
      <c r="JR177"/>
      <c r="JS177"/>
      <c r="JT177"/>
      <c r="JU177"/>
      <c r="JV177"/>
      <c r="JW177"/>
      <c r="JX177"/>
      <c r="JY177"/>
      <c r="JZ177"/>
      <c r="KA177"/>
      <c r="KB177"/>
      <c r="KC177"/>
      <c r="KD177"/>
      <c r="KE177"/>
      <c r="KF177"/>
      <c r="KG177"/>
      <c r="KH177"/>
      <c r="KI177"/>
      <c r="KJ177"/>
      <c r="KK177"/>
      <c r="KL177"/>
      <c r="KM177"/>
      <c r="KN177"/>
      <c r="KO177"/>
      <c r="KP177"/>
      <c r="KQ177"/>
      <c r="KR177"/>
      <c r="KS177"/>
      <c r="KT177"/>
      <c r="KU177"/>
      <c r="KV177"/>
      <c r="KW177"/>
      <c r="KX177"/>
      <c r="KY177"/>
      <c r="KZ177"/>
      <c r="LA177"/>
      <c r="LB177"/>
      <c r="LC177"/>
      <c r="LD177"/>
      <c r="LE177"/>
      <c r="LF177"/>
      <c r="LG177"/>
      <c r="LH177"/>
      <c r="LI177"/>
      <c r="LJ177"/>
      <c r="LK177"/>
      <c r="LL177"/>
      <c r="LM177"/>
      <c r="LN177"/>
      <c r="LO177"/>
      <c r="LP177"/>
      <c r="LQ177"/>
      <c r="LR177"/>
      <c r="LS177"/>
      <c r="LT177"/>
      <c r="LU177"/>
      <c r="LV177"/>
      <c r="LW177"/>
      <c r="LX177"/>
      <c r="LY177"/>
      <c r="LZ177"/>
      <c r="MA177"/>
      <c r="MB177"/>
      <c r="MC177"/>
      <c r="MD177"/>
      <c r="ME177"/>
      <c r="MF177"/>
      <c r="MG177"/>
      <c r="MH177"/>
      <c r="MI177"/>
      <c r="MJ177"/>
      <c r="MK177"/>
      <c r="ML177"/>
      <c r="MM177"/>
      <c r="MN177"/>
      <c r="MO177"/>
      <c r="MP177"/>
      <c r="MQ177"/>
      <c r="MR177"/>
      <c r="MS177"/>
      <c r="MT177"/>
      <c r="MU177"/>
      <c r="MV177"/>
      <c r="MW177"/>
      <c r="MX177"/>
      <c r="MY177"/>
      <c r="MZ177"/>
      <c r="NA177"/>
      <c r="NB177"/>
      <c r="NC177"/>
    </row>
    <row r="178" spans="1:367" s="550" customFormat="1" ht="21.95" customHeight="1">
      <c r="A178" s="554"/>
      <c r="B178" s="555"/>
      <c r="C178" s="49"/>
      <c r="D178" s="50"/>
      <c r="E178" s="346"/>
      <c r="F178" s="552"/>
      <c r="G178" s="552"/>
      <c r="H178" s="552"/>
      <c r="I178" s="552"/>
      <c r="J178" s="552"/>
      <c r="K178" s="552"/>
      <c r="L178" s="552"/>
      <c r="M178" s="552"/>
      <c r="N178" s="552"/>
      <c r="O178" s="552"/>
      <c r="P178" s="552"/>
      <c r="Q178" s="552"/>
      <c r="R178" s="552"/>
      <c r="S178" s="552"/>
      <c r="T178" s="552"/>
      <c r="U178" s="552"/>
      <c r="V178" s="552"/>
      <c r="W178" s="552"/>
      <c r="X178" s="552"/>
      <c r="Y178" s="552"/>
      <c r="Z178" s="552"/>
      <c r="AA178" s="552"/>
      <c r="AB178" s="552"/>
      <c r="AC178" s="552"/>
      <c r="AD178" s="552"/>
      <c r="AE178" s="552"/>
      <c r="AF178" s="552"/>
      <c r="AG178" s="552"/>
      <c r="AH178" s="552"/>
      <c r="AI178" s="552"/>
      <c r="AJ178" s="552"/>
      <c r="AK178" s="552"/>
      <c r="AL178" s="552"/>
      <c r="AM178" s="552"/>
      <c r="AN178" s="552"/>
      <c r="AO178" s="552"/>
      <c r="AP178" s="552"/>
      <c r="AQ178" s="552"/>
      <c r="AR178" s="552"/>
      <c r="AS178" s="552"/>
      <c r="AT178" s="552"/>
      <c r="AU178" s="552"/>
      <c r="AV178" s="552"/>
      <c r="AW178" s="552"/>
      <c r="AX178" s="552"/>
      <c r="AY178" s="552"/>
      <c r="AZ178" s="552"/>
      <c r="BA178" s="552"/>
      <c r="BB178" s="552"/>
      <c r="BC178" s="552"/>
      <c r="BD178" s="552"/>
      <c r="BE178" s="552"/>
      <c r="BF178" s="552"/>
      <c r="BG178" s="552"/>
      <c r="BH178" s="552"/>
      <c r="BI178" s="552"/>
      <c r="BJ178" s="552"/>
      <c r="BK178" s="552"/>
      <c r="BL178" s="552"/>
      <c r="BM178" s="552"/>
      <c r="BN178" s="552"/>
      <c r="BO178" s="552"/>
      <c r="BP178" s="552"/>
      <c r="BQ178" s="552"/>
      <c r="BR178" s="552"/>
      <c r="BS178" s="552"/>
      <c r="BT178" s="552"/>
      <c r="BU178" s="552"/>
      <c r="BV178" s="552"/>
      <c r="BW178" s="552"/>
      <c r="BX178" s="552"/>
      <c r="BY178" s="552"/>
      <c r="BZ178" s="552"/>
      <c r="CA178" s="552"/>
      <c r="CB178" s="552"/>
      <c r="CC178" s="552"/>
      <c r="CD178" s="552"/>
      <c r="CE178" s="552"/>
      <c r="CF178" s="552"/>
      <c r="CG178" s="552"/>
      <c r="CH178" s="552"/>
      <c r="CI178" s="552"/>
      <c r="CJ178" s="552"/>
      <c r="CK178" s="552"/>
      <c r="CL178" s="552"/>
      <c r="CM178" s="552"/>
      <c r="CN178" s="552"/>
      <c r="CO178" s="552"/>
      <c r="CP178" s="552"/>
      <c r="CQ178" s="552"/>
      <c r="CR178" s="552"/>
      <c r="CS178" s="552"/>
      <c r="CT178" s="552"/>
      <c r="CU178" s="552"/>
      <c r="CV178" s="552"/>
      <c r="CW178" s="552"/>
      <c r="CX178" s="552"/>
      <c r="CY178" s="552"/>
      <c r="CZ178" s="552"/>
      <c r="DA178" s="552"/>
      <c r="DB178" s="552"/>
      <c r="DC178" s="552"/>
      <c r="DD178" s="552"/>
      <c r="DE178" s="552"/>
      <c r="DF178" s="552"/>
      <c r="DG178" s="552"/>
      <c r="DH178" s="552"/>
      <c r="DI178" s="552"/>
      <c r="DJ178" s="552"/>
      <c r="DK178" s="552"/>
      <c r="DL178" s="552"/>
      <c r="DM178" s="552"/>
      <c r="DN178" s="552"/>
      <c r="DO178" s="552"/>
      <c r="DP178" s="552"/>
      <c r="DQ178" s="552"/>
      <c r="DR178" s="552"/>
      <c r="DS178" s="552"/>
      <c r="DT178" s="552"/>
      <c r="DU178" s="552"/>
      <c r="DV178" s="552"/>
      <c r="DW178" s="552"/>
      <c r="DX178" s="552"/>
      <c r="DY178" s="552"/>
      <c r="DZ178" s="552"/>
      <c r="EA178" s="552"/>
      <c r="EB178" s="552"/>
      <c r="EC178" s="552"/>
      <c r="ED178" s="552"/>
      <c r="EE178" s="552"/>
      <c r="EF178" s="552"/>
      <c r="EG178" s="552"/>
      <c r="EH178" s="552"/>
      <c r="EI178" s="552"/>
      <c r="EJ178" s="552"/>
      <c r="EK178" s="552"/>
      <c r="EL178" s="552"/>
      <c r="EM178" s="552"/>
      <c r="EN178" s="552"/>
      <c r="EO178" s="552"/>
      <c r="EP178" s="552"/>
      <c r="EQ178" s="552"/>
      <c r="ER178" s="552"/>
      <c r="ES178" s="552"/>
      <c r="ET178" s="552"/>
      <c r="EU178" s="552"/>
      <c r="EV178" s="552"/>
      <c r="EW178" s="552"/>
      <c r="EX178" s="552"/>
      <c r="EY178" s="552"/>
      <c r="EZ178" s="552"/>
      <c r="FA178" s="552"/>
      <c r="FB178" s="552"/>
      <c r="FC178" s="552"/>
      <c r="FD178" s="552"/>
      <c r="FE178" s="552"/>
      <c r="FF178" s="552"/>
      <c r="FG178" s="552"/>
      <c r="FH178" s="552"/>
      <c r="FI178" s="552"/>
      <c r="FJ178" s="552"/>
      <c r="FK178" s="552"/>
      <c r="FL178" s="552"/>
      <c r="FM178" s="552"/>
      <c r="FN178" s="552"/>
      <c r="FO178" s="552"/>
      <c r="FP178" s="552"/>
      <c r="FQ178" s="552"/>
      <c r="FR178" s="552"/>
      <c r="FS178" s="552"/>
      <c r="FT178" s="552"/>
      <c r="FU178" s="552"/>
      <c r="FV178" s="552"/>
      <c r="FW178" s="552"/>
      <c r="FX178" s="552"/>
      <c r="FY178" s="552"/>
      <c r="FZ178" s="552"/>
      <c r="GA178" s="552"/>
      <c r="GB178" s="552"/>
      <c r="GC178" s="552"/>
      <c r="GD178" s="552"/>
      <c r="GE178" s="552"/>
      <c r="GF178" s="552"/>
      <c r="GG178" s="552"/>
      <c r="GH178" s="552"/>
      <c r="GI178" s="552"/>
      <c r="GJ178" s="552"/>
      <c r="GK178" s="552"/>
      <c r="GL178" s="552"/>
      <c r="GM178" s="552"/>
      <c r="GN178" s="552"/>
      <c r="GO178" s="552"/>
      <c r="GP178" s="552"/>
      <c r="GQ178" s="552"/>
      <c r="GR178" s="552"/>
      <c r="GS178" s="552"/>
      <c r="GT178" s="552"/>
      <c r="GU178" s="552"/>
      <c r="GV178" s="552"/>
      <c r="GW178" s="552"/>
      <c r="GX178" s="552"/>
      <c r="GY178" s="552"/>
      <c r="GZ178" s="552"/>
      <c r="HA178" s="552"/>
      <c r="HB178" s="552"/>
      <c r="HC178" s="552"/>
      <c r="HD178" s="552"/>
      <c r="HE178" s="552"/>
      <c r="HF178" s="552"/>
      <c r="HG178" s="552"/>
      <c r="HH178" s="552"/>
      <c r="HI178" s="552"/>
      <c r="HJ178" s="552"/>
      <c r="HK178" s="552"/>
      <c r="HL178" s="552"/>
      <c r="HM178" s="552"/>
      <c r="HN178" s="552"/>
      <c r="HO178" s="552"/>
      <c r="HP178" s="552"/>
      <c r="HQ178" s="552"/>
      <c r="HR178" s="552"/>
      <c r="HS178" s="552"/>
      <c r="HT178" s="552"/>
      <c r="HU178" s="552"/>
      <c r="HV178" s="552"/>
      <c r="HW178" s="552"/>
      <c r="HX178" s="552"/>
      <c r="HY178" s="552"/>
      <c r="HZ178" s="552"/>
      <c r="IA178" s="552"/>
      <c r="IB178" s="552"/>
      <c r="IC178" s="552"/>
      <c r="ID178" s="552"/>
      <c r="IE178" s="552"/>
      <c r="IF178" s="552"/>
      <c r="IG178" s="552"/>
      <c r="IH178" s="552"/>
      <c r="II178" s="552"/>
      <c r="IJ178" s="552"/>
      <c r="IK178" s="552"/>
      <c r="IL178" s="552"/>
      <c r="IM178" s="552"/>
      <c r="IN178" s="552"/>
      <c r="IO178" s="552"/>
      <c r="IP178" s="552"/>
      <c r="IQ178" s="552"/>
      <c r="IR178" s="552"/>
      <c r="IS178" s="552"/>
      <c r="IT178" s="552"/>
      <c r="IU178" s="552"/>
      <c r="IV178" s="552"/>
      <c r="IW178" s="552"/>
      <c r="IX178" s="552"/>
      <c r="IY178" s="552"/>
      <c r="IZ178" s="552"/>
      <c r="JA178" s="552"/>
      <c r="JB178" s="721"/>
      <c r="JC178" s="721"/>
      <c r="JD178" s="299"/>
      <c r="JE178" s="299"/>
      <c r="JF178" s="549"/>
      <c r="JG178" s="711"/>
      <c r="JH178" s="299"/>
      <c r="JI178" s="307"/>
      <c r="JJ178" s="712"/>
      <c r="JK178" s="566"/>
      <c r="JL178" s="567"/>
      <c r="JM178" s="568"/>
      <c r="JN178" s="569"/>
      <c r="JO178" s="569"/>
      <c r="JP178" s="569"/>
      <c r="JQ178"/>
      <c r="JR178"/>
      <c r="JS178"/>
      <c r="JT178"/>
      <c r="JU178"/>
      <c r="JV178"/>
      <c r="JW178"/>
      <c r="JX178"/>
      <c r="JY178"/>
      <c r="JZ178"/>
      <c r="KA178"/>
      <c r="KB178"/>
      <c r="KC178"/>
      <c r="KD178"/>
      <c r="KE178"/>
      <c r="KF178"/>
      <c r="KG178"/>
      <c r="KH178"/>
      <c r="KI178"/>
      <c r="KJ178"/>
      <c r="KK178"/>
      <c r="KL178"/>
      <c r="KM178"/>
      <c r="KN178"/>
      <c r="KO178"/>
      <c r="KP178"/>
      <c r="KQ178"/>
      <c r="KR178"/>
      <c r="KS178"/>
      <c r="KT178"/>
      <c r="KU178"/>
      <c r="KV178"/>
      <c r="KW178"/>
      <c r="KX178"/>
      <c r="KY178"/>
      <c r="KZ178"/>
      <c r="LA178"/>
      <c r="LB178"/>
      <c r="LC178"/>
      <c r="LD178"/>
      <c r="LE178"/>
      <c r="LF178"/>
      <c r="LG178"/>
      <c r="LH178"/>
      <c r="LI178"/>
      <c r="LJ178"/>
      <c r="LK178"/>
      <c r="LL178"/>
      <c r="LM178"/>
      <c r="LN178"/>
      <c r="LO178"/>
      <c r="LP178"/>
      <c r="LQ178"/>
      <c r="LR178"/>
      <c r="LS178"/>
      <c r="LT178"/>
      <c r="LU178"/>
      <c r="LV178"/>
      <c r="LW178"/>
      <c r="LX178"/>
      <c r="LY178"/>
      <c r="LZ178"/>
      <c r="MA178"/>
      <c r="MB178"/>
      <c r="MC178"/>
      <c r="MD178"/>
      <c r="ME178"/>
      <c r="MF178"/>
      <c r="MG178"/>
      <c r="MH178"/>
      <c r="MI178"/>
      <c r="MJ178"/>
      <c r="MK178"/>
      <c r="ML178"/>
      <c r="MM178"/>
      <c r="MN178"/>
      <c r="MO178"/>
      <c r="MP178"/>
      <c r="MQ178"/>
      <c r="MR178"/>
      <c r="MS178"/>
      <c r="MT178"/>
      <c r="MU178"/>
      <c r="MV178"/>
      <c r="MW178"/>
      <c r="MX178"/>
      <c r="MY178"/>
      <c r="MZ178"/>
      <c r="NA178"/>
      <c r="NB178"/>
      <c r="NC178"/>
    </row>
    <row r="179" spans="1:367" s="550" customFormat="1" ht="21.95" customHeight="1">
      <c r="A179" s="554"/>
      <c r="B179" s="555"/>
      <c r="C179" s="49"/>
      <c r="D179" s="50"/>
      <c r="E179" s="346"/>
      <c r="F179" s="552"/>
      <c r="G179" s="552"/>
      <c r="H179" s="552"/>
      <c r="I179" s="552"/>
      <c r="J179" s="552"/>
      <c r="K179" s="552"/>
      <c r="L179" s="552"/>
      <c r="M179" s="552"/>
      <c r="N179" s="552"/>
      <c r="O179" s="552"/>
      <c r="P179" s="552"/>
      <c r="Q179" s="552"/>
      <c r="R179" s="552"/>
      <c r="S179" s="552"/>
      <c r="T179" s="552"/>
      <c r="U179" s="552"/>
      <c r="V179" s="552"/>
      <c r="W179" s="552"/>
      <c r="X179" s="552"/>
      <c r="Y179" s="552"/>
      <c r="Z179" s="552"/>
      <c r="AA179" s="552"/>
      <c r="AB179" s="552"/>
      <c r="AC179" s="552"/>
      <c r="AD179" s="552"/>
      <c r="AE179" s="552"/>
      <c r="AF179" s="552"/>
      <c r="AG179" s="552"/>
      <c r="AH179" s="552"/>
      <c r="AI179" s="552"/>
      <c r="AJ179" s="552"/>
      <c r="AK179" s="552"/>
      <c r="AL179" s="552"/>
      <c r="AM179" s="552"/>
      <c r="AN179" s="552"/>
      <c r="AO179" s="552"/>
      <c r="AP179" s="552"/>
      <c r="AQ179" s="552"/>
      <c r="AR179" s="552"/>
      <c r="AS179" s="552"/>
      <c r="AT179" s="552"/>
      <c r="AU179" s="552"/>
      <c r="AV179" s="552"/>
      <c r="AW179" s="552"/>
      <c r="AX179" s="552"/>
      <c r="AY179" s="552"/>
      <c r="AZ179" s="552"/>
      <c r="BA179" s="552"/>
      <c r="BB179" s="552"/>
      <c r="BC179" s="552"/>
      <c r="BD179" s="552"/>
      <c r="BE179" s="552"/>
      <c r="BF179" s="552"/>
      <c r="BG179" s="552"/>
      <c r="BH179" s="552"/>
      <c r="BI179" s="552"/>
      <c r="BJ179" s="552"/>
      <c r="BK179" s="552"/>
      <c r="BL179" s="552"/>
      <c r="BM179" s="552"/>
      <c r="BN179" s="552"/>
      <c r="BO179" s="552"/>
      <c r="BP179" s="552"/>
      <c r="BQ179" s="552"/>
      <c r="BR179" s="552"/>
      <c r="BS179" s="552"/>
      <c r="BT179" s="552"/>
      <c r="BU179" s="552"/>
      <c r="BV179" s="552"/>
      <c r="BW179" s="552"/>
      <c r="BX179" s="552"/>
      <c r="BY179" s="552"/>
      <c r="BZ179" s="552"/>
      <c r="CA179" s="552"/>
      <c r="CB179" s="552"/>
      <c r="CC179" s="552"/>
      <c r="CD179" s="552"/>
      <c r="CE179" s="552"/>
      <c r="CF179" s="552"/>
      <c r="CG179" s="552"/>
      <c r="CH179" s="552"/>
      <c r="CI179" s="552"/>
      <c r="CJ179" s="552"/>
      <c r="CK179" s="552"/>
      <c r="CL179" s="552"/>
      <c r="CM179" s="552"/>
      <c r="CN179" s="552"/>
      <c r="CO179" s="552"/>
      <c r="CP179" s="552"/>
      <c r="CQ179" s="552"/>
      <c r="CR179" s="552"/>
      <c r="CS179" s="552"/>
      <c r="CT179" s="552"/>
      <c r="CU179" s="552"/>
      <c r="CV179" s="552"/>
      <c r="CW179" s="552"/>
      <c r="CX179" s="552"/>
      <c r="CY179" s="552"/>
      <c r="CZ179" s="552"/>
      <c r="DA179" s="552"/>
      <c r="DB179" s="552"/>
      <c r="DC179" s="552"/>
      <c r="DD179" s="552"/>
      <c r="DE179" s="552"/>
      <c r="DF179" s="552"/>
      <c r="DG179" s="552"/>
      <c r="DH179" s="552"/>
      <c r="DI179" s="552"/>
      <c r="DJ179" s="552"/>
      <c r="DK179" s="552"/>
      <c r="DL179" s="552"/>
      <c r="DM179" s="552"/>
      <c r="DN179" s="552"/>
      <c r="DO179" s="552"/>
      <c r="DP179" s="552"/>
      <c r="DQ179" s="552"/>
      <c r="DR179" s="552"/>
      <c r="DS179" s="552"/>
      <c r="DT179" s="552"/>
      <c r="DU179" s="552"/>
      <c r="DV179" s="552"/>
      <c r="DW179" s="552"/>
      <c r="DX179" s="552"/>
      <c r="DY179" s="552"/>
      <c r="DZ179" s="552"/>
      <c r="EA179" s="552"/>
      <c r="EB179" s="552"/>
      <c r="EC179" s="552"/>
      <c r="ED179" s="552"/>
      <c r="EE179" s="552"/>
      <c r="EF179" s="552"/>
      <c r="EG179" s="552"/>
      <c r="EH179" s="552"/>
      <c r="EI179" s="552"/>
      <c r="EJ179" s="552"/>
      <c r="EK179" s="552"/>
      <c r="EL179" s="552"/>
      <c r="EM179" s="552"/>
      <c r="EN179" s="552"/>
      <c r="EO179" s="552"/>
      <c r="EP179" s="552"/>
      <c r="EQ179" s="552"/>
      <c r="ER179" s="552"/>
      <c r="ES179" s="552"/>
      <c r="ET179" s="552"/>
      <c r="EU179" s="552"/>
      <c r="EV179" s="552"/>
      <c r="EW179" s="552"/>
      <c r="EX179" s="552"/>
      <c r="EY179" s="552"/>
      <c r="EZ179" s="552"/>
      <c r="FA179" s="552"/>
      <c r="FB179" s="552"/>
      <c r="FC179" s="552"/>
      <c r="FD179" s="552"/>
      <c r="FE179" s="552"/>
      <c r="FF179" s="552"/>
      <c r="FG179" s="552"/>
      <c r="FH179" s="552"/>
      <c r="FI179" s="552"/>
      <c r="FJ179" s="552"/>
      <c r="FK179" s="552"/>
      <c r="FL179" s="552"/>
      <c r="FM179" s="552"/>
      <c r="FN179" s="552"/>
      <c r="FO179" s="552"/>
      <c r="FP179" s="552"/>
      <c r="FQ179" s="552"/>
      <c r="FR179" s="552"/>
      <c r="FS179" s="552"/>
      <c r="FT179" s="552"/>
      <c r="FU179" s="552"/>
      <c r="FV179" s="552"/>
      <c r="FW179" s="552"/>
      <c r="FX179" s="552"/>
      <c r="FY179" s="552"/>
      <c r="FZ179" s="552"/>
      <c r="GA179" s="552"/>
      <c r="GB179" s="552"/>
      <c r="GC179" s="552"/>
      <c r="GD179" s="552"/>
      <c r="GE179" s="552"/>
      <c r="GF179" s="552"/>
      <c r="GG179" s="552"/>
      <c r="GH179" s="552"/>
      <c r="GI179" s="552"/>
      <c r="GJ179" s="552"/>
      <c r="GK179" s="552"/>
      <c r="GL179" s="552"/>
      <c r="GM179" s="552"/>
      <c r="GN179" s="552"/>
      <c r="GO179" s="552"/>
      <c r="GP179" s="552"/>
      <c r="GQ179" s="552"/>
      <c r="GR179" s="552"/>
      <c r="GS179" s="552"/>
      <c r="GT179" s="552"/>
      <c r="GU179" s="552"/>
      <c r="GV179" s="552"/>
      <c r="GW179" s="552"/>
      <c r="GX179" s="552"/>
      <c r="GY179" s="552"/>
      <c r="GZ179" s="552"/>
      <c r="HA179" s="552"/>
      <c r="HB179" s="552"/>
      <c r="HC179" s="552"/>
      <c r="HD179" s="552"/>
      <c r="HE179" s="552"/>
      <c r="HF179" s="552"/>
      <c r="HG179" s="552"/>
      <c r="HH179" s="552"/>
      <c r="HI179" s="552"/>
      <c r="HJ179" s="552"/>
      <c r="HK179" s="552"/>
      <c r="HL179" s="552"/>
      <c r="HM179" s="552"/>
      <c r="HN179" s="552"/>
      <c r="HO179" s="552"/>
      <c r="HP179" s="552"/>
      <c r="HQ179" s="552"/>
      <c r="HR179" s="552"/>
      <c r="HS179" s="552"/>
      <c r="HT179" s="552"/>
      <c r="HU179" s="552"/>
      <c r="HV179" s="552"/>
      <c r="HW179" s="552"/>
      <c r="HX179" s="552"/>
      <c r="HY179" s="552"/>
      <c r="HZ179" s="552"/>
      <c r="IA179" s="552"/>
      <c r="IB179" s="552"/>
      <c r="IC179" s="552"/>
      <c r="ID179" s="552"/>
      <c r="IE179" s="552"/>
      <c r="IF179" s="552"/>
      <c r="IG179" s="552"/>
      <c r="IH179" s="552"/>
      <c r="II179" s="552"/>
      <c r="IJ179" s="552"/>
      <c r="IK179" s="552"/>
      <c r="IL179" s="552"/>
      <c r="IM179" s="552"/>
      <c r="IN179" s="552"/>
      <c r="IO179" s="552"/>
      <c r="IP179" s="552"/>
      <c r="IQ179" s="552"/>
      <c r="IR179" s="552"/>
      <c r="IS179" s="552"/>
      <c r="IT179" s="552"/>
      <c r="IU179" s="552"/>
      <c r="IV179" s="552"/>
      <c r="IW179" s="552"/>
      <c r="IX179" s="552"/>
      <c r="IY179" s="552"/>
      <c r="IZ179" s="552"/>
      <c r="JA179" s="552"/>
      <c r="JB179" s="721"/>
      <c r="JC179" s="721"/>
      <c r="JD179" s="299"/>
      <c r="JE179" s="299"/>
      <c r="JF179" s="549"/>
      <c r="JG179" s="711"/>
      <c r="JH179" s="299"/>
      <c r="JI179" s="307"/>
      <c r="JJ179" s="712"/>
      <c r="JK179" s="566"/>
      <c r="JL179" s="567"/>
      <c r="JM179" s="568"/>
      <c r="JN179" s="569"/>
      <c r="JO179" s="569"/>
      <c r="JP179" s="569"/>
      <c r="JQ179"/>
      <c r="JR179"/>
      <c r="JS179"/>
      <c r="JT179"/>
      <c r="JU179"/>
      <c r="JV179"/>
      <c r="JW179"/>
      <c r="JX179"/>
      <c r="JY179"/>
      <c r="JZ179"/>
      <c r="KA179"/>
      <c r="KB179"/>
      <c r="KC179"/>
      <c r="KD179"/>
      <c r="KE179"/>
      <c r="KF179"/>
      <c r="KG179"/>
      <c r="KH179"/>
      <c r="KI179"/>
      <c r="KJ179"/>
      <c r="KK179"/>
      <c r="KL179"/>
      <c r="KM179"/>
      <c r="KN179"/>
      <c r="KO179"/>
      <c r="KP179"/>
      <c r="KQ179"/>
      <c r="KR179"/>
      <c r="KS179"/>
      <c r="KT179"/>
      <c r="KU179"/>
      <c r="KV179"/>
      <c r="KW179"/>
      <c r="KX179"/>
      <c r="KY179"/>
      <c r="KZ179"/>
      <c r="LA179"/>
      <c r="LB179"/>
      <c r="LC179"/>
      <c r="LD179"/>
      <c r="LE179"/>
      <c r="LF179"/>
      <c r="LG179"/>
      <c r="LH179"/>
      <c r="LI179"/>
      <c r="LJ179"/>
      <c r="LK179"/>
      <c r="LL179"/>
      <c r="LM179"/>
      <c r="LN179"/>
      <c r="LO179"/>
      <c r="LP179"/>
      <c r="LQ179"/>
      <c r="LR179"/>
      <c r="LS179"/>
      <c r="LT179"/>
      <c r="LU179"/>
      <c r="LV179"/>
      <c r="LW179"/>
      <c r="LX179"/>
      <c r="LY179"/>
      <c r="LZ179"/>
      <c r="MA179"/>
      <c r="MB179"/>
      <c r="MC179"/>
      <c r="MD179"/>
      <c r="ME179"/>
      <c r="MF179"/>
      <c r="MG179"/>
      <c r="MH179"/>
      <c r="MI179"/>
      <c r="MJ179"/>
      <c r="MK179"/>
      <c r="ML179"/>
      <c r="MM179"/>
      <c r="MN179"/>
      <c r="MO179"/>
      <c r="MP179"/>
      <c r="MQ179"/>
      <c r="MR179"/>
      <c r="MS179"/>
      <c r="MT179"/>
      <c r="MU179"/>
      <c r="MV179"/>
      <c r="MW179"/>
      <c r="MX179"/>
      <c r="MY179"/>
      <c r="MZ179"/>
      <c r="NA179"/>
      <c r="NB179"/>
      <c r="NC179"/>
    </row>
    <row r="180" spans="1:367" s="550" customFormat="1" ht="21.95" customHeight="1">
      <c r="A180" s="554"/>
      <c r="B180" s="555"/>
      <c r="C180" s="49"/>
      <c r="D180" s="50"/>
      <c r="E180" s="346"/>
      <c r="F180" s="552"/>
      <c r="G180" s="552"/>
      <c r="H180" s="552"/>
      <c r="I180" s="552"/>
      <c r="J180" s="552"/>
      <c r="K180" s="552"/>
      <c r="L180" s="552"/>
      <c r="M180" s="552"/>
      <c r="N180" s="552"/>
      <c r="O180" s="552"/>
      <c r="P180" s="552"/>
      <c r="Q180" s="552"/>
      <c r="R180" s="552"/>
      <c r="S180" s="552"/>
      <c r="T180" s="552"/>
      <c r="U180" s="552"/>
      <c r="V180" s="552"/>
      <c r="W180" s="552"/>
      <c r="X180" s="552"/>
      <c r="Y180" s="552"/>
      <c r="Z180" s="552"/>
      <c r="AA180" s="552"/>
      <c r="AB180" s="552"/>
      <c r="AC180" s="552"/>
      <c r="AD180" s="552"/>
      <c r="AE180" s="552"/>
      <c r="AF180" s="552"/>
      <c r="AG180" s="552"/>
      <c r="AH180" s="552"/>
      <c r="AI180" s="552"/>
      <c r="AJ180" s="552"/>
      <c r="AK180" s="552"/>
      <c r="AL180" s="552"/>
      <c r="AM180" s="552"/>
      <c r="AN180" s="552"/>
      <c r="AO180" s="552"/>
      <c r="AP180" s="552"/>
      <c r="AQ180" s="552"/>
      <c r="AR180" s="552"/>
      <c r="AS180" s="552"/>
      <c r="AT180" s="552"/>
      <c r="AU180" s="552"/>
      <c r="AV180" s="552"/>
      <c r="AW180" s="552"/>
      <c r="AX180" s="552"/>
      <c r="AY180" s="552"/>
      <c r="AZ180" s="552"/>
      <c r="BA180" s="552"/>
      <c r="BB180" s="552"/>
      <c r="BC180" s="552"/>
      <c r="BD180" s="552"/>
      <c r="BE180" s="552"/>
      <c r="BF180" s="552"/>
      <c r="BG180" s="552"/>
      <c r="BH180" s="552"/>
      <c r="BI180" s="552"/>
      <c r="BJ180" s="552"/>
      <c r="BK180" s="552"/>
      <c r="BL180" s="552"/>
      <c r="BM180" s="552"/>
      <c r="BN180" s="552"/>
      <c r="BO180" s="552"/>
      <c r="BP180" s="552"/>
      <c r="BQ180" s="552"/>
      <c r="BR180" s="552"/>
      <c r="BS180" s="552"/>
      <c r="BT180" s="552"/>
      <c r="BU180" s="552"/>
      <c r="BV180" s="552"/>
      <c r="BW180" s="552"/>
      <c r="BX180" s="552"/>
      <c r="BY180" s="552"/>
      <c r="BZ180" s="552"/>
      <c r="CA180" s="552"/>
      <c r="CB180" s="552"/>
      <c r="CC180" s="552"/>
      <c r="CD180" s="552"/>
      <c r="CE180" s="552"/>
      <c r="CF180" s="552"/>
      <c r="CG180" s="552"/>
      <c r="CH180" s="552"/>
      <c r="CI180" s="552"/>
      <c r="CJ180" s="552"/>
      <c r="CK180" s="552"/>
      <c r="CL180" s="552"/>
      <c r="CM180" s="552"/>
      <c r="CN180" s="552"/>
      <c r="CO180" s="552"/>
      <c r="CP180" s="552"/>
      <c r="CQ180" s="552"/>
      <c r="CR180" s="552"/>
      <c r="CS180" s="552"/>
      <c r="CT180" s="552"/>
      <c r="CU180" s="552"/>
      <c r="CV180" s="552"/>
      <c r="CW180" s="552"/>
      <c r="CX180" s="552"/>
      <c r="CY180" s="552"/>
      <c r="CZ180" s="552"/>
      <c r="DA180" s="552"/>
      <c r="DB180" s="552"/>
      <c r="DC180" s="552"/>
      <c r="DD180" s="552"/>
      <c r="DE180" s="552"/>
      <c r="DF180" s="552"/>
      <c r="DG180" s="552"/>
      <c r="DH180" s="552"/>
      <c r="DI180" s="552"/>
      <c r="DJ180" s="552"/>
      <c r="DK180" s="552"/>
      <c r="DL180" s="552"/>
      <c r="DM180" s="552"/>
      <c r="DN180" s="552"/>
      <c r="DO180" s="552"/>
      <c r="DP180" s="552"/>
      <c r="DQ180" s="552"/>
      <c r="DR180" s="552"/>
      <c r="DS180" s="552"/>
      <c r="DT180" s="552"/>
      <c r="DU180" s="552"/>
      <c r="DV180" s="552"/>
      <c r="DW180" s="552"/>
      <c r="DX180" s="552"/>
      <c r="DY180" s="552"/>
      <c r="DZ180" s="552"/>
      <c r="EA180" s="552"/>
      <c r="EB180" s="552"/>
      <c r="EC180" s="552"/>
      <c r="ED180" s="552"/>
      <c r="EE180" s="552"/>
      <c r="EF180" s="552"/>
      <c r="EG180" s="552"/>
      <c r="EH180" s="552"/>
      <c r="EI180" s="552"/>
      <c r="EJ180" s="552"/>
      <c r="EK180" s="552"/>
      <c r="EL180" s="552"/>
      <c r="EM180" s="552"/>
      <c r="EN180" s="552"/>
      <c r="EO180" s="552"/>
      <c r="EP180" s="552"/>
      <c r="EQ180" s="552"/>
      <c r="ER180" s="552"/>
      <c r="ES180" s="552"/>
      <c r="ET180" s="552"/>
      <c r="EU180" s="552"/>
      <c r="EV180" s="552"/>
      <c r="EW180" s="552"/>
      <c r="EX180" s="552"/>
      <c r="EY180" s="552"/>
      <c r="EZ180" s="552"/>
      <c r="FA180" s="552"/>
      <c r="FB180" s="552"/>
      <c r="FC180" s="552"/>
      <c r="FD180" s="552"/>
      <c r="FE180" s="552"/>
      <c r="FF180" s="552"/>
      <c r="FG180" s="552"/>
      <c r="FH180" s="552"/>
      <c r="FI180" s="552"/>
      <c r="FJ180" s="552"/>
      <c r="FK180" s="552"/>
      <c r="FL180" s="552"/>
      <c r="FM180" s="552"/>
      <c r="FN180" s="552"/>
      <c r="FO180" s="552"/>
      <c r="FP180" s="552"/>
      <c r="FQ180" s="552"/>
      <c r="FR180" s="552"/>
      <c r="FS180" s="552"/>
      <c r="FT180" s="552"/>
      <c r="FU180" s="552"/>
      <c r="FV180" s="552"/>
      <c r="FW180" s="552"/>
      <c r="FX180" s="552"/>
      <c r="FY180" s="552"/>
      <c r="FZ180" s="552"/>
      <c r="GA180" s="552"/>
      <c r="GB180" s="552"/>
      <c r="GC180" s="552"/>
      <c r="GD180" s="552"/>
      <c r="GE180" s="552"/>
      <c r="GF180" s="552"/>
      <c r="GG180" s="552"/>
      <c r="GH180" s="552"/>
      <c r="GI180" s="552"/>
      <c r="GJ180" s="552"/>
      <c r="GK180" s="552"/>
      <c r="GL180" s="552"/>
      <c r="GM180" s="552"/>
      <c r="GN180" s="552"/>
      <c r="GO180" s="552"/>
      <c r="GP180" s="552"/>
      <c r="GQ180" s="552"/>
      <c r="GR180" s="552"/>
      <c r="GS180" s="552"/>
      <c r="GT180" s="552"/>
      <c r="GU180" s="552"/>
      <c r="GV180" s="552"/>
      <c r="GW180" s="552"/>
      <c r="GX180" s="552"/>
      <c r="GY180" s="552"/>
      <c r="GZ180" s="552"/>
      <c r="HA180" s="552"/>
      <c r="HB180" s="552"/>
      <c r="HC180" s="552"/>
      <c r="HD180" s="552"/>
      <c r="HE180" s="552"/>
      <c r="HF180" s="552"/>
      <c r="HG180" s="552"/>
      <c r="HH180" s="552"/>
      <c r="HI180" s="552"/>
      <c r="HJ180" s="552"/>
      <c r="HK180" s="552"/>
      <c r="HL180" s="552"/>
      <c r="HM180" s="552"/>
      <c r="HN180" s="552"/>
      <c r="HO180" s="552"/>
      <c r="HP180" s="552"/>
      <c r="HQ180" s="552"/>
      <c r="HR180" s="552"/>
      <c r="HS180" s="552"/>
      <c r="HT180" s="552"/>
      <c r="HU180" s="552"/>
      <c r="HV180" s="552"/>
      <c r="HW180" s="552"/>
      <c r="HX180" s="552"/>
      <c r="HY180" s="552"/>
      <c r="HZ180" s="552"/>
      <c r="IA180" s="552"/>
      <c r="IB180" s="552"/>
      <c r="IC180" s="552"/>
      <c r="ID180" s="552"/>
      <c r="IE180" s="552"/>
      <c r="IF180" s="552"/>
      <c r="IG180" s="552"/>
      <c r="IH180" s="552"/>
      <c r="II180" s="552"/>
      <c r="IJ180" s="552"/>
      <c r="IK180" s="552"/>
      <c r="IL180" s="552"/>
      <c r="IM180" s="552"/>
      <c r="IN180" s="552"/>
      <c r="IO180" s="552"/>
      <c r="IP180" s="552"/>
      <c r="IQ180" s="552"/>
      <c r="IR180" s="552"/>
      <c r="IS180" s="552"/>
      <c r="IT180" s="552"/>
      <c r="IU180" s="552"/>
      <c r="IV180" s="552"/>
      <c r="IW180" s="552"/>
      <c r="IX180" s="552"/>
      <c r="IY180" s="552"/>
      <c r="IZ180" s="552"/>
      <c r="JA180" s="552"/>
      <c r="JB180" s="721"/>
      <c r="JC180" s="721"/>
      <c r="JD180" s="299"/>
      <c r="JE180" s="299"/>
      <c r="JF180" s="549"/>
      <c r="JG180" s="711"/>
      <c r="JH180" s="299"/>
      <c r="JI180" s="307"/>
      <c r="JJ180" s="712"/>
      <c r="JK180" s="566"/>
      <c r="JL180" s="567"/>
      <c r="JM180" s="568"/>
      <c r="JN180" s="569"/>
      <c r="JO180" s="569"/>
      <c r="JP180" s="569"/>
      <c r="JQ180"/>
      <c r="JR180"/>
      <c r="JS180"/>
      <c r="JT180"/>
      <c r="JU180"/>
      <c r="JV180"/>
      <c r="JW180"/>
      <c r="JX180"/>
      <c r="JY180"/>
      <c r="JZ180"/>
      <c r="KA180"/>
      <c r="KB180"/>
      <c r="KC180"/>
      <c r="KD180"/>
      <c r="KE180"/>
      <c r="KF180"/>
      <c r="KG180"/>
      <c r="KH180"/>
      <c r="KI180"/>
      <c r="KJ180"/>
      <c r="KK180"/>
      <c r="KL180"/>
      <c r="KM180"/>
      <c r="KN180"/>
      <c r="KO180"/>
      <c r="KP180"/>
      <c r="KQ180"/>
      <c r="KR180"/>
      <c r="KS180"/>
      <c r="KT180"/>
      <c r="KU180"/>
      <c r="KV180"/>
      <c r="KW180"/>
      <c r="KX180"/>
      <c r="KY180"/>
      <c r="KZ180"/>
      <c r="LA180"/>
      <c r="LB180"/>
      <c r="LC180"/>
      <c r="LD180"/>
      <c r="LE180"/>
      <c r="LF180"/>
      <c r="LG180"/>
      <c r="LH180"/>
      <c r="LI180"/>
      <c r="LJ180"/>
      <c r="LK180"/>
      <c r="LL180"/>
      <c r="LM180"/>
      <c r="LN180"/>
      <c r="LO180"/>
      <c r="LP180"/>
      <c r="LQ180"/>
      <c r="LR180"/>
      <c r="LS180"/>
      <c r="LT180"/>
      <c r="LU180"/>
      <c r="LV180"/>
      <c r="LW180"/>
      <c r="LX180"/>
      <c r="LY180"/>
      <c r="LZ180"/>
      <c r="MA180"/>
      <c r="MB180"/>
      <c r="MC180"/>
      <c r="MD180"/>
      <c r="ME180"/>
      <c r="MF180"/>
      <c r="MG180"/>
      <c r="MH180"/>
      <c r="MI180"/>
      <c r="MJ180"/>
      <c r="MK180"/>
      <c r="ML180"/>
      <c r="MM180"/>
      <c r="MN180"/>
      <c r="MO180"/>
      <c r="MP180"/>
      <c r="MQ180"/>
      <c r="MR180"/>
      <c r="MS180"/>
      <c r="MT180"/>
      <c r="MU180"/>
      <c r="MV180"/>
      <c r="MW180"/>
      <c r="MX180"/>
      <c r="MY180"/>
      <c r="MZ180"/>
      <c r="NA180"/>
      <c r="NB180"/>
      <c r="NC180"/>
    </row>
    <row r="181" spans="1:367" s="550" customFormat="1" ht="21.95" customHeight="1">
      <c r="A181" s="554"/>
      <c r="B181" s="555"/>
      <c r="C181" s="49"/>
      <c r="D181" s="50"/>
      <c r="E181" s="346"/>
      <c r="F181" s="552"/>
      <c r="G181" s="552"/>
      <c r="H181" s="552"/>
      <c r="I181" s="552"/>
      <c r="J181" s="552"/>
      <c r="K181" s="552"/>
      <c r="L181" s="552"/>
      <c r="M181" s="552"/>
      <c r="N181" s="552"/>
      <c r="O181" s="552"/>
      <c r="P181" s="552"/>
      <c r="Q181" s="552"/>
      <c r="R181" s="552"/>
      <c r="S181" s="552"/>
      <c r="T181" s="552"/>
      <c r="U181" s="552"/>
      <c r="V181" s="552"/>
      <c r="W181" s="552"/>
      <c r="X181" s="552"/>
      <c r="Y181" s="552"/>
      <c r="Z181" s="552"/>
      <c r="AA181" s="552"/>
      <c r="AB181" s="552"/>
      <c r="AC181" s="552"/>
      <c r="AD181" s="552"/>
      <c r="AE181" s="552"/>
      <c r="AF181" s="552"/>
      <c r="AG181" s="552"/>
      <c r="AH181" s="552"/>
      <c r="AI181" s="552"/>
      <c r="AJ181" s="552"/>
      <c r="AK181" s="552"/>
      <c r="AL181" s="552"/>
      <c r="AM181" s="552"/>
      <c r="AN181" s="552"/>
      <c r="AO181" s="552"/>
      <c r="AP181" s="552"/>
      <c r="AQ181" s="552"/>
      <c r="AR181" s="552"/>
      <c r="AS181" s="552"/>
      <c r="AT181" s="552"/>
      <c r="AU181" s="552"/>
      <c r="AV181" s="552"/>
      <c r="AW181" s="552"/>
      <c r="AX181" s="552"/>
      <c r="AY181" s="552"/>
      <c r="AZ181" s="552"/>
      <c r="BA181" s="552"/>
      <c r="BB181" s="552"/>
      <c r="BC181" s="552"/>
      <c r="BD181" s="552"/>
      <c r="BE181" s="552"/>
      <c r="BF181" s="552"/>
      <c r="BG181" s="552"/>
      <c r="BH181" s="552"/>
      <c r="BI181" s="552"/>
      <c r="BJ181" s="552"/>
      <c r="BK181" s="552"/>
      <c r="BL181" s="552"/>
      <c r="BM181" s="552"/>
      <c r="BN181" s="552"/>
      <c r="BO181" s="552"/>
      <c r="BP181" s="552"/>
      <c r="BQ181" s="552"/>
      <c r="BR181" s="552"/>
      <c r="BS181" s="552"/>
      <c r="BT181" s="552"/>
      <c r="BU181" s="552"/>
      <c r="BV181" s="552"/>
      <c r="BW181" s="552"/>
      <c r="BX181" s="552"/>
      <c r="BY181" s="552"/>
      <c r="BZ181" s="552"/>
      <c r="CA181" s="552"/>
      <c r="CB181" s="552"/>
      <c r="CC181" s="552"/>
      <c r="CD181" s="552"/>
      <c r="CE181" s="552"/>
      <c r="CF181" s="552"/>
      <c r="CG181" s="552"/>
      <c r="CH181" s="552"/>
      <c r="CI181" s="552"/>
      <c r="CJ181" s="552"/>
      <c r="CK181" s="552"/>
      <c r="CL181" s="552"/>
      <c r="CM181" s="552"/>
      <c r="CN181" s="552"/>
      <c r="CO181" s="552"/>
      <c r="CP181" s="552"/>
      <c r="CQ181" s="552"/>
      <c r="CR181" s="552"/>
      <c r="CS181" s="552"/>
      <c r="CT181" s="552"/>
      <c r="CU181" s="552"/>
      <c r="CV181" s="552"/>
      <c r="CW181" s="552"/>
      <c r="CX181" s="552"/>
      <c r="CY181" s="552"/>
      <c r="CZ181" s="552"/>
      <c r="DA181" s="552"/>
      <c r="DB181" s="552"/>
      <c r="DC181" s="552"/>
      <c r="DD181" s="552"/>
      <c r="DE181" s="552"/>
      <c r="DF181" s="552"/>
      <c r="DG181" s="552"/>
      <c r="DH181" s="552"/>
      <c r="DI181" s="552"/>
      <c r="DJ181" s="552"/>
      <c r="DK181" s="552"/>
      <c r="DL181" s="552"/>
      <c r="DM181" s="552"/>
      <c r="DN181" s="552"/>
      <c r="DO181" s="552"/>
      <c r="DP181" s="552"/>
      <c r="DQ181" s="552"/>
      <c r="DR181" s="552"/>
      <c r="DS181" s="552"/>
      <c r="DT181" s="552"/>
      <c r="DU181" s="552"/>
      <c r="DV181" s="552"/>
      <c r="DW181" s="552"/>
      <c r="DX181" s="552"/>
      <c r="DY181" s="552"/>
      <c r="DZ181" s="552"/>
      <c r="EA181" s="552"/>
      <c r="EB181" s="552"/>
      <c r="EC181" s="552"/>
      <c r="ED181" s="552"/>
      <c r="EE181" s="552"/>
      <c r="EF181" s="552"/>
      <c r="EG181" s="552"/>
      <c r="EH181" s="552"/>
      <c r="EI181" s="552"/>
      <c r="EJ181" s="552"/>
      <c r="EK181" s="552"/>
      <c r="EL181" s="552"/>
      <c r="EM181" s="552"/>
      <c r="EN181" s="552"/>
      <c r="EO181" s="552"/>
      <c r="EP181" s="552"/>
      <c r="EQ181" s="552"/>
      <c r="ER181" s="552"/>
      <c r="ES181" s="552"/>
      <c r="ET181" s="552"/>
      <c r="EU181" s="552"/>
      <c r="EV181" s="552"/>
      <c r="EW181" s="552"/>
      <c r="EX181" s="552"/>
      <c r="EY181" s="552"/>
      <c r="EZ181" s="552"/>
      <c r="FA181" s="552"/>
      <c r="FB181" s="552"/>
      <c r="FC181" s="552"/>
      <c r="FD181" s="552"/>
      <c r="FE181" s="552"/>
      <c r="FF181" s="552"/>
      <c r="FG181" s="552"/>
      <c r="FH181" s="552"/>
      <c r="FI181" s="552"/>
      <c r="FJ181" s="552"/>
      <c r="FK181" s="552"/>
      <c r="FL181" s="552"/>
      <c r="FM181" s="552"/>
      <c r="FN181" s="552"/>
      <c r="FO181" s="552"/>
      <c r="FP181" s="552"/>
      <c r="FQ181" s="552"/>
      <c r="FR181" s="552"/>
      <c r="FS181" s="552"/>
      <c r="FT181" s="552"/>
      <c r="FU181" s="552"/>
      <c r="FV181" s="552"/>
      <c r="FW181" s="552"/>
      <c r="FX181" s="552"/>
      <c r="FY181" s="552"/>
      <c r="FZ181" s="552"/>
      <c r="GA181" s="552"/>
      <c r="GB181" s="552"/>
      <c r="GC181" s="552"/>
      <c r="GD181" s="552"/>
      <c r="GE181" s="552"/>
      <c r="GF181" s="552"/>
      <c r="GG181" s="552"/>
      <c r="GH181" s="552"/>
      <c r="GI181" s="552"/>
      <c r="GJ181" s="552"/>
      <c r="GK181" s="552"/>
      <c r="GL181" s="552"/>
      <c r="GM181" s="552"/>
      <c r="GN181" s="552"/>
      <c r="GO181" s="552"/>
      <c r="GP181" s="552"/>
      <c r="GQ181" s="552"/>
      <c r="GR181" s="552"/>
      <c r="GS181" s="552"/>
      <c r="GT181" s="552"/>
      <c r="GU181" s="552"/>
      <c r="GV181" s="552"/>
      <c r="GW181" s="552"/>
      <c r="GX181" s="552"/>
      <c r="GY181" s="552"/>
      <c r="GZ181" s="552"/>
      <c r="HA181" s="552"/>
      <c r="HB181" s="552"/>
      <c r="HC181" s="552"/>
      <c r="HD181" s="552"/>
      <c r="HE181" s="552"/>
      <c r="HF181" s="552"/>
      <c r="HG181" s="552"/>
      <c r="HH181" s="552"/>
      <c r="HI181" s="552"/>
      <c r="HJ181" s="552"/>
      <c r="HK181" s="552"/>
      <c r="HL181" s="552"/>
      <c r="HM181" s="552"/>
      <c r="HN181" s="552"/>
      <c r="HO181" s="552"/>
      <c r="HP181" s="552"/>
      <c r="HQ181" s="552"/>
      <c r="HR181" s="552"/>
      <c r="HS181" s="552"/>
      <c r="HT181" s="552"/>
      <c r="HU181" s="552"/>
      <c r="HV181" s="552"/>
      <c r="HW181" s="552"/>
      <c r="HX181" s="552"/>
      <c r="HY181" s="552"/>
      <c r="HZ181" s="552"/>
      <c r="IA181" s="552"/>
      <c r="IB181" s="552"/>
      <c r="IC181" s="552"/>
      <c r="ID181" s="552"/>
      <c r="IE181" s="552"/>
      <c r="IF181" s="552"/>
      <c r="IG181" s="552"/>
      <c r="IH181" s="552"/>
      <c r="II181" s="552"/>
      <c r="IJ181" s="552"/>
      <c r="IK181" s="552"/>
      <c r="IL181" s="552"/>
      <c r="IM181" s="552"/>
      <c r="IN181" s="552"/>
      <c r="IO181" s="552"/>
      <c r="IP181" s="552"/>
      <c r="IQ181" s="552"/>
      <c r="IR181" s="552"/>
      <c r="IS181" s="552"/>
      <c r="IT181" s="552"/>
      <c r="IU181" s="552"/>
      <c r="IV181" s="552"/>
      <c r="IW181" s="552"/>
      <c r="IX181" s="552"/>
      <c r="IY181" s="552"/>
      <c r="IZ181" s="552"/>
      <c r="JA181" s="552"/>
      <c r="JB181" s="721"/>
      <c r="JC181" s="721"/>
      <c r="JD181" s="299"/>
      <c r="JE181" s="299"/>
      <c r="JF181" s="549"/>
      <c r="JG181" s="711"/>
      <c r="JH181" s="299"/>
      <c r="JI181" s="307"/>
      <c r="JJ181" s="712"/>
      <c r="JK181" s="566"/>
      <c r="JL181" s="567"/>
      <c r="JM181" s="568"/>
      <c r="JN181" s="569"/>
      <c r="JO181" s="569"/>
      <c r="JP181" s="569"/>
      <c r="JQ181"/>
      <c r="JR181"/>
      <c r="JS181"/>
      <c r="JT181"/>
      <c r="JU181"/>
      <c r="JV181"/>
      <c r="JW181"/>
      <c r="JX181"/>
      <c r="JY181"/>
      <c r="JZ181"/>
      <c r="KA181"/>
      <c r="KB181"/>
      <c r="KC181"/>
      <c r="KD181"/>
      <c r="KE181"/>
      <c r="KF181"/>
      <c r="KG181"/>
      <c r="KH181"/>
      <c r="KI181"/>
      <c r="KJ181"/>
      <c r="KK181"/>
      <c r="KL181"/>
      <c r="KM181"/>
      <c r="KN181"/>
      <c r="KO181"/>
      <c r="KP181"/>
      <c r="KQ181"/>
      <c r="KR181"/>
      <c r="KS181"/>
      <c r="KT181"/>
      <c r="KU181"/>
      <c r="KV181"/>
      <c r="KW181"/>
      <c r="KX181"/>
      <c r="KY181"/>
      <c r="KZ181"/>
      <c r="LA181"/>
      <c r="LB181"/>
      <c r="LC181"/>
      <c r="LD181"/>
      <c r="LE181"/>
      <c r="LF181"/>
      <c r="LG181"/>
      <c r="LH181"/>
      <c r="LI181"/>
      <c r="LJ181"/>
      <c r="LK181"/>
      <c r="LL181"/>
      <c r="LM181"/>
      <c r="LN181"/>
      <c r="LO181"/>
      <c r="LP181"/>
      <c r="LQ181"/>
      <c r="LR181"/>
      <c r="LS181"/>
      <c r="LT181"/>
      <c r="LU181"/>
      <c r="LV181"/>
      <c r="LW181"/>
      <c r="LX181"/>
      <c r="LY181"/>
      <c r="LZ181"/>
      <c r="MA181"/>
      <c r="MB181"/>
      <c r="MC181"/>
      <c r="MD181"/>
      <c r="ME181"/>
      <c r="MF181"/>
      <c r="MG181"/>
      <c r="MH181"/>
      <c r="MI181"/>
      <c r="MJ181"/>
      <c r="MK181"/>
      <c r="ML181"/>
      <c r="MM181"/>
      <c r="MN181"/>
      <c r="MO181"/>
      <c r="MP181"/>
      <c r="MQ181"/>
      <c r="MR181"/>
      <c r="MS181"/>
      <c r="MT181"/>
      <c r="MU181"/>
      <c r="MV181"/>
      <c r="MW181"/>
      <c r="MX181"/>
      <c r="MY181"/>
      <c r="MZ181"/>
      <c r="NA181"/>
      <c r="NB181"/>
      <c r="NC181"/>
    </row>
    <row r="182" spans="1:367" s="550" customFormat="1" ht="21.95" customHeight="1">
      <c r="A182" s="554"/>
      <c r="B182" s="555"/>
      <c r="C182" s="49"/>
      <c r="D182" s="50"/>
      <c r="E182" s="346"/>
      <c r="F182" s="552"/>
      <c r="G182" s="552"/>
      <c r="H182" s="552"/>
      <c r="I182" s="552"/>
      <c r="J182" s="552"/>
      <c r="K182" s="552"/>
      <c r="L182" s="552"/>
      <c r="M182" s="552"/>
      <c r="N182" s="552"/>
      <c r="O182" s="552"/>
      <c r="P182" s="552"/>
      <c r="Q182" s="552"/>
      <c r="R182" s="552"/>
      <c r="S182" s="552"/>
      <c r="T182" s="552"/>
      <c r="U182" s="552"/>
      <c r="V182" s="552"/>
      <c r="W182" s="552"/>
      <c r="X182" s="552"/>
      <c r="Y182" s="552"/>
      <c r="Z182" s="552"/>
      <c r="AA182" s="552"/>
      <c r="AB182" s="552"/>
      <c r="AC182" s="552"/>
      <c r="AD182" s="552"/>
      <c r="AE182" s="552"/>
      <c r="AF182" s="552"/>
      <c r="AG182" s="552"/>
      <c r="AH182" s="552"/>
      <c r="AI182" s="552"/>
      <c r="AJ182" s="552"/>
      <c r="AK182" s="552"/>
      <c r="AL182" s="552"/>
      <c r="AM182" s="552"/>
      <c r="AN182" s="552"/>
      <c r="AO182" s="552"/>
      <c r="AP182" s="552"/>
      <c r="AQ182" s="552"/>
      <c r="AR182" s="552"/>
      <c r="AS182" s="552"/>
      <c r="AT182" s="552"/>
      <c r="AU182" s="552"/>
      <c r="AV182" s="552"/>
      <c r="AW182" s="552"/>
      <c r="AX182" s="552"/>
      <c r="AY182" s="552"/>
      <c r="AZ182" s="552"/>
      <c r="BA182" s="552"/>
      <c r="BB182" s="552"/>
      <c r="BC182" s="552"/>
      <c r="BD182" s="552"/>
      <c r="BE182" s="552"/>
      <c r="BF182" s="552"/>
      <c r="BG182" s="552"/>
      <c r="BH182" s="552"/>
      <c r="BI182" s="552"/>
      <c r="BJ182" s="552"/>
      <c r="BK182" s="552"/>
      <c r="BL182" s="552"/>
      <c r="BM182" s="552"/>
      <c r="BN182" s="552"/>
      <c r="BO182" s="552"/>
      <c r="BP182" s="552"/>
      <c r="BQ182" s="552"/>
      <c r="BR182" s="552"/>
      <c r="BS182" s="552"/>
      <c r="BT182" s="552"/>
      <c r="BU182" s="552"/>
      <c r="BV182" s="552"/>
      <c r="BW182" s="552"/>
      <c r="BX182" s="552"/>
      <c r="BY182" s="552"/>
      <c r="BZ182" s="552"/>
      <c r="CA182" s="552"/>
      <c r="CB182" s="552"/>
      <c r="CC182" s="552"/>
      <c r="CD182" s="552"/>
      <c r="CE182" s="552"/>
      <c r="CF182" s="552"/>
      <c r="CG182" s="552"/>
      <c r="CH182" s="552"/>
      <c r="CI182" s="552"/>
      <c r="CJ182" s="552"/>
      <c r="CK182" s="552"/>
      <c r="CL182" s="552"/>
      <c r="CM182" s="552"/>
      <c r="CN182" s="552"/>
      <c r="CO182" s="552"/>
      <c r="CP182" s="552"/>
      <c r="CQ182" s="552"/>
      <c r="CR182" s="552"/>
      <c r="CS182" s="552"/>
      <c r="CT182" s="552"/>
      <c r="CU182" s="552"/>
      <c r="CV182" s="552"/>
      <c r="CW182" s="552"/>
      <c r="CX182" s="552"/>
      <c r="CY182" s="552"/>
      <c r="CZ182" s="552"/>
      <c r="DA182" s="552"/>
      <c r="DB182" s="552"/>
      <c r="DC182" s="552"/>
      <c r="DD182" s="552"/>
      <c r="DE182" s="552"/>
      <c r="DF182" s="552"/>
      <c r="DG182" s="552"/>
      <c r="DH182" s="552"/>
      <c r="DI182" s="552"/>
      <c r="DJ182" s="552"/>
      <c r="DK182" s="552"/>
      <c r="DL182" s="552"/>
      <c r="DM182" s="552"/>
      <c r="DN182" s="552"/>
      <c r="DO182" s="552"/>
      <c r="DP182" s="552"/>
      <c r="DQ182" s="552"/>
      <c r="DR182" s="552"/>
      <c r="DS182" s="552"/>
      <c r="DT182" s="552"/>
      <c r="DU182" s="552"/>
      <c r="DV182" s="552"/>
      <c r="DW182" s="552"/>
      <c r="DX182" s="552"/>
      <c r="DY182" s="552"/>
      <c r="DZ182" s="552"/>
      <c r="EA182" s="552"/>
      <c r="EB182" s="552"/>
      <c r="EC182" s="552"/>
      <c r="ED182" s="552"/>
      <c r="EE182" s="552"/>
      <c r="EF182" s="552"/>
      <c r="EG182" s="552"/>
      <c r="EH182" s="552"/>
      <c r="EI182" s="552"/>
      <c r="EJ182" s="552"/>
      <c r="EK182" s="552"/>
      <c r="EL182" s="552"/>
      <c r="EM182" s="552"/>
      <c r="EN182" s="552"/>
      <c r="EO182" s="552"/>
      <c r="EP182" s="552"/>
      <c r="EQ182" s="552"/>
      <c r="ER182" s="552"/>
      <c r="ES182" s="552"/>
      <c r="ET182" s="552"/>
      <c r="EU182" s="552"/>
      <c r="EV182" s="552"/>
      <c r="EW182" s="552"/>
      <c r="EX182" s="552"/>
      <c r="EY182" s="552"/>
      <c r="EZ182" s="552"/>
      <c r="FA182" s="552"/>
      <c r="FB182" s="552"/>
      <c r="FC182" s="552"/>
      <c r="FD182" s="552"/>
      <c r="FE182" s="552"/>
      <c r="FF182" s="552"/>
      <c r="FG182" s="552"/>
      <c r="FH182" s="552"/>
      <c r="FI182" s="552"/>
      <c r="FJ182" s="552"/>
      <c r="FK182" s="552"/>
      <c r="FL182" s="552"/>
      <c r="FM182" s="552"/>
      <c r="FN182" s="552"/>
      <c r="FO182" s="552"/>
      <c r="FP182" s="552"/>
      <c r="FQ182" s="552"/>
      <c r="FR182" s="552"/>
      <c r="FS182" s="552"/>
      <c r="FT182" s="552"/>
      <c r="FU182" s="552"/>
      <c r="FV182" s="552"/>
      <c r="FW182" s="552"/>
      <c r="FX182" s="552"/>
      <c r="FY182" s="552"/>
      <c r="FZ182" s="552"/>
      <c r="GA182" s="552"/>
      <c r="GB182" s="552"/>
      <c r="GC182" s="552"/>
      <c r="GD182" s="552"/>
      <c r="GE182" s="552"/>
      <c r="GF182" s="552"/>
      <c r="GG182" s="552"/>
      <c r="GH182" s="552"/>
      <c r="GI182" s="552"/>
      <c r="GJ182" s="552"/>
      <c r="GK182" s="552"/>
      <c r="GL182" s="552"/>
      <c r="GM182" s="552"/>
      <c r="GN182" s="552"/>
      <c r="GO182" s="552"/>
      <c r="GP182" s="552"/>
      <c r="GQ182" s="552"/>
      <c r="GR182" s="552"/>
      <c r="GS182" s="552"/>
      <c r="GT182" s="552"/>
      <c r="GU182" s="552"/>
      <c r="GV182" s="552"/>
      <c r="GW182" s="552"/>
      <c r="GX182" s="552"/>
      <c r="GY182" s="552"/>
      <c r="GZ182" s="552"/>
      <c r="HA182" s="552"/>
      <c r="HB182" s="552"/>
      <c r="HC182" s="552"/>
      <c r="HD182" s="552"/>
      <c r="HE182" s="552"/>
      <c r="HF182" s="552"/>
      <c r="HG182" s="552"/>
      <c r="HH182" s="552"/>
      <c r="HI182" s="552"/>
      <c r="HJ182" s="552"/>
      <c r="HK182" s="552"/>
      <c r="HL182" s="552"/>
      <c r="HM182" s="552"/>
      <c r="HN182" s="552"/>
      <c r="HO182" s="552"/>
      <c r="HP182" s="552"/>
      <c r="HQ182" s="552"/>
      <c r="HR182" s="552"/>
      <c r="HS182" s="552"/>
      <c r="HT182" s="552"/>
      <c r="HU182" s="552"/>
      <c r="HV182" s="552"/>
      <c r="HW182" s="552"/>
      <c r="HX182" s="552"/>
      <c r="HY182" s="552"/>
      <c r="HZ182" s="552"/>
      <c r="IA182" s="552"/>
      <c r="IB182" s="552"/>
      <c r="IC182" s="552"/>
      <c r="ID182" s="552"/>
      <c r="IE182" s="552"/>
      <c r="IF182" s="552"/>
      <c r="IG182" s="552"/>
      <c r="IH182" s="552"/>
      <c r="II182" s="552"/>
      <c r="IJ182" s="552"/>
      <c r="IK182" s="552"/>
      <c r="IL182" s="552"/>
      <c r="IM182" s="552"/>
      <c r="IN182" s="552"/>
      <c r="IO182" s="552"/>
      <c r="IP182" s="552"/>
      <c r="IQ182" s="552"/>
      <c r="IR182" s="552"/>
      <c r="IS182" s="552"/>
      <c r="IT182" s="552"/>
      <c r="IU182" s="552"/>
      <c r="IV182" s="552"/>
      <c r="IW182" s="552"/>
      <c r="IX182" s="552"/>
      <c r="IY182" s="552"/>
      <c r="IZ182" s="552"/>
      <c r="JA182" s="552"/>
      <c r="JB182" s="721"/>
      <c r="JC182" s="721"/>
      <c r="JD182" s="299"/>
      <c r="JE182" s="299"/>
      <c r="JF182" s="549"/>
      <c r="JG182" s="711"/>
      <c r="JH182" s="299"/>
      <c r="JI182" s="307"/>
      <c r="JJ182" s="712"/>
      <c r="JK182" s="566"/>
      <c r="JL182" s="567"/>
      <c r="JM182" s="568"/>
      <c r="JN182" s="569"/>
      <c r="JO182" s="569"/>
      <c r="JP182" s="569"/>
      <c r="JQ182"/>
      <c r="JR182"/>
      <c r="JS182"/>
      <c r="JT182"/>
      <c r="JU182"/>
      <c r="JV182"/>
      <c r="JW182"/>
      <c r="JX182"/>
      <c r="JY182"/>
      <c r="JZ182"/>
      <c r="KA182"/>
      <c r="KB182"/>
      <c r="KC182"/>
      <c r="KD182"/>
      <c r="KE182"/>
      <c r="KF182"/>
      <c r="KG182"/>
      <c r="KH182"/>
      <c r="KI182"/>
      <c r="KJ182"/>
      <c r="KK182"/>
      <c r="KL182"/>
      <c r="KM182"/>
      <c r="KN182"/>
      <c r="KO182"/>
      <c r="KP182"/>
      <c r="KQ182"/>
      <c r="KR182"/>
      <c r="KS182"/>
      <c r="KT182"/>
      <c r="KU182"/>
      <c r="KV182"/>
      <c r="KW182"/>
      <c r="KX182"/>
      <c r="KY182"/>
      <c r="KZ182"/>
      <c r="LA182"/>
      <c r="LB182"/>
      <c r="LC182"/>
      <c r="LD182"/>
      <c r="LE182"/>
      <c r="LF182"/>
      <c r="LG182"/>
      <c r="LH182"/>
      <c r="LI182"/>
      <c r="LJ182"/>
      <c r="LK182"/>
      <c r="LL182"/>
      <c r="LM182"/>
      <c r="LN182"/>
      <c r="LO182"/>
      <c r="LP182"/>
      <c r="LQ182"/>
      <c r="LR182"/>
      <c r="LS182"/>
      <c r="LT182"/>
      <c r="LU182"/>
      <c r="LV182"/>
      <c r="LW182"/>
      <c r="LX182"/>
      <c r="LY182"/>
      <c r="LZ182"/>
      <c r="MA182"/>
      <c r="MB182"/>
      <c r="MC182"/>
      <c r="MD182"/>
      <c r="ME182"/>
      <c r="MF182"/>
      <c r="MG182"/>
      <c r="MH182"/>
      <c r="MI182"/>
      <c r="MJ182"/>
      <c r="MK182"/>
      <c r="ML182"/>
      <c r="MM182"/>
      <c r="MN182"/>
      <c r="MO182"/>
      <c r="MP182"/>
      <c r="MQ182"/>
      <c r="MR182"/>
      <c r="MS182"/>
      <c r="MT182"/>
      <c r="MU182"/>
      <c r="MV182"/>
      <c r="MW182"/>
      <c r="MX182"/>
      <c r="MY182"/>
      <c r="MZ182"/>
      <c r="NA182"/>
      <c r="NB182"/>
      <c r="NC182"/>
    </row>
    <row r="183" spans="1:367" s="550" customFormat="1" ht="21.95" customHeight="1">
      <c r="A183" s="554"/>
      <c r="B183" s="555"/>
      <c r="C183" s="49"/>
      <c r="D183" s="50"/>
      <c r="E183" s="346"/>
      <c r="F183" s="552"/>
      <c r="G183" s="552"/>
      <c r="H183" s="552"/>
      <c r="I183" s="552"/>
      <c r="J183" s="552"/>
      <c r="K183" s="552"/>
      <c r="L183" s="552"/>
      <c r="M183" s="552"/>
      <c r="N183" s="552"/>
      <c r="O183" s="552"/>
      <c r="P183" s="552"/>
      <c r="Q183" s="552"/>
      <c r="R183" s="552"/>
      <c r="S183" s="552"/>
      <c r="T183" s="552"/>
      <c r="U183" s="552"/>
      <c r="V183" s="552"/>
      <c r="W183" s="552"/>
      <c r="X183" s="552"/>
      <c r="Y183" s="552"/>
      <c r="Z183" s="552"/>
      <c r="AA183" s="552"/>
      <c r="AB183" s="552"/>
      <c r="AC183" s="552"/>
      <c r="AD183" s="552"/>
      <c r="AE183" s="552"/>
      <c r="AF183" s="552"/>
      <c r="AG183" s="552"/>
      <c r="AH183" s="552"/>
      <c r="AI183" s="552"/>
      <c r="AJ183" s="552"/>
      <c r="AK183" s="552"/>
      <c r="AL183" s="552"/>
      <c r="AM183" s="552"/>
      <c r="AN183" s="552"/>
      <c r="AO183" s="552"/>
      <c r="AP183" s="552"/>
      <c r="AQ183" s="552"/>
      <c r="AR183" s="552"/>
      <c r="AS183" s="552"/>
      <c r="AT183" s="552"/>
      <c r="AU183" s="552"/>
      <c r="AV183" s="552"/>
      <c r="AW183" s="552"/>
      <c r="AX183" s="552"/>
      <c r="AY183" s="552"/>
      <c r="AZ183" s="552"/>
      <c r="BA183" s="552"/>
      <c r="BB183" s="552"/>
      <c r="BC183" s="552"/>
      <c r="BD183" s="552"/>
      <c r="BE183" s="552"/>
      <c r="BF183" s="552"/>
      <c r="BG183" s="552"/>
      <c r="BH183" s="552"/>
      <c r="BI183" s="552"/>
      <c r="BJ183" s="552"/>
      <c r="BK183" s="552"/>
      <c r="BL183" s="552"/>
      <c r="BM183" s="552"/>
      <c r="BN183" s="552"/>
      <c r="BO183" s="552"/>
      <c r="BP183" s="552"/>
      <c r="BQ183" s="552"/>
      <c r="BR183" s="552"/>
      <c r="BS183" s="552"/>
      <c r="BT183" s="552"/>
      <c r="BU183" s="552"/>
      <c r="BV183" s="552"/>
      <c r="BW183" s="552"/>
      <c r="BX183" s="552"/>
      <c r="BY183" s="552"/>
      <c r="BZ183" s="552"/>
      <c r="CA183" s="552"/>
      <c r="CB183" s="552"/>
      <c r="CC183" s="552"/>
      <c r="CD183" s="552"/>
      <c r="CE183" s="552"/>
      <c r="CF183" s="552"/>
      <c r="CG183" s="552"/>
      <c r="CH183" s="552"/>
      <c r="CI183" s="552"/>
      <c r="CJ183" s="552"/>
      <c r="CK183" s="552"/>
      <c r="CL183" s="552"/>
      <c r="CM183" s="552"/>
      <c r="CN183" s="552"/>
      <c r="CO183" s="552"/>
      <c r="CP183" s="552"/>
      <c r="CQ183" s="552"/>
      <c r="CR183" s="552"/>
      <c r="CS183" s="552"/>
      <c r="CT183" s="552"/>
      <c r="CU183" s="552"/>
      <c r="CV183" s="552"/>
      <c r="CW183" s="552"/>
      <c r="CX183" s="552"/>
      <c r="CY183" s="552"/>
      <c r="CZ183" s="552"/>
      <c r="DA183" s="552"/>
      <c r="DB183" s="552"/>
      <c r="DC183" s="552"/>
      <c r="DD183" s="552"/>
      <c r="DE183" s="552"/>
      <c r="DF183" s="552"/>
      <c r="DG183" s="552"/>
      <c r="DH183" s="552"/>
      <c r="DI183" s="552"/>
      <c r="DJ183" s="552"/>
      <c r="DK183" s="552"/>
      <c r="DL183" s="552"/>
      <c r="DM183" s="552"/>
      <c r="DN183" s="552"/>
      <c r="DO183" s="552"/>
      <c r="DP183" s="552"/>
      <c r="DQ183" s="552"/>
      <c r="DR183" s="552"/>
      <c r="DS183" s="552"/>
      <c r="DT183" s="552"/>
      <c r="DU183" s="552"/>
      <c r="DV183" s="552"/>
      <c r="DW183" s="552"/>
      <c r="DX183" s="552"/>
      <c r="DY183" s="552"/>
      <c r="DZ183" s="552"/>
      <c r="EA183" s="552"/>
      <c r="EB183" s="552"/>
      <c r="EC183" s="552"/>
      <c r="ED183" s="552"/>
      <c r="EE183" s="552"/>
      <c r="EF183" s="552"/>
      <c r="EG183" s="552"/>
      <c r="EH183" s="552"/>
      <c r="EI183" s="552"/>
      <c r="EJ183" s="552"/>
      <c r="EK183" s="552"/>
      <c r="EL183" s="552"/>
      <c r="EM183" s="552"/>
      <c r="EN183" s="552"/>
      <c r="EO183" s="552"/>
      <c r="EP183" s="552"/>
      <c r="EQ183" s="552"/>
      <c r="ER183" s="552"/>
      <c r="ES183" s="552"/>
      <c r="ET183" s="552"/>
      <c r="EU183" s="552"/>
      <c r="EV183" s="552"/>
      <c r="EW183" s="552"/>
      <c r="EX183" s="552"/>
      <c r="EY183" s="552"/>
      <c r="EZ183" s="552"/>
      <c r="FA183" s="552"/>
      <c r="FB183" s="552"/>
      <c r="FC183" s="552"/>
      <c r="FD183" s="552"/>
      <c r="FE183" s="552"/>
      <c r="FF183" s="552"/>
      <c r="FG183" s="552"/>
      <c r="FH183" s="552"/>
      <c r="FI183" s="552"/>
      <c r="FJ183" s="552"/>
      <c r="FK183" s="552"/>
      <c r="FL183" s="552"/>
      <c r="FM183" s="552"/>
      <c r="FN183" s="552"/>
      <c r="FO183" s="552"/>
      <c r="FP183" s="552"/>
      <c r="FQ183" s="552"/>
      <c r="FR183" s="552"/>
      <c r="FS183" s="552"/>
      <c r="FT183" s="552"/>
      <c r="FU183" s="552"/>
      <c r="FV183" s="552"/>
      <c r="FW183" s="552"/>
      <c r="FX183" s="552"/>
      <c r="FY183" s="552"/>
      <c r="FZ183" s="552"/>
      <c r="GA183" s="552"/>
      <c r="GB183" s="552"/>
      <c r="GC183" s="552"/>
      <c r="GD183" s="552"/>
      <c r="GE183" s="552"/>
      <c r="GF183" s="552"/>
      <c r="GG183" s="552"/>
      <c r="GH183" s="552"/>
      <c r="GI183" s="552"/>
      <c r="GJ183" s="552"/>
      <c r="GK183" s="552"/>
      <c r="GL183" s="552"/>
      <c r="GM183" s="552"/>
      <c r="GN183" s="552"/>
      <c r="GO183" s="552"/>
      <c r="GP183" s="552"/>
      <c r="GQ183" s="552"/>
      <c r="GR183" s="552"/>
      <c r="GS183" s="552"/>
      <c r="GT183" s="552"/>
      <c r="GU183" s="552"/>
      <c r="GV183" s="552"/>
      <c r="GW183" s="552"/>
      <c r="GX183" s="552"/>
      <c r="GY183" s="552"/>
      <c r="GZ183" s="552"/>
      <c r="HA183" s="552"/>
      <c r="HB183" s="552"/>
      <c r="HC183" s="552"/>
      <c r="HD183" s="552"/>
      <c r="HE183" s="552"/>
      <c r="HF183" s="552"/>
      <c r="HG183" s="552"/>
      <c r="HH183" s="552"/>
      <c r="HI183" s="552"/>
      <c r="HJ183" s="552"/>
      <c r="HK183" s="552"/>
      <c r="HL183" s="552"/>
      <c r="HM183" s="552"/>
      <c r="HN183" s="552"/>
      <c r="HO183" s="552"/>
      <c r="HP183" s="552"/>
      <c r="HQ183" s="552"/>
      <c r="HR183" s="552"/>
      <c r="HS183" s="552"/>
      <c r="HT183" s="552"/>
      <c r="HU183" s="552"/>
      <c r="HV183" s="552"/>
      <c r="HW183" s="552"/>
      <c r="HX183" s="552"/>
      <c r="HY183" s="552"/>
      <c r="HZ183" s="552"/>
      <c r="IA183" s="552"/>
      <c r="IB183" s="552"/>
      <c r="IC183" s="552"/>
      <c r="ID183" s="552"/>
      <c r="IE183" s="552"/>
      <c r="IF183" s="552"/>
      <c r="IG183" s="552"/>
      <c r="IH183" s="552"/>
      <c r="II183" s="552"/>
      <c r="IJ183" s="552"/>
      <c r="IK183" s="552"/>
      <c r="IL183" s="552"/>
      <c r="IM183" s="552"/>
      <c r="IN183" s="552"/>
      <c r="IO183" s="552"/>
      <c r="IP183" s="552"/>
      <c r="IQ183" s="552"/>
      <c r="IR183" s="552"/>
      <c r="IS183" s="552"/>
      <c r="IT183" s="552"/>
      <c r="IU183" s="552"/>
      <c r="IV183" s="552"/>
      <c r="IW183" s="552"/>
      <c r="IX183" s="552"/>
      <c r="IY183" s="552"/>
      <c r="IZ183" s="552"/>
      <c r="JA183" s="552"/>
      <c r="JB183" s="721"/>
      <c r="JC183" s="721"/>
      <c r="JD183" s="299"/>
      <c r="JE183" s="299"/>
      <c r="JF183" s="549"/>
      <c r="JG183" s="711"/>
      <c r="JH183" s="299"/>
      <c r="JI183" s="307"/>
      <c r="JJ183" s="712"/>
      <c r="JK183" s="566"/>
      <c r="JL183" s="567"/>
      <c r="JM183" s="568"/>
      <c r="JN183" s="569"/>
      <c r="JO183" s="569"/>
      <c r="JP183" s="569"/>
      <c r="JQ183"/>
      <c r="JR183"/>
      <c r="JS183"/>
      <c r="JT183"/>
      <c r="JU183"/>
      <c r="JV183"/>
      <c r="JW183"/>
      <c r="JX183"/>
      <c r="JY183"/>
      <c r="JZ183"/>
      <c r="KA183"/>
      <c r="KB183"/>
      <c r="KC183"/>
      <c r="KD183"/>
      <c r="KE183"/>
      <c r="KF183"/>
      <c r="KG183"/>
      <c r="KH183"/>
      <c r="KI183"/>
      <c r="KJ183"/>
      <c r="KK183"/>
      <c r="KL183"/>
      <c r="KM183"/>
      <c r="KN183"/>
      <c r="KO183"/>
      <c r="KP183"/>
      <c r="KQ183"/>
      <c r="KR183"/>
      <c r="KS183"/>
      <c r="KT183"/>
      <c r="KU183"/>
      <c r="KV183"/>
      <c r="KW183"/>
      <c r="KX183"/>
      <c r="KY183"/>
      <c r="KZ183"/>
      <c r="LA183"/>
      <c r="LB183"/>
      <c r="LC183"/>
      <c r="LD183"/>
      <c r="LE183"/>
      <c r="LF183"/>
      <c r="LG183"/>
      <c r="LH183"/>
      <c r="LI183"/>
      <c r="LJ183"/>
      <c r="LK183"/>
      <c r="LL183"/>
      <c r="LM183"/>
      <c r="LN183"/>
      <c r="LO183"/>
      <c r="LP183"/>
      <c r="LQ183"/>
      <c r="LR183"/>
      <c r="LS183"/>
      <c r="LT183"/>
      <c r="LU183"/>
      <c r="LV183"/>
      <c r="LW183"/>
      <c r="LX183"/>
      <c r="LY183"/>
      <c r="LZ183"/>
      <c r="MA183"/>
      <c r="MB183"/>
      <c r="MC183"/>
      <c r="MD183"/>
      <c r="ME183"/>
      <c r="MF183"/>
      <c r="MG183"/>
      <c r="MH183"/>
      <c r="MI183"/>
      <c r="MJ183"/>
      <c r="MK183"/>
      <c r="ML183"/>
      <c r="MM183"/>
      <c r="MN183"/>
      <c r="MO183"/>
      <c r="MP183"/>
      <c r="MQ183"/>
      <c r="MR183"/>
      <c r="MS183"/>
      <c r="MT183"/>
      <c r="MU183"/>
      <c r="MV183"/>
      <c r="MW183"/>
      <c r="MX183"/>
      <c r="MY183"/>
      <c r="MZ183"/>
      <c r="NA183"/>
      <c r="NB183"/>
      <c r="NC183"/>
    </row>
    <row r="184" spans="1:367" s="550" customFormat="1" ht="21.95" customHeight="1">
      <c r="A184" s="554"/>
      <c r="B184" s="555"/>
      <c r="C184" s="49"/>
      <c r="D184" s="50"/>
      <c r="E184" s="346"/>
      <c r="F184" s="552"/>
      <c r="G184" s="552"/>
      <c r="H184" s="552"/>
      <c r="I184" s="552"/>
      <c r="J184" s="552"/>
      <c r="K184" s="552"/>
      <c r="L184" s="552"/>
      <c r="M184" s="552"/>
      <c r="N184" s="552"/>
      <c r="O184" s="552"/>
      <c r="P184" s="552"/>
      <c r="Q184" s="552"/>
      <c r="R184" s="552"/>
      <c r="S184" s="552"/>
      <c r="T184" s="552"/>
      <c r="U184" s="552"/>
      <c r="V184" s="552"/>
      <c r="W184" s="552"/>
      <c r="X184" s="552"/>
      <c r="Y184" s="552"/>
      <c r="Z184" s="552"/>
      <c r="AA184" s="552"/>
      <c r="AB184" s="552"/>
      <c r="AC184" s="552"/>
      <c r="AD184" s="552"/>
      <c r="AE184" s="552"/>
      <c r="AF184" s="552"/>
      <c r="AG184" s="552"/>
      <c r="AH184" s="552"/>
      <c r="AI184" s="552"/>
      <c r="AJ184" s="552"/>
      <c r="AK184" s="552"/>
      <c r="AL184" s="552"/>
      <c r="AM184" s="552"/>
      <c r="AN184" s="552"/>
      <c r="AO184" s="552"/>
      <c r="AP184" s="552"/>
      <c r="AQ184" s="552"/>
      <c r="AR184" s="552"/>
      <c r="AS184" s="552"/>
      <c r="AT184" s="552"/>
      <c r="AU184" s="552"/>
      <c r="AV184" s="552"/>
      <c r="AW184" s="552"/>
      <c r="AX184" s="552"/>
      <c r="AY184" s="552"/>
      <c r="AZ184" s="552"/>
      <c r="BA184" s="552"/>
      <c r="BB184" s="552"/>
      <c r="BC184" s="552"/>
      <c r="BD184" s="552"/>
      <c r="BE184" s="552"/>
      <c r="BF184" s="552"/>
      <c r="BG184" s="552"/>
      <c r="BH184" s="552"/>
      <c r="BI184" s="552"/>
      <c r="BJ184" s="552"/>
      <c r="BK184" s="552"/>
      <c r="BL184" s="552"/>
      <c r="BM184" s="552"/>
      <c r="BN184" s="552"/>
      <c r="BO184" s="552"/>
      <c r="BP184" s="552"/>
      <c r="BQ184" s="552"/>
      <c r="BR184" s="552"/>
      <c r="BS184" s="552"/>
      <c r="BT184" s="552"/>
      <c r="BU184" s="552"/>
      <c r="BV184" s="552"/>
      <c r="BW184" s="552"/>
      <c r="BX184" s="552"/>
      <c r="BY184" s="552"/>
      <c r="BZ184" s="552"/>
      <c r="CA184" s="552"/>
      <c r="CB184" s="552"/>
      <c r="CC184" s="552"/>
      <c r="CD184" s="552"/>
      <c r="CE184" s="552"/>
      <c r="CF184" s="552"/>
      <c r="CG184" s="552"/>
      <c r="CH184" s="552"/>
      <c r="CI184" s="552"/>
      <c r="CJ184" s="552"/>
      <c r="CK184" s="552"/>
      <c r="CL184" s="552"/>
      <c r="CM184" s="552"/>
      <c r="CN184" s="552"/>
      <c r="CO184" s="552"/>
      <c r="CP184" s="552"/>
      <c r="CQ184" s="552"/>
      <c r="CR184" s="552"/>
      <c r="CS184" s="552"/>
      <c r="CT184" s="552"/>
      <c r="CU184" s="552"/>
      <c r="CV184" s="552"/>
      <c r="CW184" s="552"/>
      <c r="CX184" s="552"/>
      <c r="CY184" s="552"/>
      <c r="CZ184" s="552"/>
      <c r="DA184" s="552"/>
      <c r="DB184" s="552"/>
      <c r="DC184" s="552"/>
      <c r="DD184" s="552"/>
      <c r="DE184" s="552"/>
      <c r="DF184" s="552"/>
      <c r="DG184" s="552"/>
      <c r="DH184" s="552"/>
      <c r="DI184" s="552"/>
      <c r="DJ184" s="552"/>
      <c r="DK184" s="552"/>
      <c r="DL184" s="552"/>
      <c r="DM184" s="552"/>
      <c r="DN184" s="552"/>
      <c r="DO184" s="552"/>
      <c r="DP184" s="552"/>
      <c r="DQ184" s="552"/>
      <c r="DR184" s="552"/>
      <c r="DS184" s="552"/>
      <c r="DT184" s="552"/>
      <c r="DU184" s="552"/>
      <c r="DV184" s="552"/>
      <c r="DW184" s="552"/>
      <c r="DX184" s="552"/>
      <c r="DY184" s="552"/>
      <c r="DZ184" s="552"/>
      <c r="EA184" s="552"/>
      <c r="EB184" s="552"/>
      <c r="EC184" s="552"/>
      <c r="ED184" s="552"/>
      <c r="EE184" s="552"/>
      <c r="EF184" s="552"/>
      <c r="EG184" s="552"/>
      <c r="EH184" s="552"/>
      <c r="EI184" s="552"/>
      <c r="EJ184" s="552"/>
      <c r="EK184" s="552"/>
      <c r="EL184" s="552"/>
      <c r="EM184" s="552"/>
      <c r="EN184" s="552"/>
      <c r="EO184" s="552"/>
      <c r="EP184" s="552"/>
      <c r="EQ184" s="552"/>
      <c r="ER184" s="552"/>
      <c r="ES184" s="552"/>
      <c r="ET184" s="552"/>
      <c r="EU184" s="552"/>
      <c r="EV184" s="552"/>
      <c r="EW184" s="552"/>
      <c r="EX184" s="552"/>
      <c r="EY184" s="552"/>
      <c r="EZ184" s="552"/>
      <c r="FA184" s="552"/>
      <c r="FB184" s="552"/>
      <c r="FC184" s="552"/>
      <c r="FD184" s="552"/>
      <c r="FE184" s="552"/>
      <c r="FF184" s="552"/>
      <c r="FG184" s="552"/>
      <c r="FH184" s="552"/>
      <c r="FI184" s="552"/>
      <c r="FJ184" s="552"/>
      <c r="FK184" s="552"/>
      <c r="FL184" s="552"/>
      <c r="FM184" s="552"/>
      <c r="FN184" s="552"/>
      <c r="FO184" s="552"/>
      <c r="FP184" s="552"/>
      <c r="FQ184" s="552"/>
      <c r="FR184" s="552"/>
      <c r="FS184" s="552"/>
      <c r="FT184" s="552"/>
      <c r="FU184" s="552"/>
      <c r="FV184" s="552"/>
      <c r="FW184" s="552"/>
      <c r="FX184" s="552"/>
      <c r="FY184" s="552"/>
      <c r="FZ184" s="552"/>
      <c r="GA184" s="552"/>
      <c r="GB184" s="552"/>
      <c r="GC184" s="552"/>
      <c r="GD184" s="552"/>
      <c r="GE184" s="552"/>
      <c r="GF184" s="552"/>
      <c r="GG184" s="552"/>
      <c r="GH184" s="552"/>
      <c r="GI184" s="552"/>
      <c r="GJ184" s="552"/>
      <c r="GK184" s="552"/>
      <c r="GL184" s="552"/>
      <c r="GM184" s="552"/>
      <c r="GN184" s="552"/>
      <c r="GO184" s="552"/>
      <c r="GP184" s="552"/>
      <c r="GQ184" s="552"/>
      <c r="GR184" s="552"/>
      <c r="GS184" s="552"/>
      <c r="GT184" s="552"/>
      <c r="GU184" s="552"/>
      <c r="GV184" s="552"/>
      <c r="GW184" s="552"/>
      <c r="GX184" s="552"/>
      <c r="GY184" s="552"/>
      <c r="GZ184" s="552"/>
      <c r="HA184" s="552"/>
      <c r="HB184" s="552"/>
      <c r="HC184" s="552"/>
      <c r="HD184" s="552"/>
      <c r="HE184" s="552"/>
      <c r="HF184" s="552"/>
      <c r="HG184" s="552"/>
      <c r="HH184" s="552"/>
      <c r="HI184" s="552"/>
      <c r="HJ184" s="552"/>
      <c r="HK184" s="552"/>
      <c r="HL184" s="552"/>
      <c r="HM184" s="552"/>
      <c r="HN184" s="552"/>
      <c r="HO184" s="552"/>
      <c r="HP184" s="552"/>
      <c r="HQ184" s="552"/>
      <c r="HR184" s="552"/>
      <c r="HS184" s="552"/>
      <c r="HT184" s="552"/>
      <c r="HU184" s="552"/>
      <c r="HV184" s="552"/>
      <c r="HW184" s="552"/>
      <c r="HX184" s="552"/>
      <c r="HY184" s="552"/>
      <c r="HZ184" s="552"/>
      <c r="IA184" s="552"/>
      <c r="IB184" s="552"/>
      <c r="IC184" s="552"/>
      <c r="ID184" s="552"/>
      <c r="IE184" s="552"/>
      <c r="IF184" s="552"/>
      <c r="IG184" s="552"/>
      <c r="IH184" s="552"/>
      <c r="II184" s="552"/>
      <c r="IJ184" s="552"/>
      <c r="IK184" s="552"/>
      <c r="IL184" s="552"/>
      <c r="IM184" s="552"/>
      <c r="IN184" s="552"/>
      <c r="IO184" s="552"/>
      <c r="IP184" s="552"/>
      <c r="IQ184" s="552"/>
      <c r="IR184" s="552"/>
      <c r="IS184" s="552"/>
      <c r="IT184" s="552"/>
      <c r="IU184" s="552"/>
      <c r="IV184" s="552"/>
      <c r="IW184" s="552"/>
      <c r="IX184" s="552"/>
      <c r="IY184" s="552"/>
      <c r="IZ184" s="552"/>
      <c r="JA184" s="552"/>
      <c r="JB184" s="721"/>
      <c r="JC184" s="721"/>
      <c r="JD184" s="299"/>
      <c r="JE184" s="299"/>
      <c r="JF184" s="549"/>
      <c r="JG184" s="711"/>
      <c r="JH184" s="299"/>
      <c r="JI184" s="307"/>
      <c r="JJ184" s="712"/>
      <c r="JK184" s="566"/>
      <c r="JL184" s="567"/>
      <c r="JM184" s="568"/>
      <c r="JN184" s="569"/>
      <c r="JO184" s="569"/>
      <c r="JP184" s="569"/>
      <c r="JQ184"/>
      <c r="JR184"/>
      <c r="JS184"/>
      <c r="JT184"/>
      <c r="JU184"/>
      <c r="JV184"/>
      <c r="JW184"/>
      <c r="JX184"/>
      <c r="JY184"/>
      <c r="JZ184"/>
      <c r="KA184"/>
      <c r="KB184"/>
      <c r="KC184"/>
      <c r="KD184"/>
      <c r="KE184"/>
      <c r="KF184"/>
      <c r="KG184"/>
      <c r="KH184"/>
      <c r="KI184"/>
      <c r="KJ184"/>
      <c r="KK184"/>
      <c r="KL184"/>
      <c r="KM184"/>
      <c r="KN184"/>
      <c r="KO184"/>
      <c r="KP184"/>
      <c r="KQ184"/>
      <c r="KR184"/>
      <c r="KS184"/>
      <c r="KT184"/>
      <c r="KU184"/>
      <c r="KV184"/>
      <c r="KW184"/>
      <c r="KX184"/>
      <c r="KY184"/>
      <c r="KZ184"/>
      <c r="LA184"/>
      <c r="LB184"/>
      <c r="LC184"/>
      <c r="LD184"/>
      <c r="LE184"/>
      <c r="LF184"/>
      <c r="LG184"/>
      <c r="LH184"/>
      <c r="LI184"/>
      <c r="LJ184"/>
      <c r="LK184"/>
      <c r="LL184"/>
      <c r="LM184"/>
      <c r="LN184"/>
      <c r="LO184"/>
      <c r="LP184"/>
      <c r="LQ184"/>
      <c r="LR184"/>
      <c r="LS184"/>
      <c r="LT184"/>
      <c r="LU184"/>
      <c r="LV184"/>
      <c r="LW184"/>
      <c r="LX184"/>
      <c r="LY184"/>
      <c r="LZ184"/>
      <c r="MA184"/>
      <c r="MB184"/>
      <c r="MC184"/>
      <c r="MD184"/>
      <c r="ME184"/>
      <c r="MF184"/>
      <c r="MG184"/>
      <c r="MH184"/>
      <c r="MI184"/>
      <c r="MJ184"/>
      <c r="MK184"/>
      <c r="ML184"/>
      <c r="MM184"/>
      <c r="MN184"/>
      <c r="MO184"/>
      <c r="MP184"/>
      <c r="MQ184"/>
      <c r="MR184"/>
      <c r="MS184"/>
      <c r="MT184"/>
      <c r="MU184"/>
      <c r="MV184"/>
      <c r="MW184"/>
      <c r="MX184"/>
      <c r="MY184"/>
      <c r="MZ184"/>
      <c r="NA184"/>
      <c r="NB184"/>
      <c r="NC184"/>
    </row>
    <row r="185" spans="1:367" s="550" customFormat="1" ht="21.95" customHeight="1">
      <c r="A185" s="554"/>
      <c r="B185" s="555"/>
      <c r="C185" s="49"/>
      <c r="D185" s="50"/>
      <c r="E185" s="346"/>
      <c r="F185" s="552"/>
      <c r="G185" s="552"/>
      <c r="H185" s="552"/>
      <c r="I185" s="552"/>
      <c r="J185" s="552"/>
      <c r="K185" s="552"/>
      <c r="L185" s="552"/>
      <c r="M185" s="552"/>
      <c r="N185" s="552"/>
      <c r="O185" s="552"/>
      <c r="P185" s="552"/>
      <c r="Q185" s="552"/>
      <c r="R185" s="552"/>
      <c r="S185" s="552"/>
      <c r="T185" s="552"/>
      <c r="U185" s="552"/>
      <c r="V185" s="552"/>
      <c r="W185" s="552"/>
      <c r="X185" s="552"/>
      <c r="Y185" s="552"/>
      <c r="Z185" s="552"/>
      <c r="AA185" s="552"/>
      <c r="AB185" s="552"/>
      <c r="AC185" s="552"/>
      <c r="AD185" s="552"/>
      <c r="AE185" s="552"/>
      <c r="AF185" s="552"/>
      <c r="AG185" s="552"/>
      <c r="AH185" s="552"/>
      <c r="AI185" s="552"/>
      <c r="AJ185" s="552"/>
      <c r="AK185" s="552"/>
      <c r="AL185" s="552"/>
      <c r="AM185" s="552"/>
      <c r="AN185" s="552"/>
      <c r="AO185" s="552"/>
      <c r="AP185" s="552"/>
      <c r="AQ185" s="552"/>
      <c r="AR185" s="552"/>
      <c r="AS185" s="552"/>
      <c r="AT185" s="552"/>
      <c r="AU185" s="552"/>
      <c r="AV185" s="552"/>
      <c r="AW185" s="552"/>
      <c r="AX185" s="552"/>
      <c r="AY185" s="552"/>
      <c r="AZ185" s="552"/>
      <c r="BA185" s="552"/>
      <c r="BB185" s="552"/>
      <c r="BC185" s="552"/>
      <c r="BD185" s="552"/>
      <c r="BE185" s="552"/>
      <c r="BF185" s="552"/>
      <c r="BG185" s="552"/>
      <c r="BH185" s="552"/>
      <c r="BI185" s="552"/>
      <c r="BJ185" s="552"/>
      <c r="BK185" s="552"/>
      <c r="BL185" s="552"/>
      <c r="BM185" s="552"/>
      <c r="BN185" s="552"/>
      <c r="BO185" s="552"/>
      <c r="BP185" s="552"/>
      <c r="BQ185" s="552"/>
      <c r="BR185" s="552"/>
      <c r="BS185" s="552"/>
      <c r="BT185" s="552"/>
      <c r="BU185" s="552"/>
      <c r="BV185" s="552"/>
      <c r="BW185" s="552"/>
      <c r="BX185" s="552"/>
      <c r="BY185" s="552"/>
      <c r="BZ185" s="552"/>
      <c r="CA185" s="552"/>
      <c r="CB185" s="552"/>
      <c r="CC185" s="552"/>
      <c r="CD185" s="552"/>
      <c r="CE185" s="552"/>
      <c r="CF185" s="552"/>
      <c r="CG185" s="552"/>
      <c r="CH185" s="552"/>
      <c r="CI185" s="552"/>
      <c r="CJ185" s="552"/>
      <c r="CK185" s="552"/>
      <c r="CL185" s="552"/>
      <c r="CM185" s="552"/>
      <c r="CN185" s="552"/>
      <c r="CO185" s="552"/>
      <c r="CP185" s="552"/>
      <c r="CQ185" s="552"/>
      <c r="CR185" s="552"/>
      <c r="CS185" s="552"/>
      <c r="CT185" s="552"/>
      <c r="CU185" s="552"/>
      <c r="CV185" s="552"/>
      <c r="CW185" s="552"/>
      <c r="CX185" s="552"/>
      <c r="CY185" s="552"/>
      <c r="CZ185" s="552"/>
      <c r="DA185" s="552"/>
      <c r="DB185" s="552"/>
      <c r="DC185" s="552"/>
      <c r="DD185" s="552"/>
      <c r="DE185" s="552"/>
      <c r="DF185" s="552"/>
      <c r="DG185" s="552"/>
      <c r="DH185" s="552"/>
      <c r="DI185" s="552"/>
      <c r="DJ185" s="552"/>
      <c r="DK185" s="552"/>
      <c r="DL185" s="552"/>
      <c r="DM185" s="552"/>
      <c r="DN185" s="552"/>
      <c r="DO185" s="552"/>
      <c r="DP185" s="552"/>
      <c r="DQ185" s="552"/>
      <c r="DR185" s="552"/>
      <c r="DS185" s="552"/>
      <c r="DT185" s="552"/>
      <c r="DU185" s="552"/>
      <c r="DV185" s="552"/>
      <c r="DW185" s="552"/>
      <c r="DX185" s="552"/>
      <c r="DY185" s="552"/>
      <c r="DZ185" s="552"/>
      <c r="EA185" s="552"/>
      <c r="EB185" s="552"/>
      <c r="EC185" s="552"/>
      <c r="ED185" s="552"/>
      <c r="EE185" s="552"/>
      <c r="EF185" s="552"/>
      <c r="EG185" s="552"/>
      <c r="EH185" s="552"/>
      <c r="EI185" s="552"/>
      <c r="EJ185" s="552"/>
      <c r="EK185" s="552"/>
      <c r="EL185" s="552"/>
      <c r="EM185" s="552"/>
      <c r="EN185" s="552"/>
      <c r="EO185" s="552"/>
      <c r="EP185" s="552"/>
      <c r="EQ185" s="552"/>
      <c r="ER185" s="552"/>
      <c r="ES185" s="552"/>
      <c r="ET185" s="552"/>
      <c r="EU185" s="552"/>
      <c r="EV185" s="552"/>
      <c r="EW185" s="552"/>
      <c r="EX185" s="552"/>
      <c r="EY185" s="552"/>
      <c r="EZ185" s="552"/>
      <c r="FA185" s="552"/>
      <c r="FB185" s="552"/>
      <c r="FC185" s="552"/>
      <c r="FD185" s="552"/>
      <c r="FE185" s="552"/>
      <c r="FF185" s="552"/>
      <c r="FG185" s="552"/>
      <c r="FH185" s="552"/>
      <c r="FI185" s="552"/>
      <c r="FJ185" s="552"/>
      <c r="FK185" s="552"/>
      <c r="FL185" s="552"/>
      <c r="FM185" s="552"/>
      <c r="FN185" s="552"/>
      <c r="FO185" s="552"/>
      <c r="FP185" s="552"/>
      <c r="FQ185" s="552"/>
      <c r="FR185" s="552"/>
      <c r="FS185" s="552"/>
      <c r="FT185" s="552"/>
      <c r="FU185" s="552"/>
      <c r="FV185" s="552"/>
      <c r="FW185" s="552"/>
      <c r="FX185" s="552"/>
      <c r="FY185" s="552"/>
      <c r="FZ185" s="552"/>
      <c r="GA185" s="552"/>
      <c r="GB185" s="552"/>
      <c r="GC185" s="552"/>
      <c r="GD185" s="552"/>
      <c r="GE185" s="552"/>
      <c r="GF185" s="552"/>
      <c r="GG185" s="552"/>
      <c r="GH185" s="552"/>
      <c r="GI185" s="552"/>
      <c r="GJ185" s="552"/>
      <c r="GK185" s="552"/>
      <c r="GL185" s="552"/>
      <c r="GM185" s="552"/>
      <c r="GN185" s="552"/>
      <c r="GO185" s="552"/>
      <c r="GP185" s="552"/>
      <c r="GQ185" s="552"/>
      <c r="GR185" s="552"/>
      <c r="GS185" s="552"/>
      <c r="GT185" s="552"/>
      <c r="GU185" s="552"/>
      <c r="GV185" s="552"/>
      <c r="GW185" s="552"/>
      <c r="GX185" s="552"/>
      <c r="GY185" s="552"/>
      <c r="GZ185" s="552"/>
      <c r="HA185" s="552"/>
      <c r="HB185" s="552"/>
      <c r="HC185" s="552"/>
      <c r="HD185" s="552"/>
      <c r="HE185" s="552"/>
      <c r="HF185" s="552"/>
      <c r="HG185" s="552"/>
      <c r="HH185" s="552"/>
      <c r="HI185" s="552"/>
      <c r="HJ185" s="552"/>
      <c r="HK185" s="552"/>
      <c r="HL185" s="552"/>
      <c r="HM185" s="552"/>
      <c r="HN185" s="552"/>
      <c r="HO185" s="552"/>
      <c r="HP185" s="552"/>
      <c r="HQ185" s="552"/>
      <c r="HR185" s="552"/>
      <c r="HS185" s="552"/>
      <c r="HT185" s="552"/>
      <c r="HU185" s="552"/>
      <c r="HV185" s="552"/>
      <c r="HW185" s="552"/>
      <c r="HX185" s="552"/>
      <c r="HY185" s="552"/>
      <c r="HZ185" s="552"/>
      <c r="IA185" s="552"/>
      <c r="IB185" s="552"/>
      <c r="IC185" s="552"/>
      <c r="ID185" s="552"/>
      <c r="IE185" s="552"/>
      <c r="IF185" s="552"/>
      <c r="IG185" s="552"/>
      <c r="IH185" s="552"/>
      <c r="II185" s="552"/>
      <c r="IJ185" s="552"/>
      <c r="IK185" s="552"/>
      <c r="IL185" s="552"/>
      <c r="IM185" s="552"/>
      <c r="IN185" s="552"/>
      <c r="IO185" s="552"/>
      <c r="IP185" s="552"/>
      <c r="IQ185" s="552"/>
      <c r="IR185" s="552"/>
      <c r="IS185" s="552"/>
      <c r="IT185" s="552"/>
      <c r="IU185" s="552"/>
      <c r="IV185" s="552"/>
      <c r="IW185" s="552"/>
      <c r="IX185" s="552"/>
      <c r="IY185" s="552"/>
      <c r="IZ185" s="552"/>
      <c r="JA185" s="552"/>
      <c r="JB185" s="721"/>
      <c r="JC185" s="721"/>
      <c r="JD185" s="299"/>
      <c r="JE185" s="299"/>
      <c r="JF185" s="549"/>
      <c r="JG185" s="711"/>
      <c r="JH185" s="299"/>
      <c r="JI185" s="307"/>
      <c r="JJ185" s="712"/>
      <c r="JK185" s="566"/>
      <c r="JL185" s="567"/>
      <c r="JM185" s="568"/>
      <c r="JN185" s="569"/>
      <c r="JO185" s="569"/>
      <c r="JP185" s="569"/>
      <c r="JQ185"/>
      <c r="JR185"/>
      <c r="JS185"/>
      <c r="JT185"/>
      <c r="JU185"/>
      <c r="JV185"/>
      <c r="JW185"/>
      <c r="JX185"/>
      <c r="JY185"/>
      <c r="JZ185"/>
      <c r="KA185"/>
      <c r="KB185"/>
      <c r="KC185"/>
      <c r="KD185"/>
      <c r="KE185"/>
      <c r="KF185"/>
      <c r="KG185"/>
      <c r="KH185"/>
      <c r="KI185"/>
      <c r="KJ185"/>
      <c r="KK185"/>
      <c r="KL185"/>
      <c r="KM185"/>
      <c r="KN185"/>
      <c r="KO185"/>
      <c r="KP185"/>
      <c r="KQ185"/>
      <c r="KR185"/>
      <c r="KS185"/>
      <c r="KT185"/>
      <c r="KU185"/>
      <c r="KV185"/>
      <c r="KW185"/>
      <c r="KX185"/>
      <c r="KY185"/>
      <c r="KZ185"/>
      <c r="LA185"/>
      <c r="LB185"/>
      <c r="LC185"/>
      <c r="LD185"/>
      <c r="LE185"/>
      <c r="LF185"/>
      <c r="LG185"/>
      <c r="LH185"/>
      <c r="LI185"/>
      <c r="LJ185"/>
      <c r="LK185"/>
      <c r="LL185"/>
      <c r="LM185"/>
      <c r="LN185"/>
      <c r="LO185"/>
      <c r="LP185"/>
      <c r="LQ185"/>
      <c r="LR185"/>
      <c r="LS185"/>
      <c r="LT185"/>
      <c r="LU185"/>
      <c r="LV185"/>
      <c r="LW185"/>
      <c r="LX185"/>
      <c r="LY185"/>
      <c r="LZ185"/>
      <c r="MA185"/>
      <c r="MB185"/>
      <c r="MC185"/>
      <c r="MD185"/>
      <c r="ME185"/>
      <c r="MF185"/>
      <c r="MG185"/>
      <c r="MH185"/>
      <c r="MI185"/>
      <c r="MJ185"/>
      <c r="MK185"/>
      <c r="ML185"/>
      <c r="MM185"/>
      <c r="MN185"/>
      <c r="MO185"/>
      <c r="MP185"/>
      <c r="MQ185"/>
      <c r="MR185"/>
      <c r="MS185"/>
      <c r="MT185"/>
      <c r="MU185"/>
      <c r="MV185"/>
      <c r="MW185"/>
      <c r="MX185"/>
      <c r="MY185"/>
      <c r="MZ185"/>
      <c r="NA185"/>
      <c r="NB185"/>
      <c r="NC185"/>
    </row>
    <row r="186" spans="1:367" s="550" customFormat="1" ht="21.95" customHeight="1">
      <c r="A186" s="554"/>
      <c r="B186" s="555"/>
      <c r="C186" s="49"/>
      <c r="D186" s="50"/>
      <c r="E186" s="346"/>
      <c r="F186" s="552"/>
      <c r="G186" s="552"/>
      <c r="H186" s="552"/>
      <c r="I186" s="552"/>
      <c r="J186" s="552"/>
      <c r="K186" s="552"/>
      <c r="L186" s="552"/>
      <c r="M186" s="552"/>
      <c r="N186" s="552"/>
      <c r="O186" s="552"/>
      <c r="P186" s="552"/>
      <c r="Q186" s="552"/>
      <c r="R186" s="552"/>
      <c r="S186" s="552"/>
      <c r="T186" s="552"/>
      <c r="U186" s="552"/>
      <c r="V186" s="552"/>
      <c r="W186" s="552"/>
      <c r="X186" s="552"/>
      <c r="Y186" s="552"/>
      <c r="Z186" s="552"/>
      <c r="AA186" s="552"/>
      <c r="AB186" s="552"/>
      <c r="AC186" s="552"/>
      <c r="AD186" s="552"/>
      <c r="AE186" s="552"/>
      <c r="AF186" s="552"/>
      <c r="AG186" s="552"/>
      <c r="AH186" s="552"/>
      <c r="AI186" s="552"/>
      <c r="AJ186" s="552"/>
      <c r="AK186" s="552"/>
      <c r="AL186" s="552"/>
      <c r="AM186" s="552"/>
      <c r="AN186" s="552"/>
      <c r="AO186" s="552"/>
      <c r="AP186" s="552"/>
      <c r="AQ186" s="552"/>
      <c r="AR186" s="552"/>
      <c r="AS186" s="552"/>
      <c r="AT186" s="552"/>
      <c r="AU186" s="552"/>
      <c r="AV186" s="552"/>
      <c r="AW186" s="552"/>
      <c r="AX186" s="552"/>
      <c r="AY186" s="552"/>
      <c r="AZ186" s="552"/>
      <c r="BA186" s="552"/>
      <c r="BB186" s="552"/>
      <c r="BC186" s="552"/>
      <c r="BD186" s="552"/>
      <c r="BE186" s="552"/>
      <c r="BF186" s="552"/>
      <c r="BG186" s="552"/>
      <c r="BH186" s="552"/>
      <c r="BI186" s="552"/>
      <c r="BJ186" s="552"/>
      <c r="BK186" s="552"/>
      <c r="BL186" s="552"/>
      <c r="BM186" s="552"/>
      <c r="BN186" s="552"/>
      <c r="BO186" s="552"/>
      <c r="BP186" s="552"/>
      <c r="BQ186" s="552"/>
      <c r="BR186" s="552"/>
      <c r="BS186" s="552"/>
      <c r="BT186" s="552"/>
      <c r="BU186" s="552"/>
      <c r="BV186" s="552"/>
      <c r="BW186" s="552"/>
      <c r="BX186" s="552"/>
      <c r="BY186" s="552"/>
      <c r="BZ186" s="552"/>
      <c r="CA186" s="552"/>
      <c r="CB186" s="552"/>
      <c r="CC186" s="552"/>
      <c r="CD186" s="552"/>
      <c r="CE186" s="552"/>
      <c r="CF186" s="552"/>
      <c r="CG186" s="552"/>
      <c r="CH186" s="552"/>
      <c r="CI186" s="552"/>
      <c r="CJ186" s="552"/>
      <c r="CK186" s="552"/>
      <c r="CL186" s="552"/>
      <c r="CM186" s="552"/>
      <c r="CN186" s="552"/>
      <c r="CO186" s="552"/>
      <c r="CP186" s="552"/>
      <c r="CQ186" s="552"/>
      <c r="CR186" s="552"/>
      <c r="CS186" s="552"/>
      <c r="CT186" s="552"/>
      <c r="CU186" s="552"/>
      <c r="CV186" s="552"/>
      <c r="CW186" s="552"/>
      <c r="CX186" s="552"/>
      <c r="CY186" s="552"/>
      <c r="CZ186" s="552"/>
      <c r="DA186" s="552"/>
      <c r="DB186" s="552"/>
      <c r="DC186" s="552"/>
      <c r="DD186" s="552"/>
      <c r="DE186" s="552"/>
      <c r="DF186" s="552"/>
      <c r="DG186" s="552"/>
      <c r="DH186" s="552"/>
      <c r="DI186" s="552"/>
      <c r="DJ186" s="552"/>
      <c r="DK186" s="552"/>
      <c r="DL186" s="552"/>
      <c r="DM186" s="552"/>
      <c r="DN186" s="552"/>
      <c r="DO186" s="552"/>
      <c r="DP186" s="552"/>
      <c r="DQ186" s="552"/>
      <c r="DR186" s="552"/>
      <c r="DS186" s="552"/>
      <c r="DT186" s="552"/>
      <c r="DU186" s="552"/>
      <c r="DV186" s="552"/>
      <c r="DW186" s="552"/>
      <c r="DX186" s="552"/>
      <c r="DY186" s="552"/>
      <c r="DZ186" s="552"/>
      <c r="EA186" s="552"/>
      <c r="EB186" s="552"/>
      <c r="EC186" s="552"/>
      <c r="ED186" s="552"/>
      <c r="EE186" s="552"/>
      <c r="EF186" s="552"/>
      <c r="EG186" s="552"/>
      <c r="EH186" s="552"/>
      <c r="EI186" s="552"/>
      <c r="EJ186" s="552"/>
      <c r="EK186" s="552"/>
      <c r="EL186" s="552"/>
      <c r="EM186" s="552"/>
      <c r="EN186" s="552"/>
      <c r="EO186" s="552"/>
      <c r="EP186" s="552"/>
      <c r="EQ186" s="552"/>
      <c r="ER186" s="552"/>
      <c r="ES186" s="552"/>
      <c r="ET186" s="552"/>
      <c r="EU186" s="552"/>
      <c r="EV186" s="552"/>
      <c r="EW186" s="552"/>
      <c r="EX186" s="552"/>
      <c r="EY186" s="552"/>
      <c r="EZ186" s="552"/>
      <c r="FA186" s="552"/>
      <c r="FB186" s="552"/>
      <c r="FC186" s="552"/>
      <c r="FD186" s="552"/>
      <c r="FE186" s="552"/>
      <c r="FF186" s="552"/>
      <c r="FG186" s="552"/>
      <c r="FH186" s="552"/>
      <c r="FI186" s="552"/>
      <c r="FJ186" s="552"/>
      <c r="FK186" s="552"/>
      <c r="FL186" s="552"/>
      <c r="FM186" s="552"/>
      <c r="FN186" s="552"/>
      <c r="FO186" s="552"/>
      <c r="FP186" s="552"/>
      <c r="FQ186" s="552"/>
      <c r="FR186" s="552"/>
      <c r="FS186" s="552"/>
      <c r="FT186" s="552"/>
      <c r="FU186" s="552"/>
      <c r="FV186" s="552"/>
      <c r="FW186" s="552"/>
      <c r="FX186" s="552"/>
      <c r="FY186" s="552"/>
      <c r="FZ186" s="552"/>
      <c r="GA186" s="552"/>
      <c r="GB186" s="552"/>
      <c r="GC186" s="552"/>
      <c r="GD186" s="552"/>
      <c r="GE186" s="552"/>
      <c r="GF186" s="552"/>
      <c r="GG186" s="552"/>
      <c r="GH186" s="552"/>
      <c r="GI186" s="552"/>
      <c r="GJ186" s="552"/>
      <c r="GK186" s="552"/>
      <c r="GL186" s="552"/>
      <c r="GM186" s="552"/>
      <c r="GN186" s="552"/>
      <c r="GO186" s="552"/>
      <c r="GP186" s="552"/>
      <c r="GQ186" s="552"/>
      <c r="GR186" s="552"/>
      <c r="GS186" s="552"/>
      <c r="GT186" s="552"/>
      <c r="GU186" s="552"/>
      <c r="GV186" s="552"/>
      <c r="GW186" s="552"/>
      <c r="GX186" s="552"/>
      <c r="GY186" s="552"/>
      <c r="GZ186" s="552"/>
      <c r="HA186" s="552"/>
      <c r="HB186" s="552"/>
      <c r="HC186" s="552"/>
      <c r="HD186" s="552"/>
      <c r="HE186" s="552"/>
      <c r="HF186" s="552"/>
      <c r="HG186" s="552"/>
      <c r="HH186" s="552"/>
      <c r="HI186" s="552"/>
      <c r="HJ186" s="552"/>
      <c r="HK186" s="552"/>
      <c r="HL186" s="552"/>
      <c r="HM186" s="552"/>
      <c r="HN186" s="552"/>
      <c r="HO186" s="552"/>
      <c r="HP186" s="552"/>
      <c r="HQ186" s="552"/>
      <c r="HR186" s="552"/>
      <c r="HS186" s="552"/>
      <c r="HT186" s="552"/>
      <c r="HU186" s="552"/>
      <c r="HV186" s="552"/>
      <c r="HW186" s="552"/>
      <c r="HX186" s="552"/>
      <c r="HY186" s="552"/>
      <c r="HZ186" s="552"/>
      <c r="IA186" s="552"/>
      <c r="IB186" s="552"/>
      <c r="IC186" s="552"/>
      <c r="ID186" s="552"/>
      <c r="IE186" s="552"/>
      <c r="IF186" s="552"/>
      <c r="IG186" s="552"/>
      <c r="IH186" s="552"/>
      <c r="II186" s="552"/>
      <c r="IJ186" s="552"/>
      <c r="IK186" s="552"/>
      <c r="IL186" s="552"/>
      <c r="IM186" s="552"/>
      <c r="IN186" s="552"/>
      <c r="IO186" s="552"/>
      <c r="IP186" s="552"/>
      <c r="IQ186" s="552"/>
      <c r="IR186" s="552"/>
      <c r="IS186" s="552"/>
      <c r="IT186" s="552"/>
      <c r="IU186" s="552"/>
      <c r="IV186" s="552"/>
      <c r="IW186" s="552"/>
      <c r="IX186" s="552"/>
      <c r="IY186" s="552"/>
      <c r="IZ186" s="552"/>
      <c r="JA186" s="552"/>
      <c r="JB186" s="721"/>
      <c r="JC186" s="721"/>
      <c r="JD186" s="299"/>
      <c r="JE186" s="299"/>
      <c r="JF186" s="549"/>
      <c r="JG186" s="711"/>
      <c r="JH186" s="299"/>
      <c r="JI186" s="307"/>
      <c r="JJ186" s="712"/>
      <c r="JK186" s="566"/>
      <c r="JL186" s="567"/>
      <c r="JM186" s="568"/>
      <c r="JN186" s="569"/>
      <c r="JO186" s="569"/>
      <c r="JP186" s="569"/>
      <c r="JQ186"/>
      <c r="JR186"/>
      <c r="JS186"/>
      <c r="JT186"/>
      <c r="JU186"/>
      <c r="JV186"/>
      <c r="JW186"/>
      <c r="JX186"/>
      <c r="JY186"/>
      <c r="JZ186"/>
      <c r="KA186"/>
      <c r="KB186"/>
      <c r="KC186"/>
      <c r="KD186"/>
      <c r="KE186"/>
      <c r="KF186"/>
      <c r="KG186"/>
      <c r="KH186"/>
      <c r="KI186"/>
      <c r="KJ186"/>
      <c r="KK186"/>
      <c r="KL186"/>
      <c r="KM186"/>
      <c r="KN186"/>
      <c r="KO186"/>
      <c r="KP186"/>
      <c r="KQ186"/>
      <c r="KR186"/>
      <c r="KS186"/>
      <c r="KT186"/>
      <c r="KU186"/>
      <c r="KV186"/>
      <c r="KW186"/>
      <c r="KX186"/>
      <c r="KY186"/>
      <c r="KZ186"/>
      <c r="LA186"/>
      <c r="LB186"/>
      <c r="LC186"/>
      <c r="LD186"/>
      <c r="LE186"/>
      <c r="LF186"/>
      <c r="LG186"/>
      <c r="LH186"/>
      <c r="LI186"/>
      <c r="LJ186"/>
      <c r="LK186"/>
      <c r="LL186"/>
      <c r="LM186"/>
      <c r="LN186"/>
      <c r="LO186"/>
      <c r="LP186"/>
      <c r="LQ186"/>
      <c r="LR186"/>
      <c r="LS186"/>
      <c r="LT186"/>
      <c r="LU186"/>
      <c r="LV186"/>
      <c r="LW186"/>
      <c r="LX186"/>
      <c r="LY186"/>
      <c r="LZ186"/>
      <c r="MA186"/>
      <c r="MB186"/>
      <c r="MC186"/>
      <c r="MD186"/>
      <c r="ME186"/>
      <c r="MF186"/>
      <c r="MG186"/>
      <c r="MH186"/>
      <c r="MI186"/>
      <c r="MJ186"/>
      <c r="MK186"/>
      <c r="ML186"/>
      <c r="MM186"/>
      <c r="MN186"/>
      <c r="MO186"/>
      <c r="MP186"/>
      <c r="MQ186"/>
      <c r="MR186"/>
      <c r="MS186"/>
      <c r="MT186"/>
      <c r="MU186"/>
      <c r="MV186"/>
      <c r="MW186"/>
      <c r="MX186"/>
      <c r="MY186"/>
      <c r="MZ186"/>
      <c r="NA186"/>
      <c r="NB186"/>
      <c r="NC186"/>
    </row>
    <row r="187" spans="1:367" s="550" customFormat="1" ht="21.95" customHeight="1">
      <c r="A187" s="554"/>
      <c r="B187" s="555"/>
      <c r="C187" s="49"/>
      <c r="D187" s="50"/>
      <c r="E187" s="346"/>
      <c r="F187" s="552"/>
      <c r="G187" s="552"/>
      <c r="H187" s="552"/>
      <c r="I187" s="552"/>
      <c r="J187" s="552"/>
      <c r="K187" s="552"/>
      <c r="L187" s="552"/>
      <c r="M187" s="552"/>
      <c r="N187" s="552"/>
      <c r="O187" s="552"/>
      <c r="P187" s="552"/>
      <c r="Q187" s="552"/>
      <c r="R187" s="552"/>
      <c r="S187" s="552"/>
      <c r="T187" s="552"/>
      <c r="U187" s="552"/>
      <c r="V187" s="552"/>
      <c r="W187" s="552"/>
      <c r="X187" s="552"/>
      <c r="Y187" s="552"/>
      <c r="Z187" s="552"/>
      <c r="AA187" s="552"/>
      <c r="AB187" s="552"/>
      <c r="AC187" s="552"/>
      <c r="AD187" s="552"/>
      <c r="AE187" s="552"/>
      <c r="AF187" s="552"/>
      <c r="AG187" s="552"/>
      <c r="AH187" s="552"/>
      <c r="AI187" s="552"/>
      <c r="AJ187" s="552"/>
      <c r="AK187" s="552"/>
      <c r="AL187" s="552"/>
      <c r="AM187" s="552"/>
      <c r="AN187" s="552"/>
      <c r="AO187" s="552"/>
      <c r="AP187" s="552"/>
      <c r="AQ187" s="552"/>
      <c r="AR187" s="552"/>
      <c r="AS187" s="552"/>
      <c r="AT187" s="552"/>
      <c r="AU187" s="552"/>
      <c r="AV187" s="552"/>
      <c r="AW187" s="552"/>
      <c r="AX187" s="552"/>
      <c r="AY187" s="552"/>
      <c r="AZ187" s="552"/>
      <c r="BA187" s="552"/>
      <c r="BB187" s="552"/>
      <c r="BC187" s="552"/>
      <c r="BD187" s="552"/>
      <c r="BE187" s="552"/>
      <c r="BF187" s="552"/>
      <c r="BG187" s="552"/>
      <c r="BH187" s="552"/>
      <c r="BI187" s="552"/>
      <c r="BJ187" s="552"/>
      <c r="BK187" s="552"/>
      <c r="BL187" s="552"/>
      <c r="BM187" s="552"/>
      <c r="BN187" s="552"/>
      <c r="BO187" s="552"/>
      <c r="BP187" s="552"/>
      <c r="BQ187" s="552"/>
      <c r="BR187" s="552"/>
      <c r="BS187" s="552"/>
      <c r="BT187" s="552"/>
      <c r="BU187" s="552"/>
      <c r="BV187" s="552"/>
      <c r="BW187" s="552"/>
      <c r="BX187" s="552"/>
      <c r="BY187" s="552"/>
      <c r="BZ187" s="552"/>
      <c r="CA187" s="552"/>
      <c r="CB187" s="552"/>
      <c r="CC187" s="552"/>
      <c r="CD187" s="552"/>
      <c r="CE187" s="552"/>
      <c r="CF187" s="552"/>
      <c r="CG187" s="552"/>
      <c r="CH187" s="552"/>
      <c r="CI187" s="552"/>
      <c r="CJ187" s="552"/>
      <c r="CK187" s="552"/>
      <c r="CL187" s="552"/>
      <c r="CM187" s="552"/>
      <c r="CN187" s="552"/>
      <c r="CO187" s="552"/>
      <c r="CP187" s="552"/>
      <c r="CQ187" s="552"/>
      <c r="CR187" s="552"/>
      <c r="CS187" s="552"/>
      <c r="CT187" s="552"/>
      <c r="CU187" s="552"/>
      <c r="CV187" s="552"/>
      <c r="CW187" s="552"/>
      <c r="CX187" s="552"/>
      <c r="CY187" s="552"/>
      <c r="CZ187" s="552"/>
      <c r="DA187" s="552"/>
      <c r="DB187" s="552"/>
      <c r="DC187" s="552"/>
      <c r="DD187" s="552"/>
      <c r="DE187" s="552"/>
      <c r="DF187" s="552"/>
      <c r="DG187" s="552"/>
      <c r="DH187" s="552"/>
      <c r="DI187" s="552"/>
      <c r="DJ187" s="552"/>
      <c r="DK187" s="552"/>
      <c r="DL187" s="552"/>
      <c r="DM187" s="552"/>
      <c r="DN187" s="552"/>
      <c r="DO187" s="552"/>
      <c r="DP187" s="552"/>
      <c r="DQ187" s="552"/>
      <c r="DR187" s="552"/>
      <c r="DS187" s="552"/>
      <c r="DT187" s="552"/>
      <c r="DU187" s="552"/>
      <c r="DV187" s="552"/>
      <c r="DW187" s="552"/>
      <c r="DX187" s="552"/>
      <c r="DY187" s="552"/>
      <c r="DZ187" s="552"/>
      <c r="EA187" s="552"/>
      <c r="EB187" s="552"/>
      <c r="EC187" s="552"/>
      <c r="ED187" s="552"/>
      <c r="EE187" s="552"/>
      <c r="EF187" s="552"/>
      <c r="EG187" s="552"/>
      <c r="EH187" s="552"/>
      <c r="EI187" s="552"/>
      <c r="EJ187" s="552"/>
      <c r="EK187" s="552"/>
      <c r="EL187" s="552"/>
      <c r="EM187" s="552"/>
      <c r="EN187" s="552"/>
      <c r="EO187" s="552"/>
      <c r="EP187" s="552"/>
      <c r="EQ187" s="552"/>
      <c r="ER187" s="552"/>
      <c r="ES187" s="552"/>
      <c r="ET187" s="552"/>
      <c r="EU187" s="552"/>
      <c r="EV187" s="552"/>
      <c r="EW187" s="552"/>
      <c r="EX187" s="552"/>
      <c r="EY187" s="552"/>
      <c r="EZ187" s="552"/>
      <c r="FA187" s="552"/>
      <c r="FB187" s="552"/>
      <c r="FC187" s="552"/>
      <c r="FD187" s="552"/>
      <c r="FE187" s="552"/>
      <c r="FF187" s="552"/>
      <c r="FG187" s="552"/>
      <c r="FH187" s="552"/>
      <c r="FI187" s="552"/>
      <c r="FJ187" s="552"/>
      <c r="FK187" s="552"/>
      <c r="FL187" s="552"/>
      <c r="FM187" s="552"/>
      <c r="FN187" s="552"/>
      <c r="FO187" s="552"/>
      <c r="FP187" s="552"/>
      <c r="FQ187" s="552"/>
      <c r="FR187" s="552"/>
      <c r="FS187" s="552"/>
      <c r="FT187" s="552"/>
      <c r="FU187" s="552"/>
      <c r="FV187" s="552"/>
      <c r="FW187" s="552"/>
      <c r="FX187" s="552"/>
      <c r="FY187" s="552"/>
      <c r="FZ187" s="552"/>
      <c r="GA187" s="552"/>
      <c r="GB187" s="552"/>
      <c r="GC187" s="552"/>
      <c r="GD187" s="552"/>
      <c r="GE187" s="552"/>
      <c r="GF187" s="552"/>
      <c r="GG187" s="552"/>
      <c r="GH187" s="552"/>
      <c r="GI187" s="552"/>
      <c r="GJ187" s="552"/>
      <c r="GK187" s="552"/>
      <c r="GL187" s="552"/>
      <c r="GM187" s="552"/>
      <c r="GN187" s="552"/>
      <c r="GO187" s="552"/>
      <c r="GP187" s="552"/>
      <c r="GQ187" s="552"/>
      <c r="GR187" s="552"/>
      <c r="GS187" s="552"/>
      <c r="GT187" s="552"/>
      <c r="GU187" s="552"/>
      <c r="GV187" s="552"/>
      <c r="GW187" s="552"/>
      <c r="GX187" s="552"/>
      <c r="GY187" s="552"/>
      <c r="GZ187" s="552"/>
      <c r="HA187" s="552"/>
      <c r="HB187" s="552"/>
      <c r="HC187" s="552"/>
      <c r="HD187" s="552"/>
      <c r="HE187" s="552"/>
      <c r="HF187" s="552"/>
      <c r="HG187" s="552"/>
      <c r="HH187" s="552"/>
      <c r="HI187" s="552"/>
      <c r="HJ187" s="552"/>
      <c r="HK187" s="552"/>
      <c r="HL187" s="552"/>
      <c r="HM187" s="552"/>
      <c r="HN187" s="552"/>
      <c r="HO187" s="552"/>
      <c r="HP187" s="552"/>
      <c r="HQ187" s="552"/>
      <c r="HR187" s="552"/>
      <c r="HS187" s="552"/>
      <c r="HT187" s="552"/>
      <c r="HU187" s="552"/>
      <c r="HV187" s="552"/>
      <c r="HW187" s="552"/>
      <c r="HX187" s="552"/>
      <c r="HY187" s="552"/>
      <c r="HZ187" s="552"/>
      <c r="IA187" s="552"/>
      <c r="IB187" s="552"/>
      <c r="IC187" s="552"/>
      <c r="ID187" s="552"/>
      <c r="IE187" s="552"/>
      <c r="IF187" s="552"/>
      <c r="IG187" s="552"/>
      <c r="IH187" s="552"/>
      <c r="II187" s="552"/>
      <c r="IJ187" s="552"/>
      <c r="IK187" s="552"/>
      <c r="IL187" s="552"/>
      <c r="IM187" s="552"/>
      <c r="IN187" s="552"/>
      <c r="IO187" s="552"/>
      <c r="IP187" s="552"/>
      <c r="IQ187" s="552"/>
      <c r="IR187" s="552"/>
      <c r="IS187" s="552"/>
      <c r="IT187" s="552"/>
      <c r="IU187" s="552"/>
      <c r="IV187" s="552"/>
      <c r="IW187" s="552"/>
      <c r="IX187" s="552"/>
      <c r="IY187" s="552"/>
      <c r="IZ187" s="552"/>
      <c r="JA187" s="552"/>
      <c r="JB187" s="721"/>
      <c r="JC187" s="721"/>
      <c r="JD187" s="299"/>
      <c r="JE187" s="299"/>
      <c r="JF187" s="549"/>
      <c r="JG187" s="711"/>
      <c r="JH187" s="299"/>
      <c r="JI187" s="307"/>
      <c r="JJ187" s="712"/>
      <c r="JK187" s="566"/>
      <c r="JL187" s="567"/>
      <c r="JM187" s="568"/>
      <c r="JN187" s="569"/>
      <c r="JO187" s="569"/>
      <c r="JP187" s="569"/>
      <c r="JQ187"/>
      <c r="JR187"/>
      <c r="JS187"/>
      <c r="JT187"/>
      <c r="JU187"/>
      <c r="JV187"/>
      <c r="JW187"/>
      <c r="JX187"/>
      <c r="JY187"/>
      <c r="JZ187"/>
      <c r="KA187"/>
      <c r="KB187"/>
      <c r="KC187"/>
      <c r="KD187"/>
      <c r="KE187"/>
      <c r="KF187"/>
      <c r="KG187"/>
      <c r="KH187"/>
      <c r="KI187"/>
      <c r="KJ187"/>
      <c r="KK187"/>
      <c r="KL187"/>
      <c r="KM187"/>
      <c r="KN187"/>
      <c r="KO187"/>
      <c r="KP187"/>
      <c r="KQ187"/>
      <c r="KR187"/>
      <c r="KS187"/>
      <c r="KT187"/>
      <c r="KU187"/>
      <c r="KV187"/>
      <c r="KW187"/>
      <c r="KX187"/>
      <c r="KY187"/>
      <c r="KZ187"/>
      <c r="LA187"/>
      <c r="LB187"/>
      <c r="LC187"/>
      <c r="LD187"/>
      <c r="LE187"/>
      <c r="LF187"/>
      <c r="LG187"/>
      <c r="LH187"/>
      <c r="LI187"/>
      <c r="LJ187"/>
      <c r="LK187"/>
      <c r="LL187"/>
      <c r="LM187"/>
      <c r="LN187"/>
      <c r="LO187"/>
      <c r="LP187"/>
      <c r="LQ187"/>
      <c r="LR187"/>
      <c r="LS187"/>
      <c r="LT187"/>
      <c r="LU187"/>
      <c r="LV187"/>
      <c r="LW187"/>
      <c r="LX187"/>
      <c r="LY187"/>
      <c r="LZ187"/>
      <c r="MA187"/>
      <c r="MB187"/>
      <c r="MC187"/>
      <c r="MD187"/>
      <c r="ME187"/>
      <c r="MF187"/>
      <c r="MG187"/>
      <c r="MH187"/>
      <c r="MI187"/>
      <c r="MJ187"/>
      <c r="MK187"/>
      <c r="ML187"/>
      <c r="MM187"/>
      <c r="MN187"/>
      <c r="MO187"/>
      <c r="MP187"/>
      <c r="MQ187"/>
      <c r="MR187"/>
      <c r="MS187"/>
      <c r="MT187"/>
      <c r="MU187"/>
      <c r="MV187"/>
      <c r="MW187"/>
      <c r="MX187"/>
      <c r="MY187"/>
      <c r="MZ187"/>
      <c r="NA187"/>
      <c r="NB187"/>
      <c r="NC187"/>
    </row>
    <row r="188" spans="1:367" s="550" customFormat="1" ht="21.95" customHeight="1">
      <c r="A188" s="554"/>
      <c r="B188" s="555"/>
      <c r="C188" s="49"/>
      <c r="D188" s="50"/>
      <c r="E188" s="346"/>
      <c r="F188" s="552"/>
      <c r="G188" s="552"/>
      <c r="H188" s="552"/>
      <c r="I188" s="552"/>
      <c r="J188" s="552"/>
      <c r="K188" s="552"/>
      <c r="L188" s="552"/>
      <c r="M188" s="552"/>
      <c r="N188" s="552"/>
      <c r="O188" s="552"/>
      <c r="P188" s="552"/>
      <c r="Q188" s="552"/>
      <c r="R188" s="552"/>
      <c r="S188" s="552"/>
      <c r="T188" s="552"/>
      <c r="U188" s="552"/>
      <c r="V188" s="552"/>
      <c r="W188" s="552"/>
      <c r="X188" s="552"/>
      <c r="Y188" s="552"/>
      <c r="Z188" s="552"/>
      <c r="AA188" s="552"/>
      <c r="AB188" s="552"/>
      <c r="AC188" s="552"/>
      <c r="AD188" s="552"/>
      <c r="AE188" s="552"/>
      <c r="AF188" s="552"/>
      <c r="AG188" s="552"/>
      <c r="AH188" s="552"/>
      <c r="AI188" s="552"/>
      <c r="AJ188" s="552"/>
      <c r="AK188" s="552"/>
      <c r="AL188" s="552"/>
      <c r="AM188" s="552"/>
      <c r="AN188" s="552"/>
      <c r="AO188" s="552"/>
      <c r="AP188" s="552"/>
      <c r="AQ188" s="552"/>
      <c r="AR188" s="552"/>
      <c r="AS188" s="552"/>
      <c r="AT188" s="552"/>
      <c r="AU188" s="552"/>
      <c r="AV188" s="552"/>
      <c r="AW188" s="552"/>
      <c r="AX188" s="552"/>
      <c r="AY188" s="552"/>
      <c r="AZ188" s="552"/>
      <c r="BA188" s="552"/>
      <c r="BB188" s="552"/>
      <c r="BC188" s="552"/>
      <c r="BD188" s="552"/>
      <c r="BE188" s="552"/>
      <c r="BF188" s="552"/>
      <c r="BG188" s="552"/>
      <c r="BH188" s="552"/>
      <c r="BI188" s="552"/>
      <c r="BJ188" s="552"/>
      <c r="BK188" s="552"/>
      <c r="BL188" s="552"/>
      <c r="BM188" s="552"/>
      <c r="BN188" s="552"/>
      <c r="BO188" s="552"/>
      <c r="BP188" s="552"/>
      <c r="BQ188" s="552"/>
      <c r="BR188" s="552"/>
      <c r="BS188" s="552"/>
      <c r="BT188" s="552"/>
      <c r="BU188" s="552"/>
      <c r="BV188" s="552"/>
      <c r="BW188" s="552"/>
      <c r="BX188" s="552"/>
      <c r="BY188" s="552"/>
      <c r="BZ188" s="552"/>
      <c r="CA188" s="552"/>
      <c r="CB188" s="552"/>
      <c r="CC188" s="552"/>
      <c r="CD188" s="552"/>
      <c r="CE188" s="552"/>
      <c r="CF188" s="552"/>
      <c r="CG188" s="552"/>
      <c r="CH188" s="552"/>
      <c r="CI188" s="552"/>
      <c r="CJ188" s="552"/>
      <c r="CK188" s="552"/>
      <c r="CL188" s="552"/>
      <c r="CM188" s="552"/>
      <c r="CN188" s="552"/>
      <c r="CO188" s="552"/>
      <c r="CP188" s="552"/>
      <c r="CQ188" s="552"/>
      <c r="CR188" s="552"/>
      <c r="CS188" s="552"/>
      <c r="CT188" s="552"/>
      <c r="CU188" s="552"/>
      <c r="CV188" s="552"/>
      <c r="CW188" s="552"/>
      <c r="CX188" s="552"/>
      <c r="CY188" s="552"/>
      <c r="CZ188" s="552"/>
      <c r="DA188" s="552"/>
      <c r="DB188" s="552"/>
      <c r="DC188" s="552"/>
      <c r="DD188" s="552"/>
      <c r="DE188" s="552"/>
      <c r="DF188" s="552"/>
      <c r="DG188" s="552"/>
      <c r="DH188" s="552"/>
      <c r="DI188" s="552"/>
      <c r="DJ188" s="552"/>
      <c r="DK188" s="552"/>
      <c r="DL188" s="552"/>
      <c r="DM188" s="552"/>
      <c r="DN188" s="552"/>
      <c r="DO188" s="552"/>
      <c r="DP188" s="552"/>
      <c r="DQ188" s="552"/>
      <c r="DR188" s="552"/>
      <c r="DS188" s="552"/>
      <c r="DT188" s="552"/>
      <c r="DU188" s="552"/>
      <c r="DV188" s="552"/>
      <c r="DW188" s="552"/>
      <c r="DX188" s="552"/>
      <c r="DY188" s="552"/>
      <c r="DZ188" s="552"/>
      <c r="EA188" s="552"/>
      <c r="EB188" s="552"/>
      <c r="EC188" s="552"/>
      <c r="ED188" s="552"/>
      <c r="EE188" s="552"/>
      <c r="EF188" s="552"/>
      <c r="EG188" s="552"/>
      <c r="EH188" s="552"/>
      <c r="EI188" s="552"/>
      <c r="EJ188" s="552"/>
      <c r="EK188" s="552"/>
      <c r="EL188" s="552"/>
      <c r="EM188" s="552"/>
      <c r="EN188" s="552"/>
      <c r="EO188" s="552"/>
      <c r="EP188" s="552"/>
      <c r="EQ188" s="552"/>
      <c r="ER188" s="552"/>
      <c r="ES188" s="552"/>
      <c r="ET188" s="552"/>
      <c r="EU188" s="552"/>
      <c r="EV188" s="552"/>
      <c r="EW188" s="552"/>
      <c r="EX188" s="552"/>
      <c r="EY188" s="552"/>
      <c r="EZ188" s="552"/>
      <c r="FA188" s="552"/>
      <c r="FB188" s="552"/>
      <c r="FC188" s="552"/>
      <c r="FD188" s="552"/>
      <c r="FE188" s="552"/>
      <c r="FF188" s="552"/>
      <c r="FG188" s="552"/>
      <c r="FH188" s="552"/>
      <c r="FI188" s="552"/>
      <c r="FJ188" s="552"/>
      <c r="FK188" s="552"/>
      <c r="FL188" s="552"/>
      <c r="FM188" s="552"/>
      <c r="FN188" s="552"/>
      <c r="FO188" s="552"/>
      <c r="FP188" s="552"/>
      <c r="FQ188" s="552"/>
      <c r="FR188" s="552"/>
      <c r="FS188" s="552"/>
      <c r="FT188" s="552"/>
      <c r="FU188" s="552"/>
      <c r="FV188" s="552"/>
      <c r="FW188" s="552"/>
      <c r="FX188" s="552"/>
      <c r="FY188" s="552"/>
      <c r="FZ188" s="552"/>
      <c r="GA188" s="552"/>
      <c r="GB188" s="552"/>
      <c r="GC188" s="552"/>
      <c r="GD188" s="552"/>
      <c r="GE188" s="552"/>
      <c r="GF188" s="552"/>
      <c r="GG188" s="552"/>
      <c r="GH188" s="552"/>
      <c r="GI188" s="552"/>
      <c r="GJ188" s="552"/>
      <c r="GK188" s="552"/>
      <c r="GL188" s="552"/>
      <c r="GM188" s="552"/>
      <c r="GN188" s="552"/>
      <c r="GO188" s="552"/>
      <c r="GP188" s="552"/>
      <c r="GQ188" s="552"/>
      <c r="GR188" s="552"/>
      <c r="GS188" s="552"/>
      <c r="GT188" s="552"/>
      <c r="GU188" s="552"/>
      <c r="GV188" s="552"/>
      <c r="GW188" s="552"/>
      <c r="GX188" s="552"/>
      <c r="GY188" s="552"/>
      <c r="GZ188" s="552"/>
      <c r="HA188" s="552"/>
      <c r="HB188" s="552"/>
      <c r="HC188" s="552"/>
      <c r="HD188" s="552"/>
      <c r="HE188" s="552"/>
      <c r="HF188" s="552"/>
      <c r="HG188" s="552"/>
      <c r="HH188" s="552"/>
      <c r="HI188" s="552"/>
      <c r="HJ188" s="552"/>
      <c r="HK188" s="552"/>
      <c r="HL188" s="552"/>
      <c r="HM188" s="552"/>
      <c r="HN188" s="552"/>
      <c r="HO188" s="552"/>
      <c r="HP188" s="552"/>
      <c r="HQ188" s="552"/>
      <c r="HR188" s="552"/>
      <c r="HS188" s="552"/>
      <c r="HT188" s="552"/>
      <c r="HU188" s="552"/>
      <c r="HV188" s="552"/>
      <c r="HW188" s="552"/>
      <c r="HX188" s="552"/>
      <c r="HY188" s="552"/>
      <c r="HZ188" s="552"/>
      <c r="IA188" s="552"/>
      <c r="IB188" s="552"/>
      <c r="IC188" s="552"/>
      <c r="ID188" s="552"/>
      <c r="IE188" s="552"/>
      <c r="IF188" s="552"/>
      <c r="IG188" s="552"/>
      <c r="IH188" s="552"/>
      <c r="II188" s="552"/>
      <c r="IJ188" s="552"/>
      <c r="IK188" s="552"/>
      <c r="IL188" s="552"/>
      <c r="IM188" s="552"/>
      <c r="IN188" s="552"/>
      <c r="IO188" s="552"/>
      <c r="IP188" s="552"/>
      <c r="IQ188" s="552"/>
      <c r="IR188" s="552"/>
      <c r="IS188" s="552"/>
      <c r="IT188" s="552"/>
      <c r="IU188" s="552"/>
      <c r="IV188" s="552"/>
      <c r="IW188" s="552"/>
      <c r="IX188" s="552"/>
      <c r="IY188" s="552"/>
      <c r="IZ188" s="552"/>
      <c r="JA188" s="552"/>
      <c r="JB188" s="721"/>
      <c r="JC188" s="721"/>
      <c r="JD188" s="299"/>
      <c r="JE188" s="299"/>
      <c r="JF188" s="549"/>
      <c r="JG188" s="711"/>
      <c r="JH188" s="299"/>
      <c r="JI188" s="307"/>
      <c r="JJ188" s="712"/>
      <c r="JK188" s="566"/>
      <c r="JL188" s="567"/>
      <c r="JM188" s="568"/>
      <c r="JN188" s="569"/>
      <c r="JO188" s="569"/>
      <c r="JP188" s="569"/>
      <c r="JQ188"/>
      <c r="JR188"/>
      <c r="JS188"/>
      <c r="JT188"/>
      <c r="JU188"/>
      <c r="JV188"/>
      <c r="JW188"/>
      <c r="JX188"/>
      <c r="JY188"/>
      <c r="JZ188"/>
      <c r="KA188"/>
      <c r="KB188"/>
      <c r="KC188"/>
      <c r="KD188"/>
      <c r="KE188"/>
      <c r="KF188"/>
      <c r="KG188"/>
      <c r="KH188"/>
      <c r="KI188"/>
      <c r="KJ188"/>
      <c r="KK188"/>
      <c r="KL188"/>
      <c r="KM188"/>
      <c r="KN188"/>
      <c r="KO188"/>
      <c r="KP188"/>
      <c r="KQ188"/>
      <c r="KR188"/>
      <c r="KS188"/>
      <c r="KT188"/>
      <c r="KU188"/>
      <c r="KV188"/>
      <c r="KW188"/>
      <c r="KX188"/>
      <c r="KY188"/>
      <c r="KZ188"/>
      <c r="LA188"/>
      <c r="LB188"/>
      <c r="LC188"/>
      <c r="LD188"/>
      <c r="LE188"/>
      <c r="LF188"/>
      <c r="LG188"/>
      <c r="LH188"/>
      <c r="LI188"/>
      <c r="LJ188"/>
      <c r="LK188"/>
      <c r="LL188"/>
      <c r="LM188"/>
      <c r="LN188"/>
      <c r="LO188"/>
      <c r="LP188"/>
      <c r="LQ188"/>
      <c r="LR188"/>
      <c r="LS188"/>
      <c r="LT188"/>
      <c r="LU188"/>
      <c r="LV188"/>
      <c r="LW188"/>
      <c r="LX188"/>
      <c r="LY188"/>
      <c r="LZ188"/>
      <c r="MA188"/>
      <c r="MB188"/>
      <c r="MC188"/>
      <c r="MD188"/>
      <c r="ME188"/>
      <c r="MF188"/>
      <c r="MG188"/>
      <c r="MH188"/>
      <c r="MI188"/>
      <c r="MJ188"/>
      <c r="MK188"/>
      <c r="ML188"/>
      <c r="MM188"/>
      <c r="MN188"/>
      <c r="MO188"/>
      <c r="MP188"/>
      <c r="MQ188"/>
      <c r="MR188"/>
      <c r="MS188"/>
      <c r="MT188"/>
      <c r="MU188"/>
      <c r="MV188"/>
      <c r="MW188"/>
      <c r="MX188"/>
      <c r="MY188"/>
      <c r="MZ188"/>
      <c r="NA188"/>
      <c r="NB188"/>
      <c r="NC188"/>
    </row>
    <row r="189" spans="1:367" s="550" customFormat="1" ht="21.95" customHeight="1">
      <c r="A189" s="554"/>
      <c r="B189" s="555"/>
      <c r="C189" s="49"/>
      <c r="D189" s="50"/>
      <c r="E189" s="346"/>
      <c r="F189" s="552"/>
      <c r="G189" s="552"/>
      <c r="H189" s="552"/>
      <c r="I189" s="552"/>
      <c r="J189" s="552"/>
      <c r="K189" s="552"/>
      <c r="L189" s="552"/>
      <c r="M189" s="552"/>
      <c r="N189" s="552"/>
      <c r="O189" s="552"/>
      <c r="P189" s="552"/>
      <c r="Q189" s="552"/>
      <c r="R189" s="552"/>
      <c r="S189" s="552"/>
      <c r="T189" s="552"/>
      <c r="U189" s="552"/>
      <c r="V189" s="552"/>
      <c r="W189" s="552"/>
      <c r="X189" s="552"/>
      <c r="Y189" s="552"/>
      <c r="Z189" s="552"/>
      <c r="AA189" s="552"/>
      <c r="AB189" s="552"/>
      <c r="AC189" s="552"/>
      <c r="AD189" s="552"/>
      <c r="AE189" s="552"/>
      <c r="AF189" s="552"/>
      <c r="AG189" s="552"/>
      <c r="AH189" s="552"/>
      <c r="AI189" s="552"/>
      <c r="AJ189" s="552"/>
      <c r="AK189" s="552"/>
      <c r="AL189" s="552"/>
      <c r="AM189" s="552"/>
      <c r="AN189" s="552"/>
      <c r="AO189" s="552"/>
      <c r="AP189" s="552"/>
      <c r="AQ189" s="552"/>
      <c r="AR189" s="552"/>
      <c r="AS189" s="552"/>
      <c r="AT189" s="552"/>
      <c r="AU189" s="552"/>
      <c r="AV189" s="552"/>
      <c r="AW189" s="552"/>
      <c r="AX189" s="552"/>
      <c r="AY189" s="552"/>
      <c r="AZ189" s="552"/>
      <c r="BA189" s="552"/>
      <c r="BB189" s="552"/>
      <c r="BC189" s="552"/>
      <c r="BD189" s="552"/>
      <c r="BE189" s="552"/>
      <c r="BF189" s="552"/>
      <c r="BG189" s="552"/>
      <c r="BH189" s="552"/>
      <c r="BI189" s="552"/>
      <c r="BJ189" s="552"/>
      <c r="BK189" s="552"/>
      <c r="BL189" s="552"/>
      <c r="BM189" s="552"/>
      <c r="BN189" s="552"/>
      <c r="BO189" s="552"/>
      <c r="BP189" s="552"/>
      <c r="BQ189" s="552"/>
      <c r="BR189" s="552"/>
      <c r="BS189" s="552"/>
      <c r="BT189" s="552"/>
      <c r="BU189" s="552"/>
      <c r="BV189" s="552"/>
      <c r="BW189" s="552"/>
      <c r="BX189" s="552"/>
      <c r="BY189" s="552"/>
      <c r="BZ189" s="552"/>
      <c r="CA189" s="552"/>
      <c r="CB189" s="552"/>
      <c r="CC189" s="552"/>
      <c r="CD189" s="552"/>
      <c r="CE189" s="552"/>
      <c r="CF189" s="552"/>
      <c r="CG189" s="552"/>
      <c r="CH189" s="552"/>
      <c r="CI189" s="552"/>
      <c r="CJ189" s="552"/>
      <c r="CK189" s="552"/>
      <c r="CL189" s="552"/>
      <c r="CM189" s="552"/>
      <c r="CN189" s="552"/>
      <c r="CO189" s="552"/>
      <c r="CP189" s="552"/>
      <c r="CQ189" s="552"/>
      <c r="CR189" s="552"/>
      <c r="CS189" s="552"/>
      <c r="CT189" s="552"/>
      <c r="CU189" s="552"/>
      <c r="CV189" s="552"/>
      <c r="CW189" s="552"/>
      <c r="CX189" s="552"/>
      <c r="CY189" s="552"/>
      <c r="CZ189" s="552"/>
      <c r="DA189" s="552"/>
      <c r="DB189" s="552"/>
      <c r="DC189" s="552"/>
      <c r="DD189" s="552"/>
      <c r="DE189" s="552"/>
      <c r="DF189" s="552"/>
      <c r="DG189" s="552"/>
      <c r="DH189" s="552"/>
      <c r="DI189" s="552"/>
      <c r="DJ189" s="552"/>
      <c r="DK189" s="552"/>
      <c r="DL189" s="552"/>
      <c r="DM189" s="552"/>
      <c r="DN189" s="552"/>
      <c r="DO189" s="552"/>
      <c r="DP189" s="552"/>
      <c r="DQ189" s="552"/>
      <c r="DR189" s="552"/>
      <c r="DS189" s="552"/>
      <c r="DT189" s="552"/>
      <c r="DU189" s="552"/>
      <c r="DV189" s="552"/>
      <c r="DW189" s="552"/>
      <c r="DX189" s="552"/>
      <c r="DY189" s="552"/>
      <c r="DZ189" s="552"/>
      <c r="EA189" s="552"/>
      <c r="EB189" s="552"/>
      <c r="EC189" s="552"/>
      <c r="ED189" s="552"/>
      <c r="EE189" s="552"/>
      <c r="EF189" s="552"/>
      <c r="EG189" s="552"/>
      <c r="EH189" s="552"/>
      <c r="EI189" s="552"/>
      <c r="EJ189" s="552"/>
      <c r="EK189" s="552"/>
      <c r="EL189" s="552"/>
      <c r="EM189" s="552"/>
      <c r="EN189" s="552"/>
      <c r="EO189" s="552"/>
      <c r="EP189" s="552"/>
      <c r="EQ189" s="552"/>
      <c r="ER189" s="552"/>
      <c r="ES189" s="552"/>
      <c r="ET189" s="552"/>
      <c r="EU189" s="552"/>
      <c r="EV189" s="552"/>
      <c r="EW189" s="552"/>
      <c r="EX189" s="552"/>
      <c r="EY189" s="552"/>
      <c r="EZ189" s="552"/>
      <c r="FA189" s="552"/>
      <c r="FB189" s="552"/>
      <c r="FC189" s="552"/>
      <c r="FD189" s="552"/>
      <c r="FE189" s="552"/>
      <c r="FF189" s="552"/>
      <c r="FG189" s="552"/>
      <c r="FH189" s="552"/>
      <c r="FI189" s="552"/>
      <c r="FJ189" s="552"/>
      <c r="FK189" s="552"/>
      <c r="FL189" s="552"/>
      <c r="FM189" s="552"/>
      <c r="FN189" s="552"/>
      <c r="FO189" s="552"/>
      <c r="FP189" s="552"/>
      <c r="FQ189" s="552"/>
      <c r="FR189" s="552"/>
      <c r="FS189" s="552"/>
      <c r="FT189" s="552"/>
      <c r="FU189" s="552"/>
      <c r="FV189" s="552"/>
      <c r="FW189" s="552"/>
      <c r="FX189" s="552"/>
      <c r="FY189" s="552"/>
      <c r="FZ189" s="552"/>
      <c r="GA189" s="552"/>
      <c r="GB189" s="552"/>
      <c r="GC189" s="552"/>
      <c r="GD189" s="552"/>
      <c r="GE189" s="552"/>
      <c r="GF189" s="552"/>
      <c r="GG189" s="552"/>
      <c r="GH189" s="552"/>
      <c r="GI189" s="552"/>
      <c r="GJ189" s="552"/>
      <c r="GK189" s="552"/>
      <c r="GL189" s="552"/>
      <c r="GM189" s="552"/>
      <c r="GN189" s="552"/>
      <c r="GO189" s="552"/>
      <c r="GP189" s="552"/>
      <c r="GQ189" s="552"/>
      <c r="GR189" s="552"/>
      <c r="GS189" s="552"/>
      <c r="GT189" s="552"/>
      <c r="GU189" s="552"/>
      <c r="GV189" s="552"/>
      <c r="GW189" s="552"/>
      <c r="GX189" s="552"/>
      <c r="GY189" s="552"/>
      <c r="GZ189" s="552"/>
      <c r="HA189" s="552"/>
      <c r="HB189" s="552"/>
      <c r="HC189" s="552"/>
      <c r="HD189" s="552"/>
      <c r="HE189" s="552"/>
      <c r="HF189" s="552"/>
      <c r="HG189" s="552"/>
      <c r="HH189" s="552"/>
      <c r="HI189" s="552"/>
      <c r="HJ189" s="552"/>
      <c r="HK189" s="552"/>
      <c r="HL189" s="552"/>
      <c r="HM189" s="552"/>
      <c r="HN189" s="552"/>
      <c r="HO189" s="552"/>
      <c r="HP189" s="552"/>
      <c r="HQ189" s="552"/>
      <c r="HR189" s="552"/>
      <c r="HS189" s="552"/>
      <c r="HT189" s="552"/>
      <c r="HU189" s="552"/>
      <c r="HV189" s="552"/>
      <c r="HW189" s="552"/>
      <c r="HX189" s="552"/>
      <c r="HY189" s="552"/>
      <c r="HZ189" s="552"/>
      <c r="IA189" s="552"/>
      <c r="IB189" s="552"/>
      <c r="IC189" s="552"/>
      <c r="ID189" s="552"/>
      <c r="IE189" s="552"/>
      <c r="IF189" s="552"/>
      <c r="IG189" s="552"/>
      <c r="IH189" s="552"/>
      <c r="II189" s="552"/>
      <c r="IJ189" s="552"/>
      <c r="IK189" s="552"/>
      <c r="IL189" s="552"/>
      <c r="IM189" s="552"/>
      <c r="IN189" s="552"/>
      <c r="IO189" s="552"/>
      <c r="IP189" s="552"/>
      <c r="IQ189" s="552"/>
      <c r="IR189" s="552"/>
      <c r="IS189" s="552"/>
      <c r="IT189" s="552"/>
      <c r="IU189" s="552"/>
      <c r="IV189" s="552"/>
      <c r="IW189" s="552"/>
      <c r="IX189" s="552"/>
      <c r="IY189" s="552"/>
      <c r="IZ189" s="552"/>
      <c r="JA189" s="552"/>
      <c r="JB189" s="721"/>
      <c r="JC189" s="721"/>
      <c r="JD189" s="299"/>
      <c r="JE189" s="299"/>
      <c r="JF189" s="549"/>
      <c r="JG189" s="711"/>
      <c r="JH189" s="299"/>
      <c r="JI189" s="307"/>
      <c r="JJ189" s="712"/>
      <c r="JK189" s="566"/>
      <c r="JL189" s="567"/>
      <c r="JM189" s="568"/>
      <c r="JN189" s="569"/>
      <c r="JO189" s="569"/>
      <c r="JP189" s="569"/>
      <c r="JQ189"/>
      <c r="JR189"/>
      <c r="JS189"/>
      <c r="JT189"/>
      <c r="JU189"/>
      <c r="JV189"/>
      <c r="JW189"/>
      <c r="JX189"/>
      <c r="JY189"/>
      <c r="JZ189"/>
      <c r="KA189"/>
      <c r="KB189"/>
      <c r="KC189"/>
      <c r="KD189"/>
      <c r="KE189"/>
      <c r="KF189"/>
      <c r="KG189"/>
      <c r="KH189"/>
      <c r="KI189"/>
      <c r="KJ189"/>
      <c r="KK189"/>
      <c r="KL189"/>
      <c r="KM189"/>
      <c r="KN189"/>
      <c r="KO189"/>
      <c r="KP189"/>
      <c r="KQ189"/>
      <c r="KR189"/>
      <c r="KS189"/>
      <c r="KT189"/>
      <c r="KU189"/>
      <c r="KV189"/>
      <c r="KW189"/>
      <c r="KX189"/>
      <c r="KY189"/>
      <c r="KZ189"/>
      <c r="LA189"/>
      <c r="LB189"/>
      <c r="LC189"/>
      <c r="LD189"/>
      <c r="LE189"/>
      <c r="LF189"/>
      <c r="LG189"/>
      <c r="LH189"/>
      <c r="LI189"/>
      <c r="LJ189"/>
      <c r="LK189"/>
      <c r="LL189"/>
      <c r="LM189"/>
      <c r="LN189"/>
      <c r="LO189"/>
      <c r="LP189"/>
      <c r="LQ189"/>
      <c r="LR189"/>
      <c r="LS189"/>
      <c r="LT189"/>
      <c r="LU189"/>
      <c r="LV189"/>
      <c r="LW189"/>
      <c r="LX189"/>
      <c r="LY189"/>
      <c r="LZ189"/>
      <c r="MA189"/>
      <c r="MB189"/>
      <c r="MC189"/>
      <c r="MD189"/>
      <c r="ME189"/>
      <c r="MF189"/>
      <c r="MG189"/>
      <c r="MH189"/>
      <c r="MI189"/>
      <c r="MJ189"/>
      <c r="MK189"/>
      <c r="ML189"/>
      <c r="MM189"/>
      <c r="MN189"/>
      <c r="MO189"/>
      <c r="MP189"/>
      <c r="MQ189"/>
      <c r="MR189"/>
      <c r="MS189"/>
      <c r="MT189"/>
      <c r="MU189"/>
      <c r="MV189"/>
      <c r="MW189"/>
      <c r="MX189"/>
      <c r="MY189"/>
      <c r="MZ189"/>
      <c r="NA189"/>
      <c r="NB189"/>
      <c r="NC189"/>
    </row>
    <row r="190" spans="1:367" s="550" customFormat="1" ht="21.95" customHeight="1">
      <c r="A190" s="554"/>
      <c r="B190" s="555"/>
      <c r="C190" s="49"/>
      <c r="D190" s="50"/>
      <c r="E190" s="346"/>
      <c r="F190" s="552"/>
      <c r="G190" s="552"/>
      <c r="H190" s="552"/>
      <c r="I190" s="552"/>
      <c r="J190" s="552"/>
      <c r="K190" s="552"/>
      <c r="L190" s="552"/>
      <c r="M190" s="552"/>
      <c r="N190" s="552"/>
      <c r="O190" s="552"/>
      <c r="P190" s="552"/>
      <c r="Q190" s="552"/>
      <c r="R190" s="552"/>
      <c r="S190" s="552"/>
      <c r="T190" s="552"/>
      <c r="U190" s="552"/>
      <c r="V190" s="552"/>
      <c r="W190" s="552"/>
      <c r="X190" s="552"/>
      <c r="Y190" s="552"/>
      <c r="Z190" s="552"/>
      <c r="AA190" s="552"/>
      <c r="AB190" s="552"/>
      <c r="AC190" s="552"/>
      <c r="AD190" s="552"/>
      <c r="AE190" s="552"/>
      <c r="AF190" s="552"/>
      <c r="AG190" s="552"/>
      <c r="AH190" s="552"/>
      <c r="AI190" s="552"/>
      <c r="AJ190" s="552"/>
      <c r="AK190" s="552"/>
      <c r="AL190" s="552"/>
      <c r="AM190" s="552"/>
      <c r="AN190" s="552"/>
      <c r="AO190" s="552"/>
      <c r="AP190" s="552"/>
      <c r="AQ190" s="552"/>
      <c r="AR190" s="552"/>
      <c r="AS190" s="552"/>
      <c r="AT190" s="552"/>
      <c r="AU190" s="552"/>
      <c r="AV190" s="552"/>
      <c r="AW190" s="552"/>
      <c r="AX190" s="552"/>
      <c r="AY190" s="552"/>
      <c r="AZ190" s="552"/>
      <c r="BA190" s="552"/>
      <c r="BB190" s="552"/>
      <c r="BC190" s="552"/>
      <c r="BD190" s="552"/>
      <c r="BE190" s="552"/>
      <c r="BF190" s="552"/>
      <c r="BG190" s="552"/>
      <c r="BH190" s="552"/>
      <c r="BI190" s="552"/>
      <c r="BJ190" s="552"/>
      <c r="BK190" s="552"/>
      <c r="BL190" s="552"/>
      <c r="BM190" s="552"/>
      <c r="BN190" s="552"/>
      <c r="BO190" s="552"/>
      <c r="BP190" s="552"/>
      <c r="BQ190" s="552"/>
      <c r="BR190" s="552"/>
      <c r="BS190" s="552"/>
      <c r="BT190" s="552"/>
      <c r="BU190" s="552"/>
      <c r="BV190" s="552"/>
      <c r="BW190" s="552"/>
      <c r="BX190" s="552"/>
      <c r="BY190" s="552"/>
      <c r="BZ190" s="552"/>
      <c r="CA190" s="552"/>
      <c r="CB190" s="552"/>
      <c r="CC190" s="552"/>
      <c r="CD190" s="552"/>
      <c r="CE190" s="552"/>
      <c r="CF190" s="552"/>
      <c r="CG190" s="552"/>
      <c r="CH190" s="552"/>
      <c r="CI190" s="552"/>
      <c r="CJ190" s="552"/>
      <c r="CK190" s="552"/>
      <c r="CL190" s="552"/>
      <c r="CM190" s="552"/>
      <c r="CN190" s="552"/>
      <c r="CO190" s="552"/>
      <c r="CP190" s="552"/>
      <c r="CQ190" s="552"/>
      <c r="CR190" s="552"/>
      <c r="CS190" s="552"/>
      <c r="CT190" s="552"/>
      <c r="CU190" s="552"/>
      <c r="CV190" s="552"/>
      <c r="CW190" s="552"/>
      <c r="CX190" s="552"/>
      <c r="CY190" s="552"/>
      <c r="CZ190" s="552"/>
      <c r="DA190" s="552"/>
      <c r="DB190" s="552"/>
      <c r="DC190" s="552"/>
      <c r="DD190" s="552"/>
      <c r="DE190" s="552"/>
      <c r="DF190" s="552"/>
      <c r="DG190" s="552"/>
      <c r="DH190" s="552"/>
      <c r="DI190" s="552"/>
      <c r="DJ190" s="552"/>
      <c r="DK190" s="552"/>
      <c r="DL190" s="552"/>
      <c r="DM190" s="552"/>
      <c r="DN190" s="552"/>
      <c r="DO190" s="552"/>
      <c r="DP190" s="552"/>
      <c r="DQ190" s="552"/>
      <c r="DR190" s="552"/>
      <c r="DS190" s="552"/>
      <c r="DT190" s="552"/>
      <c r="DU190" s="552"/>
      <c r="DV190" s="552"/>
      <c r="DW190" s="552"/>
      <c r="DX190" s="552"/>
      <c r="DY190" s="552"/>
      <c r="DZ190" s="552"/>
      <c r="EA190" s="552"/>
      <c r="EB190" s="552"/>
      <c r="EC190" s="552"/>
      <c r="ED190" s="552"/>
      <c r="EE190" s="552"/>
      <c r="EF190" s="552"/>
      <c r="EG190" s="552"/>
      <c r="EH190" s="552"/>
      <c r="EI190" s="552"/>
      <c r="EJ190" s="552"/>
      <c r="EK190" s="552"/>
      <c r="EL190" s="552"/>
      <c r="EM190" s="552"/>
      <c r="EN190" s="552"/>
      <c r="EO190" s="552"/>
      <c r="EP190" s="552"/>
      <c r="EQ190" s="552"/>
      <c r="ER190" s="552"/>
      <c r="ES190" s="552"/>
      <c r="ET190" s="552"/>
      <c r="EU190" s="552"/>
      <c r="EV190" s="552"/>
      <c r="EW190" s="552"/>
      <c r="EX190" s="552"/>
      <c r="EY190" s="552"/>
      <c r="EZ190" s="552"/>
      <c r="FA190" s="552"/>
      <c r="FB190" s="552"/>
      <c r="FC190" s="552"/>
      <c r="FD190" s="552"/>
      <c r="FE190" s="552"/>
      <c r="FF190" s="552"/>
      <c r="FG190" s="552"/>
      <c r="FH190" s="552"/>
      <c r="FI190" s="552"/>
      <c r="FJ190" s="552"/>
      <c r="FK190" s="552"/>
      <c r="FL190" s="552"/>
      <c r="FM190" s="552"/>
      <c r="FN190" s="552"/>
      <c r="FO190" s="552"/>
      <c r="FP190" s="552"/>
      <c r="FQ190" s="552"/>
      <c r="FR190" s="552"/>
      <c r="FS190" s="552"/>
      <c r="FT190" s="552"/>
      <c r="FU190" s="552"/>
      <c r="FV190" s="552"/>
      <c r="FW190" s="552"/>
      <c r="FX190" s="552"/>
      <c r="FY190" s="552"/>
      <c r="FZ190" s="552"/>
      <c r="GA190" s="552"/>
      <c r="GB190" s="552"/>
      <c r="GC190" s="552"/>
      <c r="GD190" s="552"/>
      <c r="GE190" s="552"/>
      <c r="GF190" s="552"/>
      <c r="GG190" s="552"/>
      <c r="GH190" s="552"/>
      <c r="GI190" s="552"/>
      <c r="GJ190" s="552"/>
      <c r="GK190" s="552"/>
      <c r="GL190" s="552"/>
      <c r="GM190" s="552"/>
      <c r="GN190" s="552"/>
      <c r="GO190" s="552"/>
      <c r="GP190" s="552"/>
      <c r="GQ190" s="552"/>
      <c r="GR190" s="552"/>
      <c r="GS190" s="552"/>
      <c r="GT190" s="552"/>
      <c r="GU190" s="552"/>
      <c r="GV190" s="552"/>
      <c r="GW190" s="552"/>
      <c r="GX190" s="552"/>
      <c r="GY190" s="552"/>
      <c r="GZ190" s="552"/>
      <c r="HA190" s="552"/>
      <c r="HB190" s="552"/>
      <c r="HC190" s="552"/>
      <c r="HD190" s="552"/>
      <c r="HE190" s="552"/>
      <c r="HF190" s="552"/>
      <c r="HG190" s="552"/>
      <c r="HH190" s="552"/>
      <c r="HI190" s="552"/>
      <c r="HJ190" s="552"/>
      <c r="HK190" s="552"/>
      <c r="HL190" s="552"/>
      <c r="HM190" s="552"/>
      <c r="HN190" s="552"/>
      <c r="HO190" s="552"/>
      <c r="HP190" s="552"/>
      <c r="HQ190" s="552"/>
      <c r="HR190" s="552"/>
      <c r="HS190" s="552"/>
      <c r="HT190" s="552"/>
      <c r="HU190" s="552"/>
      <c r="HV190" s="552"/>
      <c r="HW190" s="552"/>
      <c r="HX190" s="552"/>
      <c r="HY190" s="552"/>
      <c r="HZ190" s="552"/>
      <c r="IA190" s="552"/>
      <c r="IB190" s="552"/>
      <c r="IC190" s="552"/>
      <c r="ID190" s="552"/>
      <c r="IE190" s="552"/>
      <c r="IF190" s="552"/>
      <c r="IG190" s="552"/>
      <c r="IH190" s="552"/>
      <c r="II190" s="552"/>
      <c r="IJ190" s="552"/>
      <c r="IK190" s="552"/>
      <c r="IL190" s="552"/>
      <c r="IM190" s="552"/>
      <c r="IN190" s="552"/>
      <c r="IO190" s="552"/>
      <c r="IP190" s="552"/>
      <c r="IQ190" s="552"/>
      <c r="IR190" s="552"/>
      <c r="IS190" s="552"/>
      <c r="IT190" s="552"/>
      <c r="IU190" s="552"/>
      <c r="IV190" s="552"/>
      <c r="IW190" s="552"/>
      <c r="IX190" s="552"/>
      <c r="IY190" s="552"/>
      <c r="IZ190" s="552"/>
      <c r="JA190" s="552"/>
      <c r="JB190" s="721"/>
      <c r="JC190" s="721"/>
      <c r="JD190" s="299"/>
      <c r="JE190" s="299"/>
      <c r="JF190" s="549"/>
      <c r="JG190" s="711"/>
      <c r="JH190" s="299"/>
      <c r="JI190" s="307"/>
      <c r="JJ190" s="712"/>
      <c r="JK190" s="566"/>
      <c r="JL190" s="567"/>
      <c r="JM190" s="568"/>
      <c r="JN190" s="569"/>
      <c r="JO190" s="569"/>
      <c r="JP190" s="569"/>
      <c r="JQ190"/>
      <c r="JR190"/>
      <c r="JS190"/>
      <c r="JT190"/>
      <c r="JU190"/>
      <c r="JV190"/>
      <c r="JW190"/>
      <c r="JX190"/>
      <c r="JY190"/>
      <c r="JZ190"/>
      <c r="KA190"/>
      <c r="KB190"/>
      <c r="KC190"/>
      <c r="KD190"/>
      <c r="KE190"/>
      <c r="KF190"/>
      <c r="KG190"/>
      <c r="KH190"/>
      <c r="KI190"/>
      <c r="KJ190"/>
      <c r="KK190"/>
      <c r="KL190"/>
      <c r="KM190"/>
      <c r="KN190"/>
      <c r="KO190"/>
      <c r="KP190"/>
      <c r="KQ190"/>
      <c r="KR190"/>
      <c r="KS190"/>
      <c r="KT190"/>
      <c r="KU190"/>
      <c r="KV190"/>
      <c r="KW190"/>
      <c r="KX190"/>
      <c r="KY190"/>
      <c r="KZ190"/>
      <c r="LA190"/>
      <c r="LB190"/>
      <c r="LC190"/>
      <c r="LD190"/>
      <c r="LE190"/>
      <c r="LF190"/>
      <c r="LG190"/>
      <c r="LH190"/>
      <c r="LI190"/>
      <c r="LJ190"/>
      <c r="LK190"/>
      <c r="LL190"/>
      <c r="LM190"/>
      <c r="LN190"/>
      <c r="LO190"/>
      <c r="LP190"/>
      <c r="LQ190"/>
      <c r="LR190"/>
      <c r="LS190"/>
      <c r="LT190"/>
      <c r="LU190"/>
      <c r="LV190"/>
      <c r="LW190"/>
      <c r="LX190"/>
      <c r="LY190"/>
      <c r="LZ190"/>
      <c r="MA190"/>
      <c r="MB190"/>
      <c r="MC190"/>
      <c r="MD190"/>
      <c r="ME190"/>
      <c r="MF190"/>
      <c r="MG190"/>
      <c r="MH190"/>
      <c r="MI190"/>
      <c r="MJ190"/>
      <c r="MK190"/>
      <c r="ML190"/>
      <c r="MM190"/>
      <c r="MN190"/>
      <c r="MO190"/>
      <c r="MP190"/>
      <c r="MQ190"/>
      <c r="MR190"/>
      <c r="MS190"/>
      <c r="MT190"/>
      <c r="MU190"/>
      <c r="MV190"/>
      <c r="MW190"/>
      <c r="MX190"/>
      <c r="MY190"/>
      <c r="MZ190"/>
      <c r="NA190"/>
      <c r="NB190"/>
      <c r="NC190"/>
    </row>
    <row r="191" spans="1:367" s="550" customFormat="1" ht="21.95" customHeight="1">
      <c r="A191" s="554"/>
      <c r="B191" s="555"/>
      <c r="C191" s="49"/>
      <c r="D191" s="50"/>
      <c r="E191" s="346"/>
      <c r="F191" s="552"/>
      <c r="G191" s="552"/>
      <c r="H191" s="552"/>
      <c r="I191" s="552"/>
      <c r="J191" s="552"/>
      <c r="K191" s="552"/>
      <c r="L191" s="552"/>
      <c r="M191" s="552"/>
      <c r="N191" s="552"/>
      <c r="O191" s="552"/>
      <c r="P191" s="552"/>
      <c r="Q191" s="552"/>
      <c r="R191" s="552"/>
      <c r="S191" s="552"/>
      <c r="T191" s="552"/>
      <c r="U191" s="552"/>
      <c r="V191" s="552"/>
      <c r="W191" s="552"/>
      <c r="X191" s="552"/>
      <c r="Y191" s="552"/>
      <c r="Z191" s="552"/>
      <c r="AA191" s="552"/>
      <c r="AB191" s="552"/>
      <c r="AC191" s="552"/>
      <c r="AD191" s="552"/>
      <c r="AE191" s="552"/>
      <c r="AF191" s="552"/>
      <c r="AG191" s="552"/>
      <c r="AH191" s="552"/>
      <c r="AI191" s="552"/>
      <c r="AJ191" s="552"/>
      <c r="AK191" s="552"/>
      <c r="AL191" s="552"/>
      <c r="AM191" s="552"/>
      <c r="AN191" s="552"/>
      <c r="AO191" s="552"/>
      <c r="AP191" s="552"/>
      <c r="AQ191" s="552"/>
      <c r="AR191" s="552"/>
      <c r="AS191" s="552"/>
      <c r="AT191" s="552"/>
      <c r="AU191" s="552"/>
      <c r="AV191" s="552"/>
      <c r="AW191" s="552"/>
      <c r="AX191" s="552"/>
      <c r="AY191" s="552"/>
      <c r="AZ191" s="552"/>
      <c r="BA191" s="552"/>
      <c r="BB191" s="552"/>
      <c r="BC191" s="552"/>
      <c r="BD191" s="552"/>
      <c r="BE191" s="552"/>
      <c r="BF191" s="552"/>
      <c r="BG191" s="552"/>
      <c r="BH191" s="552"/>
      <c r="BI191" s="552"/>
      <c r="BJ191" s="552"/>
      <c r="BK191" s="552"/>
      <c r="BL191" s="552"/>
      <c r="BM191" s="552"/>
      <c r="BN191" s="552"/>
      <c r="BO191" s="552"/>
      <c r="BP191" s="552"/>
      <c r="BQ191" s="552"/>
      <c r="BR191" s="552"/>
      <c r="BS191" s="552"/>
      <c r="BT191" s="552"/>
      <c r="BU191" s="552"/>
      <c r="BV191" s="552"/>
      <c r="BW191" s="552"/>
      <c r="BX191" s="552"/>
      <c r="BY191" s="552"/>
      <c r="BZ191" s="552"/>
      <c r="CA191" s="552"/>
      <c r="CB191" s="552"/>
      <c r="CC191" s="552"/>
      <c r="CD191" s="552"/>
      <c r="CE191" s="552"/>
      <c r="CF191" s="552"/>
      <c r="CG191" s="552"/>
      <c r="CH191" s="552"/>
      <c r="CI191" s="552"/>
      <c r="CJ191" s="552"/>
      <c r="CK191" s="552"/>
      <c r="CL191" s="552"/>
      <c r="CM191" s="552"/>
      <c r="CN191" s="552"/>
      <c r="CO191" s="552"/>
      <c r="CP191" s="552"/>
      <c r="CQ191" s="552"/>
      <c r="CR191" s="552"/>
      <c r="CS191" s="552"/>
      <c r="CT191" s="552"/>
      <c r="CU191" s="552"/>
      <c r="CV191" s="552"/>
      <c r="CW191" s="552"/>
      <c r="CX191" s="552"/>
      <c r="CY191" s="552"/>
      <c r="CZ191" s="552"/>
      <c r="DA191" s="552"/>
      <c r="DB191" s="552"/>
      <c r="DC191" s="552"/>
      <c r="DD191" s="552"/>
      <c r="DE191" s="552"/>
      <c r="DF191" s="552"/>
      <c r="DG191" s="552"/>
      <c r="DH191" s="552"/>
      <c r="DI191" s="552"/>
      <c r="DJ191" s="552"/>
      <c r="DK191" s="552"/>
      <c r="DL191" s="552"/>
      <c r="DM191" s="552"/>
      <c r="DN191" s="552"/>
      <c r="DO191" s="552"/>
      <c r="DP191" s="552"/>
      <c r="DQ191" s="552"/>
      <c r="DR191" s="552"/>
      <c r="DS191" s="552"/>
      <c r="DT191" s="552"/>
      <c r="DU191" s="552"/>
      <c r="DV191" s="552"/>
      <c r="DW191" s="552"/>
      <c r="DX191" s="552"/>
      <c r="DY191" s="552"/>
      <c r="DZ191" s="552"/>
      <c r="EA191" s="552"/>
      <c r="EB191" s="552"/>
      <c r="EC191" s="552"/>
      <c r="ED191" s="552"/>
      <c r="EE191" s="552"/>
      <c r="EF191" s="552"/>
      <c r="EG191" s="552"/>
      <c r="EH191" s="552"/>
      <c r="EI191" s="552"/>
      <c r="EJ191" s="552"/>
      <c r="EK191" s="552"/>
      <c r="EL191" s="552"/>
      <c r="EM191" s="552"/>
      <c r="EN191" s="552"/>
      <c r="EO191" s="552"/>
      <c r="EP191" s="552"/>
      <c r="EQ191" s="552"/>
      <c r="ER191" s="552"/>
      <c r="ES191" s="552"/>
      <c r="ET191" s="552"/>
      <c r="EU191" s="552"/>
      <c r="EV191" s="552"/>
      <c r="EW191" s="552"/>
      <c r="EX191" s="552"/>
      <c r="EY191" s="552"/>
      <c r="EZ191" s="552"/>
      <c r="FA191" s="552"/>
      <c r="FB191" s="552"/>
      <c r="FC191" s="552"/>
      <c r="FD191" s="552"/>
      <c r="FE191" s="552"/>
      <c r="FF191" s="552"/>
      <c r="FG191" s="552"/>
      <c r="FH191" s="552"/>
      <c r="FI191" s="552"/>
      <c r="FJ191" s="552"/>
      <c r="FK191" s="552"/>
      <c r="FL191" s="552"/>
      <c r="FM191" s="552"/>
      <c r="FN191" s="552"/>
      <c r="FO191" s="552"/>
      <c r="FP191" s="552"/>
      <c r="FQ191" s="552"/>
      <c r="FR191" s="552"/>
      <c r="FS191" s="552"/>
      <c r="FT191" s="552"/>
      <c r="FU191" s="552"/>
      <c r="FV191" s="552"/>
      <c r="FW191" s="552"/>
      <c r="FX191" s="552"/>
      <c r="FY191" s="552"/>
      <c r="FZ191" s="552"/>
      <c r="GA191" s="552"/>
      <c r="GB191" s="552"/>
      <c r="GC191" s="552"/>
      <c r="GD191" s="552"/>
      <c r="GE191" s="552"/>
      <c r="GF191" s="552"/>
      <c r="GG191" s="552"/>
      <c r="GH191" s="552"/>
      <c r="GI191" s="552"/>
      <c r="GJ191" s="552"/>
      <c r="GK191" s="552"/>
      <c r="GL191" s="552"/>
      <c r="GM191" s="552"/>
      <c r="GN191" s="552"/>
      <c r="GO191" s="552"/>
      <c r="GP191" s="552"/>
      <c r="GQ191" s="552"/>
      <c r="GR191" s="552"/>
      <c r="GS191" s="552"/>
      <c r="GT191" s="552"/>
      <c r="GU191" s="552"/>
      <c r="GV191" s="552"/>
      <c r="GW191" s="552"/>
      <c r="GX191" s="552"/>
      <c r="GY191" s="552"/>
      <c r="GZ191" s="552"/>
      <c r="HA191" s="552"/>
      <c r="HB191" s="552"/>
      <c r="HC191" s="552"/>
      <c r="HD191" s="552"/>
      <c r="HE191" s="552"/>
      <c r="HF191" s="552"/>
      <c r="HG191" s="552"/>
      <c r="HH191" s="552"/>
      <c r="HI191" s="552"/>
      <c r="HJ191" s="552"/>
      <c r="HK191" s="552"/>
      <c r="HL191" s="552"/>
      <c r="HM191" s="552"/>
      <c r="HN191" s="552"/>
      <c r="HO191" s="552"/>
      <c r="HP191" s="552"/>
      <c r="HQ191" s="552"/>
      <c r="HR191" s="552"/>
      <c r="HS191" s="552"/>
      <c r="HT191" s="552"/>
      <c r="HU191" s="552"/>
      <c r="HV191" s="552"/>
      <c r="HW191" s="552"/>
      <c r="HX191" s="552"/>
      <c r="HY191" s="552"/>
      <c r="HZ191" s="552"/>
      <c r="IA191" s="552"/>
      <c r="IB191" s="552"/>
      <c r="IC191" s="552"/>
      <c r="ID191" s="552"/>
      <c r="IE191" s="552"/>
      <c r="IF191" s="552"/>
      <c r="IG191" s="552"/>
      <c r="IH191" s="552"/>
      <c r="II191" s="552"/>
      <c r="IJ191" s="552"/>
      <c r="IK191" s="552"/>
      <c r="IL191" s="552"/>
      <c r="IM191" s="552"/>
      <c r="IN191" s="552"/>
      <c r="IO191" s="552"/>
      <c r="IP191" s="552"/>
      <c r="IQ191" s="552"/>
      <c r="IR191" s="552"/>
      <c r="IS191" s="552"/>
      <c r="IT191" s="552"/>
      <c r="IU191" s="552"/>
      <c r="IV191" s="552"/>
      <c r="IW191" s="552"/>
      <c r="IX191" s="552"/>
      <c r="IY191" s="552"/>
      <c r="IZ191" s="552"/>
      <c r="JA191" s="552"/>
      <c r="JB191" s="721"/>
      <c r="JC191" s="721"/>
      <c r="JD191" s="299"/>
      <c r="JE191" s="299"/>
      <c r="JF191" s="549"/>
      <c r="JG191" s="711"/>
      <c r="JH191" s="299"/>
      <c r="JI191" s="307"/>
      <c r="JJ191" s="712"/>
      <c r="JK191" s="566"/>
      <c r="JL191" s="567"/>
      <c r="JM191" s="568"/>
      <c r="JN191" s="569"/>
      <c r="JO191" s="569"/>
      <c r="JP191" s="569"/>
      <c r="JQ191"/>
      <c r="JR191"/>
      <c r="JS191"/>
      <c r="JT191"/>
      <c r="JU191"/>
      <c r="JV191"/>
      <c r="JW191"/>
      <c r="JX191"/>
      <c r="JY191"/>
      <c r="JZ191"/>
      <c r="KA191"/>
      <c r="KB191"/>
      <c r="KC191"/>
      <c r="KD191"/>
      <c r="KE191"/>
      <c r="KF191"/>
      <c r="KG191"/>
      <c r="KH191"/>
      <c r="KI191"/>
      <c r="KJ191"/>
      <c r="KK191"/>
      <c r="KL191"/>
      <c r="KM191"/>
      <c r="KN191"/>
      <c r="KO191"/>
      <c r="KP191"/>
      <c r="KQ191"/>
      <c r="KR191"/>
      <c r="KS191"/>
      <c r="KT191"/>
      <c r="KU191"/>
      <c r="KV191"/>
      <c r="KW191"/>
      <c r="KX191"/>
      <c r="KY191"/>
      <c r="KZ191"/>
      <c r="LA191"/>
      <c r="LB191"/>
      <c r="LC191"/>
      <c r="LD191"/>
      <c r="LE191"/>
      <c r="LF191"/>
      <c r="LG191"/>
      <c r="LH191"/>
      <c r="LI191"/>
      <c r="LJ191"/>
      <c r="LK191"/>
      <c r="LL191"/>
      <c r="LM191"/>
      <c r="LN191"/>
      <c r="LO191"/>
      <c r="LP191"/>
      <c r="LQ191"/>
      <c r="LR191"/>
      <c r="LS191"/>
      <c r="LT191"/>
      <c r="LU191"/>
      <c r="LV191"/>
      <c r="LW191"/>
      <c r="LX191"/>
      <c r="LY191"/>
      <c r="LZ191"/>
      <c r="MA191"/>
      <c r="MB191"/>
      <c r="MC191"/>
      <c r="MD191"/>
      <c r="ME191"/>
      <c r="MF191"/>
      <c r="MG191"/>
      <c r="MH191"/>
      <c r="MI191"/>
      <c r="MJ191"/>
      <c r="MK191"/>
      <c r="ML191"/>
      <c r="MM191"/>
      <c r="MN191"/>
      <c r="MO191"/>
      <c r="MP191"/>
      <c r="MQ191"/>
      <c r="MR191"/>
      <c r="MS191"/>
      <c r="MT191"/>
      <c r="MU191"/>
      <c r="MV191"/>
      <c r="MW191"/>
      <c r="MX191"/>
      <c r="MY191"/>
      <c r="MZ191"/>
      <c r="NA191"/>
      <c r="NB191"/>
      <c r="NC191"/>
    </row>
    <row r="192" spans="1:367" s="550" customFormat="1" ht="21.95" customHeight="1">
      <c r="A192" s="554"/>
      <c r="B192" s="555"/>
      <c r="C192" s="49"/>
      <c r="D192" s="50"/>
      <c r="E192" s="346"/>
      <c r="F192" s="552"/>
      <c r="G192" s="552"/>
      <c r="H192" s="552"/>
      <c r="I192" s="552"/>
      <c r="J192" s="552"/>
      <c r="K192" s="552"/>
      <c r="L192" s="552"/>
      <c r="M192" s="552"/>
      <c r="N192" s="552"/>
      <c r="O192" s="552"/>
      <c r="P192" s="552"/>
      <c r="Q192" s="552"/>
      <c r="R192" s="552"/>
      <c r="S192" s="552"/>
      <c r="T192" s="552"/>
      <c r="U192" s="552"/>
      <c r="V192" s="552"/>
      <c r="W192" s="552"/>
      <c r="X192" s="552"/>
      <c r="Y192" s="552"/>
      <c r="Z192" s="552"/>
      <c r="AA192" s="552"/>
      <c r="AB192" s="552"/>
      <c r="AC192" s="552"/>
      <c r="AD192" s="552"/>
      <c r="AE192" s="552"/>
      <c r="AF192" s="552"/>
      <c r="AG192" s="552"/>
      <c r="AH192" s="552"/>
      <c r="AI192" s="552"/>
      <c r="AJ192" s="552"/>
      <c r="AK192" s="552"/>
      <c r="AL192" s="552"/>
      <c r="AM192" s="552"/>
      <c r="AN192" s="552"/>
      <c r="AO192" s="552"/>
      <c r="AP192" s="552"/>
      <c r="AQ192" s="552"/>
      <c r="AR192" s="552"/>
      <c r="AS192" s="552"/>
      <c r="AT192" s="552"/>
      <c r="AU192" s="552"/>
      <c r="AV192" s="552"/>
      <c r="AW192" s="552"/>
      <c r="AX192" s="552"/>
      <c r="AY192" s="552"/>
      <c r="AZ192" s="552"/>
      <c r="BA192" s="552"/>
      <c r="BB192" s="552"/>
      <c r="BC192" s="552"/>
      <c r="BD192" s="552"/>
      <c r="BE192" s="552"/>
      <c r="BF192" s="552"/>
      <c r="BG192" s="552"/>
      <c r="BH192" s="552"/>
      <c r="BI192" s="552"/>
      <c r="BJ192" s="552"/>
      <c r="BK192" s="552"/>
      <c r="BL192" s="552"/>
      <c r="BM192" s="552"/>
      <c r="BN192" s="552"/>
      <c r="BO192" s="552"/>
      <c r="BP192" s="552"/>
      <c r="BQ192" s="552"/>
      <c r="BR192" s="552"/>
      <c r="BS192" s="552"/>
      <c r="BT192" s="552"/>
      <c r="BU192" s="552"/>
      <c r="BV192" s="552"/>
      <c r="BW192" s="552"/>
      <c r="BX192" s="552"/>
      <c r="BY192" s="552"/>
      <c r="BZ192" s="552"/>
      <c r="CA192" s="552"/>
      <c r="CB192" s="552"/>
      <c r="CC192" s="552"/>
      <c r="CD192" s="552"/>
      <c r="CE192" s="552"/>
      <c r="CF192" s="552"/>
      <c r="CG192" s="552"/>
      <c r="CH192" s="552"/>
      <c r="CI192" s="552"/>
      <c r="CJ192" s="552"/>
      <c r="CK192" s="552"/>
      <c r="CL192" s="552"/>
      <c r="CM192" s="552"/>
      <c r="CN192" s="552"/>
      <c r="CO192" s="552"/>
      <c r="CP192" s="552"/>
      <c r="CQ192" s="552"/>
      <c r="CR192" s="552"/>
      <c r="CS192" s="552"/>
      <c r="CT192" s="552"/>
      <c r="CU192" s="552"/>
      <c r="CV192" s="552"/>
      <c r="CW192" s="552"/>
      <c r="CX192" s="552"/>
      <c r="CY192" s="552"/>
      <c r="CZ192" s="552"/>
      <c r="DA192" s="552"/>
      <c r="DB192" s="552"/>
      <c r="DC192" s="552"/>
      <c r="DD192" s="552"/>
      <c r="DE192" s="552"/>
      <c r="DF192" s="552"/>
      <c r="DG192" s="552"/>
      <c r="DH192" s="552"/>
      <c r="DI192" s="552"/>
      <c r="DJ192" s="552"/>
      <c r="DK192" s="552"/>
      <c r="DL192" s="552"/>
      <c r="DM192" s="552"/>
      <c r="DN192" s="552"/>
      <c r="DO192" s="552"/>
      <c r="DP192" s="552"/>
      <c r="DQ192" s="552"/>
      <c r="DR192" s="552"/>
      <c r="DS192" s="552"/>
      <c r="DT192" s="552"/>
      <c r="DU192" s="552"/>
      <c r="DV192" s="552"/>
      <c r="DW192" s="552"/>
      <c r="DX192" s="552"/>
      <c r="DY192" s="552"/>
      <c r="DZ192" s="552"/>
      <c r="EA192" s="552"/>
      <c r="EB192" s="552"/>
      <c r="EC192" s="552"/>
      <c r="ED192" s="552"/>
      <c r="EE192" s="552"/>
      <c r="EF192" s="552"/>
      <c r="EG192" s="552"/>
      <c r="EH192" s="552"/>
      <c r="EI192" s="552"/>
      <c r="EJ192" s="552"/>
      <c r="EK192" s="552"/>
      <c r="EL192" s="552"/>
      <c r="EM192" s="552"/>
      <c r="EN192" s="552"/>
      <c r="EO192" s="552"/>
      <c r="EP192" s="552"/>
      <c r="EQ192" s="552"/>
      <c r="ER192" s="552"/>
      <c r="ES192" s="552"/>
      <c r="ET192" s="552"/>
      <c r="EU192" s="552"/>
      <c r="EV192" s="552"/>
      <c r="EW192" s="552"/>
      <c r="EX192" s="552"/>
      <c r="EY192" s="552"/>
      <c r="EZ192" s="552"/>
      <c r="FA192" s="552"/>
      <c r="FB192" s="552"/>
      <c r="FC192" s="552"/>
      <c r="FD192" s="552"/>
      <c r="FE192" s="552"/>
      <c r="FF192" s="552"/>
      <c r="FG192" s="552"/>
      <c r="FH192" s="552"/>
      <c r="FI192" s="552"/>
      <c r="FJ192" s="552"/>
      <c r="FK192" s="552"/>
      <c r="FL192" s="552"/>
      <c r="FM192" s="552"/>
      <c r="FN192" s="552"/>
      <c r="FO192" s="552"/>
      <c r="FP192" s="552"/>
      <c r="FQ192" s="552"/>
      <c r="FR192" s="552"/>
      <c r="FS192" s="552"/>
      <c r="FT192" s="552"/>
      <c r="FU192" s="552"/>
      <c r="FV192" s="552"/>
      <c r="FW192" s="552"/>
      <c r="FX192" s="552"/>
      <c r="FY192" s="552"/>
      <c r="FZ192" s="552"/>
      <c r="GA192" s="552"/>
      <c r="GB192" s="552"/>
      <c r="GC192" s="552"/>
      <c r="GD192" s="552"/>
      <c r="GE192" s="552"/>
      <c r="GF192" s="552"/>
      <c r="GG192" s="552"/>
      <c r="GH192" s="552"/>
      <c r="GI192" s="552"/>
      <c r="GJ192" s="552"/>
      <c r="GK192" s="552"/>
      <c r="GL192" s="552"/>
      <c r="GM192" s="552"/>
      <c r="GN192" s="552"/>
      <c r="GO192" s="552"/>
      <c r="GP192" s="552"/>
      <c r="GQ192" s="552"/>
      <c r="GR192" s="552"/>
      <c r="GS192" s="552"/>
      <c r="GT192" s="552"/>
      <c r="GU192" s="552"/>
      <c r="GV192" s="552"/>
      <c r="GW192" s="552"/>
      <c r="GX192" s="552"/>
      <c r="GY192" s="552"/>
      <c r="GZ192" s="552"/>
      <c r="HA192" s="552"/>
      <c r="HB192" s="552"/>
      <c r="HC192" s="552"/>
      <c r="HD192" s="552"/>
      <c r="HE192" s="552"/>
      <c r="HF192" s="552"/>
      <c r="HG192" s="552"/>
      <c r="HH192" s="552"/>
      <c r="HI192" s="552"/>
      <c r="HJ192" s="552"/>
      <c r="HK192" s="552"/>
      <c r="HL192" s="552"/>
      <c r="HM192" s="552"/>
      <c r="HN192" s="552"/>
      <c r="HO192" s="552"/>
      <c r="HP192" s="552"/>
      <c r="HQ192" s="552"/>
      <c r="HR192" s="552"/>
      <c r="HS192" s="552"/>
      <c r="HT192" s="552"/>
      <c r="HU192" s="552"/>
      <c r="HV192" s="552"/>
      <c r="HW192" s="552"/>
      <c r="HX192" s="552"/>
      <c r="HY192" s="552"/>
      <c r="HZ192" s="552"/>
      <c r="IA192" s="552"/>
      <c r="IB192" s="552"/>
      <c r="IC192" s="552"/>
      <c r="ID192" s="552"/>
      <c r="IE192" s="552"/>
      <c r="IF192" s="552"/>
      <c r="IG192" s="552"/>
      <c r="IH192" s="552"/>
      <c r="II192" s="552"/>
      <c r="IJ192" s="552"/>
      <c r="IK192" s="552"/>
      <c r="IL192" s="552"/>
      <c r="IM192" s="552"/>
      <c r="IN192" s="552"/>
      <c r="IO192" s="552"/>
      <c r="IP192" s="552"/>
      <c r="IQ192" s="552"/>
      <c r="IR192" s="552"/>
      <c r="IS192" s="552"/>
      <c r="IT192" s="552"/>
      <c r="IU192" s="552"/>
      <c r="IV192" s="552"/>
      <c r="IW192" s="552"/>
      <c r="IX192" s="552"/>
      <c r="IY192" s="552"/>
      <c r="IZ192" s="552"/>
      <c r="JA192" s="552"/>
      <c r="JB192" s="721"/>
      <c r="JC192" s="721"/>
      <c r="JD192" s="299"/>
      <c r="JE192" s="299"/>
      <c r="JF192" s="549"/>
      <c r="JG192" s="711"/>
      <c r="JH192" s="299"/>
      <c r="JI192" s="307"/>
      <c r="JJ192" s="712"/>
      <c r="JK192" s="566"/>
      <c r="JL192" s="567"/>
      <c r="JM192" s="568"/>
      <c r="JN192" s="569"/>
      <c r="JO192" s="569"/>
      <c r="JP192" s="569"/>
      <c r="JQ192"/>
      <c r="JR192"/>
      <c r="JS192"/>
      <c r="JT192"/>
      <c r="JU192"/>
      <c r="JV192"/>
      <c r="JW192"/>
      <c r="JX192"/>
      <c r="JY192"/>
      <c r="JZ192"/>
      <c r="KA192"/>
      <c r="KB192"/>
      <c r="KC192"/>
      <c r="KD192"/>
      <c r="KE192"/>
      <c r="KF192"/>
      <c r="KG192"/>
      <c r="KH192"/>
      <c r="KI192"/>
      <c r="KJ192"/>
      <c r="KK192"/>
      <c r="KL192"/>
      <c r="KM192"/>
      <c r="KN192"/>
      <c r="KO192"/>
      <c r="KP192"/>
      <c r="KQ192"/>
      <c r="KR192"/>
      <c r="KS192"/>
      <c r="KT192"/>
      <c r="KU192"/>
      <c r="KV192"/>
      <c r="KW192"/>
      <c r="KX192"/>
      <c r="KY192"/>
      <c r="KZ192"/>
      <c r="LA192"/>
      <c r="LB192"/>
      <c r="LC192"/>
      <c r="LD192"/>
      <c r="LE192"/>
      <c r="LF192"/>
      <c r="LG192"/>
      <c r="LH192"/>
      <c r="LI192"/>
      <c r="LJ192"/>
      <c r="LK192"/>
      <c r="LL192"/>
      <c r="LM192"/>
      <c r="LN192"/>
      <c r="LO192"/>
      <c r="LP192"/>
      <c r="LQ192"/>
      <c r="LR192"/>
      <c r="LS192"/>
      <c r="LT192"/>
      <c r="LU192"/>
      <c r="LV192"/>
      <c r="LW192"/>
      <c r="LX192"/>
      <c r="LY192"/>
      <c r="LZ192"/>
      <c r="MA192"/>
      <c r="MB192"/>
      <c r="MC192"/>
      <c r="MD192"/>
      <c r="ME192"/>
      <c r="MF192"/>
      <c r="MG192"/>
      <c r="MH192"/>
      <c r="MI192"/>
      <c r="MJ192"/>
      <c r="MK192"/>
      <c r="ML192"/>
      <c r="MM192"/>
      <c r="MN192"/>
      <c r="MO192"/>
      <c r="MP192"/>
      <c r="MQ192"/>
      <c r="MR192"/>
      <c r="MS192"/>
      <c r="MT192"/>
      <c r="MU192"/>
      <c r="MV192"/>
      <c r="MW192"/>
      <c r="MX192"/>
      <c r="MY192"/>
      <c r="MZ192"/>
      <c r="NA192"/>
      <c r="NB192"/>
      <c r="NC192"/>
    </row>
    <row r="193" spans="1:367" s="550" customFormat="1" ht="21.95" customHeight="1">
      <c r="A193" s="554"/>
      <c r="B193" s="555"/>
      <c r="C193" s="49"/>
      <c r="D193" s="50"/>
      <c r="E193" s="346"/>
      <c r="F193" s="552"/>
      <c r="G193" s="552"/>
      <c r="H193" s="552"/>
      <c r="I193" s="552"/>
      <c r="J193" s="552"/>
      <c r="K193" s="552"/>
      <c r="L193" s="552"/>
      <c r="M193" s="552"/>
      <c r="N193" s="552"/>
      <c r="O193" s="552"/>
      <c r="P193" s="552"/>
      <c r="Q193" s="552"/>
      <c r="R193" s="552"/>
      <c r="S193" s="552"/>
      <c r="T193" s="552"/>
      <c r="U193" s="552"/>
      <c r="V193" s="552"/>
      <c r="W193" s="552"/>
      <c r="X193" s="552"/>
      <c r="Y193" s="552"/>
      <c r="Z193" s="552"/>
      <c r="AA193" s="552"/>
      <c r="AB193" s="552"/>
      <c r="AC193" s="552"/>
      <c r="AD193" s="552"/>
      <c r="AE193" s="552"/>
      <c r="AF193" s="552"/>
      <c r="AG193" s="552"/>
      <c r="AH193" s="552"/>
      <c r="AI193" s="552"/>
      <c r="AJ193" s="552"/>
      <c r="AK193" s="552"/>
      <c r="AL193" s="552"/>
      <c r="AM193" s="552"/>
      <c r="AN193" s="552"/>
      <c r="AO193" s="552"/>
      <c r="AP193" s="552"/>
      <c r="AQ193" s="552"/>
      <c r="AR193" s="552"/>
      <c r="AS193" s="552"/>
      <c r="AT193" s="552"/>
      <c r="AU193" s="552"/>
      <c r="AV193" s="552"/>
      <c r="AW193" s="552"/>
      <c r="AX193" s="552"/>
      <c r="AY193" s="552"/>
      <c r="AZ193" s="552"/>
      <c r="BA193" s="552"/>
      <c r="BB193" s="552"/>
      <c r="BC193" s="552"/>
      <c r="BD193" s="552"/>
      <c r="BE193" s="552"/>
      <c r="BF193" s="552"/>
      <c r="BG193" s="552"/>
      <c r="BH193" s="552"/>
      <c r="BI193" s="552"/>
      <c r="BJ193" s="552"/>
      <c r="BK193" s="552"/>
      <c r="BL193" s="552"/>
      <c r="BM193" s="552"/>
      <c r="BN193" s="552"/>
      <c r="BO193" s="552"/>
      <c r="BP193" s="552"/>
      <c r="BQ193" s="552"/>
      <c r="BR193" s="552"/>
      <c r="BS193" s="552"/>
      <c r="BT193" s="552"/>
      <c r="BU193" s="552"/>
      <c r="BV193" s="552"/>
      <c r="BW193" s="552"/>
      <c r="BX193" s="552"/>
      <c r="BY193" s="552"/>
      <c r="BZ193" s="552"/>
      <c r="CA193" s="552"/>
      <c r="CB193" s="552"/>
      <c r="CC193" s="552"/>
      <c r="CD193" s="552"/>
      <c r="CE193" s="552"/>
      <c r="CF193" s="552"/>
      <c r="CG193" s="552"/>
      <c r="CH193" s="552"/>
      <c r="CI193" s="552"/>
      <c r="CJ193" s="552"/>
      <c r="CK193" s="552"/>
      <c r="CL193" s="552"/>
      <c r="CM193" s="552"/>
      <c r="CN193" s="552"/>
      <c r="CO193" s="552"/>
      <c r="CP193" s="552"/>
      <c r="CQ193" s="552"/>
      <c r="CR193" s="552"/>
      <c r="CS193" s="552"/>
      <c r="CT193" s="552"/>
      <c r="CU193" s="552"/>
      <c r="CV193" s="552"/>
      <c r="CW193" s="552"/>
      <c r="CX193" s="552"/>
      <c r="CY193" s="552"/>
      <c r="CZ193" s="552"/>
      <c r="DA193" s="552"/>
      <c r="DB193" s="552"/>
      <c r="DC193" s="552"/>
      <c r="DD193" s="552"/>
      <c r="DE193" s="552"/>
      <c r="DF193" s="552"/>
      <c r="DG193" s="552"/>
      <c r="DH193" s="552"/>
      <c r="DI193" s="552"/>
      <c r="DJ193" s="552"/>
      <c r="DK193" s="552"/>
      <c r="DL193" s="552"/>
      <c r="DM193" s="552"/>
      <c r="DN193" s="552"/>
      <c r="DO193" s="552"/>
      <c r="DP193" s="552"/>
      <c r="DQ193" s="552"/>
      <c r="DR193" s="552"/>
      <c r="DS193" s="552"/>
      <c r="DT193" s="552"/>
      <c r="DU193" s="552"/>
      <c r="DV193" s="552"/>
      <c r="DW193" s="552"/>
      <c r="DX193" s="552"/>
      <c r="DY193" s="552"/>
      <c r="DZ193" s="552"/>
      <c r="EA193" s="552"/>
      <c r="EB193" s="552"/>
      <c r="EC193" s="552"/>
      <c r="ED193" s="552"/>
      <c r="EE193" s="552"/>
      <c r="EF193" s="552"/>
      <c r="EG193" s="552"/>
      <c r="EH193" s="552"/>
      <c r="EI193" s="552"/>
      <c r="EJ193" s="552"/>
      <c r="EK193" s="552"/>
      <c r="EL193" s="552"/>
      <c r="EM193" s="552"/>
      <c r="EN193" s="552"/>
      <c r="EO193" s="552"/>
      <c r="EP193" s="552"/>
      <c r="EQ193" s="552"/>
      <c r="ER193" s="552"/>
      <c r="ES193" s="552"/>
      <c r="ET193" s="552"/>
      <c r="EU193" s="552"/>
      <c r="EV193" s="552"/>
      <c r="EW193" s="552"/>
      <c r="EX193" s="552"/>
      <c r="EY193" s="552"/>
      <c r="EZ193" s="552"/>
      <c r="FA193" s="552"/>
      <c r="FB193" s="552"/>
      <c r="FC193" s="552"/>
      <c r="FD193" s="552"/>
      <c r="FE193" s="552"/>
      <c r="FF193" s="552"/>
      <c r="FG193" s="552"/>
      <c r="FH193" s="552"/>
      <c r="FI193" s="552"/>
      <c r="FJ193" s="552"/>
      <c r="FK193" s="552"/>
      <c r="FL193" s="552"/>
      <c r="FM193" s="552"/>
      <c r="FN193" s="552"/>
      <c r="FO193" s="552"/>
      <c r="FP193" s="552"/>
      <c r="FQ193" s="552"/>
      <c r="FR193" s="552"/>
      <c r="FS193" s="552"/>
      <c r="FT193" s="552"/>
      <c r="FU193" s="552"/>
      <c r="FV193" s="552"/>
      <c r="FW193" s="552"/>
      <c r="FX193" s="552"/>
      <c r="FY193" s="552"/>
      <c r="FZ193" s="552"/>
      <c r="GA193" s="552"/>
      <c r="GB193" s="552"/>
      <c r="GC193" s="552"/>
      <c r="GD193" s="552"/>
      <c r="GE193" s="552"/>
      <c r="GF193" s="552"/>
      <c r="GG193" s="552"/>
      <c r="GH193" s="552"/>
      <c r="GI193" s="552"/>
      <c r="GJ193" s="552"/>
      <c r="GK193" s="552"/>
      <c r="GL193" s="552"/>
      <c r="GM193" s="552"/>
      <c r="GN193" s="552"/>
      <c r="GO193" s="552"/>
      <c r="GP193" s="552"/>
      <c r="GQ193" s="552"/>
      <c r="GR193" s="552"/>
      <c r="GS193" s="552"/>
      <c r="GT193" s="552"/>
      <c r="GU193" s="552"/>
      <c r="GV193" s="552"/>
      <c r="GW193" s="552"/>
      <c r="GX193" s="552"/>
      <c r="GY193" s="552"/>
      <c r="GZ193" s="552"/>
      <c r="HA193" s="552"/>
      <c r="HB193" s="552"/>
      <c r="HC193" s="552"/>
      <c r="HD193" s="552"/>
      <c r="HE193" s="552"/>
      <c r="HF193" s="552"/>
      <c r="HG193" s="552"/>
      <c r="HH193" s="552"/>
      <c r="HI193" s="552"/>
      <c r="HJ193" s="552"/>
      <c r="HK193" s="552"/>
      <c r="HL193" s="552"/>
      <c r="HM193" s="552"/>
      <c r="HN193" s="552"/>
      <c r="HO193" s="552"/>
      <c r="HP193" s="552"/>
      <c r="HQ193" s="552"/>
      <c r="HR193" s="552"/>
      <c r="HS193" s="552"/>
      <c r="HT193" s="552"/>
      <c r="HU193" s="552"/>
      <c r="HV193" s="552"/>
      <c r="HW193" s="552"/>
      <c r="HX193" s="552"/>
      <c r="HY193" s="552"/>
      <c r="HZ193" s="552"/>
      <c r="IA193" s="552"/>
      <c r="IB193" s="552"/>
      <c r="IC193" s="552"/>
      <c r="ID193" s="552"/>
      <c r="IE193" s="552"/>
      <c r="IF193" s="552"/>
      <c r="IG193" s="552"/>
      <c r="IH193" s="552"/>
      <c r="II193" s="552"/>
      <c r="IJ193" s="552"/>
      <c r="IK193" s="552"/>
      <c r="IL193" s="552"/>
      <c r="IM193" s="552"/>
      <c r="IN193" s="552"/>
      <c r="IO193" s="552"/>
      <c r="IP193" s="552"/>
      <c r="IQ193" s="552"/>
      <c r="IR193" s="552"/>
      <c r="IS193" s="552"/>
      <c r="IT193" s="552"/>
      <c r="IU193" s="552"/>
      <c r="IV193" s="552"/>
      <c r="IW193" s="552"/>
      <c r="IX193" s="552"/>
      <c r="IY193" s="552"/>
      <c r="IZ193" s="552"/>
      <c r="JA193" s="552"/>
      <c r="JB193" s="721"/>
      <c r="JC193" s="721"/>
      <c r="JD193" s="299"/>
      <c r="JE193" s="299"/>
      <c r="JF193" s="549"/>
      <c r="JG193" s="711"/>
      <c r="JH193" s="299"/>
      <c r="JI193" s="307"/>
      <c r="JJ193" s="712"/>
      <c r="JK193" s="566"/>
      <c r="JL193" s="567"/>
      <c r="JM193" s="568"/>
      <c r="JN193" s="569"/>
      <c r="JO193" s="569"/>
      <c r="JP193" s="569"/>
      <c r="JQ193"/>
      <c r="JR193"/>
      <c r="JS193"/>
      <c r="JT193"/>
      <c r="JU193"/>
      <c r="JV193"/>
      <c r="JW193"/>
      <c r="JX193"/>
      <c r="JY193"/>
      <c r="JZ193"/>
      <c r="KA193"/>
      <c r="KB193"/>
      <c r="KC193"/>
      <c r="KD193"/>
      <c r="KE193"/>
      <c r="KF193"/>
      <c r="KG193"/>
      <c r="KH193"/>
      <c r="KI193"/>
      <c r="KJ193"/>
      <c r="KK193"/>
      <c r="KL193"/>
      <c r="KM193"/>
      <c r="KN193"/>
      <c r="KO193"/>
      <c r="KP193"/>
      <c r="KQ193"/>
      <c r="KR193"/>
      <c r="KS193"/>
      <c r="KT193"/>
      <c r="KU193"/>
      <c r="KV193"/>
      <c r="KW193"/>
      <c r="KX193"/>
      <c r="KY193"/>
      <c r="KZ193"/>
      <c r="LA193"/>
      <c r="LB193"/>
      <c r="LC193"/>
      <c r="LD193"/>
      <c r="LE193"/>
      <c r="LF193"/>
      <c r="LG193"/>
      <c r="LH193"/>
      <c r="LI193"/>
      <c r="LJ193"/>
      <c r="LK193"/>
      <c r="LL193"/>
      <c r="LM193"/>
      <c r="LN193"/>
      <c r="LO193"/>
      <c r="LP193"/>
      <c r="LQ193"/>
      <c r="LR193"/>
      <c r="LS193"/>
      <c r="LT193"/>
      <c r="LU193"/>
      <c r="LV193"/>
      <c r="LW193"/>
      <c r="LX193"/>
      <c r="LY193"/>
      <c r="LZ193"/>
      <c r="MA193"/>
      <c r="MB193"/>
      <c r="MC193"/>
      <c r="MD193"/>
      <c r="ME193"/>
      <c r="MF193"/>
      <c r="MG193"/>
      <c r="MH193"/>
      <c r="MI193"/>
      <c r="MJ193"/>
      <c r="MK193"/>
      <c r="ML193"/>
      <c r="MM193"/>
      <c r="MN193"/>
      <c r="MO193"/>
      <c r="MP193"/>
      <c r="MQ193"/>
      <c r="MR193"/>
      <c r="MS193"/>
      <c r="MT193"/>
      <c r="MU193"/>
      <c r="MV193"/>
      <c r="MW193"/>
      <c r="MX193"/>
      <c r="MY193"/>
      <c r="MZ193"/>
      <c r="NA193"/>
      <c r="NB193"/>
      <c r="NC193"/>
    </row>
    <row r="194" spans="1:367" s="550" customFormat="1" ht="21.95" customHeight="1">
      <c r="A194" s="554"/>
      <c r="B194" s="555"/>
      <c r="C194" s="49"/>
      <c r="D194" s="50"/>
      <c r="E194" s="346"/>
      <c r="F194" s="552"/>
      <c r="G194" s="552"/>
      <c r="H194" s="552"/>
      <c r="I194" s="552"/>
      <c r="J194" s="552"/>
      <c r="K194" s="552"/>
      <c r="L194" s="552"/>
      <c r="M194" s="552"/>
      <c r="N194" s="552"/>
      <c r="O194" s="552"/>
      <c r="P194" s="552"/>
      <c r="Q194" s="552"/>
      <c r="R194" s="552"/>
      <c r="S194" s="552"/>
      <c r="T194" s="552"/>
      <c r="U194" s="552"/>
      <c r="V194" s="552"/>
      <c r="W194" s="552"/>
      <c r="X194" s="552"/>
      <c r="Y194" s="552"/>
      <c r="Z194" s="552"/>
      <c r="AA194" s="552"/>
      <c r="AB194" s="552"/>
      <c r="AC194" s="552"/>
      <c r="AD194" s="552"/>
      <c r="AE194" s="552"/>
      <c r="AF194" s="552"/>
      <c r="AG194" s="552"/>
      <c r="AH194" s="552"/>
      <c r="AI194" s="552"/>
      <c r="AJ194" s="552"/>
      <c r="AK194" s="552"/>
      <c r="AL194" s="552"/>
      <c r="AM194" s="552"/>
      <c r="AN194" s="552"/>
      <c r="AO194" s="552"/>
      <c r="AP194" s="552"/>
      <c r="AQ194" s="552"/>
      <c r="AR194" s="552"/>
      <c r="AS194" s="552"/>
      <c r="AT194" s="552"/>
      <c r="AU194" s="552"/>
      <c r="AV194" s="552"/>
      <c r="AW194" s="552"/>
      <c r="AX194" s="552"/>
      <c r="AY194" s="552"/>
      <c r="AZ194" s="552"/>
      <c r="BA194" s="552"/>
      <c r="BB194" s="552"/>
      <c r="BC194" s="552"/>
      <c r="BD194" s="552"/>
      <c r="BE194" s="552"/>
      <c r="BF194" s="552"/>
      <c r="BG194" s="552"/>
      <c r="BH194" s="552"/>
      <c r="BI194" s="552"/>
      <c r="BJ194" s="552"/>
      <c r="BK194" s="552"/>
      <c r="BL194" s="552"/>
      <c r="BM194" s="552"/>
      <c r="BN194" s="552"/>
      <c r="BO194" s="552"/>
      <c r="BP194" s="552"/>
      <c r="BQ194" s="552"/>
      <c r="BR194" s="552"/>
      <c r="BS194" s="552"/>
      <c r="BT194" s="552"/>
      <c r="BU194" s="552"/>
      <c r="BV194" s="552"/>
      <c r="BW194" s="552"/>
      <c r="BX194" s="552"/>
      <c r="BY194" s="552"/>
      <c r="BZ194" s="552"/>
      <c r="CA194" s="552"/>
      <c r="CB194" s="552"/>
      <c r="CC194" s="552"/>
      <c r="CD194" s="552"/>
      <c r="CE194" s="552"/>
      <c r="CF194" s="552"/>
      <c r="CG194" s="552"/>
      <c r="CH194" s="552"/>
      <c r="CI194" s="552"/>
      <c r="CJ194" s="552"/>
      <c r="CK194" s="552"/>
      <c r="CL194" s="552"/>
      <c r="CM194" s="552"/>
      <c r="CN194" s="552"/>
      <c r="CO194" s="552"/>
      <c r="CP194" s="552"/>
      <c r="CQ194" s="552"/>
      <c r="CR194" s="552"/>
      <c r="CS194" s="552"/>
      <c r="CT194" s="552"/>
      <c r="CU194" s="552"/>
      <c r="CV194" s="552"/>
      <c r="CW194" s="552"/>
      <c r="CX194" s="552"/>
      <c r="CY194" s="552"/>
      <c r="CZ194" s="552"/>
      <c r="DA194" s="552"/>
      <c r="DB194" s="552"/>
      <c r="DC194" s="552"/>
      <c r="DD194" s="552"/>
      <c r="DE194" s="552"/>
      <c r="DF194" s="552"/>
      <c r="DG194" s="552"/>
      <c r="DH194" s="552"/>
      <c r="DI194" s="552"/>
      <c r="DJ194" s="552"/>
      <c r="DK194" s="552"/>
      <c r="DL194" s="552"/>
      <c r="DM194" s="552"/>
      <c r="DN194" s="552"/>
      <c r="DO194" s="552"/>
      <c r="DP194" s="552"/>
      <c r="DQ194" s="552"/>
      <c r="DR194" s="552"/>
      <c r="DS194" s="552"/>
      <c r="DT194" s="552"/>
      <c r="DU194" s="552"/>
      <c r="DV194" s="552"/>
      <c r="DW194" s="552"/>
      <c r="DX194" s="552"/>
      <c r="DY194" s="552"/>
      <c r="DZ194" s="552"/>
      <c r="EA194" s="552"/>
      <c r="EB194" s="552"/>
      <c r="EC194" s="552"/>
      <c r="ED194" s="552"/>
      <c r="EE194" s="552"/>
      <c r="EF194" s="552"/>
      <c r="EG194" s="552"/>
      <c r="EH194" s="552"/>
      <c r="EI194" s="552"/>
      <c r="EJ194" s="552"/>
      <c r="EK194" s="552"/>
      <c r="EL194" s="552"/>
      <c r="EM194" s="552"/>
      <c r="EN194" s="552"/>
      <c r="EO194" s="552"/>
      <c r="EP194" s="552"/>
      <c r="EQ194" s="552"/>
      <c r="ER194" s="552"/>
      <c r="ES194" s="552"/>
      <c r="ET194" s="552"/>
      <c r="EU194" s="552"/>
      <c r="EV194" s="552"/>
      <c r="EW194" s="552"/>
      <c r="EX194" s="552"/>
      <c r="EY194" s="552"/>
      <c r="EZ194" s="552"/>
      <c r="FA194" s="552"/>
      <c r="FB194" s="552"/>
      <c r="FC194" s="552"/>
      <c r="FD194" s="552"/>
      <c r="FE194" s="552"/>
      <c r="FF194" s="552"/>
      <c r="FG194" s="552"/>
      <c r="FH194" s="552"/>
      <c r="FI194" s="552"/>
      <c r="FJ194" s="552"/>
      <c r="FK194" s="552"/>
      <c r="FL194" s="552"/>
      <c r="FM194" s="552"/>
      <c r="FN194" s="552"/>
      <c r="FO194" s="552"/>
      <c r="FP194" s="552"/>
      <c r="FQ194" s="552"/>
      <c r="FR194" s="552"/>
      <c r="FS194" s="552"/>
      <c r="FT194" s="552"/>
      <c r="FU194" s="552"/>
      <c r="FV194" s="552"/>
      <c r="FW194" s="552"/>
      <c r="FX194" s="552"/>
      <c r="FY194" s="552"/>
      <c r="FZ194" s="552"/>
      <c r="GA194" s="552"/>
      <c r="GB194" s="552"/>
      <c r="GC194" s="552"/>
      <c r="GD194" s="552"/>
      <c r="GE194" s="552"/>
      <c r="GF194" s="552"/>
      <c r="GG194" s="552"/>
      <c r="GH194" s="552"/>
      <c r="GI194" s="552"/>
      <c r="GJ194" s="552"/>
      <c r="GK194" s="552"/>
      <c r="GL194" s="552"/>
      <c r="GM194" s="552"/>
      <c r="GN194" s="552"/>
      <c r="GO194" s="552"/>
      <c r="GP194" s="552"/>
      <c r="GQ194" s="552"/>
      <c r="GR194" s="552"/>
      <c r="GS194" s="552"/>
      <c r="GT194" s="552"/>
      <c r="GU194" s="552"/>
      <c r="GV194" s="552"/>
      <c r="GW194" s="552"/>
      <c r="GX194" s="552"/>
      <c r="GY194" s="552"/>
      <c r="GZ194" s="552"/>
      <c r="HA194" s="552"/>
      <c r="HB194" s="552"/>
      <c r="HC194" s="552"/>
      <c r="HD194" s="552"/>
      <c r="HE194" s="552"/>
      <c r="HF194" s="552"/>
      <c r="HG194" s="552"/>
      <c r="HH194" s="552"/>
      <c r="HI194" s="552"/>
      <c r="HJ194" s="552"/>
      <c r="HK194" s="552"/>
      <c r="HL194" s="552"/>
      <c r="HM194" s="552"/>
      <c r="HN194" s="552"/>
      <c r="HO194" s="552"/>
      <c r="HP194" s="552"/>
      <c r="HQ194" s="552"/>
      <c r="HR194" s="552"/>
      <c r="HS194" s="552"/>
      <c r="HT194" s="552"/>
      <c r="HU194" s="552"/>
      <c r="HV194" s="552"/>
      <c r="HW194" s="552"/>
      <c r="HX194" s="552"/>
      <c r="HY194" s="552"/>
      <c r="HZ194" s="552"/>
      <c r="IA194" s="552"/>
      <c r="IB194" s="552"/>
      <c r="IC194" s="552"/>
      <c r="ID194" s="552"/>
      <c r="IE194" s="552"/>
      <c r="IF194" s="552"/>
      <c r="IG194" s="552"/>
      <c r="IH194" s="552"/>
      <c r="II194" s="552"/>
      <c r="IJ194" s="552"/>
      <c r="IK194" s="552"/>
      <c r="IL194" s="552"/>
      <c r="IM194" s="552"/>
      <c r="IN194" s="552"/>
      <c r="IO194" s="552"/>
      <c r="IP194" s="552"/>
      <c r="IQ194" s="552"/>
      <c r="IR194" s="552"/>
      <c r="IS194" s="552"/>
      <c r="IT194" s="552"/>
      <c r="IU194" s="552"/>
      <c r="IV194" s="552"/>
      <c r="IW194" s="552"/>
      <c r="IX194" s="552"/>
      <c r="IY194" s="552"/>
      <c r="IZ194" s="552"/>
      <c r="JA194" s="552"/>
      <c r="JB194" s="721"/>
      <c r="JC194" s="721"/>
      <c r="JD194" s="299"/>
      <c r="JE194" s="299"/>
      <c r="JF194" s="549"/>
      <c r="JG194" s="711"/>
      <c r="JH194" s="299"/>
      <c r="JI194" s="307"/>
      <c r="JJ194" s="712"/>
      <c r="JK194" s="566"/>
      <c r="JL194" s="567"/>
      <c r="JM194" s="568"/>
      <c r="JN194" s="569"/>
      <c r="JO194" s="569"/>
      <c r="JP194" s="569"/>
      <c r="JQ194"/>
      <c r="JR194"/>
      <c r="JS194"/>
      <c r="JT194"/>
      <c r="JU194"/>
      <c r="JV194"/>
      <c r="JW194"/>
      <c r="JX194"/>
      <c r="JY194"/>
      <c r="JZ194"/>
      <c r="KA194"/>
      <c r="KB194"/>
      <c r="KC194"/>
      <c r="KD194"/>
      <c r="KE194"/>
      <c r="KF194"/>
      <c r="KG194"/>
      <c r="KH194"/>
      <c r="KI194"/>
      <c r="KJ194"/>
      <c r="KK194"/>
      <c r="KL194"/>
      <c r="KM194"/>
      <c r="KN194"/>
      <c r="KO194"/>
      <c r="KP194"/>
      <c r="KQ194"/>
      <c r="KR194"/>
      <c r="KS194"/>
      <c r="KT194"/>
      <c r="KU194"/>
      <c r="KV194"/>
      <c r="KW194"/>
      <c r="KX194"/>
      <c r="KY194"/>
      <c r="KZ194"/>
      <c r="LA194"/>
      <c r="LB194"/>
      <c r="LC194"/>
      <c r="LD194"/>
      <c r="LE194"/>
      <c r="LF194"/>
      <c r="LG194"/>
      <c r="LH194"/>
      <c r="LI194"/>
      <c r="LJ194"/>
      <c r="LK194"/>
      <c r="LL194"/>
      <c r="LM194"/>
      <c r="LN194"/>
      <c r="LO194"/>
      <c r="LP194"/>
      <c r="LQ194"/>
      <c r="LR194"/>
      <c r="LS194"/>
      <c r="LT194"/>
      <c r="LU194"/>
      <c r="LV194"/>
      <c r="LW194"/>
      <c r="LX194"/>
      <c r="LY194"/>
      <c r="LZ194"/>
      <c r="MA194"/>
      <c r="MB194"/>
      <c r="MC194"/>
      <c r="MD194"/>
      <c r="ME194"/>
      <c r="MF194"/>
      <c r="MG194"/>
      <c r="MH194"/>
      <c r="MI194"/>
      <c r="MJ194"/>
      <c r="MK194"/>
      <c r="ML194"/>
      <c r="MM194"/>
      <c r="MN194"/>
      <c r="MO194"/>
      <c r="MP194"/>
      <c r="MQ194"/>
      <c r="MR194"/>
      <c r="MS194"/>
      <c r="MT194"/>
      <c r="MU194"/>
      <c r="MV194"/>
      <c r="MW194"/>
      <c r="MX194"/>
      <c r="MY194"/>
      <c r="MZ194"/>
      <c r="NA194"/>
      <c r="NB194"/>
      <c r="NC194"/>
    </row>
    <row r="195" spans="1:367" s="550" customFormat="1" ht="21.95" customHeight="1">
      <c r="A195" s="554"/>
      <c r="B195" s="555"/>
      <c r="C195" s="49"/>
      <c r="D195" s="50"/>
      <c r="E195" s="346"/>
      <c r="F195" s="552"/>
      <c r="G195" s="552"/>
      <c r="H195" s="552"/>
      <c r="I195" s="552"/>
      <c r="J195" s="552"/>
      <c r="K195" s="552"/>
      <c r="L195" s="552"/>
      <c r="M195" s="552"/>
      <c r="N195" s="552"/>
      <c r="O195" s="552"/>
      <c r="P195" s="552"/>
      <c r="Q195" s="552"/>
      <c r="R195" s="552"/>
      <c r="S195" s="552"/>
      <c r="T195" s="552"/>
      <c r="U195" s="552"/>
      <c r="V195" s="552"/>
      <c r="W195" s="552"/>
      <c r="X195" s="552"/>
      <c r="Y195" s="552"/>
      <c r="Z195" s="552"/>
      <c r="AA195" s="552"/>
      <c r="AB195" s="552"/>
      <c r="AC195" s="552"/>
      <c r="AD195" s="552"/>
      <c r="AE195" s="552"/>
      <c r="AF195" s="552"/>
      <c r="AG195" s="552"/>
      <c r="AH195" s="552"/>
      <c r="AI195" s="552"/>
      <c r="AJ195" s="552"/>
      <c r="AK195" s="552"/>
      <c r="AL195" s="552"/>
      <c r="AM195" s="552"/>
      <c r="AN195" s="552"/>
      <c r="AO195" s="552"/>
      <c r="AP195" s="552"/>
      <c r="AQ195" s="552"/>
      <c r="AR195" s="552"/>
      <c r="AS195" s="552"/>
      <c r="AT195" s="552"/>
      <c r="AU195" s="552"/>
      <c r="AV195" s="552"/>
      <c r="AW195" s="552"/>
      <c r="AX195" s="552"/>
      <c r="AY195" s="552"/>
      <c r="AZ195" s="552"/>
      <c r="BA195" s="552"/>
      <c r="BB195" s="552"/>
      <c r="BC195" s="552"/>
      <c r="BD195" s="552"/>
      <c r="BE195" s="552"/>
      <c r="BF195" s="552"/>
      <c r="BG195" s="552"/>
      <c r="BH195" s="552"/>
      <c r="BI195" s="552"/>
      <c r="BJ195" s="552"/>
      <c r="BK195" s="552"/>
      <c r="BL195" s="552"/>
      <c r="BM195" s="552"/>
      <c r="BN195" s="552"/>
      <c r="BO195" s="552"/>
      <c r="BP195" s="552"/>
      <c r="BQ195" s="552"/>
      <c r="BR195" s="552"/>
      <c r="BS195" s="552"/>
      <c r="BT195" s="552"/>
      <c r="BU195" s="552"/>
      <c r="BV195" s="552"/>
      <c r="BW195" s="552"/>
      <c r="BX195" s="552"/>
      <c r="BY195" s="552"/>
      <c r="BZ195" s="552"/>
      <c r="CA195" s="552"/>
      <c r="CB195" s="552"/>
      <c r="CC195" s="552"/>
      <c r="CD195" s="552"/>
      <c r="CE195" s="552"/>
      <c r="CF195" s="552"/>
      <c r="CG195" s="552"/>
      <c r="CH195" s="552"/>
      <c r="CI195" s="552"/>
      <c r="CJ195" s="552"/>
      <c r="CK195" s="552"/>
      <c r="CL195" s="552"/>
      <c r="CM195" s="552"/>
      <c r="CN195" s="552"/>
      <c r="CO195" s="552"/>
      <c r="CP195" s="552"/>
      <c r="CQ195" s="552"/>
      <c r="CR195" s="552"/>
      <c r="CS195" s="552"/>
      <c r="CT195" s="552"/>
      <c r="CU195" s="552"/>
      <c r="CV195" s="552"/>
      <c r="CW195" s="552"/>
      <c r="CX195" s="552"/>
      <c r="CY195" s="552"/>
      <c r="CZ195" s="552"/>
      <c r="DA195" s="552"/>
      <c r="DB195" s="552"/>
      <c r="DC195" s="552"/>
      <c r="DD195" s="552"/>
      <c r="DE195" s="552"/>
      <c r="DF195" s="552"/>
      <c r="DG195" s="552"/>
      <c r="DH195" s="552"/>
      <c r="DI195" s="552"/>
      <c r="DJ195" s="552"/>
      <c r="DK195" s="552"/>
      <c r="DL195" s="552"/>
      <c r="DM195" s="552"/>
      <c r="DN195" s="552"/>
      <c r="DO195" s="552"/>
      <c r="DP195" s="552"/>
      <c r="DQ195" s="552"/>
      <c r="DR195" s="552"/>
      <c r="DS195" s="552"/>
      <c r="DT195" s="552"/>
      <c r="DU195" s="552"/>
      <c r="DV195" s="552"/>
      <c r="DW195" s="552"/>
      <c r="DX195" s="552"/>
      <c r="DY195" s="552"/>
      <c r="DZ195" s="552"/>
      <c r="EA195" s="552"/>
      <c r="EB195" s="552"/>
      <c r="EC195" s="552"/>
      <c r="ED195" s="552"/>
      <c r="EE195" s="552"/>
      <c r="EF195" s="552"/>
      <c r="EG195" s="552"/>
      <c r="EH195" s="552"/>
      <c r="EI195" s="552"/>
      <c r="EJ195" s="552"/>
      <c r="EK195" s="552"/>
      <c r="EL195" s="552"/>
      <c r="EM195" s="552"/>
      <c r="EN195" s="552"/>
      <c r="EO195" s="552"/>
      <c r="EP195" s="552"/>
      <c r="EQ195" s="552"/>
      <c r="ER195" s="552"/>
      <c r="ES195" s="552"/>
      <c r="ET195" s="552"/>
      <c r="EU195" s="552"/>
      <c r="EV195" s="552"/>
      <c r="EW195" s="552"/>
      <c r="EX195" s="552"/>
      <c r="EY195" s="552"/>
      <c r="EZ195" s="552"/>
      <c r="FA195" s="552"/>
      <c r="FB195" s="552"/>
      <c r="FC195" s="552"/>
      <c r="FD195" s="552"/>
      <c r="FE195" s="552"/>
      <c r="FF195" s="552"/>
      <c r="FG195" s="552"/>
      <c r="FH195" s="552"/>
      <c r="FI195" s="552"/>
      <c r="FJ195" s="552"/>
      <c r="FK195" s="552"/>
      <c r="FL195" s="552"/>
      <c r="FM195" s="552"/>
      <c r="FN195" s="552"/>
      <c r="FO195" s="552"/>
      <c r="FP195" s="552"/>
      <c r="FQ195" s="552"/>
      <c r="FR195" s="552"/>
      <c r="FS195" s="552"/>
      <c r="FT195" s="552"/>
      <c r="FU195" s="552"/>
      <c r="FV195" s="552"/>
      <c r="FW195" s="552"/>
      <c r="FX195" s="552"/>
      <c r="FY195" s="552"/>
      <c r="FZ195" s="552"/>
      <c r="GA195" s="552"/>
      <c r="GB195" s="552"/>
      <c r="GC195" s="552"/>
      <c r="GD195" s="552"/>
      <c r="GE195" s="552"/>
      <c r="GF195" s="552"/>
      <c r="GG195" s="552"/>
      <c r="GH195" s="552"/>
      <c r="GI195" s="552"/>
      <c r="GJ195" s="552"/>
      <c r="GK195" s="552"/>
      <c r="GL195" s="552"/>
      <c r="GM195" s="552"/>
      <c r="GN195" s="552"/>
      <c r="GO195" s="552"/>
      <c r="GP195" s="552"/>
      <c r="GQ195" s="552"/>
      <c r="GR195" s="552"/>
      <c r="GS195" s="552"/>
      <c r="GT195" s="552"/>
      <c r="GU195" s="552"/>
      <c r="GV195" s="552"/>
      <c r="GW195" s="552"/>
      <c r="GX195" s="552"/>
      <c r="GY195" s="552"/>
      <c r="GZ195" s="552"/>
      <c r="HA195" s="552"/>
      <c r="HB195" s="552"/>
      <c r="HC195" s="552"/>
      <c r="HD195" s="552"/>
      <c r="HE195" s="552"/>
      <c r="HF195" s="552"/>
      <c r="HG195" s="552"/>
      <c r="HH195" s="552"/>
      <c r="HI195" s="552"/>
      <c r="HJ195" s="552"/>
      <c r="HK195" s="552"/>
      <c r="HL195" s="552"/>
      <c r="HM195" s="552"/>
      <c r="HN195" s="552"/>
      <c r="HO195" s="552"/>
      <c r="HP195" s="552"/>
      <c r="HQ195" s="552"/>
      <c r="HR195" s="552"/>
      <c r="HS195" s="552"/>
      <c r="HT195" s="552"/>
      <c r="HU195" s="552"/>
      <c r="HV195" s="552"/>
      <c r="HW195" s="552"/>
      <c r="HX195" s="552"/>
      <c r="HY195" s="552"/>
      <c r="HZ195" s="552"/>
      <c r="IA195" s="552"/>
      <c r="IB195" s="552"/>
      <c r="IC195" s="552"/>
      <c r="ID195" s="552"/>
      <c r="IE195" s="552"/>
      <c r="IF195" s="552"/>
      <c r="IG195" s="552"/>
      <c r="IH195" s="552"/>
      <c r="II195" s="552"/>
      <c r="IJ195" s="552"/>
      <c r="IK195" s="552"/>
      <c r="IL195" s="552"/>
      <c r="IM195" s="552"/>
      <c r="IN195" s="552"/>
      <c r="IO195" s="552"/>
      <c r="IP195" s="552"/>
      <c r="IQ195" s="552"/>
      <c r="IR195" s="552"/>
      <c r="IS195" s="552"/>
      <c r="IT195" s="552"/>
      <c r="IU195" s="552"/>
      <c r="IV195" s="552"/>
      <c r="IW195" s="552"/>
      <c r="IX195" s="552"/>
      <c r="IY195" s="552"/>
      <c r="IZ195" s="552"/>
      <c r="JA195" s="552"/>
      <c r="JB195" s="721"/>
      <c r="JC195" s="721"/>
      <c r="JD195" s="299"/>
      <c r="JE195" s="299"/>
      <c r="JF195" s="549"/>
      <c r="JG195" s="711"/>
      <c r="JH195" s="299"/>
      <c r="JI195" s="307"/>
      <c r="JJ195" s="712"/>
      <c r="JK195" s="566"/>
      <c r="JL195" s="567"/>
      <c r="JM195" s="568"/>
      <c r="JN195" s="569"/>
      <c r="JO195" s="569"/>
      <c r="JP195" s="569"/>
      <c r="JQ195"/>
      <c r="JR195"/>
      <c r="JS195"/>
      <c r="JT195"/>
      <c r="JU195"/>
      <c r="JV195"/>
      <c r="JW195"/>
      <c r="JX195"/>
      <c r="JY195"/>
      <c r="JZ195"/>
      <c r="KA195"/>
      <c r="KB195"/>
      <c r="KC195"/>
      <c r="KD195"/>
      <c r="KE195"/>
      <c r="KF195"/>
      <c r="KG195"/>
      <c r="KH195"/>
      <c r="KI195"/>
      <c r="KJ195"/>
      <c r="KK195"/>
      <c r="KL195"/>
      <c r="KM195"/>
      <c r="KN195"/>
      <c r="KO195"/>
      <c r="KP195"/>
      <c r="KQ195"/>
      <c r="KR195"/>
      <c r="KS195"/>
      <c r="KT195"/>
      <c r="KU195"/>
      <c r="KV195"/>
      <c r="KW195"/>
      <c r="KX195"/>
      <c r="KY195"/>
      <c r="KZ195"/>
      <c r="LA195"/>
      <c r="LB195"/>
      <c r="LC195"/>
      <c r="LD195"/>
      <c r="LE195"/>
      <c r="LF195"/>
      <c r="LG195"/>
      <c r="LH195"/>
      <c r="LI195"/>
      <c r="LJ195"/>
      <c r="LK195"/>
      <c r="LL195"/>
      <c r="LM195"/>
      <c r="LN195"/>
      <c r="LO195"/>
      <c r="LP195"/>
      <c r="LQ195"/>
      <c r="LR195"/>
      <c r="LS195"/>
      <c r="LT195"/>
      <c r="LU195"/>
      <c r="LV195"/>
      <c r="LW195"/>
      <c r="LX195"/>
      <c r="LY195"/>
      <c r="LZ195"/>
      <c r="MA195"/>
      <c r="MB195"/>
      <c r="MC195"/>
      <c r="MD195"/>
      <c r="ME195"/>
      <c r="MF195"/>
      <c r="MG195"/>
      <c r="MH195"/>
      <c r="MI195"/>
      <c r="MJ195"/>
      <c r="MK195"/>
      <c r="ML195"/>
      <c r="MM195"/>
      <c r="MN195"/>
      <c r="MO195"/>
      <c r="MP195"/>
      <c r="MQ195"/>
      <c r="MR195"/>
      <c r="MS195"/>
      <c r="MT195"/>
      <c r="MU195"/>
      <c r="MV195"/>
      <c r="MW195"/>
      <c r="MX195"/>
      <c r="MY195"/>
      <c r="MZ195"/>
      <c r="NA195"/>
      <c r="NB195"/>
      <c r="NC195"/>
    </row>
    <row r="196" spans="1:367" s="550" customFormat="1" ht="21.95" customHeight="1">
      <c r="A196" s="554"/>
      <c r="B196" s="555"/>
      <c r="C196" s="49"/>
      <c r="D196" s="50"/>
      <c r="E196" s="346"/>
      <c r="F196" s="552"/>
      <c r="G196" s="552"/>
      <c r="H196" s="552"/>
      <c r="I196" s="552"/>
      <c r="J196" s="552"/>
      <c r="K196" s="552"/>
      <c r="L196" s="552"/>
      <c r="M196" s="552"/>
      <c r="N196" s="552"/>
      <c r="O196" s="552"/>
      <c r="P196" s="552"/>
      <c r="Q196" s="552"/>
      <c r="R196" s="552"/>
      <c r="S196" s="552"/>
      <c r="T196" s="552"/>
      <c r="U196" s="552"/>
      <c r="V196" s="552"/>
      <c r="W196" s="552"/>
      <c r="X196" s="552"/>
      <c r="Y196" s="552"/>
      <c r="Z196" s="552"/>
      <c r="AA196" s="552"/>
      <c r="AB196" s="552"/>
      <c r="AC196" s="552"/>
      <c r="AD196" s="552"/>
      <c r="AE196" s="552"/>
      <c r="AF196" s="552"/>
      <c r="AG196" s="552"/>
      <c r="AH196" s="552"/>
      <c r="AI196" s="552"/>
      <c r="AJ196" s="552"/>
      <c r="AK196" s="552"/>
      <c r="AL196" s="552"/>
      <c r="AM196" s="552"/>
      <c r="AN196" s="552"/>
      <c r="AO196" s="552"/>
      <c r="AP196" s="552"/>
      <c r="AQ196" s="552"/>
      <c r="AR196" s="552"/>
      <c r="AS196" s="552"/>
      <c r="AT196" s="552"/>
      <c r="AU196" s="552"/>
      <c r="AV196" s="552"/>
      <c r="AW196" s="552"/>
      <c r="AX196" s="552"/>
      <c r="AY196" s="552"/>
      <c r="AZ196" s="552"/>
      <c r="BA196" s="552"/>
      <c r="BB196" s="552"/>
      <c r="BC196" s="552"/>
      <c r="BD196" s="552"/>
      <c r="BE196" s="552"/>
      <c r="BF196" s="552"/>
      <c r="BG196" s="552"/>
      <c r="BH196" s="552"/>
      <c r="BI196" s="552"/>
      <c r="BJ196" s="552"/>
      <c r="BK196" s="552"/>
      <c r="BL196" s="552"/>
      <c r="BM196" s="552"/>
      <c r="BN196" s="552"/>
      <c r="BO196" s="552"/>
      <c r="BP196" s="552"/>
      <c r="BQ196" s="552"/>
      <c r="BR196" s="552"/>
      <c r="BS196" s="552"/>
      <c r="BT196" s="552"/>
      <c r="BU196" s="552"/>
      <c r="BV196" s="552"/>
      <c r="BW196" s="552"/>
      <c r="BX196" s="552"/>
      <c r="BY196" s="552"/>
      <c r="BZ196" s="552"/>
      <c r="CA196" s="552"/>
      <c r="CB196" s="552"/>
      <c r="CC196" s="552"/>
      <c r="CD196" s="552"/>
      <c r="CE196" s="552"/>
      <c r="CF196" s="552"/>
      <c r="CG196" s="552"/>
      <c r="CH196" s="552"/>
      <c r="CI196" s="552"/>
      <c r="CJ196" s="552"/>
      <c r="CK196" s="552"/>
      <c r="CL196" s="552"/>
      <c r="CM196" s="552"/>
      <c r="CN196" s="552"/>
      <c r="CO196" s="552"/>
      <c r="CP196" s="552"/>
      <c r="CQ196" s="552"/>
      <c r="CR196" s="552"/>
      <c r="CS196" s="552"/>
      <c r="CT196" s="552"/>
      <c r="CU196" s="552"/>
      <c r="CV196" s="552"/>
      <c r="CW196" s="552"/>
      <c r="CX196" s="552"/>
      <c r="CY196" s="552"/>
      <c r="CZ196" s="552"/>
      <c r="DA196" s="552"/>
      <c r="DB196" s="552"/>
      <c r="DC196" s="552"/>
      <c r="DD196" s="552"/>
      <c r="DE196" s="552"/>
      <c r="DF196" s="552"/>
      <c r="DG196" s="552"/>
      <c r="DH196" s="552"/>
      <c r="DI196" s="552"/>
      <c r="DJ196" s="552"/>
      <c r="DK196" s="552"/>
      <c r="DL196" s="552"/>
      <c r="DM196" s="552"/>
      <c r="DN196" s="552"/>
      <c r="DO196" s="552"/>
      <c r="DP196" s="552"/>
      <c r="DQ196" s="552"/>
      <c r="DR196" s="552"/>
      <c r="DS196" s="552"/>
      <c r="DT196" s="552"/>
      <c r="DU196" s="552"/>
      <c r="DV196" s="552"/>
      <c r="DW196" s="552"/>
      <c r="DX196" s="552"/>
      <c r="DY196" s="552"/>
      <c r="DZ196" s="552"/>
      <c r="EA196" s="552"/>
      <c r="EB196" s="552"/>
      <c r="EC196" s="552"/>
      <c r="ED196" s="552"/>
      <c r="EE196" s="552"/>
      <c r="EF196" s="552"/>
      <c r="EG196" s="552"/>
      <c r="EH196" s="552"/>
      <c r="EI196" s="552"/>
      <c r="EJ196" s="552"/>
      <c r="EK196" s="552"/>
      <c r="EL196" s="552"/>
      <c r="EM196" s="552"/>
      <c r="EN196" s="552"/>
      <c r="EO196" s="552"/>
      <c r="EP196" s="552"/>
      <c r="EQ196" s="552"/>
      <c r="ER196" s="552"/>
      <c r="ES196" s="552"/>
      <c r="ET196" s="552"/>
      <c r="EU196" s="552"/>
      <c r="EV196" s="552"/>
      <c r="EW196" s="552"/>
      <c r="EX196" s="552"/>
      <c r="EY196" s="552"/>
      <c r="EZ196" s="552"/>
      <c r="FA196" s="552"/>
      <c r="FB196" s="552"/>
      <c r="FC196" s="552"/>
      <c r="FD196" s="552"/>
      <c r="FE196" s="552"/>
      <c r="FF196" s="552"/>
      <c r="FG196" s="552"/>
      <c r="FH196" s="552"/>
      <c r="FI196" s="552"/>
      <c r="FJ196" s="552"/>
      <c r="FK196" s="552"/>
      <c r="FL196" s="552"/>
      <c r="FM196" s="552"/>
      <c r="FN196" s="552"/>
      <c r="FO196" s="552"/>
      <c r="FP196" s="552"/>
      <c r="FQ196" s="552"/>
      <c r="FR196" s="552"/>
      <c r="FS196" s="552"/>
      <c r="FT196" s="552"/>
      <c r="FU196" s="552"/>
      <c r="FV196" s="552"/>
      <c r="FW196" s="552"/>
      <c r="FX196" s="552"/>
      <c r="FY196" s="552"/>
      <c r="FZ196" s="552"/>
      <c r="GA196" s="552"/>
      <c r="GB196" s="552"/>
      <c r="GC196" s="552"/>
      <c r="GD196" s="552"/>
      <c r="GE196" s="552"/>
      <c r="GF196" s="552"/>
      <c r="GG196" s="552"/>
      <c r="GH196" s="552"/>
      <c r="GI196" s="552"/>
      <c r="GJ196" s="552"/>
      <c r="GK196" s="552"/>
      <c r="GL196" s="552"/>
      <c r="GM196" s="552"/>
      <c r="GN196" s="552"/>
      <c r="GO196" s="552"/>
      <c r="GP196" s="552"/>
      <c r="GQ196" s="552"/>
      <c r="GR196" s="552"/>
      <c r="GS196" s="552"/>
      <c r="GT196" s="552"/>
      <c r="GU196" s="552"/>
      <c r="GV196" s="552"/>
      <c r="GW196" s="552"/>
      <c r="GX196" s="552"/>
      <c r="GY196" s="552"/>
      <c r="GZ196" s="552"/>
      <c r="HA196" s="552"/>
      <c r="HB196" s="552"/>
      <c r="HC196" s="552"/>
      <c r="HD196" s="552"/>
      <c r="HE196" s="552"/>
      <c r="HF196" s="552"/>
      <c r="HG196" s="552"/>
      <c r="HH196" s="552"/>
      <c r="HI196" s="552"/>
      <c r="HJ196" s="552"/>
      <c r="HK196" s="552"/>
      <c r="HL196" s="552"/>
      <c r="HM196" s="552"/>
      <c r="HN196" s="552"/>
      <c r="HO196" s="552"/>
      <c r="HP196" s="552"/>
      <c r="HQ196" s="552"/>
      <c r="HR196" s="552"/>
      <c r="HS196" s="552"/>
      <c r="HT196" s="552"/>
      <c r="HU196" s="552"/>
      <c r="HV196" s="552"/>
      <c r="HW196" s="552"/>
      <c r="HX196" s="552"/>
      <c r="HY196" s="552"/>
      <c r="HZ196" s="552"/>
      <c r="IA196" s="552"/>
      <c r="IB196" s="552"/>
      <c r="IC196" s="552"/>
      <c r="ID196" s="552"/>
      <c r="IE196" s="552"/>
      <c r="IF196" s="552"/>
      <c r="IG196" s="552"/>
      <c r="IH196" s="552"/>
      <c r="II196" s="552"/>
      <c r="IJ196" s="552"/>
      <c r="IK196" s="552"/>
      <c r="IL196" s="552"/>
      <c r="IM196" s="552"/>
      <c r="IN196" s="552"/>
      <c r="IO196" s="552"/>
      <c r="IP196" s="552"/>
      <c r="IQ196" s="552"/>
      <c r="IR196" s="552"/>
      <c r="IS196" s="552"/>
      <c r="IT196" s="552"/>
      <c r="IU196" s="552"/>
      <c r="IV196" s="552"/>
      <c r="IW196" s="552"/>
      <c r="IX196" s="552"/>
      <c r="IY196" s="552"/>
      <c r="IZ196" s="552"/>
      <c r="JA196" s="552"/>
      <c r="JB196" s="721"/>
      <c r="JC196" s="721"/>
      <c r="JD196" s="299"/>
      <c r="JE196" s="299"/>
      <c r="JF196" s="549"/>
      <c r="JG196" s="711"/>
      <c r="JH196" s="299"/>
      <c r="JI196" s="307"/>
      <c r="JJ196" s="712"/>
      <c r="JK196" s="566"/>
      <c r="JL196" s="567"/>
      <c r="JM196" s="568"/>
      <c r="JN196" s="569"/>
      <c r="JO196" s="569"/>
      <c r="JP196" s="569"/>
      <c r="JQ196"/>
      <c r="JR196"/>
      <c r="JS196"/>
      <c r="JT196"/>
      <c r="JU196"/>
      <c r="JV196"/>
      <c r="JW196"/>
      <c r="JX196"/>
      <c r="JY196"/>
      <c r="JZ196"/>
      <c r="KA196"/>
      <c r="KB196"/>
      <c r="KC196"/>
      <c r="KD196"/>
      <c r="KE196"/>
      <c r="KF196"/>
      <c r="KG196"/>
      <c r="KH196"/>
      <c r="KI196"/>
      <c r="KJ196"/>
      <c r="KK196"/>
      <c r="KL196"/>
      <c r="KM196"/>
      <c r="KN196"/>
      <c r="KO196"/>
      <c r="KP196"/>
      <c r="KQ196"/>
      <c r="KR196"/>
      <c r="KS196"/>
      <c r="KT196"/>
      <c r="KU196"/>
      <c r="KV196"/>
      <c r="KW196"/>
      <c r="KX196"/>
      <c r="KY196"/>
      <c r="KZ196"/>
      <c r="LA196"/>
      <c r="LB196"/>
      <c r="LC196"/>
      <c r="LD196"/>
      <c r="LE196"/>
      <c r="LF196"/>
      <c r="LG196"/>
      <c r="LH196"/>
      <c r="LI196"/>
      <c r="LJ196"/>
      <c r="LK196"/>
      <c r="LL196"/>
      <c r="LM196"/>
      <c r="LN196"/>
      <c r="LO196"/>
      <c r="LP196"/>
      <c r="LQ196"/>
      <c r="LR196"/>
      <c r="LS196"/>
      <c r="LT196"/>
      <c r="LU196"/>
      <c r="LV196"/>
      <c r="LW196"/>
      <c r="LX196"/>
      <c r="LY196"/>
      <c r="LZ196"/>
      <c r="MA196"/>
      <c r="MB196"/>
      <c r="MC196"/>
      <c r="MD196"/>
      <c r="ME196"/>
      <c r="MF196"/>
      <c r="MG196"/>
      <c r="MH196"/>
      <c r="MI196"/>
      <c r="MJ196"/>
      <c r="MK196"/>
      <c r="ML196"/>
      <c r="MM196"/>
      <c r="MN196"/>
      <c r="MO196"/>
      <c r="MP196"/>
      <c r="MQ196"/>
      <c r="MR196"/>
      <c r="MS196"/>
      <c r="MT196"/>
      <c r="MU196"/>
      <c r="MV196"/>
      <c r="MW196"/>
      <c r="MX196"/>
      <c r="MY196"/>
      <c r="MZ196"/>
      <c r="NA196"/>
      <c r="NB196"/>
      <c r="NC196"/>
    </row>
    <row r="197" spans="1:367" s="550" customFormat="1" ht="21.95" customHeight="1">
      <c r="A197" s="554"/>
      <c r="B197" s="555"/>
      <c r="C197" s="49"/>
      <c r="D197" s="50"/>
      <c r="E197" s="346"/>
      <c r="F197" s="552"/>
      <c r="G197" s="552"/>
      <c r="H197" s="552"/>
      <c r="I197" s="552"/>
      <c r="J197" s="552"/>
      <c r="K197" s="552"/>
      <c r="L197" s="552"/>
      <c r="M197" s="552"/>
      <c r="N197" s="552"/>
      <c r="O197" s="552"/>
      <c r="P197" s="552"/>
      <c r="Q197" s="552"/>
      <c r="R197" s="552"/>
      <c r="S197" s="552"/>
      <c r="T197" s="552"/>
      <c r="U197" s="552"/>
      <c r="V197" s="552"/>
      <c r="W197" s="552"/>
      <c r="X197" s="552"/>
      <c r="Y197" s="552"/>
      <c r="Z197" s="552"/>
      <c r="AA197" s="552"/>
      <c r="AB197" s="552"/>
      <c r="AC197" s="552"/>
      <c r="AD197" s="552"/>
      <c r="AE197" s="552"/>
      <c r="AF197" s="552"/>
      <c r="AG197" s="552"/>
      <c r="AH197" s="552"/>
      <c r="AI197" s="552"/>
      <c r="AJ197" s="552"/>
      <c r="AK197" s="552"/>
      <c r="AL197" s="552"/>
      <c r="AM197" s="552"/>
      <c r="AN197" s="552"/>
      <c r="AO197" s="552"/>
      <c r="AP197" s="552"/>
      <c r="AQ197" s="552"/>
      <c r="AR197" s="552"/>
      <c r="AS197" s="552"/>
      <c r="AT197" s="552"/>
      <c r="AU197" s="552"/>
      <c r="AV197" s="552"/>
      <c r="AW197" s="552"/>
      <c r="AX197" s="552"/>
      <c r="AY197" s="552"/>
      <c r="AZ197" s="552"/>
      <c r="BA197" s="552"/>
      <c r="BB197" s="552"/>
      <c r="BC197" s="552"/>
      <c r="BD197" s="552"/>
      <c r="BE197" s="552"/>
      <c r="BF197" s="552"/>
      <c r="BG197" s="552"/>
      <c r="BH197" s="552"/>
      <c r="BI197" s="552"/>
      <c r="BJ197" s="552"/>
      <c r="BK197" s="552"/>
      <c r="BL197" s="552"/>
      <c r="BM197" s="552"/>
      <c r="BN197" s="552"/>
      <c r="BO197" s="552"/>
      <c r="BP197" s="552"/>
      <c r="BQ197" s="552"/>
      <c r="BR197" s="552"/>
      <c r="BS197" s="552"/>
      <c r="BT197" s="552"/>
      <c r="BU197" s="552"/>
      <c r="BV197" s="552"/>
      <c r="BW197" s="552"/>
      <c r="BX197" s="552"/>
      <c r="BY197" s="552"/>
      <c r="BZ197" s="552"/>
      <c r="CA197" s="552"/>
      <c r="CB197" s="552"/>
      <c r="CC197" s="552"/>
      <c r="CD197" s="552"/>
      <c r="CE197" s="552"/>
      <c r="CF197" s="552"/>
      <c r="CG197" s="552"/>
      <c r="CH197" s="552"/>
      <c r="CI197" s="552"/>
      <c r="CJ197" s="552"/>
      <c r="CK197" s="552"/>
      <c r="CL197" s="552"/>
      <c r="CM197" s="552"/>
      <c r="CN197" s="552"/>
      <c r="CO197" s="552"/>
      <c r="CP197" s="552"/>
      <c r="CQ197" s="552"/>
      <c r="CR197" s="552"/>
      <c r="CS197" s="552"/>
      <c r="CT197" s="552"/>
      <c r="CU197" s="552"/>
      <c r="CV197" s="552"/>
      <c r="CW197" s="552"/>
      <c r="CX197" s="552"/>
      <c r="CY197" s="552"/>
      <c r="CZ197" s="552"/>
      <c r="DA197" s="552"/>
      <c r="DB197" s="552"/>
      <c r="DC197" s="552"/>
      <c r="DD197" s="552"/>
      <c r="DE197" s="552"/>
      <c r="DF197" s="552"/>
      <c r="DG197" s="552"/>
      <c r="DH197" s="552"/>
      <c r="DI197" s="552"/>
      <c r="DJ197" s="552"/>
      <c r="DK197" s="552"/>
      <c r="DL197" s="552"/>
      <c r="DM197" s="552"/>
      <c r="DN197" s="552"/>
      <c r="DO197" s="552"/>
      <c r="DP197" s="552"/>
      <c r="DQ197" s="552"/>
      <c r="DR197" s="552"/>
      <c r="DS197" s="552"/>
      <c r="DT197" s="552"/>
      <c r="DU197" s="552"/>
      <c r="DV197" s="552"/>
      <c r="DW197" s="552"/>
      <c r="DX197" s="552"/>
      <c r="DY197" s="552"/>
      <c r="DZ197" s="552"/>
      <c r="EA197" s="552"/>
      <c r="EB197" s="552"/>
      <c r="EC197" s="552"/>
      <c r="ED197" s="552"/>
      <c r="EE197" s="552"/>
      <c r="EF197" s="552"/>
      <c r="EG197" s="552"/>
      <c r="EH197" s="552"/>
      <c r="EI197" s="552"/>
      <c r="EJ197" s="552"/>
      <c r="EK197" s="552"/>
      <c r="EL197" s="552"/>
      <c r="EM197" s="552"/>
      <c r="EN197" s="552"/>
      <c r="EO197" s="552"/>
      <c r="EP197" s="552"/>
      <c r="EQ197" s="552"/>
      <c r="ER197" s="552"/>
      <c r="ES197" s="552"/>
      <c r="ET197" s="552"/>
      <c r="EU197" s="552"/>
      <c r="EV197" s="552"/>
      <c r="EW197" s="552"/>
      <c r="EX197" s="552"/>
      <c r="EY197" s="552"/>
      <c r="EZ197" s="552"/>
      <c r="FA197" s="552"/>
      <c r="FB197" s="552"/>
      <c r="FC197" s="552"/>
      <c r="FD197" s="552"/>
      <c r="FE197" s="552"/>
      <c r="FF197" s="552"/>
      <c r="FG197" s="552"/>
      <c r="FH197" s="552"/>
      <c r="FI197" s="552"/>
      <c r="FJ197" s="552"/>
      <c r="FK197" s="552"/>
      <c r="FL197" s="552"/>
      <c r="FM197" s="552"/>
      <c r="FN197" s="552"/>
      <c r="FO197" s="552"/>
      <c r="FP197" s="552"/>
      <c r="FQ197" s="552"/>
      <c r="FR197" s="552"/>
      <c r="FS197" s="552"/>
      <c r="FT197" s="552"/>
      <c r="FU197" s="552"/>
      <c r="FV197" s="552"/>
      <c r="FW197" s="552"/>
      <c r="FX197" s="552"/>
      <c r="FY197" s="552"/>
      <c r="FZ197" s="552"/>
      <c r="GA197" s="552"/>
      <c r="GB197" s="552"/>
      <c r="GC197" s="552"/>
      <c r="GD197" s="552"/>
      <c r="GE197" s="552"/>
      <c r="GF197" s="552"/>
      <c r="GG197" s="552"/>
      <c r="GH197" s="552"/>
      <c r="GI197" s="552"/>
      <c r="GJ197" s="552"/>
      <c r="GK197" s="552"/>
      <c r="GL197" s="552"/>
      <c r="GM197" s="552"/>
      <c r="GN197" s="552"/>
      <c r="GO197" s="552"/>
      <c r="GP197" s="552"/>
      <c r="GQ197" s="552"/>
      <c r="GR197" s="552"/>
      <c r="GS197" s="552"/>
      <c r="GT197" s="552"/>
      <c r="GU197" s="552"/>
      <c r="GV197" s="552"/>
      <c r="GW197" s="552"/>
      <c r="GX197" s="552"/>
      <c r="GY197" s="552"/>
      <c r="GZ197" s="552"/>
      <c r="HA197" s="552"/>
      <c r="HB197" s="552"/>
      <c r="HC197" s="552"/>
      <c r="HD197" s="552"/>
      <c r="HE197" s="552"/>
      <c r="HF197" s="552"/>
      <c r="HG197" s="552"/>
      <c r="HH197" s="552"/>
      <c r="HI197" s="552"/>
      <c r="HJ197" s="552"/>
      <c r="HK197" s="552"/>
      <c r="HL197" s="552"/>
      <c r="HM197" s="552"/>
      <c r="HN197" s="552"/>
      <c r="HO197" s="552"/>
      <c r="HP197" s="552"/>
      <c r="HQ197" s="552"/>
      <c r="HR197" s="552"/>
      <c r="HS197" s="552"/>
      <c r="HT197" s="552"/>
      <c r="HU197" s="552"/>
      <c r="HV197" s="552"/>
      <c r="HW197" s="552"/>
      <c r="HX197" s="552"/>
      <c r="HY197" s="552"/>
      <c r="HZ197" s="552"/>
      <c r="IA197" s="552"/>
      <c r="IB197" s="552"/>
      <c r="IC197" s="552"/>
      <c r="ID197" s="552"/>
      <c r="IE197" s="552"/>
      <c r="IF197" s="552"/>
      <c r="IG197" s="552"/>
      <c r="IH197" s="552"/>
      <c r="II197" s="552"/>
      <c r="IJ197" s="552"/>
      <c r="IK197" s="552"/>
      <c r="IL197" s="552"/>
      <c r="IM197" s="552"/>
      <c r="IN197" s="552"/>
      <c r="IO197" s="552"/>
      <c r="IP197" s="552"/>
      <c r="IQ197" s="552"/>
      <c r="IR197" s="552"/>
      <c r="IS197" s="552"/>
      <c r="IT197" s="552"/>
      <c r="IU197" s="552"/>
      <c r="IV197" s="552"/>
      <c r="IW197" s="552"/>
      <c r="IX197" s="552"/>
      <c r="IY197" s="552"/>
      <c r="IZ197" s="552"/>
      <c r="JA197" s="552"/>
      <c r="JB197" s="721"/>
      <c r="JC197" s="721"/>
      <c r="JD197" s="299"/>
      <c r="JE197" s="299"/>
      <c r="JF197" s="549"/>
      <c r="JG197" s="711"/>
      <c r="JH197" s="299"/>
      <c r="JI197" s="307"/>
      <c r="JJ197" s="712"/>
      <c r="JK197" s="566"/>
      <c r="JL197" s="567"/>
      <c r="JM197" s="568"/>
      <c r="JN197" s="569"/>
      <c r="JO197" s="569"/>
      <c r="JP197" s="569"/>
      <c r="JQ197"/>
      <c r="JR197"/>
      <c r="JS197"/>
      <c r="JT197"/>
      <c r="JU197"/>
      <c r="JV197"/>
      <c r="JW197"/>
      <c r="JX197"/>
      <c r="JY197"/>
      <c r="JZ197"/>
      <c r="KA197"/>
      <c r="KB197"/>
      <c r="KC197"/>
      <c r="KD197"/>
      <c r="KE197"/>
      <c r="KF197"/>
      <c r="KG197"/>
      <c r="KH197"/>
      <c r="KI197"/>
      <c r="KJ197"/>
      <c r="KK197"/>
      <c r="KL197"/>
      <c r="KM197"/>
      <c r="KN197"/>
      <c r="KO197"/>
      <c r="KP197"/>
      <c r="KQ197"/>
      <c r="KR197"/>
      <c r="KS197"/>
      <c r="KT197"/>
      <c r="KU197"/>
      <c r="KV197"/>
      <c r="KW197"/>
      <c r="KX197"/>
      <c r="KY197"/>
      <c r="KZ197"/>
      <c r="LA197"/>
      <c r="LB197"/>
      <c r="LC197"/>
      <c r="LD197"/>
      <c r="LE197"/>
      <c r="LF197"/>
      <c r="LG197"/>
      <c r="LH197"/>
      <c r="LI197"/>
      <c r="LJ197"/>
      <c r="LK197"/>
      <c r="LL197"/>
      <c r="LM197"/>
      <c r="LN197"/>
      <c r="LO197"/>
      <c r="LP197"/>
      <c r="LQ197"/>
      <c r="LR197"/>
      <c r="LS197"/>
      <c r="LT197"/>
      <c r="LU197"/>
      <c r="LV197"/>
      <c r="LW197"/>
      <c r="LX197"/>
      <c r="LY197"/>
      <c r="LZ197"/>
      <c r="MA197"/>
      <c r="MB197"/>
      <c r="MC197"/>
      <c r="MD197"/>
      <c r="ME197"/>
      <c r="MF197"/>
      <c r="MG197"/>
      <c r="MH197"/>
      <c r="MI197"/>
      <c r="MJ197"/>
      <c r="MK197"/>
      <c r="ML197"/>
      <c r="MM197"/>
      <c r="MN197"/>
      <c r="MO197"/>
      <c r="MP197"/>
      <c r="MQ197"/>
      <c r="MR197"/>
      <c r="MS197"/>
      <c r="MT197"/>
      <c r="MU197"/>
      <c r="MV197"/>
      <c r="MW197"/>
      <c r="MX197"/>
      <c r="MY197"/>
      <c r="MZ197"/>
      <c r="NA197"/>
      <c r="NB197"/>
      <c r="NC197"/>
    </row>
    <row r="198" spans="1:367" s="550" customFormat="1" ht="21.95" customHeight="1">
      <c r="A198" s="554"/>
      <c r="B198" s="555"/>
      <c r="C198" s="49"/>
      <c r="D198" s="50"/>
      <c r="E198" s="346"/>
      <c r="F198" s="552"/>
      <c r="G198" s="552"/>
      <c r="H198" s="552"/>
      <c r="I198" s="552"/>
      <c r="J198" s="552"/>
      <c r="K198" s="552"/>
      <c r="L198" s="552"/>
      <c r="M198" s="552"/>
      <c r="N198" s="552"/>
      <c r="O198" s="552"/>
      <c r="P198" s="552"/>
      <c r="Q198" s="552"/>
      <c r="R198" s="552"/>
      <c r="S198" s="552"/>
      <c r="T198" s="552"/>
      <c r="U198" s="552"/>
      <c r="V198" s="552"/>
      <c r="W198" s="552"/>
      <c r="X198" s="552"/>
      <c r="Y198" s="552"/>
      <c r="Z198" s="552"/>
      <c r="AA198" s="552"/>
      <c r="AB198" s="552"/>
      <c r="AC198" s="552"/>
      <c r="AD198" s="552"/>
      <c r="AE198" s="552"/>
      <c r="AF198" s="552"/>
      <c r="AG198" s="552"/>
      <c r="AH198" s="552"/>
      <c r="AI198" s="552"/>
      <c r="AJ198" s="552"/>
      <c r="AK198" s="552"/>
      <c r="AL198" s="552"/>
      <c r="AM198" s="552"/>
      <c r="AN198" s="552"/>
      <c r="AO198" s="552"/>
      <c r="AP198" s="552"/>
      <c r="AQ198" s="552"/>
      <c r="AR198" s="552"/>
      <c r="AS198" s="552"/>
      <c r="AT198" s="552"/>
      <c r="AU198" s="552"/>
      <c r="AV198" s="552"/>
      <c r="AW198" s="552"/>
      <c r="AX198" s="552"/>
      <c r="AY198" s="552"/>
      <c r="AZ198" s="552"/>
      <c r="BA198" s="552"/>
      <c r="BB198" s="552"/>
      <c r="BC198" s="552"/>
      <c r="BD198" s="552"/>
      <c r="BE198" s="552"/>
      <c r="BF198" s="552"/>
      <c r="BG198" s="552"/>
      <c r="BH198" s="552"/>
      <c r="BI198" s="552"/>
      <c r="BJ198" s="552"/>
      <c r="BK198" s="552"/>
      <c r="BL198" s="552"/>
      <c r="BM198" s="552"/>
      <c r="BN198" s="552"/>
      <c r="BO198" s="552"/>
      <c r="BP198" s="552"/>
      <c r="BQ198" s="552"/>
      <c r="BR198" s="552"/>
      <c r="BS198" s="552"/>
      <c r="BT198" s="552"/>
      <c r="BU198" s="552"/>
      <c r="BV198" s="552"/>
      <c r="BW198" s="552"/>
      <c r="BX198" s="552"/>
      <c r="BY198" s="552"/>
      <c r="BZ198" s="552"/>
      <c r="CA198" s="552"/>
      <c r="CB198" s="552"/>
      <c r="CC198" s="552"/>
      <c r="CD198" s="552"/>
      <c r="CE198" s="552"/>
      <c r="CF198" s="552"/>
      <c r="CG198" s="552"/>
      <c r="CH198" s="552"/>
      <c r="CI198" s="552"/>
      <c r="CJ198" s="552"/>
      <c r="CK198" s="552"/>
      <c r="CL198" s="552"/>
      <c r="CM198" s="552"/>
      <c r="CN198" s="552"/>
      <c r="CO198" s="552"/>
      <c r="CP198" s="552"/>
      <c r="CQ198" s="552"/>
      <c r="CR198" s="552"/>
      <c r="CS198" s="552"/>
      <c r="CT198" s="552"/>
      <c r="CU198" s="552"/>
      <c r="CV198" s="552"/>
      <c r="CW198" s="552"/>
      <c r="CX198" s="552"/>
      <c r="CY198" s="552"/>
      <c r="CZ198" s="552"/>
      <c r="DA198" s="552"/>
      <c r="DB198" s="552"/>
      <c r="DC198" s="552"/>
      <c r="DD198" s="552"/>
      <c r="DE198" s="552"/>
      <c r="DF198" s="552"/>
      <c r="DG198" s="552"/>
      <c r="DH198" s="552"/>
      <c r="DI198" s="552"/>
      <c r="DJ198" s="552"/>
      <c r="DK198" s="552"/>
      <c r="DL198" s="552"/>
      <c r="DM198" s="552"/>
      <c r="DN198" s="552"/>
      <c r="DO198" s="552"/>
      <c r="DP198" s="552"/>
      <c r="DQ198" s="552"/>
      <c r="DR198" s="552"/>
      <c r="DS198" s="552"/>
      <c r="DT198" s="552"/>
      <c r="DU198" s="552"/>
      <c r="DV198" s="552"/>
      <c r="DW198" s="552"/>
      <c r="DX198" s="552"/>
      <c r="DY198" s="552"/>
      <c r="DZ198" s="552"/>
      <c r="EA198" s="552"/>
      <c r="EB198" s="552"/>
      <c r="EC198" s="552"/>
      <c r="ED198" s="552"/>
      <c r="EE198" s="552"/>
      <c r="EF198" s="552"/>
      <c r="EG198" s="552"/>
      <c r="EH198" s="552"/>
      <c r="EI198" s="552"/>
      <c r="EJ198" s="552"/>
      <c r="EK198" s="552"/>
      <c r="EL198" s="552"/>
      <c r="EM198" s="552"/>
      <c r="EN198" s="552"/>
      <c r="EO198" s="552"/>
      <c r="EP198" s="552"/>
      <c r="EQ198" s="552"/>
      <c r="ER198" s="552"/>
      <c r="ES198" s="552"/>
      <c r="ET198" s="552"/>
      <c r="EU198" s="552"/>
      <c r="EV198" s="552"/>
      <c r="EW198" s="552"/>
      <c r="EX198" s="552"/>
      <c r="EY198" s="552"/>
      <c r="EZ198" s="552"/>
      <c r="FA198" s="552"/>
      <c r="FB198" s="552"/>
      <c r="FC198" s="552"/>
      <c r="FD198" s="552"/>
      <c r="FE198" s="552"/>
      <c r="FF198" s="552"/>
      <c r="FG198" s="552"/>
      <c r="FH198" s="552"/>
      <c r="FI198" s="552"/>
      <c r="FJ198" s="552"/>
      <c r="FK198" s="552"/>
      <c r="FL198" s="552"/>
      <c r="FM198" s="552"/>
      <c r="FN198" s="552"/>
      <c r="FO198" s="552"/>
      <c r="FP198" s="552"/>
      <c r="FQ198" s="552"/>
      <c r="FR198" s="552"/>
      <c r="FS198" s="552"/>
      <c r="FT198" s="552"/>
      <c r="FU198" s="552"/>
      <c r="FV198" s="552"/>
      <c r="FW198" s="552"/>
      <c r="FX198" s="552"/>
      <c r="FY198" s="552"/>
      <c r="FZ198" s="552"/>
      <c r="GA198" s="552"/>
      <c r="GB198" s="552"/>
      <c r="GC198" s="552"/>
      <c r="GD198" s="552"/>
      <c r="GE198" s="552"/>
      <c r="GF198" s="552"/>
      <c r="GG198" s="552"/>
      <c r="GH198" s="552"/>
      <c r="GI198" s="552"/>
      <c r="GJ198" s="552"/>
      <c r="GK198" s="552"/>
      <c r="GL198" s="552"/>
      <c r="GM198" s="552"/>
      <c r="GN198" s="552"/>
      <c r="GO198" s="552"/>
      <c r="GP198" s="552"/>
      <c r="GQ198" s="552"/>
      <c r="GR198" s="552"/>
      <c r="GS198" s="552"/>
      <c r="GT198" s="552"/>
      <c r="GU198" s="552"/>
      <c r="GV198" s="552"/>
      <c r="GW198" s="552"/>
      <c r="GX198" s="552"/>
      <c r="GY198" s="552"/>
      <c r="GZ198" s="552"/>
      <c r="HA198" s="552"/>
      <c r="HB198" s="552"/>
      <c r="HC198" s="552"/>
      <c r="HD198" s="552"/>
      <c r="HE198" s="552"/>
      <c r="HF198" s="552"/>
      <c r="HG198" s="552"/>
      <c r="HH198" s="552"/>
      <c r="HI198" s="552"/>
      <c r="HJ198" s="552"/>
      <c r="HK198" s="552"/>
      <c r="HL198" s="552"/>
      <c r="HM198" s="552"/>
      <c r="HN198" s="552"/>
      <c r="HO198" s="552"/>
      <c r="HP198" s="552"/>
      <c r="HQ198" s="552"/>
      <c r="HR198" s="552"/>
      <c r="HS198" s="552"/>
      <c r="HT198" s="552"/>
      <c r="HU198" s="552"/>
      <c r="HV198" s="552"/>
      <c r="HW198" s="552"/>
      <c r="HX198" s="552"/>
      <c r="HY198" s="552"/>
      <c r="HZ198" s="552"/>
      <c r="IA198" s="552"/>
      <c r="IB198" s="552"/>
      <c r="IC198" s="552"/>
      <c r="ID198" s="552"/>
      <c r="IE198" s="552"/>
      <c r="IF198" s="552"/>
      <c r="IG198" s="552"/>
      <c r="IH198" s="552"/>
      <c r="II198" s="552"/>
      <c r="IJ198" s="552"/>
      <c r="IK198" s="552"/>
      <c r="IL198" s="552"/>
      <c r="IM198" s="552"/>
      <c r="IN198" s="552"/>
      <c r="IO198" s="552"/>
      <c r="IP198" s="552"/>
      <c r="IQ198" s="552"/>
      <c r="IR198" s="552"/>
      <c r="IS198" s="552"/>
      <c r="IT198" s="552"/>
      <c r="IU198" s="552"/>
      <c r="IV198" s="552"/>
      <c r="IW198" s="552"/>
      <c r="IX198" s="552"/>
      <c r="IY198" s="552"/>
      <c r="IZ198" s="552"/>
      <c r="JA198" s="552"/>
      <c r="JB198" s="721"/>
      <c r="JC198" s="721"/>
      <c r="JD198" s="299"/>
      <c r="JE198" s="299"/>
      <c r="JF198" s="549"/>
      <c r="JG198" s="711"/>
      <c r="JH198" s="299"/>
      <c r="JI198" s="307"/>
      <c r="JJ198" s="712"/>
      <c r="JK198" s="566"/>
      <c r="JL198" s="567"/>
      <c r="JM198" s="568"/>
      <c r="JN198" s="569"/>
      <c r="JO198" s="569"/>
      <c r="JP198" s="569"/>
      <c r="JQ198"/>
      <c r="JR198"/>
      <c r="JS198"/>
      <c r="JT198"/>
      <c r="JU198"/>
      <c r="JV198"/>
      <c r="JW198"/>
      <c r="JX198"/>
      <c r="JY198"/>
      <c r="JZ198"/>
      <c r="KA198"/>
      <c r="KB198"/>
      <c r="KC198"/>
      <c r="KD198"/>
      <c r="KE198"/>
      <c r="KF198"/>
      <c r="KG198"/>
      <c r="KH198"/>
      <c r="KI198"/>
      <c r="KJ198"/>
      <c r="KK198"/>
      <c r="KL198"/>
      <c r="KM198"/>
      <c r="KN198"/>
      <c r="KO198"/>
      <c r="KP198"/>
      <c r="KQ198"/>
      <c r="KR198"/>
      <c r="KS198"/>
      <c r="KT198"/>
      <c r="KU198"/>
      <c r="KV198"/>
      <c r="KW198"/>
      <c r="KX198"/>
      <c r="KY198"/>
      <c r="KZ198"/>
      <c r="LA198"/>
      <c r="LB198"/>
      <c r="LC198"/>
      <c r="LD198"/>
      <c r="LE198"/>
      <c r="LF198"/>
      <c r="LG198"/>
      <c r="LH198"/>
      <c r="LI198"/>
      <c r="LJ198"/>
      <c r="LK198"/>
      <c r="LL198"/>
      <c r="LM198"/>
      <c r="LN198"/>
      <c r="LO198"/>
      <c r="LP198"/>
      <c r="LQ198"/>
      <c r="LR198"/>
      <c r="LS198"/>
      <c r="LT198"/>
      <c r="LU198"/>
      <c r="LV198"/>
      <c r="LW198"/>
      <c r="LX198"/>
      <c r="LY198"/>
      <c r="LZ198"/>
      <c r="MA198"/>
      <c r="MB198"/>
      <c r="MC198"/>
      <c r="MD198"/>
      <c r="ME198"/>
      <c r="MF198"/>
      <c r="MG198"/>
      <c r="MH198"/>
      <c r="MI198"/>
      <c r="MJ198"/>
      <c r="MK198"/>
      <c r="ML198"/>
      <c r="MM198"/>
      <c r="MN198"/>
      <c r="MO198"/>
      <c r="MP198"/>
      <c r="MQ198"/>
      <c r="MR198"/>
      <c r="MS198"/>
      <c r="MT198"/>
      <c r="MU198"/>
      <c r="MV198"/>
      <c r="MW198"/>
      <c r="MX198"/>
      <c r="MY198"/>
      <c r="MZ198"/>
      <c r="NA198"/>
      <c r="NB198"/>
      <c r="NC198"/>
    </row>
    <row r="199" spans="1:367" s="550" customFormat="1" ht="21.95" customHeight="1">
      <c r="A199" s="554"/>
      <c r="B199" s="640"/>
      <c r="C199" s="618"/>
      <c r="D199" s="613"/>
      <c r="E199" s="641"/>
      <c r="F199" s="642"/>
      <c r="G199" s="642"/>
      <c r="H199" s="642"/>
      <c r="I199" s="642"/>
      <c r="J199" s="642"/>
      <c r="K199" s="642"/>
      <c r="L199" s="642"/>
      <c r="M199" s="642"/>
      <c r="N199" s="642"/>
      <c r="O199" s="642"/>
      <c r="P199" s="642"/>
      <c r="Q199" s="642"/>
      <c r="R199" s="642"/>
      <c r="S199" s="642"/>
      <c r="T199" s="642"/>
      <c r="U199" s="642"/>
      <c r="V199" s="642"/>
      <c r="W199" s="642"/>
      <c r="X199" s="642"/>
      <c r="Y199" s="642"/>
      <c r="Z199" s="642"/>
      <c r="AA199" s="642"/>
      <c r="AB199" s="642"/>
      <c r="AC199" s="642"/>
      <c r="AD199" s="642"/>
      <c r="AE199" s="642"/>
      <c r="AF199" s="642"/>
      <c r="AG199" s="642"/>
      <c r="AH199" s="642"/>
      <c r="AI199" s="642"/>
      <c r="AJ199" s="642"/>
      <c r="AK199" s="642"/>
      <c r="AL199" s="642"/>
      <c r="AM199" s="642"/>
      <c r="AN199" s="642"/>
      <c r="AO199" s="642"/>
      <c r="AP199" s="642"/>
      <c r="AQ199" s="642"/>
      <c r="AR199" s="642"/>
      <c r="AS199" s="642"/>
      <c r="AT199" s="642"/>
      <c r="AU199" s="642"/>
      <c r="AV199" s="642"/>
      <c r="AW199" s="642"/>
      <c r="AX199" s="642"/>
      <c r="AY199" s="642"/>
      <c r="AZ199" s="642"/>
      <c r="BA199" s="642"/>
      <c r="BB199" s="642"/>
      <c r="BC199" s="642"/>
      <c r="BD199" s="642"/>
      <c r="BE199" s="642"/>
      <c r="BF199" s="642"/>
      <c r="BG199" s="642"/>
      <c r="BH199" s="642"/>
      <c r="BI199" s="642"/>
      <c r="BJ199" s="642"/>
      <c r="BK199" s="642"/>
      <c r="BL199" s="642"/>
      <c r="BM199" s="642"/>
      <c r="BN199" s="642"/>
      <c r="BO199" s="642"/>
      <c r="BP199" s="642"/>
      <c r="BQ199" s="642"/>
      <c r="BR199" s="642"/>
      <c r="BS199" s="642"/>
      <c r="BT199" s="642"/>
      <c r="BU199" s="642"/>
      <c r="BV199" s="642"/>
      <c r="BW199" s="642"/>
      <c r="BX199" s="642"/>
      <c r="BY199" s="642"/>
      <c r="BZ199" s="642"/>
      <c r="CA199" s="642"/>
      <c r="CB199" s="642"/>
      <c r="CC199" s="642"/>
      <c r="CD199" s="642"/>
      <c r="CE199" s="642"/>
      <c r="CF199" s="642"/>
      <c r="CG199" s="642"/>
      <c r="CH199" s="642"/>
      <c r="CI199" s="642"/>
      <c r="CJ199" s="642"/>
      <c r="CK199" s="642"/>
      <c r="CL199" s="642"/>
      <c r="CM199" s="642"/>
      <c r="CN199" s="642"/>
      <c r="CO199" s="642"/>
      <c r="CP199" s="642"/>
      <c r="CQ199" s="642"/>
      <c r="CR199" s="642"/>
      <c r="CS199" s="642"/>
      <c r="CT199" s="642"/>
      <c r="CU199" s="642"/>
      <c r="CV199" s="642"/>
      <c r="CW199" s="642"/>
      <c r="CX199" s="642"/>
      <c r="CY199" s="642"/>
      <c r="CZ199" s="642"/>
      <c r="DA199" s="642"/>
      <c r="DB199" s="642"/>
      <c r="DC199" s="642"/>
      <c r="DD199" s="642"/>
      <c r="DE199" s="642"/>
      <c r="DF199" s="642"/>
      <c r="DG199" s="642"/>
      <c r="DH199" s="642"/>
      <c r="DI199" s="642"/>
      <c r="DJ199" s="642"/>
      <c r="DK199" s="642"/>
      <c r="DL199" s="642"/>
      <c r="DM199" s="642"/>
      <c r="DN199" s="642"/>
      <c r="DO199" s="642"/>
      <c r="DP199" s="642"/>
      <c r="DQ199" s="642"/>
      <c r="DR199" s="642"/>
      <c r="DS199" s="642"/>
      <c r="DT199" s="642"/>
      <c r="DU199" s="642"/>
      <c r="DV199" s="642"/>
      <c r="DW199" s="642"/>
      <c r="DX199" s="642"/>
      <c r="DY199" s="642"/>
      <c r="DZ199" s="642"/>
      <c r="EA199" s="642"/>
      <c r="EB199" s="642"/>
      <c r="EC199" s="642"/>
      <c r="ED199" s="642"/>
      <c r="EE199" s="642"/>
      <c r="EF199" s="642"/>
      <c r="EG199" s="642"/>
      <c r="EH199" s="642"/>
      <c r="EI199" s="642"/>
      <c r="EJ199" s="642"/>
      <c r="EK199" s="642"/>
      <c r="EL199" s="642"/>
      <c r="EM199" s="642"/>
      <c r="EN199" s="642"/>
      <c r="EO199" s="642"/>
      <c r="EP199" s="642"/>
      <c r="EQ199" s="642"/>
      <c r="ER199" s="642"/>
      <c r="ES199" s="642"/>
      <c r="ET199" s="642"/>
      <c r="EU199" s="642"/>
      <c r="EV199" s="642"/>
      <c r="EW199" s="642"/>
      <c r="EX199" s="642"/>
      <c r="EY199" s="642"/>
      <c r="EZ199" s="642"/>
      <c r="FA199" s="642"/>
      <c r="FB199" s="642"/>
      <c r="FC199" s="642"/>
      <c r="FD199" s="642"/>
      <c r="FE199" s="642"/>
      <c r="FF199" s="642"/>
      <c r="FG199" s="642"/>
      <c r="FH199" s="642"/>
      <c r="FI199" s="642"/>
      <c r="FJ199" s="642"/>
      <c r="FK199" s="642"/>
      <c r="FL199" s="642"/>
      <c r="FM199" s="642"/>
      <c r="FN199" s="642"/>
      <c r="FO199" s="642"/>
      <c r="FP199" s="642"/>
      <c r="FQ199" s="642"/>
      <c r="FR199" s="642"/>
      <c r="FS199" s="642"/>
      <c r="FT199" s="642"/>
      <c r="FU199" s="642"/>
      <c r="FV199" s="642"/>
      <c r="FW199" s="642"/>
      <c r="FX199" s="642"/>
      <c r="FY199" s="642"/>
      <c r="FZ199" s="642"/>
      <c r="GA199" s="642"/>
      <c r="GB199" s="642"/>
      <c r="GC199" s="642"/>
      <c r="GD199" s="642"/>
      <c r="GE199" s="642"/>
      <c r="GF199" s="642"/>
      <c r="GG199" s="642"/>
      <c r="GH199" s="642"/>
      <c r="GI199" s="642"/>
      <c r="GJ199" s="642"/>
      <c r="GK199" s="642"/>
      <c r="GL199" s="642"/>
      <c r="GM199" s="642"/>
      <c r="GN199" s="642"/>
      <c r="GO199" s="642"/>
      <c r="GP199" s="642"/>
      <c r="GQ199" s="642"/>
      <c r="GR199" s="642"/>
      <c r="GS199" s="642"/>
      <c r="GT199" s="642"/>
      <c r="GU199" s="642"/>
      <c r="GV199" s="642"/>
      <c r="GW199" s="642"/>
      <c r="GX199" s="642"/>
      <c r="GY199" s="642"/>
      <c r="GZ199" s="642"/>
      <c r="HA199" s="642"/>
      <c r="HB199" s="642"/>
      <c r="HC199" s="642"/>
      <c r="HD199" s="642"/>
      <c r="HE199" s="642"/>
      <c r="HF199" s="642"/>
      <c r="HG199" s="642"/>
      <c r="HH199" s="642"/>
      <c r="HI199" s="642"/>
      <c r="HJ199" s="642"/>
      <c r="HK199" s="642"/>
      <c r="HL199" s="642"/>
      <c r="HM199" s="642"/>
      <c r="HN199" s="642"/>
      <c r="HO199" s="642"/>
      <c r="HP199" s="642"/>
      <c r="HQ199" s="642"/>
      <c r="HR199" s="642"/>
      <c r="HS199" s="642"/>
      <c r="HT199" s="642"/>
      <c r="HU199" s="642"/>
      <c r="HV199" s="642"/>
      <c r="HW199" s="642"/>
      <c r="HX199" s="642"/>
      <c r="HY199" s="642"/>
      <c r="HZ199" s="642"/>
      <c r="IA199" s="642"/>
      <c r="IB199" s="642"/>
      <c r="IC199" s="642"/>
      <c r="ID199" s="642"/>
      <c r="IE199" s="642"/>
      <c r="IF199" s="642"/>
      <c r="IG199" s="642"/>
      <c r="IH199" s="642"/>
      <c r="II199" s="642"/>
      <c r="IJ199" s="642"/>
      <c r="IK199" s="642"/>
      <c r="IL199" s="642"/>
      <c r="IM199" s="642"/>
      <c r="IN199" s="642"/>
      <c r="IO199" s="642"/>
      <c r="IP199" s="642"/>
      <c r="IQ199" s="642"/>
      <c r="IR199" s="642"/>
      <c r="IS199" s="642"/>
      <c r="IT199" s="642"/>
      <c r="IU199" s="642"/>
      <c r="IV199" s="642"/>
      <c r="IW199" s="642"/>
      <c r="IX199" s="642"/>
      <c r="IY199" s="642"/>
      <c r="IZ199" s="642"/>
      <c r="JA199" s="642"/>
      <c r="JB199" s="721"/>
      <c r="JC199" s="721"/>
      <c r="JD199" s="299"/>
      <c r="JE199" s="299"/>
      <c r="JF199" s="549"/>
      <c r="JG199" s="711"/>
      <c r="JH199" s="299"/>
      <c r="JI199" s="307"/>
      <c r="JJ199" s="712"/>
      <c r="JK199" s="566"/>
      <c r="JL199" s="567"/>
      <c r="JM199" s="568"/>
      <c r="JN199" s="569"/>
      <c r="JO199" s="569"/>
      <c r="JP199" s="569"/>
      <c r="JQ199"/>
      <c r="JR199"/>
      <c r="JS199"/>
      <c r="JT199"/>
      <c r="JU199"/>
      <c r="JV199"/>
      <c r="JW199"/>
      <c r="JX199"/>
      <c r="JY199"/>
      <c r="JZ199"/>
      <c r="KA199"/>
      <c r="KB199"/>
      <c r="KC199"/>
      <c r="KD199"/>
      <c r="KE199"/>
      <c r="KF199"/>
      <c r="KG199"/>
      <c r="KH199"/>
      <c r="KI199"/>
      <c r="KJ199"/>
      <c r="KK199"/>
      <c r="KL199"/>
      <c r="KM199"/>
      <c r="KN199"/>
      <c r="KO199"/>
      <c r="KP199"/>
      <c r="KQ199"/>
      <c r="KR199"/>
      <c r="KS199"/>
      <c r="KT199"/>
      <c r="KU199"/>
      <c r="KV199"/>
      <c r="KW199"/>
      <c r="KX199"/>
      <c r="KY199"/>
      <c r="KZ199"/>
      <c r="LA199"/>
      <c r="LB199"/>
      <c r="LC199"/>
      <c r="LD199"/>
      <c r="LE199"/>
      <c r="LF199"/>
      <c r="LG199"/>
      <c r="LH199"/>
      <c r="LI199"/>
      <c r="LJ199"/>
      <c r="LK199"/>
      <c r="LL199"/>
      <c r="LM199"/>
      <c r="LN199"/>
      <c r="LO199"/>
      <c r="LP199"/>
      <c r="LQ199"/>
      <c r="LR199"/>
      <c r="LS199"/>
      <c r="LT199"/>
      <c r="LU199"/>
      <c r="LV199"/>
      <c r="LW199"/>
      <c r="LX199"/>
      <c r="LY199"/>
      <c r="LZ199"/>
      <c r="MA199"/>
      <c r="MB199"/>
      <c r="MC199"/>
      <c r="MD199"/>
      <c r="ME199"/>
      <c r="MF199"/>
      <c r="MG199"/>
      <c r="MH199"/>
      <c r="MI199"/>
      <c r="MJ199"/>
      <c r="MK199"/>
      <c r="ML199"/>
      <c r="MM199"/>
      <c r="MN199"/>
      <c r="MO199"/>
      <c r="MP199"/>
      <c r="MQ199"/>
      <c r="MR199"/>
      <c r="MS199"/>
      <c r="MT199"/>
      <c r="MU199"/>
      <c r="MV199"/>
      <c r="MW199"/>
      <c r="MX199"/>
      <c r="MY199"/>
      <c r="MZ199"/>
      <c r="NA199"/>
      <c r="NB199"/>
      <c r="NC199"/>
    </row>
  </sheetData>
  <phoneticPr fontId="11" type="noConversion"/>
  <printOptions horizontalCentered="1"/>
  <pageMargins left="0.39370078740157483" right="0.39370078740157483" top="0.74803149606299213" bottom="0.74803149606299213" header="0.31496062992125984" footer="0.31496062992125984"/>
  <pageSetup paperSize="9" scale="68" pageOrder="overThenDown" orientation="landscape" blackAndWhite="1"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6:A18"/>
  <sheetViews>
    <sheetView showZeros="0" view="pageBreakPreview" zoomScale="85" zoomScaleNormal="40" zoomScaleSheetLayoutView="85" workbookViewId="0">
      <selection activeCell="C12" sqref="C12"/>
    </sheetView>
  </sheetViews>
  <sheetFormatPr defaultColWidth="8.88671875" defaultRowHeight="39.75" customHeight="1"/>
  <cols>
    <col min="1" max="1" width="114.77734375" style="201" customWidth="1"/>
    <col min="2" max="16384" width="8.88671875" style="201"/>
  </cols>
  <sheetData>
    <row r="6" spans="1:1" ht="39.75" customHeight="1">
      <c r="A6" s="200"/>
    </row>
    <row r="7" spans="1:1" ht="39.75" customHeight="1">
      <c r="A7" s="200" t="s">
        <v>538</v>
      </c>
    </row>
    <row r="18" spans="1:1" ht="39.75" customHeight="1">
      <c r="A18" s="200"/>
    </row>
  </sheetData>
  <phoneticPr fontId="11" type="noConversion"/>
  <printOptions horizontalCentered="1"/>
  <pageMargins left="0.39370078740157483" right="0.39370078740157483" top="0.78740157480314965" bottom="0.51181102362204722" header="0.39370078740157483" footer="0.31496062992125984"/>
  <pageSetup paperSize="9" scale="83" orientation="landscape" blackAndWhite="1"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6">
    <tabColor rgb="FF92D050"/>
  </sheetPr>
  <dimension ref="A1:IW229"/>
  <sheetViews>
    <sheetView showZeros="0" view="pageBreakPreview" zoomScale="85" zoomScaleNormal="100" zoomScaleSheetLayoutView="85" workbookViewId="0">
      <pane ySplit="4" topLeftCell="A5" activePane="bottomLeft" state="frozen"/>
      <selection activeCell="BY55" sqref="BY55:DI56"/>
      <selection pane="bottomLeft" activeCell="M16" sqref="M16"/>
    </sheetView>
  </sheetViews>
  <sheetFormatPr defaultColWidth="8.88671875" defaultRowHeight="15"/>
  <cols>
    <col min="1" max="1" width="4.5546875" style="343" bestFit="1" customWidth="1"/>
    <col min="2" max="2" width="8" style="2" customWidth="1"/>
    <col min="3" max="3" width="22.109375" style="2" customWidth="1"/>
    <col min="4" max="4" width="22.33203125" style="1" customWidth="1"/>
    <col min="5" max="5" width="4.6640625" style="2" customWidth="1"/>
    <col min="6" max="6" width="8.88671875" style="2" customWidth="1"/>
    <col min="7" max="7" width="11.109375" style="2" customWidth="1"/>
    <col min="8" max="8" width="13.77734375" style="2" customWidth="1"/>
    <col min="9" max="9" width="11.109375" style="2" customWidth="1"/>
    <col min="10" max="10" width="13.77734375" style="2" customWidth="1"/>
    <col min="11" max="11" width="11.109375" style="2" customWidth="1"/>
    <col min="12" max="12" width="13.77734375" style="2" customWidth="1"/>
    <col min="13" max="13" width="11.109375" style="2" customWidth="1"/>
    <col min="14" max="14" width="13.77734375" style="2" customWidth="1"/>
    <col min="15" max="15" width="6.77734375" style="2" customWidth="1"/>
    <col min="16" max="16" width="9" style="398" bestFit="1" customWidth="1"/>
    <col min="17" max="18" width="8.88671875" style="398"/>
    <col min="19" max="19" width="10.5546875" style="398" bestFit="1" customWidth="1"/>
    <col min="20" max="20" width="9.5546875" style="398" bestFit="1" customWidth="1"/>
    <col min="21" max="21" width="9" style="398" bestFit="1" customWidth="1"/>
    <col min="22" max="24" width="8.88671875" style="398"/>
    <col min="25" max="16384" width="8.88671875" style="2"/>
  </cols>
  <sheetData>
    <row r="1" spans="1:257" ht="30" customHeight="1">
      <c r="A1" s="342"/>
      <c r="B1" s="501" t="s">
        <v>535</v>
      </c>
      <c r="C1" s="94"/>
      <c r="D1" s="94"/>
      <c r="E1" s="94"/>
      <c r="F1" s="94"/>
      <c r="G1" s="94"/>
      <c r="H1" s="94"/>
      <c r="I1" s="94"/>
      <c r="J1" s="94"/>
      <c r="K1" s="94"/>
      <c r="L1" s="94"/>
      <c r="M1" s="94"/>
      <c r="N1" s="94"/>
      <c r="O1" s="94"/>
      <c r="P1" s="397"/>
      <c r="Q1" s="397"/>
    </row>
    <row r="2" spans="1:257" ht="30" customHeight="1">
      <c r="A2" s="342"/>
      <c r="B2" s="95" t="s">
        <v>1725</v>
      </c>
      <c r="C2" s="55"/>
      <c r="D2" s="55"/>
      <c r="E2" s="55"/>
      <c r="F2" s="55"/>
      <c r="G2" s="55"/>
      <c r="H2" s="55"/>
      <c r="I2" s="55"/>
      <c r="J2" s="55"/>
      <c r="K2" s="55"/>
      <c r="L2" s="55"/>
      <c r="M2" s="55"/>
      <c r="N2" s="55"/>
      <c r="O2" s="94"/>
      <c r="P2" s="397"/>
      <c r="Q2" s="397"/>
    </row>
    <row r="3" spans="1:257" s="339" customFormat="1" ht="18.75" customHeight="1">
      <c r="A3" s="786"/>
      <c r="B3" s="789" t="s">
        <v>10</v>
      </c>
      <c r="C3" s="790" t="s">
        <v>39</v>
      </c>
      <c r="D3" s="791" t="s">
        <v>11</v>
      </c>
      <c r="E3" s="790" t="s">
        <v>8</v>
      </c>
      <c r="F3" s="790" t="s">
        <v>114</v>
      </c>
      <c r="G3" s="789" t="s">
        <v>40</v>
      </c>
      <c r="H3" s="789"/>
      <c r="I3" s="789" t="s">
        <v>41</v>
      </c>
      <c r="J3" s="789"/>
      <c r="K3" s="789" t="s">
        <v>42</v>
      </c>
      <c r="L3" s="789"/>
      <c r="M3" s="789" t="s">
        <v>43</v>
      </c>
      <c r="N3" s="789"/>
      <c r="O3" s="787" t="s">
        <v>27</v>
      </c>
      <c r="P3" s="399"/>
      <c r="Q3" s="399"/>
      <c r="R3" s="400"/>
      <c r="S3" s="400"/>
      <c r="T3" s="400"/>
      <c r="U3" s="400"/>
      <c r="V3" s="400"/>
      <c r="W3" s="400"/>
      <c r="X3" s="400"/>
    </row>
    <row r="4" spans="1:257" s="339" customFormat="1" ht="18.75" customHeight="1">
      <c r="A4" s="786"/>
      <c r="B4" s="789"/>
      <c r="C4" s="790"/>
      <c r="D4" s="791"/>
      <c r="E4" s="790"/>
      <c r="F4" s="790"/>
      <c r="G4" s="338" t="s">
        <v>115</v>
      </c>
      <c r="H4" s="338" t="s">
        <v>116</v>
      </c>
      <c r="I4" s="338" t="s">
        <v>117</v>
      </c>
      <c r="J4" s="338" t="s">
        <v>118</v>
      </c>
      <c r="K4" s="338" t="s">
        <v>117</v>
      </c>
      <c r="L4" s="338" t="s">
        <v>118</v>
      </c>
      <c r="M4" s="338" t="s">
        <v>117</v>
      </c>
      <c r="N4" s="338" t="s">
        <v>118</v>
      </c>
      <c r="O4" s="788"/>
      <c r="P4" s="399"/>
      <c r="Q4" s="399"/>
      <c r="R4" s="400"/>
      <c r="S4" s="400"/>
      <c r="T4" s="400"/>
      <c r="U4" s="400"/>
      <c r="V4" s="400"/>
      <c r="W4" s="400"/>
      <c r="X4" s="400"/>
    </row>
    <row r="5" spans="1:257" ht="26.1" customHeight="1">
      <c r="A5" s="342"/>
      <c r="B5" s="70" t="s">
        <v>119</v>
      </c>
      <c r="C5" s="62"/>
      <c r="D5" s="63"/>
      <c r="E5" s="64"/>
      <c r="F5" s="64"/>
      <c r="G5" s="65"/>
      <c r="H5" s="65"/>
      <c r="I5" s="65"/>
      <c r="J5" s="65"/>
      <c r="K5" s="65"/>
      <c r="L5" s="65"/>
      <c r="M5" s="65"/>
      <c r="N5" s="65"/>
      <c r="O5" s="65"/>
      <c r="P5" s="401"/>
      <c r="Q5" s="401"/>
      <c r="R5" s="401"/>
      <c r="S5" s="401"/>
      <c r="T5" s="401"/>
      <c r="U5" s="401"/>
      <c r="V5" s="401"/>
      <c r="W5" s="401"/>
      <c r="X5" s="401"/>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c r="EU5" s="3"/>
      <c r="EV5" s="3"/>
      <c r="EW5" s="3"/>
      <c r="EX5" s="3"/>
      <c r="EY5" s="3"/>
      <c r="EZ5" s="3"/>
      <c r="FA5" s="3"/>
      <c r="FB5" s="3"/>
      <c r="FC5" s="3"/>
      <c r="FD5" s="3"/>
      <c r="FE5" s="3"/>
      <c r="FF5" s="3"/>
      <c r="FG5" s="3"/>
      <c r="FH5" s="3"/>
      <c r="FI5" s="3"/>
      <c r="FJ5" s="3"/>
      <c r="FK5" s="3"/>
      <c r="FL5" s="3"/>
      <c r="FM5" s="3"/>
      <c r="FN5" s="3"/>
      <c r="FO5" s="3"/>
      <c r="FP5" s="3"/>
      <c r="FQ5" s="3"/>
      <c r="FR5" s="3"/>
      <c r="FS5" s="3"/>
      <c r="FT5" s="3"/>
      <c r="FU5" s="3"/>
      <c r="FV5" s="3"/>
      <c r="FW5" s="3"/>
      <c r="FX5" s="3"/>
      <c r="FY5" s="3"/>
      <c r="FZ5" s="3"/>
      <c r="GA5" s="3"/>
      <c r="GB5" s="3"/>
      <c r="GC5" s="3"/>
      <c r="GD5" s="3"/>
      <c r="GE5" s="3"/>
      <c r="GF5" s="3"/>
      <c r="GG5" s="3"/>
      <c r="GH5" s="3"/>
      <c r="GI5" s="3"/>
      <c r="GJ5" s="3"/>
      <c r="GK5" s="3"/>
      <c r="GL5" s="3"/>
      <c r="GM5" s="3"/>
      <c r="GN5" s="3"/>
      <c r="GO5" s="3"/>
      <c r="GP5" s="3"/>
      <c r="GQ5" s="3"/>
      <c r="GR5" s="3"/>
      <c r="GS5" s="3"/>
      <c r="GT5" s="3"/>
      <c r="GU5" s="3"/>
      <c r="GV5" s="3"/>
      <c r="GW5" s="3"/>
      <c r="GX5" s="3"/>
      <c r="GY5" s="3"/>
      <c r="GZ5" s="3"/>
      <c r="HA5" s="3"/>
      <c r="HB5" s="3"/>
      <c r="HC5" s="3"/>
      <c r="HD5" s="3"/>
      <c r="HE5" s="3"/>
      <c r="HF5" s="3"/>
      <c r="HG5" s="3"/>
      <c r="HH5" s="3"/>
      <c r="HI5" s="3"/>
      <c r="HJ5" s="3"/>
      <c r="HK5" s="3"/>
      <c r="HL5" s="3"/>
      <c r="HM5" s="3"/>
      <c r="HN5" s="3"/>
      <c r="HO5" s="3"/>
      <c r="HP5" s="3"/>
      <c r="HQ5" s="3"/>
      <c r="HR5" s="3"/>
      <c r="HS5" s="3"/>
      <c r="HT5" s="3"/>
      <c r="HU5" s="3"/>
      <c r="HV5" s="3"/>
      <c r="HW5" s="3"/>
      <c r="HX5" s="3"/>
      <c r="HY5" s="3"/>
      <c r="HZ5" s="3"/>
      <c r="IA5" s="3"/>
      <c r="IB5" s="3"/>
      <c r="IC5" s="3"/>
      <c r="ID5" s="3"/>
      <c r="IE5" s="3"/>
      <c r="IF5" s="3"/>
      <c r="IG5" s="3"/>
      <c r="IH5" s="3"/>
      <c r="II5" s="3"/>
      <c r="IJ5" s="3"/>
      <c r="IK5" s="3"/>
      <c r="IL5" s="3"/>
      <c r="IM5" s="3"/>
      <c r="IN5" s="3"/>
      <c r="IO5" s="3"/>
      <c r="IP5" s="3"/>
      <c r="IQ5" s="3"/>
      <c r="IR5" s="3"/>
      <c r="IS5" s="3"/>
      <c r="IT5" s="3"/>
      <c r="IU5" s="3"/>
      <c r="IV5" s="3"/>
      <c r="IW5" s="3"/>
    </row>
    <row r="6" spans="1:257" ht="26.1" customHeight="1">
      <c r="A6" s="342"/>
      <c r="B6" s="72">
        <v>101</v>
      </c>
      <c r="C6" s="67" t="str">
        <f>VLOOKUP(B6,'나. 일위대가(2. 산출기초)'!$B:$E,2,0)</f>
        <v>원격측정장치(RTU) 설치</v>
      </c>
      <c r="D6" s="67" t="str">
        <f>VLOOKUP(B6,'나. 일위대가(2. 산출기초)'!$B:$E,3,0)</f>
        <v xml:space="preserve">VHF HDLC 1200bps, BCD,HART, SDI-12,PULSE </v>
      </c>
      <c r="E6" s="68" t="str">
        <f>VLOOKUP(B6,'나. 일위대가(2. 산출기초)'!$B:$E,4,0)</f>
        <v>대</v>
      </c>
      <c r="F6" s="71">
        <v>1</v>
      </c>
      <c r="G6" s="69"/>
      <c r="H6" s="69"/>
      <c r="I6" s="69"/>
      <c r="J6" s="69"/>
      <c r="K6" s="69"/>
      <c r="L6" s="69"/>
      <c r="M6" s="69"/>
      <c r="N6" s="69"/>
      <c r="O6" s="69"/>
      <c r="P6" s="401">
        <f>B6</f>
        <v>101</v>
      </c>
      <c r="Q6" s="402" t="str">
        <f>CONCATENATE(C6,D6)</f>
        <v xml:space="preserve">원격측정장치(RTU) 설치VHF HDLC 1200bps, BCD,HART, SDI-12,PULSE </v>
      </c>
      <c r="R6" s="403" t="str">
        <f>E6</f>
        <v>대</v>
      </c>
      <c r="S6" s="404">
        <f>G6</f>
        <v>0</v>
      </c>
      <c r="T6" s="404">
        <f>I6</f>
        <v>0</v>
      </c>
      <c r="U6" s="404">
        <f>K6</f>
        <v>0</v>
      </c>
    </row>
    <row r="7" spans="1:257" ht="26.1" customHeight="1">
      <c r="A7" s="342"/>
      <c r="B7" s="72">
        <f>B6+1</f>
        <v>102</v>
      </c>
      <c r="C7" s="67" t="str">
        <f>VLOOKUP(B7,'나. 일위대가(2. 산출기초)'!$B:$E,2,0)</f>
        <v>원격측정장치(RTU) 철거</v>
      </c>
      <c r="D7" s="67" t="str">
        <f>VLOOKUP(B7,'나. 일위대가(2. 산출기초)'!$B:$E,3,0)</f>
        <v>1200bps, 랙형</v>
      </c>
      <c r="E7" s="68" t="str">
        <f>VLOOKUP(B7,'나. 일위대가(2. 산출기초)'!$B:$E,4,0)</f>
        <v>대</v>
      </c>
      <c r="F7" s="71">
        <v>1</v>
      </c>
      <c r="G7" s="69"/>
      <c r="H7" s="69"/>
      <c r="I7" s="69"/>
      <c r="J7" s="69"/>
      <c r="K7" s="69"/>
      <c r="L7" s="69"/>
      <c r="M7" s="69"/>
      <c r="N7" s="69"/>
      <c r="O7" s="69"/>
      <c r="P7" s="401">
        <f t="shared" ref="P7:P98" si="0">B7</f>
        <v>102</v>
      </c>
      <c r="Q7" s="402" t="str">
        <f t="shared" ref="Q7:Q98" si="1">CONCATENATE(C7,D7)</f>
        <v>원격측정장치(RTU) 철거1200bps, 랙형</v>
      </c>
      <c r="R7" s="403" t="str">
        <f t="shared" ref="R7:R98" si="2">E7</f>
        <v>대</v>
      </c>
      <c r="S7" s="404">
        <f t="shared" ref="S7:S98" si="3">G7</f>
        <v>0</v>
      </c>
      <c r="T7" s="404">
        <f t="shared" ref="T7:T98" si="4">I7</f>
        <v>0</v>
      </c>
      <c r="U7" s="404">
        <f t="shared" ref="U7:U98" si="5">K7</f>
        <v>0</v>
      </c>
    </row>
    <row r="8" spans="1:257" ht="26.1" customHeight="1">
      <c r="A8" s="342"/>
      <c r="B8" s="72">
        <f t="shared" ref="B8:B19" si="6">B7+1</f>
        <v>103</v>
      </c>
      <c r="C8" s="67" t="str">
        <f>VLOOKUP(B8,'나. 일위대가(2. 산출기초)'!$B:$E,2,0)</f>
        <v>원격측정장치(RTU) 철거/재설치</v>
      </c>
      <c r="D8" s="67" t="str">
        <f>VLOOKUP(B8,'나. 일위대가(2. 산출기초)'!$B:$E,3,0)</f>
        <v>1200bps, 랙형</v>
      </c>
      <c r="E8" s="68" t="str">
        <f>VLOOKUP(B8,'나. 일위대가(2. 산출기초)'!$B:$E,4,0)</f>
        <v>대</v>
      </c>
      <c r="F8" s="71">
        <v>1</v>
      </c>
      <c r="G8" s="69"/>
      <c r="H8" s="69"/>
      <c r="I8" s="69"/>
      <c r="J8" s="69"/>
      <c r="K8" s="69"/>
      <c r="L8" s="69"/>
      <c r="M8" s="69"/>
      <c r="N8" s="69"/>
      <c r="O8" s="69"/>
      <c r="P8" s="401">
        <f t="shared" si="0"/>
        <v>103</v>
      </c>
      <c r="Q8" s="402" t="str">
        <f t="shared" si="1"/>
        <v>원격측정장치(RTU) 철거/재설치1200bps, 랙형</v>
      </c>
      <c r="R8" s="403" t="str">
        <f t="shared" si="2"/>
        <v>대</v>
      </c>
      <c r="S8" s="404">
        <f t="shared" si="3"/>
        <v>0</v>
      </c>
      <c r="T8" s="404">
        <f t="shared" si="4"/>
        <v>0</v>
      </c>
      <c r="U8" s="404">
        <f t="shared" si="5"/>
        <v>0</v>
      </c>
    </row>
    <row r="9" spans="1:257" ht="26.1" customHeight="1">
      <c r="A9" s="342"/>
      <c r="B9" s="72">
        <f t="shared" si="6"/>
        <v>104</v>
      </c>
      <c r="C9" s="67" t="str">
        <f>VLOOKUP(B9,'나. 일위대가(2. 산출기초)'!$B:$E,2,0)</f>
        <v>M2M 원격측정장치(RTU) 설치</v>
      </c>
      <c r="D9" s="67" t="str">
        <f>VLOOKUP(B9,'나. 일위대가(2. 산출기초)'!$B:$E,3,0)</f>
        <v xml:space="preserve"> M2M, BCD,HART, SDI-12, PULSE 포트 내장, 1분 10년 저장, 산업용SD메모리 </v>
      </c>
      <c r="E9" s="68" t="str">
        <f>VLOOKUP(B9,'나. 일위대가(2. 산출기초)'!$B:$E,4,0)</f>
        <v>대</v>
      </c>
      <c r="F9" s="71">
        <v>1</v>
      </c>
      <c r="G9" s="69"/>
      <c r="H9" s="69"/>
      <c r="I9" s="69"/>
      <c r="J9" s="69"/>
      <c r="K9" s="69"/>
      <c r="L9" s="69"/>
      <c r="M9" s="69"/>
      <c r="N9" s="69"/>
      <c r="O9" s="69"/>
      <c r="P9" s="401">
        <f t="shared" si="0"/>
        <v>104</v>
      </c>
      <c r="Q9" s="402" t="str">
        <f t="shared" si="1"/>
        <v xml:space="preserve">M2M 원격측정장치(RTU) 설치 M2M, BCD,HART, SDI-12, PULSE 포트 내장, 1분 10년 저장, 산업용SD메모리 </v>
      </c>
      <c r="R9" s="403" t="str">
        <f t="shared" si="2"/>
        <v>대</v>
      </c>
      <c r="S9" s="404">
        <f t="shared" si="3"/>
        <v>0</v>
      </c>
      <c r="T9" s="404">
        <f t="shared" si="4"/>
        <v>0</v>
      </c>
      <c r="U9" s="404">
        <f t="shared" si="5"/>
        <v>0</v>
      </c>
    </row>
    <row r="10" spans="1:257" ht="26.1" customHeight="1">
      <c r="A10" s="342"/>
      <c r="B10" s="72">
        <f t="shared" si="6"/>
        <v>105</v>
      </c>
      <c r="C10" s="67" t="str">
        <f>VLOOKUP(B10,'나. 일위대가(2. 산출기초)'!$B:$E,2,0)</f>
        <v>M2M 원격측정장치(RTU) 철거(불용)</v>
      </c>
      <c r="D10" s="67" t="str">
        <f>VLOOKUP(B10,'나. 일위대가(2. 산출기초)'!$B:$E,3,0)</f>
        <v xml:space="preserve"> M2M, BCD,HART, SDI-12, PULSE 포트 내장, 1분 10년 저장, 산업용SD메모리 </v>
      </c>
      <c r="E10" s="68" t="str">
        <f>VLOOKUP(B10,'나. 일위대가(2. 산출기초)'!$B:$E,4,0)</f>
        <v>대</v>
      </c>
      <c r="F10" s="71">
        <v>1</v>
      </c>
      <c r="G10" s="69"/>
      <c r="H10" s="69"/>
      <c r="I10" s="69"/>
      <c r="J10" s="69"/>
      <c r="K10" s="69"/>
      <c r="L10" s="69"/>
      <c r="M10" s="69"/>
      <c r="N10" s="69"/>
      <c r="O10" s="69"/>
      <c r="P10" s="401">
        <f t="shared" si="0"/>
        <v>105</v>
      </c>
      <c r="Q10" s="402" t="str">
        <f t="shared" si="1"/>
        <v xml:space="preserve">M2M 원격측정장치(RTU) 철거(불용) M2M, BCD,HART, SDI-12, PULSE 포트 내장, 1분 10년 저장, 산업용SD메모리 </v>
      </c>
      <c r="R10" s="403" t="str">
        <f t="shared" si="2"/>
        <v>대</v>
      </c>
      <c r="S10" s="404">
        <f t="shared" si="3"/>
        <v>0</v>
      </c>
      <c r="T10" s="404">
        <f t="shared" si="4"/>
        <v>0</v>
      </c>
      <c r="U10" s="404">
        <f t="shared" si="5"/>
        <v>0</v>
      </c>
    </row>
    <row r="11" spans="1:257" ht="26.1" customHeight="1">
      <c r="A11" s="342"/>
      <c r="B11" s="72">
        <f t="shared" si="6"/>
        <v>106</v>
      </c>
      <c r="C11" s="67" t="str">
        <f>VLOOKUP(B11,'나. 일위대가(2. 산출기초)'!$B:$E,2,0)</f>
        <v>M2M 원격측정장치(RTU) 철거(재사용)</v>
      </c>
      <c r="D11" s="67" t="str">
        <f>VLOOKUP(B11,'나. 일위대가(2. 산출기초)'!$B:$E,3,0)</f>
        <v xml:space="preserve"> M2M, BCD,HART, SDI-12, PULSE 포트 내장, 1분 10년 저장, 산업용SD메모리 </v>
      </c>
      <c r="E11" s="68" t="str">
        <f>VLOOKUP(B11,'나. 일위대가(2. 산출기초)'!$B:$E,4,0)</f>
        <v>대</v>
      </c>
      <c r="F11" s="71">
        <v>1</v>
      </c>
      <c r="G11" s="69"/>
      <c r="H11" s="69"/>
      <c r="I11" s="69"/>
      <c r="J11" s="69"/>
      <c r="K11" s="69"/>
      <c r="L11" s="69"/>
      <c r="M11" s="69"/>
      <c r="N11" s="69"/>
      <c r="O11" s="69"/>
      <c r="P11" s="401">
        <f t="shared" si="0"/>
        <v>106</v>
      </c>
      <c r="Q11" s="402" t="str">
        <f t="shared" si="1"/>
        <v xml:space="preserve">M2M 원격측정장치(RTU) 철거(재사용) M2M, BCD,HART, SDI-12, PULSE 포트 내장, 1분 10년 저장, 산업용SD메모리 </v>
      </c>
      <c r="R11" s="403" t="str">
        <f t="shared" si="2"/>
        <v>대</v>
      </c>
      <c r="S11" s="404">
        <f t="shared" si="3"/>
        <v>0</v>
      </c>
      <c r="T11" s="404">
        <f t="shared" si="4"/>
        <v>0</v>
      </c>
      <c r="U11" s="404">
        <f t="shared" si="5"/>
        <v>0</v>
      </c>
    </row>
    <row r="12" spans="1:257" ht="26.1" customHeight="1">
      <c r="A12" s="342"/>
      <c r="B12" s="72">
        <f t="shared" si="6"/>
        <v>107</v>
      </c>
      <c r="C12" s="67" t="str">
        <f>VLOOKUP(B12,'나. 일위대가(2. 산출기초)'!$B:$E,2,0)</f>
        <v>장비랙 설치</v>
      </c>
      <c r="D12" s="67" t="str">
        <f>VLOOKUP(B12,'나. 일위대가(2. 산출기초)'!$B:$E,3,0)</f>
        <v>600(W)*1400(H)*750(D), 배터리 함 내장</v>
      </c>
      <c r="E12" s="68" t="str">
        <f>VLOOKUP(B12,'나. 일위대가(2. 산출기초)'!$B:$E,4,0)</f>
        <v>대</v>
      </c>
      <c r="F12" s="71">
        <v>1</v>
      </c>
      <c r="G12" s="69"/>
      <c r="H12" s="69"/>
      <c r="I12" s="69"/>
      <c r="J12" s="69"/>
      <c r="K12" s="69"/>
      <c r="L12" s="69"/>
      <c r="M12" s="69"/>
      <c r="N12" s="69"/>
      <c r="O12" s="69"/>
      <c r="P12" s="401">
        <f t="shared" si="0"/>
        <v>107</v>
      </c>
      <c r="Q12" s="402" t="str">
        <f t="shared" si="1"/>
        <v>장비랙 설치600(W)*1400(H)*750(D), 배터리 함 내장</v>
      </c>
      <c r="R12" s="403" t="str">
        <f t="shared" si="2"/>
        <v>대</v>
      </c>
      <c r="S12" s="404">
        <f t="shared" si="3"/>
        <v>0</v>
      </c>
      <c r="T12" s="404">
        <f t="shared" si="4"/>
        <v>0</v>
      </c>
      <c r="U12" s="404">
        <f t="shared" si="5"/>
        <v>0</v>
      </c>
    </row>
    <row r="13" spans="1:257" ht="26.1" customHeight="1">
      <c r="A13" s="342"/>
      <c r="B13" s="72">
        <f t="shared" si="6"/>
        <v>108</v>
      </c>
      <c r="C13" s="67" t="str">
        <f>VLOOKUP(B13,'나. 일위대가(2. 산출기초)'!$B:$E,2,0)</f>
        <v>장비랙(옥외형) 설치</v>
      </c>
      <c r="D13" s="67" t="str">
        <f>VLOOKUP(B13,'나. 일위대가(2. 산출기초)'!$B:$E,3,0)</f>
        <v>SUS, 642(W)*1080(H)*640(D), 받침대포함</v>
      </c>
      <c r="E13" s="68" t="str">
        <f>VLOOKUP(B13,'나. 일위대가(2. 산출기초)'!$B:$E,4,0)</f>
        <v>대</v>
      </c>
      <c r="F13" s="71">
        <v>1</v>
      </c>
      <c r="G13" s="69"/>
      <c r="H13" s="69"/>
      <c r="I13" s="69"/>
      <c r="J13" s="69"/>
      <c r="K13" s="69"/>
      <c r="L13" s="69"/>
      <c r="M13" s="69"/>
      <c r="N13" s="69"/>
      <c r="O13" s="69"/>
      <c r="P13" s="401">
        <f t="shared" si="0"/>
        <v>108</v>
      </c>
      <c r="Q13" s="402" t="str">
        <f t="shared" si="1"/>
        <v>장비랙(옥외형) 설치SUS, 642(W)*1080(H)*640(D), 받침대포함</v>
      </c>
      <c r="R13" s="403" t="str">
        <f t="shared" si="2"/>
        <v>대</v>
      </c>
      <c r="S13" s="404">
        <f t="shared" si="3"/>
        <v>0</v>
      </c>
      <c r="T13" s="404">
        <f t="shared" si="4"/>
        <v>0</v>
      </c>
      <c r="U13" s="404">
        <f t="shared" si="5"/>
        <v>0</v>
      </c>
    </row>
    <row r="14" spans="1:257" ht="26.1" customHeight="1">
      <c r="A14" s="342"/>
      <c r="B14" s="72">
        <f t="shared" si="6"/>
        <v>109</v>
      </c>
      <c r="C14" s="67" t="str">
        <f>VLOOKUP(B14,'나. 일위대가(2. 산출기초)'!$B:$E,2,0)</f>
        <v>19"랙 캐비닛 철거</v>
      </c>
      <c r="D14" s="67" t="str">
        <f>VLOOKUP(B14,'나. 일위대가(2. 산출기초)'!$B:$E,3,0)</f>
        <v>H 2.2미만</v>
      </c>
      <c r="E14" s="68" t="str">
        <f>VLOOKUP(B14,'나. 일위대가(2. 산출기초)'!$B:$E,4,0)</f>
        <v>대</v>
      </c>
      <c r="F14" s="71">
        <v>1</v>
      </c>
      <c r="G14" s="69"/>
      <c r="H14" s="69"/>
      <c r="I14" s="69"/>
      <c r="J14" s="69"/>
      <c r="K14" s="69"/>
      <c r="L14" s="69"/>
      <c r="M14" s="69"/>
      <c r="N14" s="69"/>
      <c r="O14" s="69"/>
      <c r="P14" s="401">
        <f t="shared" si="0"/>
        <v>109</v>
      </c>
      <c r="Q14" s="402" t="str">
        <f t="shared" si="1"/>
        <v>19"랙 캐비닛 철거H 2.2미만</v>
      </c>
      <c r="R14" s="403" t="str">
        <f t="shared" si="2"/>
        <v>대</v>
      </c>
      <c r="S14" s="404">
        <f t="shared" si="3"/>
        <v>0</v>
      </c>
      <c r="T14" s="404">
        <f t="shared" si="4"/>
        <v>0</v>
      </c>
      <c r="U14" s="404">
        <f t="shared" si="5"/>
        <v>0</v>
      </c>
    </row>
    <row r="15" spans="1:257" ht="26.1" customHeight="1">
      <c r="A15" s="342"/>
      <c r="B15" s="72">
        <f t="shared" si="6"/>
        <v>110</v>
      </c>
      <c r="C15" s="67" t="str">
        <f>VLOOKUP(B15,'나. 일위대가(2. 산출기초)'!$B:$E,2,0)</f>
        <v>19"랙 캐비닛 설치</v>
      </c>
      <c r="D15" s="67" t="str">
        <f>VLOOKUP(B15,'나. 일위대가(2. 산출기초)'!$B:$E,3,0)</f>
        <v>H 2.2미만</v>
      </c>
      <c r="E15" s="68" t="str">
        <f>VLOOKUP(B15,'나. 일위대가(2. 산출기초)'!$B:$E,4,0)</f>
        <v>대</v>
      </c>
      <c r="F15" s="71">
        <v>1</v>
      </c>
      <c r="G15" s="69"/>
      <c r="H15" s="69"/>
      <c r="I15" s="69"/>
      <c r="J15" s="69"/>
      <c r="K15" s="69"/>
      <c r="L15" s="69"/>
      <c r="M15" s="69"/>
      <c r="N15" s="69"/>
      <c r="O15" s="69"/>
      <c r="P15" s="401">
        <f t="shared" si="0"/>
        <v>110</v>
      </c>
      <c r="Q15" s="402" t="str">
        <f t="shared" si="1"/>
        <v>19"랙 캐비닛 설치H 2.2미만</v>
      </c>
      <c r="R15" s="403" t="str">
        <f t="shared" si="2"/>
        <v>대</v>
      </c>
      <c r="S15" s="404">
        <f t="shared" si="3"/>
        <v>0</v>
      </c>
      <c r="T15" s="404">
        <f t="shared" si="4"/>
        <v>0</v>
      </c>
      <c r="U15" s="404">
        <f t="shared" si="5"/>
        <v>0</v>
      </c>
    </row>
    <row r="16" spans="1:257" ht="26.1" customHeight="1">
      <c r="A16" s="342"/>
      <c r="B16" s="72">
        <f t="shared" si="6"/>
        <v>111</v>
      </c>
      <c r="C16" s="67" t="str">
        <f>VLOOKUP(B16,'나. 일위대가(2. 산출기초)'!$B:$E,2,0)</f>
        <v>위성단말기(인마샛) 설치</v>
      </c>
      <c r="D16" s="67" t="str">
        <f>VLOOKUP(B16,'나. 일위대가(2. 산출기초)'!$B:$E,3,0)</f>
        <v>인말샛트 4세대 단말기, 거치대, 전파보호함 포함</v>
      </c>
      <c r="E16" s="68" t="str">
        <f>VLOOKUP(B16,'나. 일위대가(2. 산출기초)'!$B:$E,4,0)</f>
        <v>식</v>
      </c>
      <c r="F16" s="71">
        <v>1</v>
      </c>
      <c r="G16" s="69"/>
      <c r="H16" s="69"/>
      <c r="I16" s="69"/>
      <c r="J16" s="69"/>
      <c r="K16" s="69"/>
      <c r="L16" s="69"/>
      <c r="M16" s="69"/>
      <c r="N16" s="69"/>
      <c r="O16" s="69"/>
      <c r="P16" s="401">
        <f t="shared" si="0"/>
        <v>111</v>
      </c>
      <c r="Q16" s="402" t="str">
        <f t="shared" si="1"/>
        <v>위성단말기(인마샛) 설치인말샛트 4세대 단말기, 거치대, 전파보호함 포함</v>
      </c>
      <c r="R16" s="403" t="str">
        <f t="shared" si="2"/>
        <v>식</v>
      </c>
      <c r="S16" s="404">
        <f t="shared" si="3"/>
        <v>0</v>
      </c>
      <c r="T16" s="404">
        <f t="shared" si="4"/>
        <v>0</v>
      </c>
      <c r="U16" s="404">
        <f t="shared" si="5"/>
        <v>0</v>
      </c>
    </row>
    <row r="17" spans="1:257" ht="26.1" customHeight="1">
      <c r="A17" s="342"/>
      <c r="B17" s="72">
        <f t="shared" si="6"/>
        <v>112</v>
      </c>
      <c r="C17" s="67" t="str">
        <f>VLOOKUP(B17,'나. 일위대가(2. 산출기초)'!$B:$E,2,0)</f>
        <v>인마샛 원격측정장치(RTU) 설치</v>
      </c>
      <c r="D17" s="67" t="str">
        <f>VLOOKUP(B17,'나. 일위대가(2. 산출기초)'!$B:$E,3,0)</f>
        <v>L-BAND위성, KU-BAND위성 겸용</v>
      </c>
      <c r="E17" s="68" t="str">
        <f>VLOOKUP(B17,'나. 일위대가(2. 산출기초)'!$B:$E,4,0)</f>
        <v>대</v>
      </c>
      <c r="F17" s="71">
        <v>1</v>
      </c>
      <c r="G17" s="69"/>
      <c r="H17" s="69"/>
      <c r="I17" s="69"/>
      <c r="J17" s="69"/>
      <c r="K17" s="69"/>
      <c r="L17" s="69"/>
      <c r="M17" s="69"/>
      <c r="N17" s="69"/>
      <c r="O17" s="69"/>
      <c r="P17" s="401">
        <f t="shared" si="0"/>
        <v>112</v>
      </c>
      <c r="Q17" s="402" t="str">
        <f t="shared" si="1"/>
        <v>인마샛 원격측정장치(RTU) 설치L-BAND위성, KU-BAND위성 겸용</v>
      </c>
      <c r="R17" s="403" t="str">
        <f t="shared" si="2"/>
        <v>대</v>
      </c>
      <c r="S17" s="404">
        <f t="shared" si="3"/>
        <v>0</v>
      </c>
      <c r="T17" s="404">
        <f t="shared" si="4"/>
        <v>0</v>
      </c>
      <c r="U17" s="404">
        <f t="shared" si="5"/>
        <v>0</v>
      </c>
    </row>
    <row r="18" spans="1:257" ht="26.1" customHeight="1">
      <c r="A18" s="342"/>
      <c r="B18" s="72">
        <f t="shared" si="6"/>
        <v>113</v>
      </c>
      <c r="C18" s="67" t="str">
        <f>VLOOKUP(B18,'나. 일위대가(2. 산출기초)'!$B:$E,2,0)</f>
        <v>인마샛 원격측정장치(RTU) 철거/재설치</v>
      </c>
      <c r="D18" s="67" t="str">
        <f>VLOOKUP(B18,'나. 일위대가(2. 산출기초)'!$B:$E,3,0)</f>
        <v>L-BAND위성, KU-BAND위성 겸용</v>
      </c>
      <c r="E18" s="68" t="str">
        <f>VLOOKUP(B18,'나. 일위대가(2. 산출기초)'!$B:$E,4,0)</f>
        <v>대</v>
      </c>
      <c r="F18" s="71">
        <v>1</v>
      </c>
      <c r="G18" s="69"/>
      <c r="H18" s="69"/>
      <c r="I18" s="69"/>
      <c r="J18" s="69"/>
      <c r="K18" s="69"/>
      <c r="L18" s="69"/>
      <c r="M18" s="69"/>
      <c r="N18" s="69"/>
      <c r="O18" s="69"/>
      <c r="P18" s="401">
        <f t="shared" si="0"/>
        <v>113</v>
      </c>
      <c r="Q18" s="402" t="str">
        <f t="shared" si="1"/>
        <v>인마샛 원격측정장치(RTU) 철거/재설치L-BAND위성, KU-BAND위성 겸용</v>
      </c>
      <c r="R18" s="403" t="str">
        <f t="shared" si="2"/>
        <v>대</v>
      </c>
      <c r="S18" s="404">
        <f t="shared" si="3"/>
        <v>0</v>
      </c>
      <c r="T18" s="404">
        <f t="shared" si="4"/>
        <v>0</v>
      </c>
      <c r="U18" s="404">
        <f t="shared" si="5"/>
        <v>0</v>
      </c>
    </row>
    <row r="19" spans="1:257" ht="26.1" customHeight="1">
      <c r="A19" s="342"/>
      <c r="B19" s="72">
        <f t="shared" si="6"/>
        <v>114</v>
      </c>
      <c r="C19" s="67" t="str">
        <f>VLOOKUP(B19,'나. 일위대가(2. 산출기초)'!$B:$E,2,0)</f>
        <v>위성단말 케이블 설치</v>
      </c>
      <c r="D19" s="67" t="str">
        <f>VLOOKUP(B19,'나. 일위대가(2. 산출기초)'!$B:$E,3,0)</f>
        <v>AWG20X6C</v>
      </c>
      <c r="E19" s="68" t="str">
        <f>VLOOKUP(B19,'나. 일위대가(2. 산출기초)'!$B:$E,4,0)</f>
        <v>m</v>
      </c>
      <c r="F19" s="71">
        <v>1</v>
      </c>
      <c r="G19" s="69"/>
      <c r="H19" s="69"/>
      <c r="I19" s="69"/>
      <c r="J19" s="69"/>
      <c r="K19" s="69"/>
      <c r="L19" s="69"/>
      <c r="M19" s="69"/>
      <c r="N19" s="69"/>
      <c r="O19" s="69"/>
      <c r="P19" s="401">
        <f t="shared" ref="P19" si="7">B19</f>
        <v>114</v>
      </c>
      <c r="Q19" s="402" t="str">
        <f t="shared" ref="Q19" si="8">CONCATENATE(C19,D19)</f>
        <v>위성단말 케이블 설치AWG20X6C</v>
      </c>
      <c r="R19" s="403" t="str">
        <f t="shared" ref="R19" si="9">E19</f>
        <v>m</v>
      </c>
      <c r="S19" s="404">
        <f t="shared" ref="S19" si="10">G19</f>
        <v>0</v>
      </c>
      <c r="T19" s="404">
        <f t="shared" ref="T19" si="11">I19</f>
        <v>0</v>
      </c>
      <c r="U19" s="404">
        <f t="shared" ref="U19" si="12">K19</f>
        <v>0</v>
      </c>
    </row>
    <row r="20" spans="1:257" ht="26.1" customHeight="1">
      <c r="A20" s="342"/>
      <c r="B20" s="72"/>
      <c r="C20" s="67"/>
      <c r="D20" s="67"/>
      <c r="E20" s="68"/>
      <c r="F20" s="71"/>
      <c r="G20" s="69"/>
      <c r="H20" s="69"/>
      <c r="I20" s="69"/>
      <c r="J20" s="69"/>
      <c r="K20" s="69"/>
      <c r="L20" s="69"/>
      <c r="M20" s="69"/>
      <c r="N20" s="69"/>
      <c r="O20" s="69"/>
      <c r="P20" s="401"/>
      <c r="Q20" s="402"/>
      <c r="R20" s="403"/>
      <c r="S20" s="404"/>
      <c r="T20" s="404"/>
      <c r="U20" s="404"/>
    </row>
    <row r="21" spans="1:257" ht="26.1" customHeight="1">
      <c r="A21" s="342"/>
      <c r="B21" s="77" t="s">
        <v>127</v>
      </c>
      <c r="C21" s="66"/>
      <c r="D21" s="67"/>
      <c r="E21" s="68"/>
      <c r="F21" s="68"/>
      <c r="G21" s="69"/>
      <c r="H21" s="69"/>
      <c r="I21" s="69"/>
      <c r="J21" s="69"/>
      <c r="K21" s="69"/>
      <c r="L21" s="69"/>
      <c r="M21" s="69"/>
      <c r="N21" s="69"/>
      <c r="O21" s="69"/>
      <c r="P21" s="401" t="str">
        <f t="shared" si="0"/>
        <v>2. 송수신설비</v>
      </c>
      <c r="Q21" s="402" t="str">
        <f t="shared" si="1"/>
        <v/>
      </c>
      <c r="R21" s="403">
        <f t="shared" si="2"/>
        <v>0</v>
      </c>
      <c r="S21" s="404">
        <f t="shared" si="3"/>
        <v>0</v>
      </c>
      <c r="T21" s="404">
        <f t="shared" si="4"/>
        <v>0</v>
      </c>
      <c r="U21" s="404">
        <f t="shared" si="5"/>
        <v>0</v>
      </c>
      <c r="V21" s="401"/>
      <c r="W21" s="401"/>
      <c r="X21" s="401"/>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row>
    <row r="22" spans="1:257" ht="26.1" customHeight="1">
      <c r="A22" s="342"/>
      <c r="B22" s="72">
        <v>201</v>
      </c>
      <c r="C22" s="67" t="str">
        <f>VLOOKUP(B22,'나. 일위대가(2. 산출기초)'!$B:$E,2,0)</f>
        <v>VHF 송수신기 설치</v>
      </c>
      <c r="D22" s="67" t="str">
        <f>VLOOKUP(B22,'나. 일위대가(2. 산출기초)'!$B:$E,3,0)</f>
        <v>10W 저전력형, 150MHz 대역</v>
      </c>
      <c r="E22" s="68" t="str">
        <f>VLOOKUP(B22,'나. 일위대가(2. 산출기초)'!$B:$E,4,0)</f>
        <v>대</v>
      </c>
      <c r="F22" s="71">
        <v>1</v>
      </c>
      <c r="G22" s="69"/>
      <c r="H22" s="69"/>
      <c r="I22" s="69"/>
      <c r="J22" s="69"/>
      <c r="K22" s="69"/>
      <c r="L22" s="69"/>
      <c r="M22" s="69"/>
      <c r="N22" s="69"/>
      <c r="O22" s="69"/>
      <c r="P22" s="402">
        <f t="shared" si="0"/>
        <v>201</v>
      </c>
      <c r="Q22" s="402" t="str">
        <f t="shared" si="1"/>
        <v>VHF 송수신기 설치10W 저전력형, 150MHz 대역</v>
      </c>
      <c r="R22" s="402" t="str">
        <f t="shared" si="2"/>
        <v>대</v>
      </c>
      <c r="S22" s="402">
        <f t="shared" si="3"/>
        <v>0</v>
      </c>
      <c r="T22" s="402">
        <f t="shared" si="4"/>
        <v>0</v>
      </c>
      <c r="U22" s="402">
        <f t="shared" si="5"/>
        <v>0</v>
      </c>
      <c r="V22" s="544"/>
      <c r="W22" s="544"/>
    </row>
    <row r="23" spans="1:257" ht="26.1" customHeight="1">
      <c r="A23" s="342"/>
      <c r="B23" s="72">
        <f>B22+1</f>
        <v>202</v>
      </c>
      <c r="C23" s="67" t="str">
        <f>VLOOKUP(B23,'나. 일위대가(2. 산출기초)'!$B:$E,2,0)</f>
        <v>VHF 송수신기 철거</v>
      </c>
      <c r="D23" s="67" t="str">
        <f>VLOOKUP(B23,'나. 일위대가(2. 산출기초)'!$B:$E,3,0)</f>
        <v>10W, 150MHz 대역</v>
      </c>
      <c r="E23" s="68" t="str">
        <f>VLOOKUP(B23,'나. 일위대가(2. 산출기초)'!$B:$E,4,0)</f>
        <v>대</v>
      </c>
      <c r="F23" s="71">
        <v>1</v>
      </c>
      <c r="G23" s="69"/>
      <c r="H23" s="69"/>
      <c r="I23" s="69"/>
      <c r="J23" s="69"/>
      <c r="K23" s="69"/>
      <c r="L23" s="69"/>
      <c r="M23" s="69"/>
      <c r="N23" s="69"/>
      <c r="O23" s="69"/>
      <c r="P23" s="402">
        <f t="shared" si="0"/>
        <v>202</v>
      </c>
      <c r="Q23" s="402" t="str">
        <f t="shared" si="1"/>
        <v>VHF 송수신기 철거10W, 150MHz 대역</v>
      </c>
      <c r="R23" s="402" t="str">
        <f t="shared" si="2"/>
        <v>대</v>
      </c>
      <c r="S23" s="402">
        <f t="shared" si="3"/>
        <v>0</v>
      </c>
      <c r="T23" s="402">
        <f t="shared" si="4"/>
        <v>0</v>
      </c>
      <c r="U23" s="402">
        <f t="shared" si="5"/>
        <v>0</v>
      </c>
      <c r="V23" s="544"/>
      <c r="W23" s="544"/>
    </row>
    <row r="24" spans="1:257" ht="26.1" customHeight="1">
      <c r="A24" s="342"/>
      <c r="B24" s="72">
        <f t="shared" ref="B24:B35" si="13">B23+1</f>
        <v>203</v>
      </c>
      <c r="C24" s="67" t="str">
        <f>VLOOKUP(B24,'나. 일위대가(2. 산출기초)'!$B:$E,2,0)</f>
        <v>LTE 라우터 철거</v>
      </c>
      <c r="D24" s="67" t="str">
        <f>VLOOKUP(B24,'나. 일위대가(2. 산출기초)'!$B:$E,3,0)</f>
        <v>LTE, RJ-45, VPN 탑재, 장착대 포함</v>
      </c>
      <c r="E24" s="68" t="str">
        <f>VLOOKUP(B24,'나. 일위대가(2. 산출기초)'!$B:$E,4,0)</f>
        <v>대</v>
      </c>
      <c r="F24" s="71">
        <v>1</v>
      </c>
      <c r="G24" s="69"/>
      <c r="H24" s="69"/>
      <c r="I24" s="69"/>
      <c r="J24" s="69"/>
      <c r="K24" s="69"/>
      <c r="L24" s="69"/>
      <c r="M24" s="69"/>
      <c r="N24" s="69"/>
      <c r="O24" s="69"/>
      <c r="P24" s="402">
        <f t="shared" si="0"/>
        <v>203</v>
      </c>
      <c r="Q24" s="402" t="str">
        <f t="shared" si="1"/>
        <v>LTE 라우터 철거LTE, RJ-45, VPN 탑재, 장착대 포함</v>
      </c>
      <c r="R24" s="402" t="str">
        <f t="shared" si="2"/>
        <v>대</v>
      </c>
      <c r="S24" s="402">
        <f t="shared" si="3"/>
        <v>0</v>
      </c>
      <c r="T24" s="402">
        <f t="shared" si="4"/>
        <v>0</v>
      </c>
      <c r="U24" s="402">
        <f t="shared" si="5"/>
        <v>0</v>
      </c>
      <c r="V24" s="544"/>
      <c r="W24" s="544"/>
    </row>
    <row r="25" spans="1:257" ht="26.1" customHeight="1">
      <c r="A25" s="342"/>
      <c r="B25" s="72">
        <f t="shared" si="13"/>
        <v>204</v>
      </c>
      <c r="C25" s="67" t="str">
        <f>VLOOKUP(B25,'나. 일위대가(2. 산출기초)'!$B:$E,2,0)</f>
        <v>LTE 라우터 설치</v>
      </c>
      <c r="D25" s="67" t="str">
        <f>VLOOKUP(B25,'나. 일위대가(2. 산출기초)'!$B:$E,3,0)</f>
        <v>LTE, RJ-45, VPN 탑재, 장착대 포함</v>
      </c>
      <c r="E25" s="68" t="str">
        <f>VLOOKUP(B25,'나. 일위대가(2. 산출기초)'!$B:$E,4,0)</f>
        <v>대</v>
      </c>
      <c r="F25" s="71">
        <v>1</v>
      </c>
      <c r="G25" s="69"/>
      <c r="H25" s="69"/>
      <c r="I25" s="69"/>
      <c r="J25" s="69"/>
      <c r="K25" s="69"/>
      <c r="L25" s="69"/>
      <c r="M25" s="69"/>
      <c r="N25" s="69"/>
      <c r="O25" s="69"/>
      <c r="P25" s="402">
        <f t="shared" si="0"/>
        <v>204</v>
      </c>
      <c r="Q25" s="402" t="str">
        <f t="shared" si="1"/>
        <v>LTE 라우터 설치LTE, RJ-45, VPN 탑재, 장착대 포함</v>
      </c>
      <c r="R25" s="402" t="str">
        <f t="shared" si="2"/>
        <v>대</v>
      </c>
      <c r="S25" s="402">
        <f t="shared" si="3"/>
        <v>0</v>
      </c>
      <c r="T25" s="402">
        <f t="shared" si="4"/>
        <v>0</v>
      </c>
      <c r="U25" s="402">
        <f t="shared" si="5"/>
        <v>0</v>
      </c>
      <c r="V25" s="544"/>
      <c r="W25" s="544"/>
    </row>
    <row r="26" spans="1:257" ht="26.1" customHeight="1">
      <c r="A26" s="342"/>
      <c r="B26" s="72">
        <f t="shared" si="13"/>
        <v>205</v>
      </c>
      <c r="C26" s="67" t="str">
        <f>VLOOKUP(B26,'나. 일위대가(2. 산출기초)'!$B:$E,2,0)</f>
        <v>모뎀 철거</v>
      </c>
      <c r="D26" s="67" t="str">
        <f>VLOOKUP(B26,'나. 일위대가(2. 산출기초)'!$B:$E,3,0)</f>
        <v>WCDMA, LTE</v>
      </c>
      <c r="E26" s="68" t="str">
        <f>VLOOKUP(B26,'나. 일위대가(2. 산출기초)'!$B:$E,4,0)</f>
        <v>대</v>
      </c>
      <c r="F26" s="71">
        <v>1</v>
      </c>
      <c r="G26" s="69"/>
      <c r="H26" s="69"/>
      <c r="I26" s="69"/>
      <c r="J26" s="69"/>
      <c r="K26" s="69"/>
      <c r="L26" s="69"/>
      <c r="M26" s="69"/>
      <c r="N26" s="69"/>
      <c r="O26" s="69"/>
      <c r="P26" s="402">
        <f t="shared" si="0"/>
        <v>205</v>
      </c>
      <c r="Q26" s="402" t="str">
        <f t="shared" si="1"/>
        <v>모뎀 철거WCDMA, LTE</v>
      </c>
      <c r="R26" s="402" t="str">
        <f t="shared" si="2"/>
        <v>대</v>
      </c>
      <c r="S26" s="402">
        <f t="shared" si="3"/>
        <v>0</v>
      </c>
      <c r="T26" s="402">
        <f t="shared" si="4"/>
        <v>0</v>
      </c>
      <c r="U26" s="402">
        <f t="shared" si="5"/>
        <v>0</v>
      </c>
      <c r="V26" s="544"/>
      <c r="W26" s="544"/>
    </row>
    <row r="27" spans="1:257" ht="26.1" customHeight="1">
      <c r="A27" s="342"/>
      <c r="B27" s="72">
        <f t="shared" si="13"/>
        <v>206</v>
      </c>
      <c r="C27" s="67" t="str">
        <f>VLOOKUP(B27,'나. 일위대가(2. 산출기초)'!$B:$E,2,0)</f>
        <v>모뎀 철거/재설치</v>
      </c>
      <c r="D27" s="67" t="str">
        <f>VLOOKUP(B27,'나. 일위대가(2. 산출기초)'!$B:$E,3,0)</f>
        <v>WCDMA, LTE</v>
      </c>
      <c r="E27" s="68" t="str">
        <f>VLOOKUP(B27,'나. 일위대가(2. 산출기초)'!$B:$E,4,0)</f>
        <v>대</v>
      </c>
      <c r="F27" s="71">
        <v>1</v>
      </c>
      <c r="G27" s="69"/>
      <c r="H27" s="69"/>
      <c r="I27" s="69"/>
      <c r="J27" s="69"/>
      <c r="K27" s="69"/>
      <c r="L27" s="69"/>
      <c r="M27" s="69"/>
      <c r="N27" s="69"/>
      <c r="O27" s="69"/>
      <c r="P27" s="402">
        <f t="shared" si="0"/>
        <v>206</v>
      </c>
      <c r="Q27" s="402" t="str">
        <f t="shared" si="1"/>
        <v>모뎀 철거/재설치WCDMA, LTE</v>
      </c>
      <c r="R27" s="402" t="str">
        <f t="shared" si="2"/>
        <v>대</v>
      </c>
      <c r="S27" s="402">
        <f t="shared" si="3"/>
        <v>0</v>
      </c>
      <c r="T27" s="402">
        <f t="shared" si="4"/>
        <v>0</v>
      </c>
      <c r="U27" s="402">
        <f t="shared" si="5"/>
        <v>0</v>
      </c>
      <c r="V27" s="544"/>
      <c r="W27" s="544"/>
    </row>
    <row r="28" spans="1:257" ht="26.1" customHeight="1">
      <c r="A28" s="342"/>
      <c r="B28" s="72">
        <f t="shared" si="13"/>
        <v>207</v>
      </c>
      <c r="C28" s="67" t="str">
        <f>VLOOKUP(B28,'나. 일위대가(2. 산출기초)'!$B:$E,2,0)</f>
        <v>VPN 라이선스</v>
      </c>
      <c r="D28" s="67" t="str">
        <f>VLOOKUP(B28,'나. 일위대가(2. 산출기초)'!$B:$E,3,0)</f>
        <v>SecureClient(국소별)</v>
      </c>
      <c r="E28" s="68" t="str">
        <f>VLOOKUP(B28,'나. 일위대가(2. 산출기초)'!$B:$E,4,0)</f>
        <v>user</v>
      </c>
      <c r="F28" s="71">
        <v>1</v>
      </c>
      <c r="G28" s="69"/>
      <c r="H28" s="69"/>
      <c r="I28" s="69"/>
      <c r="J28" s="69"/>
      <c r="K28" s="69"/>
      <c r="L28" s="69"/>
      <c r="M28" s="69"/>
      <c r="N28" s="69"/>
      <c r="O28" s="69"/>
      <c r="P28" s="402">
        <f t="shared" si="0"/>
        <v>207</v>
      </c>
      <c r="Q28" s="402" t="str">
        <f t="shared" si="1"/>
        <v>VPN 라이선스SecureClient(국소별)</v>
      </c>
      <c r="R28" s="402" t="str">
        <f t="shared" si="2"/>
        <v>user</v>
      </c>
      <c r="S28" s="402">
        <f t="shared" si="3"/>
        <v>0</v>
      </c>
      <c r="T28" s="402">
        <f t="shared" si="4"/>
        <v>0</v>
      </c>
      <c r="U28" s="402">
        <f t="shared" si="5"/>
        <v>0</v>
      </c>
      <c r="V28" s="544"/>
      <c r="W28" s="544"/>
    </row>
    <row r="29" spans="1:257" ht="26.1" customHeight="1">
      <c r="A29" s="342"/>
      <c r="B29" s="409">
        <f t="shared" si="13"/>
        <v>208</v>
      </c>
      <c r="C29" s="410" t="str">
        <f>VLOOKUP(B29,'나. 일위대가(2. 산출기초)'!$B:$E,2,0)</f>
        <v>Dipole 안테나 철거</v>
      </c>
      <c r="D29" s="410" t="str">
        <f>VLOOKUP(B29,'나. 일위대가(2. 산출기초)'!$B:$E,3,0)</f>
        <v>150MHz대역, CV24A, 중계소용</v>
      </c>
      <c r="E29" s="411" t="str">
        <f>VLOOKUP(B29,'나. 일위대가(2. 산출기초)'!$B:$E,4,0)</f>
        <v>기</v>
      </c>
      <c r="F29" s="412">
        <v>1</v>
      </c>
      <c r="G29" s="413"/>
      <c r="H29" s="413"/>
      <c r="I29" s="413"/>
      <c r="J29" s="413"/>
      <c r="K29" s="413"/>
      <c r="L29" s="413"/>
      <c r="M29" s="413"/>
      <c r="N29" s="413"/>
      <c r="O29" s="413"/>
      <c r="P29" s="402">
        <f t="shared" si="0"/>
        <v>208</v>
      </c>
      <c r="Q29" s="402" t="str">
        <f t="shared" si="1"/>
        <v>Dipole 안테나 철거150MHz대역, CV24A, 중계소용</v>
      </c>
      <c r="R29" s="402" t="str">
        <f t="shared" si="2"/>
        <v>기</v>
      </c>
      <c r="S29" s="402">
        <f t="shared" si="3"/>
        <v>0</v>
      </c>
      <c r="T29" s="402">
        <f t="shared" si="4"/>
        <v>0</v>
      </c>
      <c r="U29" s="402">
        <f t="shared" si="5"/>
        <v>0</v>
      </c>
      <c r="V29" s="544"/>
      <c r="W29" s="544"/>
    </row>
    <row r="30" spans="1:257" ht="26.1" customHeight="1">
      <c r="A30" s="342"/>
      <c r="B30" s="414">
        <f t="shared" si="13"/>
        <v>209</v>
      </c>
      <c r="C30" s="63" t="str">
        <f>VLOOKUP(B30,'나. 일위대가(2. 산출기초)'!$B:$E,2,0)</f>
        <v>Dipole 안테나 설치</v>
      </c>
      <c r="D30" s="63" t="str">
        <f>VLOOKUP(B30,'나. 일위대가(2. 산출기초)'!$B:$E,3,0)</f>
        <v>150MHz대역, CV24A, 중계소용</v>
      </c>
      <c r="E30" s="64" t="str">
        <f>VLOOKUP(B30,'나. 일위대가(2. 산출기초)'!$B:$E,4,0)</f>
        <v>기</v>
      </c>
      <c r="F30" s="415">
        <v>1</v>
      </c>
      <c r="G30" s="65"/>
      <c r="H30" s="65"/>
      <c r="I30" s="65"/>
      <c r="J30" s="65"/>
      <c r="K30" s="65"/>
      <c r="L30" s="65"/>
      <c r="M30" s="65"/>
      <c r="N30" s="65"/>
      <c r="O30" s="65"/>
      <c r="P30" s="402">
        <f t="shared" ref="P30" si="14">B30</f>
        <v>209</v>
      </c>
      <c r="Q30" s="402" t="str">
        <f t="shared" ref="Q30" si="15">CONCATENATE(C30,D30)</f>
        <v>Dipole 안테나 설치150MHz대역, CV24A, 중계소용</v>
      </c>
      <c r="R30" s="402" t="str">
        <f t="shared" ref="R30" si="16">E30</f>
        <v>기</v>
      </c>
      <c r="S30" s="402">
        <f t="shared" ref="S30" si="17">G30</f>
        <v>0</v>
      </c>
      <c r="T30" s="402">
        <f t="shared" ref="T30" si="18">I30</f>
        <v>0</v>
      </c>
      <c r="U30" s="402">
        <f t="shared" ref="U30" si="19">K30</f>
        <v>0</v>
      </c>
      <c r="V30" s="544"/>
      <c r="W30" s="544"/>
    </row>
    <row r="31" spans="1:257" ht="26.1" customHeight="1">
      <c r="A31" s="342"/>
      <c r="B31" s="72">
        <f>B30+1</f>
        <v>210</v>
      </c>
      <c r="C31" s="67" t="str">
        <f>VLOOKUP(B31,'나. 일위대가(2. 산출기초)'!$B:$E,2,0)</f>
        <v>VHF안테나(3소자) 철거</v>
      </c>
      <c r="D31" s="67" t="str">
        <f>VLOOKUP(B31,'나. 일위대가(2. 산출기초)'!$B:$E,3,0)</f>
        <v>야기3소자, 150㎒ 대역, 가대포함</v>
      </c>
      <c r="E31" s="68" t="str">
        <f>VLOOKUP(B31,'나. 일위대가(2. 산출기초)'!$B:$E,4,0)</f>
        <v>기</v>
      </c>
      <c r="F31" s="71">
        <v>1</v>
      </c>
      <c r="G31" s="69"/>
      <c r="H31" s="69"/>
      <c r="I31" s="69"/>
      <c r="J31" s="69"/>
      <c r="K31" s="69"/>
      <c r="L31" s="69"/>
      <c r="M31" s="69"/>
      <c r="N31" s="69"/>
      <c r="O31" s="69"/>
      <c r="P31" s="402">
        <f t="shared" si="0"/>
        <v>210</v>
      </c>
      <c r="Q31" s="402" t="str">
        <f t="shared" si="1"/>
        <v>VHF안테나(3소자) 철거야기3소자, 150㎒ 대역, 가대포함</v>
      </c>
      <c r="R31" s="402" t="str">
        <f t="shared" si="2"/>
        <v>기</v>
      </c>
      <c r="S31" s="402">
        <f t="shared" si="3"/>
        <v>0</v>
      </c>
      <c r="T31" s="402">
        <f t="shared" si="4"/>
        <v>0</v>
      </c>
      <c r="U31" s="402">
        <f t="shared" si="5"/>
        <v>0</v>
      </c>
      <c r="V31" s="544"/>
      <c r="W31" s="544"/>
    </row>
    <row r="32" spans="1:257" ht="26.1" customHeight="1">
      <c r="A32" s="342"/>
      <c r="B32" s="72">
        <f t="shared" si="13"/>
        <v>211</v>
      </c>
      <c r="C32" s="67" t="str">
        <f>VLOOKUP(B32,'나. 일위대가(2. 산출기초)'!$B:$E,2,0)</f>
        <v>VHF안테나(3소자) 설치</v>
      </c>
      <c r="D32" s="67" t="str">
        <f>VLOOKUP(B32,'나. 일위대가(2. 산출기초)'!$B:$E,3,0)</f>
        <v>야기3소자, 150㎒ 대역, 가대포함</v>
      </c>
      <c r="E32" s="68" t="str">
        <f>VLOOKUP(B32,'나. 일위대가(2. 산출기초)'!$B:$E,4,0)</f>
        <v>기</v>
      </c>
      <c r="F32" s="71">
        <v>1</v>
      </c>
      <c r="G32" s="69"/>
      <c r="H32" s="69"/>
      <c r="I32" s="69"/>
      <c r="J32" s="69"/>
      <c r="K32" s="69"/>
      <c r="L32" s="69"/>
      <c r="M32" s="69"/>
      <c r="N32" s="69"/>
      <c r="O32" s="69"/>
      <c r="P32" s="402">
        <f t="shared" si="0"/>
        <v>211</v>
      </c>
      <c r="Q32" s="402" t="str">
        <f t="shared" si="1"/>
        <v>VHF안테나(3소자) 설치야기3소자, 150㎒ 대역, 가대포함</v>
      </c>
      <c r="R32" s="402" t="str">
        <f t="shared" si="2"/>
        <v>기</v>
      </c>
      <c r="S32" s="402">
        <f t="shared" si="3"/>
        <v>0</v>
      </c>
      <c r="T32" s="402">
        <f t="shared" si="4"/>
        <v>0</v>
      </c>
      <c r="U32" s="402">
        <f t="shared" si="5"/>
        <v>0</v>
      </c>
      <c r="V32" s="544"/>
      <c r="W32" s="544"/>
    </row>
    <row r="33" spans="1:257" ht="26.1" customHeight="1">
      <c r="A33" s="342"/>
      <c r="B33" s="72">
        <f t="shared" si="13"/>
        <v>212</v>
      </c>
      <c r="C33" s="67" t="str">
        <f>VLOOKUP(B33,'나. 일위대가(2. 산출기초)'!$B:$E,2,0)</f>
        <v>VHF안테나(3소자) 설치</v>
      </c>
      <c r="D33" s="67" t="str">
        <f>VLOOKUP(B33,'나. 일위대가(2. 산출기초)'!$B:$E,3,0)</f>
        <v>야기3소자, 150㎒ 대역</v>
      </c>
      <c r="E33" s="68" t="str">
        <f>VLOOKUP(B33,'나. 일위대가(2. 산출기초)'!$B:$E,4,0)</f>
        <v>기</v>
      </c>
      <c r="F33" s="71">
        <v>1</v>
      </c>
      <c r="G33" s="69"/>
      <c r="H33" s="69"/>
      <c r="I33" s="69"/>
      <c r="J33" s="69"/>
      <c r="K33" s="69"/>
      <c r="L33" s="69"/>
      <c r="M33" s="69"/>
      <c r="N33" s="69"/>
      <c r="O33" s="69"/>
      <c r="P33" s="402">
        <f t="shared" si="0"/>
        <v>212</v>
      </c>
      <c r="Q33" s="402" t="str">
        <f t="shared" si="1"/>
        <v>VHF안테나(3소자) 설치야기3소자, 150㎒ 대역</v>
      </c>
      <c r="R33" s="402" t="str">
        <f t="shared" si="2"/>
        <v>기</v>
      </c>
      <c r="S33" s="402">
        <f t="shared" si="3"/>
        <v>0</v>
      </c>
      <c r="T33" s="402">
        <f t="shared" si="4"/>
        <v>0</v>
      </c>
      <c r="U33" s="402">
        <f t="shared" si="5"/>
        <v>0</v>
      </c>
      <c r="V33" s="544"/>
      <c r="W33" s="544"/>
    </row>
    <row r="34" spans="1:257" ht="26.1" customHeight="1">
      <c r="A34" s="342"/>
      <c r="B34" s="72">
        <f t="shared" si="13"/>
        <v>213</v>
      </c>
      <c r="C34" s="67" t="str">
        <f>VLOOKUP(B34,'나. 일위대가(2. 산출기초)'!$B:$E,2,0)</f>
        <v>VHF 안테나 철거</v>
      </c>
      <c r="D34" s="67" t="str">
        <f>VLOOKUP(B34,'나. 일위대가(2. 산출기초)'!$B:$E,3,0)</f>
        <v>야기, 150㎒ 대역</v>
      </c>
      <c r="E34" s="68" t="str">
        <f>VLOOKUP(B34,'나. 일위대가(2. 산출기초)'!$B:$E,4,0)</f>
        <v>기</v>
      </c>
      <c r="F34" s="71">
        <v>1</v>
      </c>
      <c r="G34" s="69"/>
      <c r="H34" s="69"/>
      <c r="I34" s="69"/>
      <c r="J34" s="69"/>
      <c r="K34" s="69"/>
      <c r="L34" s="69"/>
      <c r="M34" s="69"/>
      <c r="N34" s="69"/>
      <c r="O34" s="69"/>
      <c r="P34" s="402">
        <f t="shared" si="0"/>
        <v>213</v>
      </c>
      <c r="Q34" s="402" t="str">
        <f t="shared" si="1"/>
        <v>VHF 안테나 철거야기, 150㎒ 대역</v>
      </c>
      <c r="R34" s="402" t="str">
        <f t="shared" si="2"/>
        <v>기</v>
      </c>
      <c r="S34" s="402">
        <f t="shared" si="3"/>
        <v>0</v>
      </c>
      <c r="T34" s="402">
        <f t="shared" si="4"/>
        <v>0</v>
      </c>
      <c r="U34" s="402">
        <f t="shared" si="5"/>
        <v>0</v>
      </c>
      <c r="V34" s="544"/>
      <c r="W34" s="544"/>
    </row>
    <row r="35" spans="1:257" ht="26.1" customHeight="1">
      <c r="A35" s="342"/>
      <c r="B35" s="72">
        <f t="shared" si="13"/>
        <v>214</v>
      </c>
      <c r="C35" s="67" t="str">
        <f>VLOOKUP(B35,'나. 일위대가(2. 산출기초)'!$B:$E,2,0)</f>
        <v>동축케이블(급전선) 포설</v>
      </c>
      <c r="D35" s="67" t="str">
        <f>VLOOKUP(B35,'나. 일위대가(2. 산출기초)'!$B:$E,3,0)</f>
        <v>ECX 10D-2V, 15m, 동축콘넥터 포함</v>
      </c>
      <c r="E35" s="68" t="str">
        <f>VLOOKUP(B35,'나. 일위대가(2. 산출기초)'!$B:$E,4,0)</f>
        <v>식</v>
      </c>
      <c r="F35" s="71">
        <v>1</v>
      </c>
      <c r="G35" s="69"/>
      <c r="H35" s="69"/>
      <c r="I35" s="69"/>
      <c r="J35" s="69"/>
      <c r="K35" s="69"/>
      <c r="L35" s="69"/>
      <c r="M35" s="69"/>
      <c r="N35" s="69"/>
      <c r="O35" s="69"/>
      <c r="P35" s="402">
        <f t="shared" si="0"/>
        <v>214</v>
      </c>
      <c r="Q35" s="402" t="str">
        <f t="shared" si="1"/>
        <v>동축케이블(급전선) 포설ECX 10D-2V, 15m, 동축콘넥터 포함</v>
      </c>
      <c r="R35" s="402" t="str">
        <f t="shared" si="2"/>
        <v>식</v>
      </c>
      <c r="S35" s="402">
        <f t="shared" si="3"/>
        <v>0</v>
      </c>
      <c r="T35" s="402">
        <f t="shared" si="4"/>
        <v>0</v>
      </c>
      <c r="U35" s="402">
        <f t="shared" si="5"/>
        <v>0</v>
      </c>
      <c r="V35" s="544"/>
      <c r="W35" s="544"/>
    </row>
    <row r="36" spans="1:257" ht="26.1" customHeight="1">
      <c r="A36" s="342"/>
      <c r="B36" s="72">
        <f t="shared" ref="B36" si="20">B35+1</f>
        <v>215</v>
      </c>
      <c r="C36" s="67" t="str">
        <f>VLOOKUP(B36,'나. 일위대가(2. 산출기초)'!$B:$E,2,0)</f>
        <v>동축케이블(급전선) 철거</v>
      </c>
      <c r="D36" s="67" t="str">
        <f>VLOOKUP(B36,'나. 일위대가(2. 산출기초)'!$B:$E,3,0)</f>
        <v>ECX 10D-2V</v>
      </c>
      <c r="E36" s="68" t="str">
        <f>VLOOKUP(B36,'나. 일위대가(2. 산출기초)'!$B:$E,4,0)</f>
        <v>m</v>
      </c>
      <c r="F36" s="71">
        <v>1</v>
      </c>
      <c r="G36" s="69"/>
      <c r="H36" s="69"/>
      <c r="I36" s="69"/>
      <c r="J36" s="69"/>
      <c r="K36" s="69"/>
      <c r="L36" s="69"/>
      <c r="M36" s="69"/>
      <c r="N36" s="69"/>
      <c r="O36" s="69"/>
      <c r="P36" s="402">
        <f t="shared" si="0"/>
        <v>215</v>
      </c>
      <c r="Q36" s="402" t="str">
        <f t="shared" si="1"/>
        <v>동축케이블(급전선) 철거ECX 10D-2V</v>
      </c>
      <c r="R36" s="402" t="str">
        <f t="shared" si="2"/>
        <v>m</v>
      </c>
      <c r="S36" s="402">
        <f t="shared" si="3"/>
        <v>0</v>
      </c>
      <c r="T36" s="402">
        <f t="shared" si="4"/>
        <v>0</v>
      </c>
      <c r="U36" s="402">
        <f t="shared" si="5"/>
        <v>0</v>
      </c>
      <c r="V36" s="544"/>
      <c r="W36" s="544"/>
    </row>
    <row r="37" spans="1:257" ht="26.1" customHeight="1">
      <c r="A37" s="342"/>
      <c r="B37" s="72">
        <f t="shared" ref="B37:B38" si="21">B36+1</f>
        <v>216</v>
      </c>
      <c r="C37" s="67" t="str">
        <f>VLOOKUP(B37,'나. 일위대가(2. 산출기초)'!$B:$E,2,0)</f>
        <v>동축보안기 설치</v>
      </c>
      <c r="D37" s="67" t="str">
        <f>VLOOKUP(B37,'나. 일위대가(2. 산출기초)'!$B:$E,3,0)</f>
        <v>BYW-N형/50C, 피더형</v>
      </c>
      <c r="E37" s="68" t="str">
        <f>VLOOKUP(B37,'나. 일위대가(2. 산출기초)'!$B:$E,4,0)</f>
        <v>개</v>
      </c>
      <c r="F37" s="71">
        <v>1</v>
      </c>
      <c r="G37" s="69"/>
      <c r="H37" s="69"/>
      <c r="I37" s="69"/>
      <c r="J37" s="69"/>
      <c r="K37" s="69"/>
      <c r="L37" s="69"/>
      <c r="M37" s="69"/>
      <c r="N37" s="69"/>
      <c r="O37" s="69"/>
      <c r="P37" s="402">
        <f t="shared" si="0"/>
        <v>216</v>
      </c>
      <c r="Q37" s="402" t="str">
        <f t="shared" si="1"/>
        <v>동축보안기 설치BYW-N형/50C, 피더형</v>
      </c>
      <c r="R37" s="402" t="str">
        <f t="shared" si="2"/>
        <v>개</v>
      </c>
      <c r="S37" s="402">
        <f t="shared" si="3"/>
        <v>0</v>
      </c>
      <c r="T37" s="402">
        <f t="shared" si="4"/>
        <v>0</v>
      </c>
      <c r="U37" s="402">
        <f t="shared" si="5"/>
        <v>0</v>
      </c>
      <c r="V37" s="544"/>
      <c r="W37" s="544"/>
    </row>
    <row r="38" spans="1:257" ht="26.1" customHeight="1">
      <c r="A38" s="342"/>
      <c r="B38" s="72">
        <f t="shared" si="21"/>
        <v>217</v>
      </c>
      <c r="C38" s="67" t="str">
        <f>VLOOKUP(B38,'나. 일위대가(2. 산출기초)'!$B:$E,2,0)</f>
        <v>VHF 주파수 변경</v>
      </c>
      <c r="D38" s="67" t="str">
        <f>VLOOKUP(B38,'나. 일위대가(2. 산출기초)'!$B:$E,3,0)</f>
        <v>함백산 계열</v>
      </c>
      <c r="E38" s="68" t="str">
        <f>VLOOKUP(B38,'나. 일위대가(2. 산출기초)'!$B:$E,4,0)</f>
        <v>개소</v>
      </c>
      <c r="F38" s="71">
        <v>1</v>
      </c>
      <c r="G38" s="69"/>
      <c r="H38" s="69"/>
      <c r="I38" s="69"/>
      <c r="J38" s="69"/>
      <c r="K38" s="69"/>
      <c r="L38" s="69"/>
      <c r="M38" s="69"/>
      <c r="N38" s="69"/>
      <c r="O38" s="69"/>
      <c r="P38" s="402">
        <f t="shared" ref="P38" si="22">B38</f>
        <v>217</v>
      </c>
      <c r="Q38" s="402" t="str">
        <f t="shared" ref="Q38" si="23">CONCATENATE(C38,D38)</f>
        <v>VHF 주파수 변경함백산 계열</v>
      </c>
      <c r="R38" s="402" t="str">
        <f t="shared" ref="R38" si="24">E38</f>
        <v>개소</v>
      </c>
      <c r="S38" s="402">
        <f t="shared" ref="S38" si="25">G38</f>
        <v>0</v>
      </c>
      <c r="T38" s="402">
        <f t="shared" ref="T38" si="26">I38</f>
        <v>0</v>
      </c>
      <c r="U38" s="402">
        <f t="shared" ref="U38" si="27">K38</f>
        <v>0</v>
      </c>
      <c r="V38" s="544"/>
      <c r="W38" s="544"/>
    </row>
    <row r="39" spans="1:257" ht="26.1" customHeight="1">
      <c r="A39" s="342"/>
      <c r="B39" s="72"/>
      <c r="C39" s="67"/>
      <c r="D39" s="67"/>
      <c r="E39" s="68"/>
      <c r="F39" s="71"/>
      <c r="G39" s="69"/>
      <c r="H39" s="69"/>
      <c r="I39" s="69"/>
      <c r="J39" s="69"/>
      <c r="K39" s="69"/>
      <c r="L39" s="69"/>
      <c r="M39" s="69"/>
      <c r="N39" s="69"/>
      <c r="O39" s="69"/>
      <c r="P39" s="402"/>
      <c r="Q39" s="402"/>
      <c r="R39" s="402"/>
      <c r="S39" s="402"/>
      <c r="T39" s="402"/>
      <c r="U39" s="402"/>
      <c r="V39" s="544"/>
      <c r="W39" s="544"/>
    </row>
    <row r="40" spans="1:257" ht="26.1" customHeight="1">
      <c r="A40" s="342"/>
      <c r="B40" s="77" t="s">
        <v>157</v>
      </c>
      <c r="C40" s="66"/>
      <c r="D40" s="67"/>
      <c r="E40" s="68"/>
      <c r="F40" s="68"/>
      <c r="G40" s="69"/>
      <c r="H40" s="69"/>
      <c r="I40" s="69"/>
      <c r="J40" s="69"/>
      <c r="K40" s="69"/>
      <c r="L40" s="69"/>
      <c r="M40" s="69"/>
      <c r="N40" s="69"/>
      <c r="O40" s="69"/>
      <c r="P40" s="401" t="str">
        <f t="shared" si="0"/>
        <v>3. 수문관측설비</v>
      </c>
      <c r="Q40" s="402" t="str">
        <f t="shared" si="1"/>
        <v/>
      </c>
      <c r="R40" s="403">
        <f t="shared" si="2"/>
        <v>0</v>
      </c>
      <c r="S40" s="404">
        <f t="shared" si="3"/>
        <v>0</v>
      </c>
      <c r="T40" s="404">
        <f t="shared" si="4"/>
        <v>0</v>
      </c>
      <c r="U40" s="404">
        <f t="shared" si="5"/>
        <v>0</v>
      </c>
      <c r="V40" s="401"/>
      <c r="W40" s="401"/>
      <c r="X40" s="401"/>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row>
    <row r="41" spans="1:257" ht="26.1" customHeight="1">
      <c r="A41" s="342"/>
      <c r="B41" s="72">
        <v>301</v>
      </c>
      <c r="C41" s="67" t="str">
        <f>VLOOKUP(B41,'나. 일위대가(2. 산출기초)'!$B:$E,2,0)</f>
        <v>수위계 철거</v>
      </c>
      <c r="D41" s="67" t="str">
        <f>VLOOKUP(B41,'나. 일위대가(2. 산출기초)'!$B:$E,3,0)</f>
        <v>레이더식 수위계</v>
      </c>
      <c r="E41" s="68" t="str">
        <f>VLOOKUP(B41,'나. 일위대가(2. 산출기초)'!$B:$E,4,0)</f>
        <v>대</v>
      </c>
      <c r="F41" s="71">
        <v>1</v>
      </c>
      <c r="G41" s="69"/>
      <c r="H41" s="69"/>
      <c r="I41" s="69"/>
      <c r="J41" s="69"/>
      <c r="K41" s="69"/>
      <c r="L41" s="69"/>
      <c r="M41" s="69"/>
      <c r="N41" s="69"/>
      <c r="O41" s="69"/>
      <c r="P41" s="401">
        <f t="shared" si="0"/>
        <v>301</v>
      </c>
      <c r="Q41" s="402" t="str">
        <f t="shared" si="1"/>
        <v>수위계 철거레이더식 수위계</v>
      </c>
      <c r="R41" s="403" t="str">
        <f t="shared" si="2"/>
        <v>대</v>
      </c>
      <c r="S41" s="404">
        <f t="shared" si="3"/>
        <v>0</v>
      </c>
      <c r="T41" s="404">
        <f t="shared" si="4"/>
        <v>0</v>
      </c>
      <c r="U41" s="404">
        <f t="shared" si="5"/>
        <v>0</v>
      </c>
    </row>
    <row r="42" spans="1:257" ht="26.1" customHeight="1">
      <c r="A42" s="342"/>
      <c r="B42" s="72">
        <f>B41+1</f>
        <v>302</v>
      </c>
      <c r="C42" s="67" t="str">
        <f>VLOOKUP(B42,'나. 일위대가(2. 산출기초)'!$B:$E,2,0)</f>
        <v>수위계 철거</v>
      </c>
      <c r="D42" s="67" t="str">
        <f>VLOOKUP(B42,'나. 일위대가(2. 산출기초)'!$B:$E,3,0)</f>
        <v>부자식 수위계</v>
      </c>
      <c r="E42" s="68" t="str">
        <f>VLOOKUP(B42,'나. 일위대가(2. 산출기초)'!$B:$E,4,0)</f>
        <v>대</v>
      </c>
      <c r="F42" s="71">
        <v>1</v>
      </c>
      <c r="G42" s="69"/>
      <c r="H42" s="69"/>
      <c r="I42" s="69"/>
      <c r="J42" s="69"/>
      <c r="K42" s="69"/>
      <c r="L42" s="69"/>
      <c r="M42" s="69"/>
      <c r="N42" s="69"/>
      <c r="O42" s="69"/>
      <c r="P42" s="401">
        <f t="shared" si="0"/>
        <v>302</v>
      </c>
      <c r="Q42" s="402" t="str">
        <f t="shared" si="1"/>
        <v>수위계 철거부자식 수위계</v>
      </c>
      <c r="R42" s="403" t="str">
        <f t="shared" si="2"/>
        <v>대</v>
      </c>
      <c r="S42" s="404">
        <f t="shared" si="3"/>
        <v>0</v>
      </c>
      <c r="T42" s="404">
        <f t="shared" si="4"/>
        <v>0</v>
      </c>
      <c r="U42" s="404">
        <f t="shared" si="5"/>
        <v>0</v>
      </c>
    </row>
    <row r="43" spans="1:257" ht="26.1" customHeight="1">
      <c r="A43" s="342"/>
      <c r="B43" s="72">
        <f t="shared" ref="B43:B86" si="28">B42+1</f>
        <v>303</v>
      </c>
      <c r="C43" s="67" t="str">
        <f>VLOOKUP(B43,'나. 일위대가(2. 산출기초)'!$B:$E,2,0)</f>
        <v>후렉시블 전선관 포설</v>
      </c>
      <c r="D43" s="67" t="str">
        <f>VLOOKUP(B43,'나. 일위대가(2. 산출기초)'!$B:$E,3,0)</f>
        <v>SW, 22㎜</v>
      </c>
      <c r="E43" s="68" t="str">
        <f>VLOOKUP(B43,'나. 일위대가(2. 산출기초)'!$B:$E,4,0)</f>
        <v>m</v>
      </c>
      <c r="F43" s="71">
        <v>1</v>
      </c>
      <c r="G43" s="69"/>
      <c r="H43" s="69"/>
      <c r="I43" s="69"/>
      <c r="J43" s="69"/>
      <c r="K43" s="69"/>
      <c r="L43" s="69"/>
      <c r="M43" s="69"/>
      <c r="N43" s="69"/>
      <c r="O43" s="69"/>
      <c r="P43" s="401">
        <f t="shared" si="0"/>
        <v>303</v>
      </c>
      <c r="Q43" s="402" t="str">
        <f t="shared" si="1"/>
        <v>후렉시블 전선관 포설SW, 22㎜</v>
      </c>
      <c r="R43" s="403" t="str">
        <f t="shared" si="2"/>
        <v>m</v>
      </c>
      <c r="S43" s="404">
        <f t="shared" si="3"/>
        <v>0</v>
      </c>
      <c r="T43" s="404">
        <f t="shared" si="4"/>
        <v>0</v>
      </c>
      <c r="U43" s="404">
        <f t="shared" si="5"/>
        <v>0</v>
      </c>
    </row>
    <row r="44" spans="1:257" ht="26.1" customHeight="1">
      <c r="A44" s="342"/>
      <c r="B44" s="72">
        <f t="shared" si="28"/>
        <v>304</v>
      </c>
      <c r="C44" s="67" t="str">
        <f>VLOOKUP(B44,'나. 일위대가(2. 산출기초)'!$B:$E,2,0)</f>
        <v>후렉시블 전선관 포설</v>
      </c>
      <c r="D44" s="67" t="str">
        <f>VLOOKUP(B44,'나. 일위대가(2. 산출기초)'!$B:$E,3,0)</f>
        <v>SW, 36㎜</v>
      </c>
      <c r="E44" s="68" t="str">
        <f>VLOOKUP(B44,'나. 일위대가(2. 산출기초)'!$B:$E,4,0)</f>
        <v>m</v>
      </c>
      <c r="F44" s="71">
        <v>1</v>
      </c>
      <c r="G44" s="69"/>
      <c r="H44" s="69"/>
      <c r="I44" s="69"/>
      <c r="J44" s="69"/>
      <c r="K44" s="69"/>
      <c r="L44" s="69"/>
      <c r="M44" s="69"/>
      <c r="N44" s="69"/>
      <c r="O44" s="69"/>
      <c r="P44" s="401">
        <f t="shared" si="0"/>
        <v>304</v>
      </c>
      <c r="Q44" s="402" t="str">
        <f t="shared" si="1"/>
        <v>후렉시블 전선관 포설SW, 36㎜</v>
      </c>
      <c r="R44" s="403" t="str">
        <f t="shared" si="2"/>
        <v>m</v>
      </c>
      <c r="S44" s="404">
        <f t="shared" si="3"/>
        <v>0</v>
      </c>
      <c r="T44" s="404">
        <f t="shared" si="4"/>
        <v>0</v>
      </c>
      <c r="U44" s="404">
        <f t="shared" si="5"/>
        <v>0</v>
      </c>
    </row>
    <row r="45" spans="1:257" ht="26.1" customHeight="1">
      <c r="A45" s="342"/>
      <c r="B45" s="72">
        <f t="shared" si="28"/>
        <v>305</v>
      </c>
      <c r="C45" s="67" t="str">
        <f>VLOOKUP(B45,'나. 일위대가(2. 산출기초)'!$B:$E,2,0)</f>
        <v>후렉시블 전선관 포설</v>
      </c>
      <c r="D45" s="67" t="str">
        <f>VLOOKUP(B45,'나. 일위대가(2. 산출기초)'!$B:$E,3,0)</f>
        <v>GW, 22㎜</v>
      </c>
      <c r="E45" s="68" t="str">
        <f>VLOOKUP(B45,'나. 일위대가(2. 산출기초)'!$B:$E,4,0)</f>
        <v>m</v>
      </c>
      <c r="F45" s="71">
        <v>1</v>
      </c>
      <c r="G45" s="69"/>
      <c r="H45" s="69"/>
      <c r="I45" s="69"/>
      <c r="J45" s="69"/>
      <c r="K45" s="69"/>
      <c r="L45" s="69"/>
      <c r="M45" s="69"/>
      <c r="N45" s="69"/>
      <c r="O45" s="69"/>
      <c r="P45" s="401">
        <f t="shared" si="0"/>
        <v>305</v>
      </c>
      <c r="Q45" s="402" t="str">
        <f t="shared" si="1"/>
        <v>후렉시블 전선관 포설GW, 22㎜</v>
      </c>
      <c r="R45" s="403" t="str">
        <f t="shared" si="2"/>
        <v>m</v>
      </c>
      <c r="S45" s="404">
        <f t="shared" si="3"/>
        <v>0</v>
      </c>
      <c r="T45" s="404">
        <f t="shared" si="4"/>
        <v>0</v>
      </c>
      <c r="U45" s="404">
        <f t="shared" si="5"/>
        <v>0</v>
      </c>
    </row>
    <row r="46" spans="1:257" ht="26.1" customHeight="1">
      <c r="A46" s="342"/>
      <c r="B46" s="72">
        <f t="shared" si="28"/>
        <v>306</v>
      </c>
      <c r="C46" s="67" t="str">
        <f>VLOOKUP(B46,'나. 일위대가(2. 산출기초)'!$B:$E,2,0)</f>
        <v>후렉시블 전선관 포설</v>
      </c>
      <c r="D46" s="67" t="str">
        <f>VLOOKUP(B46,'나. 일위대가(2. 산출기초)'!$B:$E,3,0)</f>
        <v>GW, 12㎜</v>
      </c>
      <c r="E46" s="68" t="str">
        <f>VLOOKUP(B46,'나. 일위대가(2. 산출기초)'!$B:$E,4,0)</f>
        <v>m</v>
      </c>
      <c r="F46" s="71">
        <v>1</v>
      </c>
      <c r="G46" s="69"/>
      <c r="H46" s="69"/>
      <c r="I46" s="69"/>
      <c r="J46" s="69"/>
      <c r="K46" s="69"/>
      <c r="L46" s="69"/>
      <c r="M46" s="69"/>
      <c r="N46" s="69"/>
      <c r="O46" s="69"/>
      <c r="P46" s="401">
        <f t="shared" si="0"/>
        <v>306</v>
      </c>
      <c r="Q46" s="402" t="str">
        <f t="shared" si="1"/>
        <v>후렉시블 전선관 포설GW, 12㎜</v>
      </c>
      <c r="R46" s="403" t="str">
        <f t="shared" si="2"/>
        <v>m</v>
      </c>
      <c r="S46" s="404">
        <f t="shared" si="3"/>
        <v>0</v>
      </c>
      <c r="T46" s="404">
        <f t="shared" si="4"/>
        <v>0</v>
      </c>
      <c r="U46" s="404">
        <f t="shared" si="5"/>
        <v>0</v>
      </c>
    </row>
    <row r="47" spans="1:257" ht="26.1" customHeight="1">
      <c r="A47" s="342"/>
      <c r="B47" s="72">
        <f t="shared" si="28"/>
        <v>307</v>
      </c>
      <c r="C47" s="67" t="str">
        <f>VLOOKUP(B47,'나. 일위대가(2. 산출기초)'!$B:$E,2,0)</f>
        <v>후렉시블 전선관 철거</v>
      </c>
      <c r="D47" s="67" t="str">
        <f>VLOOKUP(B47,'나. 일위대가(2. 산출기초)'!$B:$E,3,0)</f>
        <v>SW, 22㎜</v>
      </c>
      <c r="E47" s="68" t="str">
        <f>VLOOKUP(B47,'나. 일위대가(2. 산출기초)'!$B:$E,4,0)</f>
        <v>m</v>
      </c>
      <c r="F47" s="71">
        <v>1</v>
      </c>
      <c r="G47" s="69"/>
      <c r="H47" s="69"/>
      <c r="I47" s="69"/>
      <c r="J47" s="69"/>
      <c r="K47" s="69"/>
      <c r="L47" s="69"/>
      <c r="M47" s="69"/>
      <c r="N47" s="69"/>
      <c r="O47" s="69"/>
      <c r="P47" s="401">
        <f t="shared" si="0"/>
        <v>307</v>
      </c>
      <c r="Q47" s="402" t="str">
        <f t="shared" si="1"/>
        <v>후렉시블 전선관 철거SW, 22㎜</v>
      </c>
      <c r="R47" s="403" t="str">
        <f t="shared" si="2"/>
        <v>m</v>
      </c>
      <c r="S47" s="404">
        <f t="shared" si="3"/>
        <v>0</v>
      </c>
      <c r="T47" s="404">
        <f t="shared" si="4"/>
        <v>0</v>
      </c>
      <c r="U47" s="404">
        <f t="shared" si="5"/>
        <v>0</v>
      </c>
    </row>
    <row r="48" spans="1:257" ht="26.1" customHeight="1">
      <c r="A48" s="342"/>
      <c r="B48" s="72">
        <f t="shared" si="28"/>
        <v>308</v>
      </c>
      <c r="C48" s="67" t="str">
        <f>VLOOKUP(B48,'나. 일위대가(2. 산출기초)'!$B:$E,2,0)</f>
        <v>수위계(리드스위치식)(1.5m)</v>
      </c>
      <c r="D48" s="67" t="str">
        <f>VLOOKUP(B48,'나. 일위대가(2. 산출기초)'!$B:$E,3,0)</f>
        <v>1.5m 계측</v>
      </c>
      <c r="E48" s="68" t="str">
        <f>VLOOKUP(B48,'나. 일위대가(2. 산출기초)'!$B:$E,4,0)</f>
        <v>대</v>
      </c>
      <c r="F48" s="71">
        <v>1</v>
      </c>
      <c r="G48" s="69"/>
      <c r="H48" s="69"/>
      <c r="I48" s="69"/>
      <c r="J48" s="69"/>
      <c r="K48" s="69"/>
      <c r="L48" s="69"/>
      <c r="M48" s="69"/>
      <c r="N48" s="69"/>
      <c r="O48" s="69"/>
      <c r="P48" s="401">
        <f t="shared" si="0"/>
        <v>308</v>
      </c>
      <c r="Q48" s="402" t="str">
        <f t="shared" si="1"/>
        <v>수위계(리드스위치식)(1.5m)1.5m 계측</v>
      </c>
      <c r="R48" s="403" t="str">
        <f t="shared" si="2"/>
        <v>대</v>
      </c>
      <c r="S48" s="404">
        <f t="shared" si="3"/>
        <v>0</v>
      </c>
      <c r="T48" s="404">
        <f t="shared" si="4"/>
        <v>0</v>
      </c>
      <c r="U48" s="404">
        <f t="shared" si="5"/>
        <v>0</v>
      </c>
    </row>
    <row r="49" spans="1:21" ht="26.1" customHeight="1">
      <c r="A49" s="342"/>
      <c r="B49" s="72">
        <f t="shared" si="28"/>
        <v>309</v>
      </c>
      <c r="C49" s="67" t="str">
        <f>VLOOKUP(B49,'나. 일위대가(2. 산출기초)'!$B:$E,2,0)</f>
        <v>수위계(리드스위치식)(2.0m)</v>
      </c>
      <c r="D49" s="67" t="str">
        <f>VLOOKUP(B49,'나. 일위대가(2. 산출기초)'!$B:$E,3,0)</f>
        <v>2.0m 계측</v>
      </c>
      <c r="E49" s="68" t="str">
        <f>VLOOKUP(B49,'나. 일위대가(2. 산출기초)'!$B:$E,4,0)</f>
        <v>대</v>
      </c>
      <c r="F49" s="71">
        <v>1</v>
      </c>
      <c r="G49" s="69"/>
      <c r="H49" s="69"/>
      <c r="I49" s="69"/>
      <c r="J49" s="69"/>
      <c r="K49" s="69"/>
      <c r="L49" s="69"/>
      <c r="M49" s="69"/>
      <c r="N49" s="69"/>
      <c r="O49" s="69"/>
      <c r="P49" s="401">
        <f t="shared" si="0"/>
        <v>309</v>
      </c>
      <c r="Q49" s="402" t="str">
        <f t="shared" si="1"/>
        <v>수위계(리드스위치식)(2.0m)2.0m 계측</v>
      </c>
      <c r="R49" s="403" t="str">
        <f t="shared" si="2"/>
        <v>대</v>
      </c>
      <c r="S49" s="404">
        <f t="shared" si="3"/>
        <v>0</v>
      </c>
      <c r="T49" s="404">
        <f t="shared" si="4"/>
        <v>0</v>
      </c>
      <c r="U49" s="404">
        <f t="shared" si="5"/>
        <v>0</v>
      </c>
    </row>
    <row r="50" spans="1:21" ht="26.1" customHeight="1">
      <c r="A50" s="342"/>
      <c r="B50" s="72">
        <f t="shared" si="28"/>
        <v>310</v>
      </c>
      <c r="C50" s="67" t="str">
        <f>VLOOKUP(B50,'나. 일위대가(2. 산출기초)'!$B:$E,2,0)</f>
        <v>수위계(리드스위치식)(3.0m)</v>
      </c>
      <c r="D50" s="67" t="str">
        <f>VLOOKUP(B50,'나. 일위대가(2. 산출기초)'!$B:$E,3,0)</f>
        <v>3.0m 계측</v>
      </c>
      <c r="E50" s="68" t="str">
        <f>VLOOKUP(B50,'나. 일위대가(2. 산출기초)'!$B:$E,4,0)</f>
        <v>대</v>
      </c>
      <c r="F50" s="71">
        <v>1</v>
      </c>
      <c r="G50" s="69"/>
      <c r="H50" s="69"/>
      <c r="I50" s="69"/>
      <c r="J50" s="69"/>
      <c r="K50" s="69"/>
      <c r="L50" s="69"/>
      <c r="M50" s="69"/>
      <c r="N50" s="69"/>
      <c r="O50" s="69"/>
      <c r="P50" s="401">
        <f t="shared" si="0"/>
        <v>310</v>
      </c>
      <c r="Q50" s="402" t="str">
        <f t="shared" si="1"/>
        <v>수위계(리드스위치식)(3.0m)3.0m 계측</v>
      </c>
      <c r="R50" s="403" t="str">
        <f t="shared" si="2"/>
        <v>대</v>
      </c>
      <c r="S50" s="404">
        <f t="shared" si="3"/>
        <v>0</v>
      </c>
      <c r="T50" s="404">
        <f t="shared" si="4"/>
        <v>0</v>
      </c>
      <c r="U50" s="404">
        <f t="shared" si="5"/>
        <v>0</v>
      </c>
    </row>
    <row r="51" spans="1:21" ht="26.1" customHeight="1">
      <c r="A51" s="342"/>
      <c r="B51" s="72">
        <f t="shared" si="28"/>
        <v>311</v>
      </c>
      <c r="C51" s="67" t="str">
        <f>VLOOKUP(B51,'나. 일위대가(2. 산출기초)'!$B:$E,2,0)</f>
        <v>수위계(리드스위치식)(3.5m)</v>
      </c>
      <c r="D51" s="67" t="str">
        <f>VLOOKUP(B51,'나. 일위대가(2. 산출기초)'!$B:$E,3,0)</f>
        <v>3.5m 계측</v>
      </c>
      <c r="E51" s="68" t="str">
        <f>VLOOKUP(B51,'나. 일위대가(2. 산출기초)'!$B:$E,4,0)</f>
        <v>대</v>
      </c>
      <c r="F51" s="71">
        <v>1</v>
      </c>
      <c r="G51" s="69"/>
      <c r="H51" s="69"/>
      <c r="I51" s="69"/>
      <c r="J51" s="69"/>
      <c r="K51" s="69"/>
      <c r="L51" s="69"/>
      <c r="M51" s="69"/>
      <c r="N51" s="69"/>
      <c r="O51" s="69"/>
      <c r="P51" s="401">
        <f t="shared" si="0"/>
        <v>311</v>
      </c>
      <c r="Q51" s="402" t="str">
        <f t="shared" si="1"/>
        <v>수위계(리드스위치식)(3.5m)3.5m 계측</v>
      </c>
      <c r="R51" s="403" t="str">
        <f t="shared" si="2"/>
        <v>대</v>
      </c>
      <c r="S51" s="404">
        <f t="shared" si="3"/>
        <v>0</v>
      </c>
      <c r="T51" s="404">
        <f t="shared" si="4"/>
        <v>0</v>
      </c>
      <c r="U51" s="404">
        <f t="shared" si="5"/>
        <v>0</v>
      </c>
    </row>
    <row r="52" spans="1:21" ht="26.1" customHeight="1">
      <c r="A52" s="342"/>
      <c r="B52" s="72">
        <f t="shared" si="28"/>
        <v>312</v>
      </c>
      <c r="C52" s="67" t="str">
        <f>VLOOKUP(B52,'나. 일위대가(2. 산출기초)'!$B:$E,2,0)</f>
        <v>전원선(2.5㎟) 포설</v>
      </c>
      <c r="D52" s="67" t="str">
        <f>VLOOKUP(B52,'나. 일위대가(2. 산출기초)'!$B:$E,3,0)</f>
        <v>VCT-2.5㎟-2C</v>
      </c>
      <c r="E52" s="68" t="str">
        <f>VLOOKUP(B52,'나. 일위대가(2. 산출기초)'!$B:$E,4,0)</f>
        <v>m</v>
      </c>
      <c r="F52" s="71">
        <v>1</v>
      </c>
      <c r="G52" s="69"/>
      <c r="H52" s="69"/>
      <c r="I52" s="69"/>
      <c r="J52" s="69"/>
      <c r="K52" s="69"/>
      <c r="L52" s="69"/>
      <c r="M52" s="69"/>
      <c r="N52" s="69"/>
      <c r="O52" s="69"/>
      <c r="P52" s="401">
        <f t="shared" si="0"/>
        <v>312</v>
      </c>
      <c r="Q52" s="402" t="str">
        <f t="shared" si="1"/>
        <v>전원선(2.5㎟) 포설VCT-2.5㎟-2C</v>
      </c>
      <c r="R52" s="403" t="str">
        <f t="shared" si="2"/>
        <v>m</v>
      </c>
      <c r="S52" s="404">
        <f t="shared" si="3"/>
        <v>0</v>
      </c>
      <c r="T52" s="404">
        <f t="shared" si="4"/>
        <v>0</v>
      </c>
      <c r="U52" s="404">
        <f t="shared" si="5"/>
        <v>0</v>
      </c>
    </row>
    <row r="53" spans="1:21" ht="26.1" customHeight="1">
      <c r="A53" s="342"/>
      <c r="B53" s="72">
        <f t="shared" si="28"/>
        <v>313</v>
      </c>
      <c r="C53" s="67" t="str">
        <f>VLOOKUP(B53,'나. 일위대가(2. 산출기초)'!$B:$E,2,0)</f>
        <v>신호선(CVV) 포설</v>
      </c>
      <c r="D53" s="67" t="str">
        <f>VLOOKUP(B53,'나. 일위대가(2. 산출기초)'!$B:$E,3,0)</f>
        <v>CPEV-S-0.65㎜-20P</v>
      </c>
      <c r="E53" s="68" t="str">
        <f>VLOOKUP(B53,'나. 일위대가(2. 산출기초)'!$B:$E,4,0)</f>
        <v>m</v>
      </c>
      <c r="F53" s="71">
        <v>1</v>
      </c>
      <c r="G53" s="69"/>
      <c r="H53" s="69"/>
      <c r="I53" s="69"/>
      <c r="J53" s="69"/>
      <c r="K53" s="69"/>
      <c r="L53" s="69"/>
      <c r="M53" s="69"/>
      <c r="N53" s="69"/>
      <c r="O53" s="69"/>
      <c r="P53" s="401">
        <f t="shared" si="0"/>
        <v>313</v>
      </c>
      <c r="Q53" s="402" t="str">
        <f t="shared" si="1"/>
        <v>신호선(CVV) 포설CPEV-S-0.65㎜-20P</v>
      </c>
      <c r="R53" s="403" t="str">
        <f t="shared" si="2"/>
        <v>m</v>
      </c>
      <c r="S53" s="404">
        <f t="shared" si="3"/>
        <v>0</v>
      </c>
      <c r="T53" s="404">
        <f t="shared" si="4"/>
        <v>0</v>
      </c>
      <c r="U53" s="404">
        <f t="shared" si="5"/>
        <v>0</v>
      </c>
    </row>
    <row r="54" spans="1:21" ht="26.1" customHeight="1">
      <c r="A54" s="342"/>
      <c r="B54" s="409">
        <f t="shared" si="28"/>
        <v>314</v>
      </c>
      <c r="C54" s="410" t="str">
        <f>VLOOKUP(B54,'나. 일위대가(2. 산출기초)'!$B:$E,2,0)</f>
        <v>리드식 코더 설치</v>
      </c>
      <c r="D54" s="410" t="str">
        <f>VLOOKUP(B54,'나. 일위대가(2. 산출기초)'!$B:$E,3,0)</f>
        <v>리드식용</v>
      </c>
      <c r="E54" s="411" t="str">
        <f>VLOOKUP(B54,'나. 일위대가(2. 산출기초)'!$B:$E,4,0)</f>
        <v>대</v>
      </c>
      <c r="F54" s="412">
        <v>1</v>
      </c>
      <c r="G54" s="413"/>
      <c r="H54" s="413"/>
      <c r="I54" s="413"/>
      <c r="J54" s="413"/>
      <c r="K54" s="413"/>
      <c r="L54" s="413"/>
      <c r="M54" s="413"/>
      <c r="N54" s="413"/>
      <c r="O54" s="413"/>
      <c r="P54" s="401">
        <f t="shared" si="0"/>
        <v>314</v>
      </c>
      <c r="Q54" s="402" t="str">
        <f t="shared" si="1"/>
        <v>리드식 코더 설치리드식용</v>
      </c>
      <c r="R54" s="403" t="str">
        <f t="shared" si="2"/>
        <v>대</v>
      </c>
      <c r="S54" s="404">
        <f t="shared" si="3"/>
        <v>0</v>
      </c>
      <c r="T54" s="404">
        <f t="shared" si="4"/>
        <v>0</v>
      </c>
      <c r="U54" s="404">
        <f t="shared" si="5"/>
        <v>0</v>
      </c>
    </row>
    <row r="55" spans="1:21" ht="26.1" customHeight="1">
      <c r="A55" s="342"/>
      <c r="B55" s="414">
        <f t="shared" si="28"/>
        <v>315</v>
      </c>
      <c r="C55" s="63" t="str">
        <f>VLOOKUP(B55,'나. 일위대가(2. 산출기초)'!$B:$E,2,0)</f>
        <v>선간피뢰기 설치</v>
      </c>
      <c r="D55" s="63" t="str">
        <f>VLOOKUP(B55,'나. 일위대가(2. 산출기초)'!$B:$E,3,0)</f>
        <v>리드식용</v>
      </c>
      <c r="E55" s="64" t="str">
        <f>VLOOKUP(B55,'나. 일위대가(2. 산출기초)'!$B:$E,4,0)</f>
        <v>대</v>
      </c>
      <c r="F55" s="415">
        <v>1</v>
      </c>
      <c r="G55" s="65"/>
      <c r="H55" s="65"/>
      <c r="I55" s="65"/>
      <c r="J55" s="65"/>
      <c r="K55" s="65"/>
      <c r="L55" s="65"/>
      <c r="M55" s="65"/>
      <c r="N55" s="65"/>
      <c r="O55" s="65"/>
      <c r="P55" s="401">
        <f t="shared" si="0"/>
        <v>315</v>
      </c>
      <c r="Q55" s="402" t="str">
        <f t="shared" si="1"/>
        <v>선간피뢰기 설치리드식용</v>
      </c>
      <c r="R55" s="403" t="str">
        <f t="shared" si="2"/>
        <v>대</v>
      </c>
      <c r="S55" s="404">
        <f t="shared" si="3"/>
        <v>0</v>
      </c>
      <c r="T55" s="404">
        <f t="shared" si="4"/>
        <v>0</v>
      </c>
      <c r="U55" s="404">
        <f t="shared" si="5"/>
        <v>0</v>
      </c>
    </row>
    <row r="56" spans="1:21" ht="26.1" customHeight="1">
      <c r="A56" s="342"/>
      <c r="B56" s="72">
        <f t="shared" si="28"/>
        <v>316</v>
      </c>
      <c r="C56" s="67" t="str">
        <f>VLOOKUP(B56,'나. 일위대가(2. 산출기초)'!$B:$E,2,0)</f>
        <v>여과기</v>
      </c>
      <c r="D56" s="67" t="str">
        <f>VLOOKUP(B56,'나. 일위대가(2. 산출기초)'!$B:$E,3,0)</f>
        <v>리드식용</v>
      </c>
      <c r="E56" s="68" t="str">
        <f>VLOOKUP(B56,'나. 일위대가(2. 산출기초)'!$B:$E,4,0)</f>
        <v>조</v>
      </c>
      <c r="F56" s="71">
        <v>1</v>
      </c>
      <c r="G56" s="69"/>
      <c r="H56" s="69"/>
      <c r="I56" s="69"/>
      <c r="J56" s="69"/>
      <c r="K56" s="69"/>
      <c r="L56" s="69"/>
      <c r="M56" s="69"/>
      <c r="N56" s="69"/>
      <c r="O56" s="69"/>
      <c r="P56" s="401">
        <f t="shared" si="0"/>
        <v>316</v>
      </c>
      <c r="Q56" s="402" t="str">
        <f t="shared" si="1"/>
        <v>여과기리드식용</v>
      </c>
      <c r="R56" s="403" t="str">
        <f t="shared" si="2"/>
        <v>조</v>
      </c>
      <c r="S56" s="404">
        <f t="shared" si="3"/>
        <v>0</v>
      </c>
      <c r="T56" s="404">
        <f t="shared" si="4"/>
        <v>0</v>
      </c>
      <c r="U56" s="404">
        <f t="shared" si="5"/>
        <v>0</v>
      </c>
    </row>
    <row r="57" spans="1:21" ht="26.1" customHeight="1">
      <c r="A57" s="342"/>
      <c r="B57" s="72">
        <f t="shared" si="28"/>
        <v>317</v>
      </c>
      <c r="C57" s="67" t="str">
        <f>VLOOKUP(B57,'나. 일위대가(2. 산출기초)'!$B:$E,2,0)</f>
        <v>설치금구</v>
      </c>
      <c r="D57" s="67" t="str">
        <f>VLOOKUP(B57,'나. 일위대가(2. 산출기초)'!$B:$E,3,0)</f>
        <v>리드식용</v>
      </c>
      <c r="E57" s="68" t="str">
        <f>VLOOKUP(B57,'나. 일위대가(2. 산출기초)'!$B:$E,4,0)</f>
        <v>조</v>
      </c>
      <c r="F57" s="71">
        <v>1</v>
      </c>
      <c r="G57" s="69"/>
      <c r="H57" s="69"/>
      <c r="I57" s="69"/>
      <c r="J57" s="69"/>
      <c r="K57" s="69"/>
      <c r="L57" s="69"/>
      <c r="M57" s="69"/>
      <c r="N57" s="69"/>
      <c r="O57" s="69"/>
      <c r="P57" s="401">
        <f t="shared" si="0"/>
        <v>317</v>
      </c>
      <c r="Q57" s="402" t="str">
        <f t="shared" si="1"/>
        <v>설치금구리드식용</v>
      </c>
      <c r="R57" s="403" t="str">
        <f t="shared" si="2"/>
        <v>조</v>
      </c>
      <c r="S57" s="404">
        <f t="shared" si="3"/>
        <v>0</v>
      </c>
      <c r="T57" s="404">
        <f t="shared" si="4"/>
        <v>0</v>
      </c>
      <c r="U57" s="404">
        <f t="shared" si="5"/>
        <v>0</v>
      </c>
    </row>
    <row r="58" spans="1:21" ht="26.1" customHeight="1">
      <c r="A58" s="342"/>
      <c r="B58" s="72">
        <f t="shared" si="28"/>
        <v>318</v>
      </c>
      <c r="C58" s="67" t="str">
        <f>VLOOKUP(B58,'나. 일위대가(2. 산출기초)'!$B:$E,2,0)</f>
        <v>수위계(리드식) 히터 설치</v>
      </c>
      <c r="D58" s="67" t="str">
        <f>VLOOKUP(B58,'나. 일위대가(2. 산출기초)'!$B:$E,3,0)</f>
        <v>100W type</v>
      </c>
      <c r="E58" s="68" t="str">
        <f>VLOOKUP(B58,'나. 일위대가(2. 산출기초)'!$B:$E,4,0)</f>
        <v>식</v>
      </c>
      <c r="F58" s="71">
        <v>1</v>
      </c>
      <c r="G58" s="69"/>
      <c r="H58" s="69"/>
      <c r="I58" s="69"/>
      <c r="J58" s="69"/>
      <c r="K58" s="69"/>
      <c r="L58" s="69"/>
      <c r="M58" s="69"/>
      <c r="N58" s="69"/>
      <c r="O58" s="69"/>
      <c r="P58" s="401">
        <f t="shared" si="0"/>
        <v>318</v>
      </c>
      <c r="Q58" s="402" t="str">
        <f t="shared" si="1"/>
        <v>수위계(리드식) 히터 설치100W type</v>
      </c>
      <c r="R58" s="403" t="str">
        <f t="shared" si="2"/>
        <v>식</v>
      </c>
      <c r="S58" s="404">
        <f t="shared" si="3"/>
        <v>0</v>
      </c>
      <c r="T58" s="404">
        <f t="shared" si="4"/>
        <v>0</v>
      </c>
      <c r="U58" s="404">
        <f t="shared" si="5"/>
        <v>0</v>
      </c>
    </row>
    <row r="59" spans="1:21" ht="26.1" customHeight="1">
      <c r="A59" s="342"/>
      <c r="B59" s="72">
        <f t="shared" si="28"/>
        <v>319</v>
      </c>
      <c r="C59" s="67" t="str">
        <f>VLOOKUP(B59,'나. 일위대가(2. 산출기초)'!$B:$E,2,0)</f>
        <v>수위계(리드식) 컨트롤러</v>
      </c>
      <c r="D59" s="67" t="str">
        <f>VLOOKUP(B59,'나. 일위대가(2. 산출기초)'!$B:$E,3,0)</f>
        <v>Rack mount type</v>
      </c>
      <c r="E59" s="68" t="str">
        <f>VLOOKUP(B59,'나. 일위대가(2. 산출기초)'!$B:$E,4,0)</f>
        <v>대</v>
      </c>
      <c r="F59" s="71">
        <v>1</v>
      </c>
      <c r="G59" s="69"/>
      <c r="H59" s="69"/>
      <c r="I59" s="69"/>
      <c r="J59" s="69"/>
      <c r="K59" s="69"/>
      <c r="L59" s="69"/>
      <c r="M59" s="69"/>
      <c r="N59" s="69"/>
      <c r="O59" s="69"/>
      <c r="P59" s="401">
        <f t="shared" si="0"/>
        <v>319</v>
      </c>
      <c r="Q59" s="402" t="str">
        <f t="shared" si="1"/>
        <v>수위계(리드식) 컨트롤러Rack mount type</v>
      </c>
      <c r="R59" s="403" t="str">
        <f t="shared" si="2"/>
        <v>대</v>
      </c>
      <c r="S59" s="404">
        <f t="shared" si="3"/>
        <v>0</v>
      </c>
      <c r="T59" s="404">
        <f t="shared" si="4"/>
        <v>0</v>
      </c>
      <c r="U59" s="404">
        <f t="shared" si="5"/>
        <v>0</v>
      </c>
    </row>
    <row r="60" spans="1:21" ht="26.1" customHeight="1">
      <c r="A60" s="342"/>
      <c r="B60" s="72">
        <f t="shared" si="28"/>
        <v>320</v>
      </c>
      <c r="C60" s="67" t="str">
        <f>VLOOKUP(B60,'나. 일위대가(2. 산출기초)'!$B:$E,2,0)</f>
        <v>수위계(리드식) 어레스터</v>
      </c>
      <c r="D60" s="67" t="str">
        <f>VLOOKUP(B60,'나. 일위대가(2. 산출기초)'!$B:$E,3,0)</f>
        <v>리드식용 200V</v>
      </c>
      <c r="E60" s="68" t="str">
        <f>VLOOKUP(B60,'나. 일위대가(2. 산출기초)'!$B:$E,4,0)</f>
        <v>대</v>
      </c>
      <c r="F60" s="71">
        <v>1</v>
      </c>
      <c r="G60" s="69"/>
      <c r="H60" s="69"/>
      <c r="I60" s="69"/>
      <c r="J60" s="69"/>
      <c r="K60" s="69"/>
      <c r="L60" s="69"/>
      <c r="M60" s="69"/>
      <c r="N60" s="69"/>
      <c r="O60" s="69"/>
      <c r="P60" s="401">
        <f t="shared" si="0"/>
        <v>320</v>
      </c>
      <c r="Q60" s="402" t="str">
        <f t="shared" si="1"/>
        <v>수위계(리드식) 어레스터리드식용 200V</v>
      </c>
      <c r="R60" s="403" t="str">
        <f t="shared" si="2"/>
        <v>대</v>
      </c>
      <c r="S60" s="404">
        <f t="shared" si="3"/>
        <v>0</v>
      </c>
      <c r="T60" s="404">
        <f t="shared" si="4"/>
        <v>0</v>
      </c>
      <c r="U60" s="404">
        <f t="shared" si="5"/>
        <v>0</v>
      </c>
    </row>
    <row r="61" spans="1:21" ht="26.1" customHeight="1">
      <c r="A61" s="342"/>
      <c r="B61" s="72">
        <f t="shared" si="28"/>
        <v>321</v>
      </c>
      <c r="C61" s="67" t="str">
        <f>VLOOKUP(B61,'나. 일위대가(2. 산출기초)'!$B:$E,2,0)</f>
        <v>리드식 수위계 3.5m 1단 3.5m 2단 교량 시공(가평군 선촌2교)</v>
      </c>
      <c r="D61" s="67" t="str">
        <f>VLOOKUP(B61,'나. 일위대가(2. 산출기초)'!$B:$E,3,0)</f>
        <v>수위계 고정판, 빔고정판 포함, 케이블 배관,스텐 통수망, 현장 시공</v>
      </c>
      <c r="E61" s="68" t="str">
        <f>VLOOKUP(B61,'나. 일위대가(2. 산출기초)'!$B:$E,4,0)</f>
        <v>지점</v>
      </c>
      <c r="F61" s="71">
        <v>1</v>
      </c>
      <c r="G61" s="69"/>
      <c r="H61" s="69"/>
      <c r="I61" s="69"/>
      <c r="J61" s="69"/>
      <c r="K61" s="69"/>
      <c r="L61" s="69"/>
      <c r="M61" s="69"/>
      <c r="N61" s="69"/>
      <c r="O61" s="69"/>
      <c r="P61" s="401">
        <f t="shared" si="0"/>
        <v>321</v>
      </c>
      <c r="Q61" s="402" t="str">
        <f t="shared" si="1"/>
        <v>리드식 수위계 3.5m 1단 3.5m 2단 교량 시공(가평군 선촌2교)수위계 고정판, 빔고정판 포함, 케이블 배관,스텐 통수망, 현장 시공</v>
      </c>
      <c r="R61" s="403" t="str">
        <f t="shared" si="2"/>
        <v>지점</v>
      </c>
      <c r="S61" s="404">
        <f t="shared" si="3"/>
        <v>0</v>
      </c>
      <c r="T61" s="404">
        <f t="shared" si="4"/>
        <v>0</v>
      </c>
      <c r="U61" s="404">
        <f t="shared" si="5"/>
        <v>0</v>
      </c>
    </row>
    <row r="62" spans="1:21" ht="26.1" customHeight="1">
      <c r="A62" s="342"/>
      <c r="B62" s="72">
        <f t="shared" si="28"/>
        <v>322</v>
      </c>
      <c r="C62" s="67" t="str">
        <f>VLOOKUP(B62,'나. 일위대가(2. 산출기초)'!$B:$E,2,0)</f>
        <v>리드식 수위계 3.5m 1단 1.5m 2단 교량 시공(가평군 화악교)</v>
      </c>
      <c r="D62" s="67" t="str">
        <f>VLOOKUP(B62,'나. 일위대가(2. 산출기초)'!$B:$E,3,0)</f>
        <v>수위계 고정판, 빔고정판 포함, 케이블 배관,스텐 통수망, 현장 시공</v>
      </c>
      <c r="E62" s="68" t="str">
        <f>VLOOKUP(B62,'나. 일위대가(2. 산출기초)'!$B:$E,4,0)</f>
        <v>지점</v>
      </c>
      <c r="F62" s="71">
        <v>1</v>
      </c>
      <c r="G62" s="69"/>
      <c r="H62" s="69"/>
      <c r="I62" s="69"/>
      <c r="J62" s="69"/>
      <c r="K62" s="69"/>
      <c r="L62" s="69"/>
      <c r="M62" s="69"/>
      <c r="N62" s="69"/>
      <c r="O62" s="69"/>
      <c r="P62" s="401">
        <f t="shared" ref="P62:P64" si="29">B62</f>
        <v>322</v>
      </c>
      <c r="Q62" s="402" t="str">
        <f t="shared" ref="Q62:Q64" si="30">CONCATENATE(C62,D62)</f>
        <v>리드식 수위계 3.5m 1단 1.5m 2단 교량 시공(가평군 화악교)수위계 고정판, 빔고정판 포함, 케이블 배관,스텐 통수망, 현장 시공</v>
      </c>
      <c r="R62" s="403" t="str">
        <f t="shared" ref="R62:R64" si="31">E62</f>
        <v>지점</v>
      </c>
      <c r="S62" s="404">
        <f t="shared" ref="S62:S64" si="32">G62</f>
        <v>0</v>
      </c>
      <c r="T62" s="404">
        <f t="shared" ref="T62:T64" si="33">I62</f>
        <v>0</v>
      </c>
      <c r="U62" s="404">
        <f t="shared" ref="U62:U64" si="34">K62</f>
        <v>0</v>
      </c>
    </row>
    <row r="63" spans="1:21" ht="26.1" customHeight="1">
      <c r="A63" s="342"/>
      <c r="B63" s="72">
        <f t="shared" si="28"/>
        <v>323</v>
      </c>
      <c r="C63" s="67" t="str">
        <f>VLOOKUP(B63,'나. 일위대가(2. 산출기초)'!$B:$E,2,0)</f>
        <v>리드식 수위계 3.5m 1단 1.5m 2단 교량시공(괴산군 월문교)</v>
      </c>
      <c r="D63" s="67" t="str">
        <f>VLOOKUP(B63,'나. 일위대가(2. 산출기초)'!$B:$E,3,0)</f>
        <v>수위계 고정판, 빔고정판 포함, 케이블 배관,스텐 통수망, 현장 시공</v>
      </c>
      <c r="E63" s="68" t="str">
        <f>VLOOKUP(B63,'나. 일위대가(2. 산출기초)'!$B:$E,4,0)</f>
        <v>지점</v>
      </c>
      <c r="F63" s="71">
        <v>1</v>
      </c>
      <c r="G63" s="69"/>
      <c r="H63" s="69"/>
      <c r="I63" s="69"/>
      <c r="J63" s="69"/>
      <c r="K63" s="69"/>
      <c r="L63" s="69"/>
      <c r="M63" s="69"/>
      <c r="N63" s="69"/>
      <c r="O63" s="69"/>
      <c r="P63" s="401">
        <f t="shared" si="29"/>
        <v>323</v>
      </c>
      <c r="Q63" s="402" t="str">
        <f t="shared" si="30"/>
        <v>리드식 수위계 3.5m 1단 1.5m 2단 교량시공(괴산군 월문교)수위계 고정판, 빔고정판 포함, 케이블 배관,스텐 통수망, 현장 시공</v>
      </c>
      <c r="R63" s="403" t="str">
        <f t="shared" si="31"/>
        <v>지점</v>
      </c>
      <c r="S63" s="404">
        <f t="shared" si="32"/>
        <v>0</v>
      </c>
      <c r="T63" s="404">
        <f t="shared" si="33"/>
        <v>0</v>
      </c>
      <c r="U63" s="404">
        <f t="shared" si="34"/>
        <v>0</v>
      </c>
    </row>
    <row r="64" spans="1:21" ht="26.1" customHeight="1">
      <c r="A64" s="342"/>
      <c r="B64" s="72">
        <f t="shared" si="28"/>
        <v>324</v>
      </c>
      <c r="C64" s="67" t="str">
        <f>VLOOKUP(B64,'나. 일위대가(2. 산출기초)'!$B:$E,2,0)</f>
        <v>리드식 수위계 3.5m 1단 교량시공(괴산군 적석교)</v>
      </c>
      <c r="D64" s="67" t="str">
        <f>VLOOKUP(B64,'나. 일위대가(2. 산출기초)'!$B:$E,3,0)</f>
        <v>수위계 고정판, 빔고정판 포함, 케이블 배관,스텐 통수망, 현장 시공</v>
      </c>
      <c r="E64" s="68" t="str">
        <f>VLOOKUP(B64,'나. 일위대가(2. 산출기초)'!$B:$E,4,0)</f>
        <v>지점</v>
      </c>
      <c r="F64" s="71">
        <v>1</v>
      </c>
      <c r="G64" s="69"/>
      <c r="H64" s="69"/>
      <c r="I64" s="69"/>
      <c r="J64" s="69"/>
      <c r="K64" s="69"/>
      <c r="L64" s="69"/>
      <c r="M64" s="69"/>
      <c r="N64" s="69"/>
      <c r="O64" s="69"/>
      <c r="P64" s="401">
        <f t="shared" si="29"/>
        <v>324</v>
      </c>
      <c r="Q64" s="402" t="str">
        <f t="shared" si="30"/>
        <v>리드식 수위계 3.5m 1단 교량시공(괴산군 적석교)수위계 고정판, 빔고정판 포함, 케이블 배관,스텐 통수망, 현장 시공</v>
      </c>
      <c r="R64" s="403" t="str">
        <f t="shared" si="31"/>
        <v>지점</v>
      </c>
      <c r="S64" s="404">
        <f t="shared" si="32"/>
        <v>0</v>
      </c>
      <c r="T64" s="404">
        <f t="shared" si="33"/>
        <v>0</v>
      </c>
      <c r="U64" s="404">
        <f t="shared" si="34"/>
        <v>0</v>
      </c>
    </row>
    <row r="65" spans="1:21" ht="26.1" customHeight="1">
      <c r="A65" s="342"/>
      <c r="B65" s="72">
        <f t="shared" si="28"/>
        <v>325</v>
      </c>
      <c r="C65" s="67" t="str">
        <f>VLOOKUP(B65,'나. 일위대가(2. 산출기초)'!$B:$E,2,0)</f>
        <v>리드식 수위계 3.0m 1단 교량시공(아산시 운교교)</v>
      </c>
      <c r="D65" s="67" t="str">
        <f>VLOOKUP(B65,'나. 일위대가(2. 산출기초)'!$B:$E,3,0)</f>
        <v>수위계 고정판, 빔고정판 포함, 케이블 배관,스텐 통수망, 현장 시공</v>
      </c>
      <c r="E65" s="68" t="str">
        <f>VLOOKUP(B65,'나. 일위대가(2. 산출기초)'!$B:$E,4,0)</f>
        <v>지점</v>
      </c>
      <c r="F65" s="71">
        <v>1</v>
      </c>
      <c r="G65" s="69"/>
      <c r="H65" s="69"/>
      <c r="I65" s="69"/>
      <c r="J65" s="69"/>
      <c r="K65" s="69"/>
      <c r="L65" s="69"/>
      <c r="M65" s="69"/>
      <c r="N65" s="69"/>
      <c r="O65" s="69"/>
      <c r="P65" s="401">
        <f t="shared" ref="P65:P69" si="35">B65</f>
        <v>325</v>
      </c>
      <c r="Q65" s="402" t="str">
        <f t="shared" ref="Q65:Q69" si="36">CONCATENATE(C65,D65)</f>
        <v>리드식 수위계 3.0m 1단 교량시공(아산시 운교교)수위계 고정판, 빔고정판 포함, 케이블 배관,스텐 통수망, 현장 시공</v>
      </c>
      <c r="R65" s="403" t="str">
        <f t="shared" ref="R65:R69" si="37">E65</f>
        <v>지점</v>
      </c>
      <c r="S65" s="404">
        <f t="shared" ref="S65:S69" si="38">G65</f>
        <v>0</v>
      </c>
      <c r="T65" s="404">
        <f t="shared" ref="T65:T69" si="39">I65</f>
        <v>0</v>
      </c>
      <c r="U65" s="404">
        <f t="shared" ref="U65:U69" si="40">K65</f>
        <v>0</v>
      </c>
    </row>
    <row r="66" spans="1:21" ht="26.1" customHeight="1">
      <c r="A66" s="342"/>
      <c r="B66" s="72">
        <f t="shared" si="28"/>
        <v>326</v>
      </c>
      <c r="C66" s="67" t="str">
        <f>VLOOKUP(B66,'나. 일위대가(2. 산출기초)'!$B:$E,2,0)</f>
        <v>리드식 수위계 3.5m 1단 교량시공(안성시 두현교)</v>
      </c>
      <c r="D66" s="67" t="str">
        <f>VLOOKUP(B66,'나. 일위대가(2. 산출기초)'!$B:$E,3,0)</f>
        <v>수위계 고정판, 빔고정판 포함, 케이블 배관,스텐 통수망, 현장 시공</v>
      </c>
      <c r="E66" s="68" t="str">
        <f>VLOOKUP(B66,'나. 일위대가(2. 산출기초)'!$B:$E,4,0)</f>
        <v>지점</v>
      </c>
      <c r="F66" s="71">
        <v>1</v>
      </c>
      <c r="G66" s="69"/>
      <c r="H66" s="69"/>
      <c r="I66" s="69"/>
      <c r="J66" s="69"/>
      <c r="K66" s="69"/>
      <c r="L66" s="69"/>
      <c r="M66" s="69"/>
      <c r="N66" s="69"/>
      <c r="O66" s="69"/>
      <c r="P66" s="401">
        <f t="shared" si="35"/>
        <v>326</v>
      </c>
      <c r="Q66" s="402" t="str">
        <f t="shared" si="36"/>
        <v>리드식 수위계 3.5m 1단 교량시공(안성시 두현교)수위계 고정판, 빔고정판 포함, 케이블 배관,스텐 통수망, 현장 시공</v>
      </c>
      <c r="R66" s="403" t="str">
        <f t="shared" si="37"/>
        <v>지점</v>
      </c>
      <c r="S66" s="404">
        <f t="shared" si="38"/>
        <v>0</v>
      </c>
      <c r="T66" s="404">
        <f t="shared" si="39"/>
        <v>0</v>
      </c>
      <c r="U66" s="404">
        <f t="shared" si="40"/>
        <v>0</v>
      </c>
    </row>
    <row r="67" spans="1:21" ht="26.1" customHeight="1">
      <c r="A67" s="342"/>
      <c r="B67" s="72">
        <f t="shared" si="28"/>
        <v>327</v>
      </c>
      <c r="C67" s="67" t="str">
        <f>VLOOKUP(B67,'나. 일위대가(2. 산출기초)'!$B:$E,2,0)</f>
        <v>리드식 수위계 3.5m 1단 교량시공(용인시 전궁교)</v>
      </c>
      <c r="D67" s="67" t="str">
        <f>VLOOKUP(B67,'나. 일위대가(2. 산출기초)'!$B:$E,3,0)</f>
        <v>수위계 고정판, 빔고정판 포함, 케이블 배관,스텐 통수망, 현장 시공</v>
      </c>
      <c r="E67" s="68" t="str">
        <f>VLOOKUP(B67,'나. 일위대가(2. 산출기초)'!$B:$E,4,0)</f>
        <v>지점</v>
      </c>
      <c r="F67" s="71">
        <v>1</v>
      </c>
      <c r="G67" s="69"/>
      <c r="H67" s="69"/>
      <c r="I67" s="69"/>
      <c r="J67" s="69"/>
      <c r="K67" s="69"/>
      <c r="L67" s="69"/>
      <c r="M67" s="69"/>
      <c r="N67" s="69"/>
      <c r="O67" s="69"/>
      <c r="P67" s="401">
        <f t="shared" si="35"/>
        <v>327</v>
      </c>
      <c r="Q67" s="402" t="str">
        <f t="shared" si="36"/>
        <v>리드식 수위계 3.5m 1단 교량시공(용인시 전궁교)수위계 고정판, 빔고정판 포함, 케이블 배관,스텐 통수망, 현장 시공</v>
      </c>
      <c r="R67" s="403" t="str">
        <f t="shared" si="37"/>
        <v>지점</v>
      </c>
      <c r="S67" s="404">
        <f t="shared" si="38"/>
        <v>0</v>
      </c>
      <c r="T67" s="404">
        <f t="shared" si="39"/>
        <v>0</v>
      </c>
      <c r="U67" s="404">
        <f t="shared" si="40"/>
        <v>0</v>
      </c>
    </row>
    <row r="68" spans="1:21" ht="26.1" customHeight="1">
      <c r="A68" s="342"/>
      <c r="B68" s="72">
        <f t="shared" si="28"/>
        <v>328</v>
      </c>
      <c r="C68" s="67" t="str">
        <f>VLOOKUP(B68,'나. 일위대가(2. 산출기초)'!$B:$E,2,0)</f>
        <v>리드식 수위계 3.5m 1단 2.0m 2단 교량시공(의정부시 금신교)</v>
      </c>
      <c r="D68" s="67" t="str">
        <f>VLOOKUP(B68,'나. 일위대가(2. 산출기초)'!$B:$E,3,0)</f>
        <v>수위계 고정판, 빔고정판 포함, 케이블 배관,스텐 통수망, 현장 시공</v>
      </c>
      <c r="E68" s="68" t="str">
        <f>VLOOKUP(B68,'나. 일위대가(2. 산출기초)'!$B:$E,4,0)</f>
        <v>지점</v>
      </c>
      <c r="F68" s="71">
        <v>1</v>
      </c>
      <c r="G68" s="69"/>
      <c r="H68" s="69"/>
      <c r="I68" s="69"/>
      <c r="J68" s="69"/>
      <c r="K68" s="69"/>
      <c r="L68" s="69"/>
      <c r="M68" s="69"/>
      <c r="N68" s="69"/>
      <c r="O68" s="69"/>
      <c r="P68" s="401">
        <f t="shared" si="35"/>
        <v>328</v>
      </c>
      <c r="Q68" s="402" t="str">
        <f t="shared" si="36"/>
        <v>리드식 수위계 3.5m 1단 2.0m 2단 교량시공(의정부시 금신교)수위계 고정판, 빔고정판 포함, 케이블 배관,스텐 통수망, 현장 시공</v>
      </c>
      <c r="R68" s="403" t="str">
        <f t="shared" si="37"/>
        <v>지점</v>
      </c>
      <c r="S68" s="404">
        <f t="shared" si="38"/>
        <v>0</v>
      </c>
      <c r="T68" s="404">
        <f t="shared" si="39"/>
        <v>0</v>
      </c>
      <c r="U68" s="404">
        <f t="shared" si="40"/>
        <v>0</v>
      </c>
    </row>
    <row r="69" spans="1:21" ht="26.1" customHeight="1">
      <c r="A69" s="342"/>
      <c r="B69" s="72">
        <f t="shared" si="28"/>
        <v>329</v>
      </c>
      <c r="C69" s="67" t="str">
        <f>VLOOKUP(B69,'나. 일위대가(2. 산출기초)'!$B:$E,2,0)</f>
        <v>리드식 수위계 3.0m 1단 교량시공(제천시 송계교)</v>
      </c>
      <c r="D69" s="67" t="str">
        <f>VLOOKUP(B69,'나. 일위대가(2. 산출기초)'!$B:$E,3,0)</f>
        <v>수위계 고정판, 빔고정판 포함, 케이블 배관,스텐 통수망, 현장 시공</v>
      </c>
      <c r="E69" s="68" t="str">
        <f>VLOOKUP(B69,'나. 일위대가(2. 산출기초)'!$B:$E,4,0)</f>
        <v>지점</v>
      </c>
      <c r="F69" s="71">
        <v>1</v>
      </c>
      <c r="G69" s="69"/>
      <c r="H69" s="69"/>
      <c r="I69" s="69"/>
      <c r="J69" s="69"/>
      <c r="K69" s="69"/>
      <c r="L69" s="69"/>
      <c r="M69" s="69"/>
      <c r="N69" s="69"/>
      <c r="O69" s="69"/>
      <c r="P69" s="401">
        <f t="shared" si="35"/>
        <v>329</v>
      </c>
      <c r="Q69" s="402" t="str">
        <f t="shared" si="36"/>
        <v>리드식 수위계 3.0m 1단 교량시공(제천시 송계교)수위계 고정판, 빔고정판 포함, 케이블 배관,스텐 통수망, 현장 시공</v>
      </c>
      <c r="R69" s="403" t="str">
        <f t="shared" si="37"/>
        <v>지점</v>
      </c>
      <c r="S69" s="404">
        <f t="shared" si="38"/>
        <v>0</v>
      </c>
      <c r="T69" s="404">
        <f t="shared" si="39"/>
        <v>0</v>
      </c>
      <c r="U69" s="404">
        <f t="shared" si="40"/>
        <v>0</v>
      </c>
    </row>
    <row r="70" spans="1:21" ht="26.1" customHeight="1">
      <c r="A70" s="342"/>
      <c r="B70" s="72">
        <f t="shared" si="28"/>
        <v>330</v>
      </c>
      <c r="C70" s="67" t="str">
        <f>VLOOKUP(B70,'나. 일위대가(2. 산출기초)'!$B:$E,2,0)</f>
        <v>리드식 수위계 3.0m 1단 교량시공(충주시 봉계교)</v>
      </c>
      <c r="D70" s="67" t="str">
        <f>VLOOKUP(B70,'나. 일위대가(2. 산출기초)'!$B:$E,3,0)</f>
        <v>수위계 고정판, 빔고정판 포함, 케이블 배관,스텐 통수망, 현장 시공</v>
      </c>
      <c r="E70" s="68" t="str">
        <f>VLOOKUP(B70,'나. 일위대가(2. 산출기초)'!$B:$E,4,0)</f>
        <v>지점</v>
      </c>
      <c r="F70" s="71">
        <v>1</v>
      </c>
      <c r="G70" s="69"/>
      <c r="H70" s="69"/>
      <c r="I70" s="69"/>
      <c r="J70" s="69"/>
      <c r="K70" s="69"/>
      <c r="L70" s="69"/>
      <c r="M70" s="69"/>
      <c r="N70" s="69"/>
      <c r="O70" s="69"/>
      <c r="P70" s="401">
        <f t="shared" ref="P70" si="41">B70</f>
        <v>330</v>
      </c>
      <c r="Q70" s="402" t="str">
        <f t="shared" ref="Q70" si="42">CONCATENATE(C70,D70)</f>
        <v>리드식 수위계 3.0m 1단 교량시공(충주시 봉계교)수위계 고정판, 빔고정판 포함, 케이블 배관,스텐 통수망, 현장 시공</v>
      </c>
      <c r="R70" s="403" t="str">
        <f t="shared" ref="R70" si="43">E70</f>
        <v>지점</v>
      </c>
      <c r="S70" s="404">
        <f t="shared" ref="S70" si="44">G70</f>
        <v>0</v>
      </c>
      <c r="T70" s="404">
        <f t="shared" ref="T70" si="45">I70</f>
        <v>0</v>
      </c>
      <c r="U70" s="404">
        <f t="shared" ref="U70" si="46">K70</f>
        <v>0</v>
      </c>
    </row>
    <row r="71" spans="1:21" ht="26.1" customHeight="1">
      <c r="A71" s="342"/>
      <c r="B71" s="72">
        <f t="shared" si="28"/>
        <v>331</v>
      </c>
      <c r="C71" s="67" t="str">
        <f>VLOOKUP(B71,'나. 일위대가(2. 산출기초)'!$B:$E,2,0)</f>
        <v>리드식 수위계 3.5m 1단 교량시공(화성시 발안천2교)</v>
      </c>
      <c r="D71" s="67" t="str">
        <f>VLOOKUP(B71,'나. 일위대가(2. 산출기초)'!$B:$E,3,0)</f>
        <v>수위계 고정판, 빔고정판 포함, 케이블 배관,스텐 통수망, 현장 시공</v>
      </c>
      <c r="E71" s="68" t="str">
        <f>VLOOKUP(B71,'나. 일위대가(2. 산출기초)'!$B:$E,4,0)</f>
        <v>지점</v>
      </c>
      <c r="F71" s="71">
        <v>1</v>
      </c>
      <c r="G71" s="69"/>
      <c r="H71" s="69"/>
      <c r="I71" s="69"/>
      <c r="J71" s="69"/>
      <c r="K71" s="69"/>
      <c r="L71" s="69"/>
      <c r="M71" s="69"/>
      <c r="N71" s="69"/>
      <c r="O71" s="69"/>
      <c r="P71" s="401">
        <f t="shared" ref="P71" si="47">B71</f>
        <v>331</v>
      </c>
      <c r="Q71" s="402" t="str">
        <f t="shared" ref="Q71" si="48">CONCATENATE(C71,D71)</f>
        <v>리드식 수위계 3.5m 1단 교량시공(화성시 발안천2교)수위계 고정판, 빔고정판 포함, 케이블 배관,스텐 통수망, 현장 시공</v>
      </c>
      <c r="R71" s="403" t="str">
        <f t="shared" ref="R71" si="49">E71</f>
        <v>지점</v>
      </c>
      <c r="S71" s="404">
        <f t="shared" ref="S71" si="50">G71</f>
        <v>0</v>
      </c>
      <c r="T71" s="404">
        <f t="shared" ref="T71" si="51">I71</f>
        <v>0</v>
      </c>
      <c r="U71" s="404">
        <f t="shared" ref="U71" si="52">K71</f>
        <v>0</v>
      </c>
    </row>
    <row r="72" spans="1:21" ht="26.1" customHeight="1">
      <c r="A72" s="342"/>
      <c r="B72" s="72">
        <f t="shared" si="28"/>
        <v>332</v>
      </c>
      <c r="C72" s="67" t="str">
        <f>VLOOKUP(B72,'나. 일위대가(2. 산출기초)'!$B:$E,2,0)</f>
        <v>구조검토비</v>
      </c>
      <c r="D72" s="67" t="str">
        <f>VLOOKUP(B72,'나. 일위대가(2. 산출기초)'!$B:$E,3,0)</f>
        <v>교량 하중 계산</v>
      </c>
      <c r="E72" s="68" t="str">
        <f>VLOOKUP(B72,'나. 일위대가(2. 산출기초)'!$B:$E,4,0)</f>
        <v>지점</v>
      </c>
      <c r="F72" s="71">
        <v>1</v>
      </c>
      <c r="G72" s="69"/>
      <c r="H72" s="69"/>
      <c r="I72" s="69"/>
      <c r="J72" s="69"/>
      <c r="K72" s="69"/>
      <c r="L72" s="69"/>
      <c r="M72" s="69"/>
      <c r="N72" s="69"/>
      <c r="O72" s="69"/>
      <c r="P72" s="401">
        <f t="shared" ref="P72" si="53">B72</f>
        <v>332</v>
      </c>
      <c r="Q72" s="402" t="str">
        <f t="shared" ref="Q72" si="54">CONCATENATE(C72,D72)</f>
        <v>구조검토비교량 하중 계산</v>
      </c>
      <c r="R72" s="403" t="str">
        <f t="shared" ref="R72" si="55">E72</f>
        <v>지점</v>
      </c>
      <c r="S72" s="404">
        <f t="shared" ref="S72" si="56">G72</f>
        <v>0</v>
      </c>
      <c r="T72" s="404">
        <f t="shared" ref="T72" si="57">I72</f>
        <v>0</v>
      </c>
      <c r="U72" s="404">
        <f t="shared" ref="U72" si="58">K72</f>
        <v>0</v>
      </c>
    </row>
    <row r="73" spans="1:21" ht="26.1" customHeight="1">
      <c r="A73" s="342"/>
      <c r="B73" s="72">
        <f t="shared" si="28"/>
        <v>333</v>
      </c>
      <c r="C73" s="67" t="str">
        <f>VLOOKUP(B73,'나. 일위대가(2. 산출기초)'!$B:$E,2,0)</f>
        <v>수위영상확인장치 설치</v>
      </c>
      <c r="D73" s="67" t="str">
        <f>VLOOKUP(B73,'나. 일위대가(2. 산출기초)'!$B:$E,3,0)</f>
        <v>카메라, 라우터, VPN, 거치대, 라이트 포함</v>
      </c>
      <c r="E73" s="68" t="str">
        <f>VLOOKUP(B73,'나. 일위대가(2. 산출기초)'!$B:$E,4,0)</f>
        <v>대</v>
      </c>
      <c r="F73" s="71">
        <v>1</v>
      </c>
      <c r="G73" s="69"/>
      <c r="H73" s="69"/>
      <c r="I73" s="69"/>
      <c r="J73" s="69"/>
      <c r="K73" s="69"/>
      <c r="L73" s="69"/>
      <c r="M73" s="69"/>
      <c r="N73" s="69"/>
      <c r="O73" s="69"/>
      <c r="P73" s="401">
        <f t="shared" ref="P73:P79" si="59">B73</f>
        <v>333</v>
      </c>
      <c r="Q73" s="402" t="str">
        <f t="shared" ref="Q73:Q79" si="60">CONCATENATE(C73,D73)</f>
        <v>수위영상확인장치 설치카메라, 라우터, VPN, 거치대, 라이트 포함</v>
      </c>
      <c r="R73" s="403" t="str">
        <f t="shared" ref="R73:R79" si="61">E73</f>
        <v>대</v>
      </c>
      <c r="S73" s="404">
        <f t="shared" ref="S73:S79" si="62">G73</f>
        <v>0</v>
      </c>
      <c r="T73" s="404">
        <f t="shared" ref="T73:T79" si="63">I73</f>
        <v>0</v>
      </c>
      <c r="U73" s="404">
        <f t="shared" ref="U73:U79" si="64">K73</f>
        <v>0</v>
      </c>
    </row>
    <row r="74" spans="1:21" ht="26.1" customHeight="1">
      <c r="A74" s="342"/>
      <c r="B74" s="72">
        <f t="shared" si="28"/>
        <v>334</v>
      </c>
      <c r="C74" s="67" t="str">
        <f>VLOOKUP(B74,'나. 일위대가(2. 산출기초)'!$B:$E,2,0)</f>
        <v>수위영상확인장치 철거(재활용)</v>
      </c>
      <c r="D74" s="67" t="str">
        <f>VLOOKUP(B74,'나. 일위대가(2. 산출기초)'!$B:$E,3,0)</f>
        <v>카메라, 라우터, VPN, 거치대, 라이트 포함</v>
      </c>
      <c r="E74" s="68" t="str">
        <f>VLOOKUP(B74,'나. 일위대가(2. 산출기초)'!$B:$E,4,0)</f>
        <v>대</v>
      </c>
      <c r="F74" s="71">
        <v>1</v>
      </c>
      <c r="G74" s="69"/>
      <c r="H74" s="69"/>
      <c r="I74" s="69"/>
      <c r="J74" s="69"/>
      <c r="K74" s="69"/>
      <c r="L74" s="69"/>
      <c r="M74" s="69"/>
      <c r="N74" s="69"/>
      <c r="O74" s="69"/>
      <c r="P74" s="401">
        <f t="shared" si="59"/>
        <v>334</v>
      </c>
      <c r="Q74" s="402" t="str">
        <f t="shared" si="60"/>
        <v>수위영상확인장치 철거(재활용)카메라, 라우터, VPN, 거치대, 라이트 포함</v>
      </c>
      <c r="R74" s="403" t="str">
        <f t="shared" si="61"/>
        <v>대</v>
      </c>
      <c r="S74" s="404">
        <f t="shared" si="62"/>
        <v>0</v>
      </c>
      <c r="T74" s="404">
        <f t="shared" si="63"/>
        <v>0</v>
      </c>
      <c r="U74" s="404">
        <f t="shared" si="64"/>
        <v>0</v>
      </c>
    </row>
    <row r="75" spans="1:21" ht="26.1" customHeight="1">
      <c r="A75" s="342"/>
      <c r="B75" s="72">
        <f t="shared" si="28"/>
        <v>335</v>
      </c>
      <c r="C75" s="67" t="str">
        <f>VLOOKUP(B75,'나. 일위대가(2. 산출기초)'!$B:$E,2,0)</f>
        <v>UTP 케이블 포설</v>
      </c>
      <c r="D75" s="67" t="str">
        <f>VLOOKUP(B75,'나. 일위대가(2. 산출기초)'!$B:$E,3,0)</f>
        <v>CAT.6</v>
      </c>
      <c r="E75" s="68" t="str">
        <f>VLOOKUP(B75,'나. 일위대가(2. 산출기초)'!$B:$E,4,0)</f>
        <v>m</v>
      </c>
      <c r="F75" s="71">
        <v>1</v>
      </c>
      <c r="G75" s="69"/>
      <c r="H75" s="69"/>
      <c r="I75" s="69"/>
      <c r="J75" s="69"/>
      <c r="K75" s="69"/>
      <c r="L75" s="69"/>
      <c r="M75" s="69"/>
      <c r="N75" s="69"/>
      <c r="O75" s="69"/>
      <c r="P75" s="401">
        <f t="shared" si="59"/>
        <v>335</v>
      </c>
      <c r="Q75" s="402" t="str">
        <f t="shared" si="60"/>
        <v>UTP 케이블 포설CAT.6</v>
      </c>
      <c r="R75" s="403" t="str">
        <f t="shared" si="61"/>
        <v>m</v>
      </c>
      <c r="S75" s="404">
        <f t="shared" si="62"/>
        <v>0</v>
      </c>
      <c r="T75" s="404">
        <f t="shared" si="63"/>
        <v>0</v>
      </c>
      <c r="U75" s="404">
        <f t="shared" si="64"/>
        <v>0</v>
      </c>
    </row>
    <row r="76" spans="1:21" ht="26.1" customHeight="1">
      <c r="A76" s="342"/>
      <c r="B76" s="72">
        <f t="shared" si="28"/>
        <v>336</v>
      </c>
      <c r="C76" s="67" t="str">
        <f>VLOOKUP(B76,'나. 일위대가(2. 산출기초)'!$B:$E,2,0)</f>
        <v>레이더식수위계 거치대 설치</v>
      </c>
      <c r="D76" s="67" t="str">
        <f>VLOOKUP(B76,'나. 일위대가(2. 산출기초)'!$B:$E,3,0)</f>
        <v>거치대, 보호함 포함</v>
      </c>
      <c r="E76" s="68" t="str">
        <f>VLOOKUP(B76,'나. 일위대가(2. 산출기초)'!$B:$E,4,0)</f>
        <v>대</v>
      </c>
      <c r="F76" s="71">
        <v>1</v>
      </c>
      <c r="G76" s="69"/>
      <c r="H76" s="69"/>
      <c r="I76" s="69"/>
      <c r="J76" s="69"/>
      <c r="K76" s="69"/>
      <c r="L76" s="69"/>
      <c r="M76" s="69"/>
      <c r="N76" s="69"/>
      <c r="O76" s="69"/>
      <c r="P76" s="401">
        <f t="shared" si="59"/>
        <v>336</v>
      </c>
      <c r="Q76" s="402" t="str">
        <f t="shared" si="60"/>
        <v>레이더식수위계 거치대 설치거치대, 보호함 포함</v>
      </c>
      <c r="R76" s="403" t="str">
        <f t="shared" si="61"/>
        <v>대</v>
      </c>
      <c r="S76" s="404">
        <f t="shared" si="62"/>
        <v>0</v>
      </c>
      <c r="T76" s="404">
        <f t="shared" si="63"/>
        <v>0</v>
      </c>
      <c r="U76" s="404">
        <f t="shared" si="64"/>
        <v>0</v>
      </c>
    </row>
    <row r="77" spans="1:21" ht="26.1" customHeight="1">
      <c r="A77" s="342"/>
      <c r="B77" s="72">
        <f t="shared" si="28"/>
        <v>337</v>
      </c>
      <c r="C77" s="67" t="str">
        <f>VLOOKUP(B77,'나. 일위대가(2. 산출기초)'!$B:$E,2,0)</f>
        <v>전원케이블 정션박스 설치</v>
      </c>
      <c r="D77" s="67" t="str">
        <f>VLOOKUP(B77,'나. 일위대가(2. 산출기초)'!$B:$E,3,0)</f>
        <v>150*150*90</v>
      </c>
      <c r="E77" s="68" t="str">
        <f>VLOOKUP(B77,'나. 일위대가(2. 산출기초)'!$B:$E,4,0)</f>
        <v>대</v>
      </c>
      <c r="F77" s="71">
        <v>1</v>
      </c>
      <c r="G77" s="69"/>
      <c r="H77" s="69"/>
      <c r="I77" s="69"/>
      <c r="J77" s="69"/>
      <c r="K77" s="69"/>
      <c r="L77" s="69"/>
      <c r="M77" s="69"/>
      <c r="N77" s="69"/>
      <c r="O77" s="69"/>
      <c r="P77" s="401">
        <f t="shared" si="59"/>
        <v>337</v>
      </c>
      <c r="Q77" s="402" t="str">
        <f t="shared" si="60"/>
        <v>전원케이블 정션박스 설치150*150*90</v>
      </c>
      <c r="R77" s="403" t="str">
        <f t="shared" si="61"/>
        <v>대</v>
      </c>
      <c r="S77" s="404">
        <f t="shared" si="62"/>
        <v>0</v>
      </c>
      <c r="T77" s="404">
        <f t="shared" si="63"/>
        <v>0</v>
      </c>
      <c r="U77" s="404">
        <f t="shared" si="64"/>
        <v>0</v>
      </c>
    </row>
    <row r="78" spans="1:21" ht="26.1" customHeight="1">
      <c r="A78" s="342"/>
      <c r="B78" s="72">
        <f t="shared" si="28"/>
        <v>338</v>
      </c>
      <c r="C78" s="67" t="str">
        <f>VLOOKUP(B78,'나. 일위대가(2. 산출기초)'!$B:$E,2,0)</f>
        <v>케이블 및 하네스 설치</v>
      </c>
      <c r="D78" s="67" t="str">
        <f>VLOOKUP(B78,'나. 일위대가(2. 산출기초)'!$B:$E,3,0)</f>
        <v>장비전원 연결케이블</v>
      </c>
      <c r="E78" s="68" t="str">
        <f>VLOOKUP(B78,'나. 일위대가(2. 산출기초)'!$B:$E,4,0)</f>
        <v>식</v>
      </c>
      <c r="F78" s="71">
        <v>1</v>
      </c>
      <c r="G78" s="69"/>
      <c r="H78" s="69"/>
      <c r="I78" s="69"/>
      <c r="J78" s="69"/>
      <c r="K78" s="69"/>
      <c r="L78" s="69"/>
      <c r="M78" s="69"/>
      <c r="N78" s="69"/>
      <c r="O78" s="69"/>
      <c r="P78" s="401">
        <f t="shared" si="59"/>
        <v>338</v>
      </c>
      <c r="Q78" s="402" t="str">
        <f t="shared" si="60"/>
        <v>케이블 및 하네스 설치장비전원 연결케이블</v>
      </c>
      <c r="R78" s="403" t="str">
        <f t="shared" si="61"/>
        <v>식</v>
      </c>
      <c r="S78" s="404">
        <f t="shared" si="62"/>
        <v>0</v>
      </c>
      <c r="T78" s="404">
        <f t="shared" si="63"/>
        <v>0</v>
      </c>
      <c r="U78" s="404">
        <f t="shared" si="64"/>
        <v>0</v>
      </c>
    </row>
    <row r="79" spans="1:21" ht="26.1" customHeight="1">
      <c r="A79" s="342"/>
      <c r="B79" s="409">
        <f t="shared" si="28"/>
        <v>339</v>
      </c>
      <c r="C79" s="410" t="str">
        <f>VLOOKUP(B79,'나. 일위대가(2. 산출기초)'!$B:$E,2,0)</f>
        <v>레이더식 수위계 설치</v>
      </c>
      <c r="D79" s="410" t="str">
        <f>VLOOKUP(B79,'나. 일위대가(2. 산출기초)'!$B:$E,3,0)</f>
        <v>80GHz, 검정, 단품</v>
      </c>
      <c r="E79" s="411" t="str">
        <f>VLOOKUP(B79,'나. 일위대가(2. 산출기초)'!$B:$E,4,0)</f>
        <v>식</v>
      </c>
      <c r="F79" s="412">
        <v>1</v>
      </c>
      <c r="G79" s="413"/>
      <c r="H79" s="413"/>
      <c r="I79" s="413"/>
      <c r="J79" s="413"/>
      <c r="K79" s="413"/>
      <c r="L79" s="413"/>
      <c r="M79" s="413"/>
      <c r="N79" s="413"/>
      <c r="O79" s="413"/>
      <c r="P79" s="401">
        <f t="shared" si="59"/>
        <v>339</v>
      </c>
      <c r="Q79" s="402" t="str">
        <f t="shared" si="60"/>
        <v>레이더식 수위계 설치80GHz, 검정, 단품</v>
      </c>
      <c r="R79" s="403" t="str">
        <f t="shared" si="61"/>
        <v>식</v>
      </c>
      <c r="S79" s="404">
        <f t="shared" si="62"/>
        <v>0</v>
      </c>
      <c r="T79" s="404">
        <f t="shared" si="63"/>
        <v>0</v>
      </c>
      <c r="U79" s="404">
        <f t="shared" si="64"/>
        <v>0</v>
      </c>
    </row>
    <row r="80" spans="1:21" ht="26.1" customHeight="1">
      <c r="A80" s="342"/>
      <c r="B80" s="414">
        <f t="shared" si="28"/>
        <v>340</v>
      </c>
      <c r="C80" s="63" t="str">
        <f>VLOOKUP(B80,'나. 일위대가(2. 산출기초)'!$B:$E,2,0)</f>
        <v>레이더식 수위계 철거(불용)</v>
      </c>
      <c r="D80" s="63" t="str">
        <f>VLOOKUP(B80,'나. 일위대가(2. 산출기초)'!$B:$E,3,0)</f>
        <v>26GHz</v>
      </c>
      <c r="E80" s="64" t="str">
        <f>VLOOKUP(B80,'나. 일위대가(2. 산출기초)'!$B:$E,4,0)</f>
        <v>식</v>
      </c>
      <c r="F80" s="415">
        <v>1</v>
      </c>
      <c r="G80" s="65"/>
      <c r="H80" s="65"/>
      <c r="I80" s="65"/>
      <c r="J80" s="65"/>
      <c r="K80" s="65"/>
      <c r="L80" s="65"/>
      <c r="M80" s="65"/>
      <c r="N80" s="65"/>
      <c r="O80" s="65"/>
      <c r="P80" s="401">
        <f t="shared" ref="P80:P84" si="65">B80</f>
        <v>340</v>
      </c>
      <c r="Q80" s="402" t="str">
        <f t="shared" ref="Q80:Q84" si="66">CONCATENATE(C80,D80)</f>
        <v>레이더식 수위계 철거(불용)26GHz</v>
      </c>
      <c r="R80" s="403" t="str">
        <f t="shared" ref="R80:R84" si="67">E80</f>
        <v>식</v>
      </c>
      <c r="S80" s="404">
        <f t="shared" ref="S80:S84" si="68">G80</f>
        <v>0</v>
      </c>
      <c r="T80" s="404">
        <f t="shared" ref="T80:T84" si="69">I80</f>
        <v>0</v>
      </c>
      <c r="U80" s="404">
        <f t="shared" ref="U80:U84" si="70">K80</f>
        <v>0</v>
      </c>
    </row>
    <row r="81" spans="1:257" ht="26.1" customHeight="1">
      <c r="A81" s="342"/>
      <c r="B81" s="72">
        <f t="shared" si="28"/>
        <v>341</v>
      </c>
      <c r="C81" s="67" t="str">
        <f>VLOOKUP(B81,'나. 일위대가(2. 산출기초)'!$B:$E,2,0)</f>
        <v>레이더식 수위계 철거(재사용)</v>
      </c>
      <c r="D81" s="67" t="str">
        <f>VLOOKUP(B81,'나. 일위대가(2. 산출기초)'!$B:$E,3,0)</f>
        <v>80GHz, 검정, BCD 컨버터, 외함체 포함</v>
      </c>
      <c r="E81" s="68" t="str">
        <f>VLOOKUP(B81,'나. 일위대가(2. 산출기초)'!$B:$E,4,0)</f>
        <v>식</v>
      </c>
      <c r="F81" s="71">
        <v>1</v>
      </c>
      <c r="G81" s="69"/>
      <c r="H81" s="69"/>
      <c r="I81" s="69"/>
      <c r="J81" s="69"/>
      <c r="K81" s="69"/>
      <c r="L81" s="69"/>
      <c r="M81" s="69"/>
      <c r="N81" s="69"/>
      <c r="O81" s="69"/>
      <c r="P81" s="401">
        <f t="shared" si="65"/>
        <v>341</v>
      </c>
      <c r="Q81" s="402" t="str">
        <f t="shared" si="66"/>
        <v>레이더식 수위계 철거(재사용)80GHz, 검정, BCD 컨버터, 외함체 포함</v>
      </c>
      <c r="R81" s="403" t="str">
        <f t="shared" si="67"/>
        <v>식</v>
      </c>
      <c r="S81" s="404">
        <f t="shared" si="68"/>
        <v>0</v>
      </c>
      <c r="T81" s="404">
        <f t="shared" si="69"/>
        <v>0</v>
      </c>
      <c r="U81" s="404">
        <f t="shared" si="70"/>
        <v>0</v>
      </c>
    </row>
    <row r="82" spans="1:257" ht="26.1" customHeight="1">
      <c r="A82" s="342"/>
      <c r="B82" s="72">
        <f t="shared" si="28"/>
        <v>342</v>
      </c>
      <c r="C82" s="67" t="str">
        <f>VLOOKUP(B82,'나. 일위대가(2. 산출기초)'!$B:$E,2,0)</f>
        <v>레이더식 수위계 철거(재사용)</v>
      </c>
      <c r="D82" s="67" t="str">
        <f>VLOOKUP(B82,'나. 일위대가(2. 산출기초)'!$B:$E,3,0)</f>
        <v>26GHz</v>
      </c>
      <c r="E82" s="68" t="str">
        <f>VLOOKUP(B82,'나. 일위대가(2. 산출기초)'!$B:$E,4,0)</f>
        <v>식</v>
      </c>
      <c r="F82" s="71">
        <v>1</v>
      </c>
      <c r="G82" s="69"/>
      <c r="H82" s="69"/>
      <c r="I82" s="69"/>
      <c r="J82" s="69"/>
      <c r="K82" s="69"/>
      <c r="L82" s="69"/>
      <c r="M82" s="69"/>
      <c r="N82" s="69"/>
      <c r="O82" s="69"/>
      <c r="P82" s="401">
        <f t="shared" si="65"/>
        <v>342</v>
      </c>
      <c r="Q82" s="402" t="str">
        <f t="shared" si="66"/>
        <v>레이더식 수위계 철거(재사용)26GHz</v>
      </c>
      <c r="R82" s="403" t="str">
        <f t="shared" si="67"/>
        <v>식</v>
      </c>
      <c r="S82" s="404">
        <f t="shared" si="68"/>
        <v>0</v>
      </c>
      <c r="T82" s="404">
        <f t="shared" si="69"/>
        <v>0</v>
      </c>
      <c r="U82" s="404">
        <f t="shared" si="70"/>
        <v>0</v>
      </c>
    </row>
    <row r="83" spans="1:257" ht="26.1" customHeight="1">
      <c r="A83" s="342"/>
      <c r="B83" s="72">
        <f t="shared" si="28"/>
        <v>343</v>
      </c>
      <c r="C83" s="67" t="str">
        <f>VLOOKUP(B83,'나. 일위대가(2. 산출기초)'!$B:$E,2,0)</f>
        <v>제어케이블 포설</v>
      </c>
      <c r="D83" s="67" t="str">
        <f>VLOOKUP(B83,'나. 일위대가(2. 산출기초)'!$B:$E,3,0)</f>
        <v>TFR-CVV-SB 1.5㎟ x 2C</v>
      </c>
      <c r="E83" s="68" t="str">
        <f>VLOOKUP(B83,'나. 일위대가(2. 산출기초)'!$B:$E,4,0)</f>
        <v>m</v>
      </c>
      <c r="F83" s="71">
        <v>1</v>
      </c>
      <c r="G83" s="69"/>
      <c r="H83" s="69"/>
      <c r="I83" s="69"/>
      <c r="J83" s="69"/>
      <c r="K83" s="69"/>
      <c r="L83" s="69"/>
      <c r="M83" s="69"/>
      <c r="N83" s="69"/>
      <c r="O83" s="69"/>
      <c r="P83" s="401">
        <f t="shared" si="65"/>
        <v>343</v>
      </c>
      <c r="Q83" s="402" t="str">
        <f t="shared" si="66"/>
        <v>제어케이블 포설TFR-CVV-SB 1.5㎟ x 2C</v>
      </c>
      <c r="R83" s="403" t="str">
        <f t="shared" si="67"/>
        <v>m</v>
      </c>
      <c r="S83" s="404">
        <f t="shared" si="68"/>
        <v>0</v>
      </c>
      <c r="T83" s="404">
        <f t="shared" si="69"/>
        <v>0</v>
      </c>
      <c r="U83" s="404">
        <f t="shared" si="70"/>
        <v>0</v>
      </c>
    </row>
    <row r="84" spans="1:257" ht="26.1" customHeight="1">
      <c r="A84" s="342"/>
      <c r="B84" s="72">
        <f t="shared" si="28"/>
        <v>344</v>
      </c>
      <c r="C84" s="67" t="str">
        <f>VLOOKUP(B84,'나. 일위대가(2. 산출기초)'!$B:$E,2,0)</f>
        <v>제어케이블 교체</v>
      </c>
      <c r="D84" s="67" t="str">
        <f>VLOOKUP(B84,'나. 일위대가(2. 산출기초)'!$B:$E,3,0)</f>
        <v>TFR-CVV-SB 1.5㎟ x 2C</v>
      </c>
      <c r="E84" s="68" t="str">
        <f>VLOOKUP(B84,'나. 일위대가(2. 산출기초)'!$B:$E,4,0)</f>
        <v>m</v>
      </c>
      <c r="F84" s="71">
        <v>1</v>
      </c>
      <c r="G84" s="69"/>
      <c r="H84" s="69"/>
      <c r="I84" s="69"/>
      <c r="J84" s="69"/>
      <c r="K84" s="69"/>
      <c r="L84" s="69"/>
      <c r="M84" s="69"/>
      <c r="N84" s="69"/>
      <c r="O84" s="69"/>
      <c r="P84" s="401">
        <f t="shared" si="65"/>
        <v>344</v>
      </c>
      <c r="Q84" s="402" t="str">
        <f t="shared" si="66"/>
        <v>제어케이블 교체TFR-CVV-SB 1.5㎟ x 2C</v>
      </c>
      <c r="R84" s="403" t="str">
        <f t="shared" si="67"/>
        <v>m</v>
      </c>
      <c r="S84" s="404">
        <f t="shared" si="68"/>
        <v>0</v>
      </c>
      <c r="T84" s="404">
        <f t="shared" si="69"/>
        <v>0</v>
      </c>
      <c r="U84" s="404">
        <f t="shared" si="70"/>
        <v>0</v>
      </c>
    </row>
    <row r="85" spans="1:257" ht="26.1" customHeight="1">
      <c r="A85" s="342"/>
      <c r="B85" s="72">
        <f t="shared" si="28"/>
        <v>345</v>
      </c>
      <c r="C85" s="67" t="str">
        <f>VLOOKUP(B85,'나. 일위대가(2. 산출기초)'!$B:$E,2,0)</f>
        <v>레이더식 수위계 설치</v>
      </c>
      <c r="D85" s="67" t="str">
        <f>VLOOKUP(B85,'나. 일위대가(2. 산출기초)'!$B:$E,3,0)</f>
        <v>80GHz</v>
      </c>
      <c r="E85" s="68" t="str">
        <f>VLOOKUP(B85,'나. 일위대가(2. 산출기초)'!$B:$E,4,0)</f>
        <v>식</v>
      </c>
      <c r="F85" s="71">
        <v>1</v>
      </c>
      <c r="G85" s="69"/>
      <c r="H85" s="69"/>
      <c r="I85" s="69"/>
      <c r="J85" s="69"/>
      <c r="K85" s="69"/>
      <c r="L85" s="69"/>
      <c r="M85" s="69"/>
      <c r="N85" s="69"/>
      <c r="O85" s="69"/>
      <c r="P85" s="401">
        <f t="shared" ref="P85" si="71">B85</f>
        <v>345</v>
      </c>
      <c r="Q85" s="402" t="str">
        <f t="shared" ref="Q85" si="72">CONCATENATE(C85,D85)</f>
        <v>레이더식 수위계 설치80GHz</v>
      </c>
      <c r="R85" s="403" t="str">
        <f t="shared" ref="R85" si="73">E85</f>
        <v>식</v>
      </c>
      <c r="S85" s="404">
        <f t="shared" ref="S85" si="74">G85</f>
        <v>0</v>
      </c>
      <c r="T85" s="404">
        <f t="shared" ref="T85" si="75">I85</f>
        <v>0</v>
      </c>
      <c r="U85" s="404">
        <f t="shared" ref="U85" si="76">K85</f>
        <v>0</v>
      </c>
    </row>
    <row r="86" spans="1:257" ht="26.1" customHeight="1">
      <c r="A86" s="342"/>
      <c r="B86" s="72">
        <f t="shared" si="28"/>
        <v>346</v>
      </c>
      <c r="C86" s="67" t="str">
        <f>VLOOKUP(B86,'나. 일위대가(2. 산출기초)'!$B:$E,2,0)</f>
        <v>전원케이블 철거(불용)</v>
      </c>
      <c r="D86" s="67" t="str">
        <f>VLOOKUP(B86,'나. 일위대가(2. 산출기초)'!$B:$E,3,0)</f>
        <v>TRF-CVV-SB 1.5SQ*2C</v>
      </c>
      <c r="E86" s="68" t="str">
        <f>VLOOKUP(B86,'나. 일위대가(2. 산출기초)'!$B:$E,4,0)</f>
        <v>m</v>
      </c>
      <c r="F86" s="71">
        <v>1</v>
      </c>
      <c r="G86" s="69"/>
      <c r="H86" s="69"/>
      <c r="I86" s="69"/>
      <c r="J86" s="69"/>
      <c r="K86" s="69"/>
      <c r="L86" s="69"/>
      <c r="M86" s="69"/>
      <c r="N86" s="69"/>
      <c r="O86" s="69"/>
      <c r="P86" s="401">
        <f t="shared" ref="P86" si="77">B86</f>
        <v>346</v>
      </c>
      <c r="Q86" s="402" t="str">
        <f t="shared" ref="Q86" si="78">CONCATENATE(C86,D86)</f>
        <v>전원케이블 철거(불용)TRF-CVV-SB 1.5SQ*2C</v>
      </c>
      <c r="R86" s="403" t="str">
        <f t="shared" ref="R86" si="79">E86</f>
        <v>m</v>
      </c>
      <c r="S86" s="404">
        <f t="shared" ref="S86" si="80">G86</f>
        <v>0</v>
      </c>
      <c r="T86" s="404">
        <f t="shared" ref="T86" si="81">I86</f>
        <v>0</v>
      </c>
      <c r="U86" s="404">
        <f t="shared" ref="U86" si="82">K86</f>
        <v>0</v>
      </c>
    </row>
    <row r="87" spans="1:257" ht="26.1" customHeight="1">
      <c r="A87" s="342"/>
      <c r="B87" s="72"/>
      <c r="C87" s="67"/>
      <c r="D87" s="67"/>
      <c r="E87" s="68"/>
      <c r="F87" s="71"/>
      <c r="G87" s="69"/>
      <c r="H87" s="69"/>
      <c r="I87" s="69"/>
      <c r="J87" s="69"/>
      <c r="K87" s="69"/>
      <c r="L87" s="69"/>
      <c r="M87" s="69"/>
      <c r="N87" s="69"/>
      <c r="O87" s="69"/>
      <c r="P87" s="401"/>
      <c r="Q87" s="402"/>
      <c r="R87" s="403"/>
      <c r="S87" s="404"/>
      <c r="T87" s="404"/>
      <c r="U87" s="404"/>
    </row>
    <row r="88" spans="1:257" ht="26.1" customHeight="1">
      <c r="A88" s="342"/>
      <c r="B88" s="77" t="s">
        <v>179</v>
      </c>
      <c r="C88" s="66"/>
      <c r="D88" s="67"/>
      <c r="E88" s="68"/>
      <c r="F88" s="68"/>
      <c r="G88" s="69"/>
      <c r="H88" s="69"/>
      <c r="I88" s="69"/>
      <c r="J88" s="69"/>
      <c r="K88" s="69"/>
      <c r="L88" s="69"/>
      <c r="M88" s="69"/>
      <c r="N88" s="69"/>
      <c r="O88" s="69"/>
      <c r="P88" s="401" t="str">
        <f t="shared" si="0"/>
        <v>4. 전원 및 접지설비</v>
      </c>
      <c r="Q88" s="402" t="str">
        <f t="shared" si="1"/>
        <v/>
      </c>
      <c r="R88" s="403">
        <f t="shared" si="2"/>
        <v>0</v>
      </c>
      <c r="S88" s="404">
        <f t="shared" si="3"/>
        <v>0</v>
      </c>
      <c r="T88" s="404">
        <f t="shared" si="4"/>
        <v>0</v>
      </c>
      <c r="U88" s="404">
        <f t="shared" si="5"/>
        <v>0</v>
      </c>
      <c r="V88" s="401"/>
      <c r="W88" s="401"/>
      <c r="X88" s="401"/>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row>
    <row r="89" spans="1:257" ht="26.1" customHeight="1">
      <c r="A89" s="342"/>
      <c r="B89" s="72">
        <v>401</v>
      </c>
      <c r="C89" s="67" t="str">
        <f>VLOOKUP(B89,'나. 일위대가(2. 산출기초)'!$B:$E,2,0)</f>
        <v>태양전지 설치</v>
      </c>
      <c r="D89" s="67" t="str">
        <f>VLOOKUP(B89,'나. 일위대가(2. 산출기초)'!$B:$E,3,0)</f>
        <v>12V 100W, 가대포함</v>
      </c>
      <c r="E89" s="68" t="str">
        <f>VLOOKUP(B89,'나. 일위대가(2. 산출기초)'!$B:$E,4,0)</f>
        <v>식</v>
      </c>
      <c r="F89" s="71">
        <v>1</v>
      </c>
      <c r="G89" s="69"/>
      <c r="H89" s="69"/>
      <c r="I89" s="69"/>
      <c r="J89" s="69"/>
      <c r="K89" s="69"/>
      <c r="L89" s="69"/>
      <c r="M89" s="69"/>
      <c r="N89" s="69"/>
      <c r="O89" s="69"/>
      <c r="P89" s="401">
        <f t="shared" si="0"/>
        <v>401</v>
      </c>
      <c r="Q89" s="402" t="str">
        <f t="shared" si="1"/>
        <v>태양전지 설치12V 100W, 가대포함</v>
      </c>
      <c r="R89" s="403" t="str">
        <f t="shared" si="2"/>
        <v>식</v>
      </c>
      <c r="S89" s="404">
        <f t="shared" si="3"/>
        <v>0</v>
      </c>
      <c r="T89" s="404">
        <f t="shared" si="4"/>
        <v>0</v>
      </c>
      <c r="U89" s="404">
        <f t="shared" si="5"/>
        <v>0</v>
      </c>
    </row>
    <row r="90" spans="1:257" ht="26.1" customHeight="1">
      <c r="A90" s="342"/>
      <c r="B90" s="72">
        <f>B89+1</f>
        <v>402</v>
      </c>
      <c r="C90" s="67" t="str">
        <f>VLOOKUP(B90,'나. 일위대가(2. 산출기초)'!$B:$E,2,0)</f>
        <v>태양전지 설치</v>
      </c>
      <c r="D90" s="67" t="str">
        <f>VLOOKUP(B90,'나. 일위대가(2. 산출기초)'!$B:$E,3,0)</f>
        <v>12V 100W, 가대포함 * 2</v>
      </c>
      <c r="E90" s="68" t="str">
        <f>VLOOKUP(B90,'나. 일위대가(2. 산출기초)'!$B:$E,4,0)</f>
        <v>식</v>
      </c>
      <c r="F90" s="71">
        <v>1</v>
      </c>
      <c r="G90" s="69"/>
      <c r="H90" s="69"/>
      <c r="I90" s="69"/>
      <c r="J90" s="69"/>
      <c r="K90" s="69"/>
      <c r="L90" s="69"/>
      <c r="M90" s="69"/>
      <c r="N90" s="69"/>
      <c r="O90" s="69"/>
      <c r="P90" s="401">
        <f t="shared" si="0"/>
        <v>402</v>
      </c>
      <c r="Q90" s="402" t="str">
        <f t="shared" si="1"/>
        <v>태양전지 설치12V 100W, 가대포함 * 2</v>
      </c>
      <c r="R90" s="403" t="str">
        <f t="shared" si="2"/>
        <v>식</v>
      </c>
      <c r="S90" s="404">
        <f t="shared" si="3"/>
        <v>0</v>
      </c>
      <c r="T90" s="404">
        <f t="shared" si="4"/>
        <v>0</v>
      </c>
      <c r="U90" s="404">
        <f t="shared" si="5"/>
        <v>0</v>
      </c>
    </row>
    <row r="91" spans="1:257" ht="26.1" customHeight="1">
      <c r="A91" s="342"/>
      <c r="B91" s="72">
        <f t="shared" ref="B91:B114" si="83">B90+1</f>
        <v>403</v>
      </c>
      <c r="C91" s="67" t="str">
        <f>VLOOKUP(B91,'나. 일위대가(2. 산출기초)'!$B:$E,2,0)</f>
        <v>태양전지 설치</v>
      </c>
      <c r="D91" s="67" t="str">
        <f>VLOOKUP(B91,'나. 일위대가(2. 산출기초)'!$B:$E,3,0)</f>
        <v>12V 100W, 가대포함 * 4</v>
      </c>
      <c r="E91" s="68" t="str">
        <f>VLOOKUP(B91,'나. 일위대가(2. 산출기초)'!$B:$E,4,0)</f>
        <v>식</v>
      </c>
      <c r="F91" s="71">
        <v>1</v>
      </c>
      <c r="G91" s="69"/>
      <c r="H91" s="69"/>
      <c r="I91" s="69"/>
      <c r="J91" s="69"/>
      <c r="K91" s="69"/>
      <c r="L91" s="69"/>
      <c r="M91" s="69"/>
      <c r="N91" s="69"/>
      <c r="O91" s="69"/>
      <c r="P91" s="401">
        <f t="shared" si="0"/>
        <v>403</v>
      </c>
      <c r="Q91" s="402" t="str">
        <f t="shared" si="1"/>
        <v>태양전지 설치12V 100W, 가대포함 * 4</v>
      </c>
      <c r="R91" s="403" t="str">
        <f t="shared" si="2"/>
        <v>식</v>
      </c>
      <c r="S91" s="404">
        <f t="shared" si="3"/>
        <v>0</v>
      </c>
      <c r="T91" s="404">
        <f t="shared" si="4"/>
        <v>0</v>
      </c>
      <c r="U91" s="404">
        <f t="shared" si="5"/>
        <v>0</v>
      </c>
    </row>
    <row r="92" spans="1:257" ht="26.1" customHeight="1">
      <c r="A92" s="342"/>
      <c r="B92" s="72">
        <f t="shared" si="83"/>
        <v>404</v>
      </c>
      <c r="C92" s="67" t="str">
        <f>VLOOKUP(B92,'나. 일위대가(2. 산출기초)'!$B:$E,2,0)</f>
        <v>태양전지 설치</v>
      </c>
      <c r="D92" s="67" t="str">
        <f>VLOOKUP(B92,'나. 일위대가(2. 산출기초)'!$B:$E,3,0)</f>
        <v>12V 120W, 가대포함</v>
      </c>
      <c r="E92" s="68" t="str">
        <f>VLOOKUP(B92,'나. 일위대가(2. 산출기초)'!$B:$E,4,0)</f>
        <v>식</v>
      </c>
      <c r="F92" s="71">
        <v>1</v>
      </c>
      <c r="G92" s="69"/>
      <c r="H92" s="69"/>
      <c r="I92" s="69"/>
      <c r="J92" s="69"/>
      <c r="K92" s="69"/>
      <c r="L92" s="69"/>
      <c r="M92" s="69"/>
      <c r="N92" s="69"/>
      <c r="O92" s="69"/>
      <c r="P92" s="401">
        <f t="shared" si="0"/>
        <v>404</v>
      </c>
      <c r="Q92" s="402" t="str">
        <f t="shared" si="1"/>
        <v>태양전지 설치12V 120W, 가대포함</v>
      </c>
      <c r="R92" s="403" t="str">
        <f t="shared" si="2"/>
        <v>식</v>
      </c>
      <c r="S92" s="404">
        <f t="shared" si="3"/>
        <v>0</v>
      </c>
      <c r="T92" s="404">
        <f t="shared" si="4"/>
        <v>0</v>
      </c>
      <c r="U92" s="404">
        <f t="shared" si="5"/>
        <v>0</v>
      </c>
    </row>
    <row r="93" spans="1:257" ht="26.1" customHeight="1">
      <c r="A93" s="342"/>
      <c r="B93" s="72">
        <f t="shared" si="83"/>
        <v>405</v>
      </c>
      <c r="C93" s="67" t="str">
        <f>VLOOKUP(B93,'나. 일위대가(2. 산출기초)'!$B:$E,2,0)</f>
        <v>태양전지 설치</v>
      </c>
      <c r="D93" s="67" t="str">
        <f>VLOOKUP(B93,'나. 일위대가(2. 산출기초)'!$B:$E,3,0)</f>
        <v>12V 150W, 가대포함</v>
      </c>
      <c r="E93" s="68" t="str">
        <f>VLOOKUP(B93,'나. 일위대가(2. 산출기초)'!$B:$E,4,0)</f>
        <v>식</v>
      </c>
      <c r="F93" s="71">
        <v>1</v>
      </c>
      <c r="G93" s="69"/>
      <c r="H93" s="69"/>
      <c r="I93" s="69"/>
      <c r="J93" s="69"/>
      <c r="K93" s="69"/>
      <c r="L93" s="69"/>
      <c r="M93" s="69"/>
      <c r="N93" s="69"/>
      <c r="O93" s="69"/>
      <c r="P93" s="401">
        <f t="shared" si="0"/>
        <v>405</v>
      </c>
      <c r="Q93" s="402" t="str">
        <f t="shared" si="1"/>
        <v>태양전지 설치12V 150W, 가대포함</v>
      </c>
      <c r="R93" s="403" t="str">
        <f t="shared" si="2"/>
        <v>식</v>
      </c>
      <c r="S93" s="404">
        <f t="shared" si="3"/>
        <v>0</v>
      </c>
      <c r="T93" s="404">
        <f t="shared" si="4"/>
        <v>0</v>
      </c>
      <c r="U93" s="404">
        <f t="shared" si="5"/>
        <v>0</v>
      </c>
    </row>
    <row r="94" spans="1:257" ht="26.1" customHeight="1">
      <c r="A94" s="342"/>
      <c r="B94" s="72">
        <f t="shared" si="83"/>
        <v>406</v>
      </c>
      <c r="C94" s="67" t="str">
        <f>VLOOKUP(B94,'나. 일위대가(2. 산출기초)'!$B:$E,2,0)</f>
        <v>태양전지 설치</v>
      </c>
      <c r="D94" s="67" t="str">
        <f>VLOOKUP(B94,'나. 일위대가(2. 산출기초)'!$B:$E,3,0)</f>
        <v>12V 150W, 가대포함 * 2</v>
      </c>
      <c r="E94" s="68" t="str">
        <f>VLOOKUP(B94,'나. 일위대가(2. 산출기초)'!$B:$E,4,0)</f>
        <v>식</v>
      </c>
      <c r="F94" s="71">
        <v>1</v>
      </c>
      <c r="G94" s="69"/>
      <c r="H94" s="69"/>
      <c r="I94" s="69"/>
      <c r="J94" s="69"/>
      <c r="K94" s="69"/>
      <c r="L94" s="69"/>
      <c r="M94" s="69"/>
      <c r="N94" s="69"/>
      <c r="O94" s="69"/>
      <c r="P94" s="401">
        <f t="shared" si="0"/>
        <v>406</v>
      </c>
      <c r="Q94" s="402" t="str">
        <f t="shared" si="1"/>
        <v>태양전지 설치12V 150W, 가대포함 * 2</v>
      </c>
      <c r="R94" s="403" t="str">
        <f t="shared" si="2"/>
        <v>식</v>
      </c>
      <c r="S94" s="404">
        <f t="shared" si="3"/>
        <v>0</v>
      </c>
      <c r="T94" s="404">
        <f t="shared" si="4"/>
        <v>0</v>
      </c>
      <c r="U94" s="404">
        <f t="shared" si="5"/>
        <v>0</v>
      </c>
    </row>
    <row r="95" spans="1:257" ht="26.1" customHeight="1">
      <c r="A95" s="342"/>
      <c r="B95" s="72">
        <f t="shared" si="83"/>
        <v>407</v>
      </c>
      <c r="C95" s="67" t="str">
        <f>VLOOKUP(B95,'나. 일위대가(2. 산출기초)'!$B:$E,2,0)</f>
        <v>태양전지 철거</v>
      </c>
      <c r="D95" s="67" t="str">
        <f>VLOOKUP(B95,'나. 일위대가(2. 산출기초)'!$B:$E,3,0)</f>
        <v>75W 이하, 가대포함</v>
      </c>
      <c r="E95" s="68" t="str">
        <f>VLOOKUP(B95,'나. 일위대가(2. 산출기초)'!$B:$E,4,0)</f>
        <v>식</v>
      </c>
      <c r="F95" s="71">
        <v>1</v>
      </c>
      <c r="G95" s="69"/>
      <c r="H95" s="69"/>
      <c r="I95" s="69"/>
      <c r="J95" s="69"/>
      <c r="K95" s="69"/>
      <c r="L95" s="69"/>
      <c r="M95" s="69"/>
      <c r="N95" s="69"/>
      <c r="O95" s="69"/>
      <c r="P95" s="401">
        <f t="shared" si="0"/>
        <v>407</v>
      </c>
      <c r="Q95" s="402" t="str">
        <f t="shared" si="1"/>
        <v>태양전지 철거75W 이하, 가대포함</v>
      </c>
      <c r="R95" s="403" t="str">
        <f t="shared" si="2"/>
        <v>식</v>
      </c>
      <c r="S95" s="404">
        <f t="shared" si="3"/>
        <v>0</v>
      </c>
      <c r="T95" s="404">
        <f t="shared" si="4"/>
        <v>0</v>
      </c>
      <c r="U95" s="404">
        <f t="shared" si="5"/>
        <v>0</v>
      </c>
    </row>
    <row r="96" spans="1:257" ht="26.1" customHeight="1">
      <c r="A96" s="342"/>
      <c r="B96" s="72">
        <f t="shared" si="83"/>
        <v>408</v>
      </c>
      <c r="C96" s="67" t="str">
        <f>VLOOKUP(B96,'나. 일위대가(2. 산출기초)'!$B:$E,2,0)</f>
        <v>태양전지 철거</v>
      </c>
      <c r="D96" s="67" t="str">
        <f>VLOOKUP(B96,'나. 일위대가(2. 산출기초)'!$B:$E,3,0)</f>
        <v>100W 이하, 가대포함</v>
      </c>
      <c r="E96" s="68" t="str">
        <f>VLOOKUP(B96,'나. 일위대가(2. 산출기초)'!$B:$E,4,0)</f>
        <v>식</v>
      </c>
      <c r="F96" s="71">
        <v>1</v>
      </c>
      <c r="G96" s="69"/>
      <c r="H96" s="69"/>
      <c r="I96" s="69"/>
      <c r="J96" s="69"/>
      <c r="K96" s="69"/>
      <c r="L96" s="69"/>
      <c r="M96" s="69"/>
      <c r="N96" s="69"/>
      <c r="O96" s="69"/>
      <c r="P96" s="401">
        <f t="shared" si="0"/>
        <v>408</v>
      </c>
      <c r="Q96" s="402" t="str">
        <f t="shared" si="1"/>
        <v>태양전지 철거100W 이하, 가대포함</v>
      </c>
      <c r="R96" s="403" t="str">
        <f t="shared" si="2"/>
        <v>식</v>
      </c>
      <c r="S96" s="404">
        <f t="shared" si="3"/>
        <v>0</v>
      </c>
      <c r="T96" s="404">
        <f t="shared" si="4"/>
        <v>0</v>
      </c>
      <c r="U96" s="404">
        <f t="shared" si="5"/>
        <v>0</v>
      </c>
    </row>
    <row r="97" spans="1:21" ht="26.1" customHeight="1">
      <c r="A97" s="342"/>
      <c r="B97" s="72">
        <f t="shared" si="83"/>
        <v>409</v>
      </c>
      <c r="C97" s="67" t="str">
        <f>VLOOKUP(B97,'나. 일위대가(2. 산출기초)'!$B:$E,2,0)</f>
        <v>태양전지 철거</v>
      </c>
      <c r="D97" s="67" t="str">
        <f>VLOOKUP(B97,'나. 일위대가(2. 산출기초)'!$B:$E,3,0)</f>
        <v>175W 이하, 가대포함</v>
      </c>
      <c r="E97" s="68" t="str">
        <f>VLOOKUP(B97,'나. 일위대가(2. 산출기초)'!$B:$E,4,0)</f>
        <v>식</v>
      </c>
      <c r="F97" s="71">
        <v>1</v>
      </c>
      <c r="G97" s="69"/>
      <c r="H97" s="69"/>
      <c r="I97" s="69"/>
      <c r="J97" s="69"/>
      <c r="K97" s="69"/>
      <c r="L97" s="69"/>
      <c r="M97" s="69"/>
      <c r="N97" s="69"/>
      <c r="O97" s="69"/>
      <c r="P97" s="401">
        <f t="shared" si="0"/>
        <v>409</v>
      </c>
      <c r="Q97" s="402" t="str">
        <f t="shared" si="1"/>
        <v>태양전지 철거175W 이하, 가대포함</v>
      </c>
      <c r="R97" s="403" t="str">
        <f t="shared" si="2"/>
        <v>식</v>
      </c>
      <c r="S97" s="404">
        <f t="shared" si="3"/>
        <v>0</v>
      </c>
      <c r="T97" s="404">
        <f t="shared" si="4"/>
        <v>0</v>
      </c>
      <c r="U97" s="404">
        <f t="shared" si="5"/>
        <v>0</v>
      </c>
    </row>
    <row r="98" spans="1:21" ht="26.1" customHeight="1">
      <c r="A98" s="342"/>
      <c r="B98" s="72">
        <f t="shared" si="83"/>
        <v>410</v>
      </c>
      <c r="C98" s="67" t="str">
        <f>VLOOKUP(B98,'나. 일위대가(2. 산출기초)'!$B:$E,2,0)</f>
        <v>스마트전력관리장치 설치</v>
      </c>
      <c r="D98" s="67" t="str">
        <f>VLOOKUP(B98,'나. 일위대가(2. 산출기초)'!$B:$E,3,0)</f>
        <v>12V, 30A, 통신용, 디지털 표시형, 32bit CPU탑재형</v>
      </c>
      <c r="E98" s="68" t="str">
        <f>VLOOKUP(B98,'나. 일위대가(2. 산출기초)'!$B:$E,4,0)</f>
        <v>대</v>
      </c>
      <c r="F98" s="71">
        <v>1</v>
      </c>
      <c r="G98" s="69"/>
      <c r="H98" s="69"/>
      <c r="I98" s="69"/>
      <c r="J98" s="69"/>
      <c r="K98" s="69"/>
      <c r="L98" s="69"/>
      <c r="M98" s="69"/>
      <c r="N98" s="69"/>
      <c r="O98" s="69"/>
      <c r="P98" s="401">
        <f t="shared" si="0"/>
        <v>410</v>
      </c>
      <c r="Q98" s="402" t="str">
        <f t="shared" si="1"/>
        <v>스마트전력관리장치 설치12V, 30A, 통신용, 디지털 표시형, 32bit CPU탑재형</v>
      </c>
      <c r="R98" s="403" t="str">
        <f t="shared" si="2"/>
        <v>대</v>
      </c>
      <c r="S98" s="404">
        <f t="shared" si="3"/>
        <v>0</v>
      </c>
      <c r="T98" s="404">
        <f t="shared" si="4"/>
        <v>0</v>
      </c>
      <c r="U98" s="404">
        <f t="shared" si="5"/>
        <v>0</v>
      </c>
    </row>
    <row r="99" spans="1:21" ht="26.1" customHeight="1">
      <c r="A99" s="342"/>
      <c r="B99" s="72">
        <f t="shared" si="83"/>
        <v>411</v>
      </c>
      <c r="C99" s="67" t="str">
        <f>VLOOKUP(B99,'나. 일위대가(2. 산출기초)'!$B:$E,2,0)</f>
        <v>분전반(DC충전기) 철거(불용)</v>
      </c>
      <c r="D99" s="67" t="str">
        <f>VLOOKUP(B99,'나. 일위대가(2. 산출기초)'!$B:$E,3,0)</f>
        <v>12V, 10A</v>
      </c>
      <c r="E99" s="68" t="str">
        <f>VLOOKUP(B99,'나. 일위대가(2. 산출기초)'!$B:$E,4,0)</f>
        <v>대</v>
      </c>
      <c r="F99" s="71">
        <v>1</v>
      </c>
      <c r="G99" s="69"/>
      <c r="H99" s="69"/>
      <c r="I99" s="69"/>
      <c r="J99" s="69"/>
      <c r="K99" s="69"/>
      <c r="L99" s="69"/>
      <c r="M99" s="69"/>
      <c r="N99" s="69"/>
      <c r="O99" s="69"/>
      <c r="P99" s="401">
        <f t="shared" ref="P99:P172" si="84">B99</f>
        <v>411</v>
      </c>
      <c r="Q99" s="402" t="str">
        <f t="shared" ref="Q99:Q172" si="85">CONCATENATE(C99,D99)</f>
        <v>분전반(DC충전기) 철거(불용)12V, 10A</v>
      </c>
      <c r="R99" s="403" t="str">
        <f t="shared" ref="R99:R172" si="86">E99</f>
        <v>대</v>
      </c>
      <c r="S99" s="404">
        <f t="shared" ref="S99:S172" si="87">G99</f>
        <v>0</v>
      </c>
      <c r="T99" s="404">
        <f t="shared" ref="T99:T172" si="88">I99</f>
        <v>0</v>
      </c>
      <c r="U99" s="404">
        <f t="shared" ref="U99:U172" si="89">K99</f>
        <v>0</v>
      </c>
    </row>
    <row r="100" spans="1:21" ht="26.1" customHeight="1">
      <c r="A100" s="342"/>
      <c r="B100" s="72">
        <f t="shared" si="83"/>
        <v>412</v>
      </c>
      <c r="C100" s="67" t="str">
        <f>VLOOKUP(B100,'나. 일위대가(2. 산출기초)'!$B:$E,2,0)</f>
        <v>분전반 철거(불용)</v>
      </c>
      <c r="D100" s="67" t="str">
        <f>VLOOKUP(B100,'나. 일위대가(2. 산출기초)'!$B:$E,3,0)</f>
        <v>12V, 10A</v>
      </c>
      <c r="E100" s="68" t="str">
        <f>VLOOKUP(B100,'나. 일위대가(2. 산출기초)'!$B:$E,4,0)</f>
        <v>대</v>
      </c>
      <c r="F100" s="71">
        <v>1</v>
      </c>
      <c r="G100" s="69"/>
      <c r="H100" s="69"/>
      <c r="I100" s="69"/>
      <c r="J100" s="69"/>
      <c r="K100" s="69"/>
      <c r="L100" s="69"/>
      <c r="M100" s="69"/>
      <c r="N100" s="69"/>
      <c r="O100" s="69"/>
      <c r="P100" s="401">
        <f t="shared" si="84"/>
        <v>412</v>
      </c>
      <c r="Q100" s="402" t="str">
        <f t="shared" si="85"/>
        <v>분전반 철거(불용)12V, 10A</v>
      </c>
      <c r="R100" s="403" t="str">
        <f t="shared" si="86"/>
        <v>대</v>
      </c>
      <c r="S100" s="404">
        <f t="shared" si="87"/>
        <v>0</v>
      </c>
      <c r="T100" s="404">
        <f t="shared" si="88"/>
        <v>0</v>
      </c>
      <c r="U100" s="404">
        <f t="shared" si="89"/>
        <v>0</v>
      </c>
    </row>
    <row r="101" spans="1:21" ht="26.1" customHeight="1">
      <c r="A101" s="342"/>
      <c r="B101" s="72">
        <f t="shared" si="83"/>
        <v>413</v>
      </c>
      <c r="C101" s="67" t="str">
        <f>VLOOKUP(B101,'나. 일위대가(2. 산출기초)'!$B:$E,2,0)</f>
        <v>선세이버 철거(불용)</v>
      </c>
      <c r="D101" s="67" t="str">
        <f>VLOOKUP(B101,'나. 일위대가(2. 산출기초)'!$B:$E,3,0)</f>
        <v>솔라충전기, 10A</v>
      </c>
      <c r="E101" s="68" t="str">
        <f>VLOOKUP(B101,'나. 일위대가(2. 산출기초)'!$B:$E,4,0)</f>
        <v>대</v>
      </c>
      <c r="F101" s="71">
        <v>1</v>
      </c>
      <c r="G101" s="69"/>
      <c r="H101" s="69"/>
      <c r="I101" s="69"/>
      <c r="J101" s="69"/>
      <c r="K101" s="69"/>
      <c r="L101" s="69"/>
      <c r="M101" s="69"/>
      <c r="N101" s="69"/>
      <c r="O101" s="69"/>
      <c r="P101" s="401">
        <f t="shared" si="84"/>
        <v>413</v>
      </c>
      <c r="Q101" s="402" t="str">
        <f t="shared" si="85"/>
        <v>선세이버 철거(불용)솔라충전기, 10A</v>
      </c>
      <c r="R101" s="403" t="str">
        <f t="shared" si="86"/>
        <v>대</v>
      </c>
      <c r="S101" s="404">
        <f t="shared" si="87"/>
        <v>0</v>
      </c>
      <c r="T101" s="404">
        <f t="shared" si="88"/>
        <v>0</v>
      </c>
      <c r="U101" s="404">
        <f t="shared" si="89"/>
        <v>0</v>
      </c>
    </row>
    <row r="102" spans="1:21" ht="26.1" customHeight="1">
      <c r="A102" s="342"/>
      <c r="B102" s="72">
        <f t="shared" si="83"/>
        <v>414</v>
      </c>
      <c r="C102" s="67" t="str">
        <f>VLOOKUP(B102,'나. 일위대가(2. 산출기초)'!$B:$E,2,0)</f>
        <v>전원이중화분배장치 설치</v>
      </c>
      <c r="D102" s="67" t="str">
        <f>VLOOKUP(B102,'나. 일위대가(2. 산출기초)'!$B:$E,3,0)</f>
        <v>DC/AC 입력, DC 15V(200W) 2채널 출력, 자동입력전원 절체</v>
      </c>
      <c r="E102" s="68" t="str">
        <f>VLOOKUP(B102,'나. 일위대가(2. 산출기초)'!$B:$E,4,0)</f>
        <v>대</v>
      </c>
      <c r="F102" s="71">
        <v>1</v>
      </c>
      <c r="G102" s="69"/>
      <c r="H102" s="69"/>
      <c r="I102" s="69"/>
      <c r="J102" s="69"/>
      <c r="K102" s="69"/>
      <c r="L102" s="69"/>
      <c r="M102" s="69"/>
      <c r="N102" s="69"/>
      <c r="O102" s="69"/>
      <c r="P102" s="401">
        <f t="shared" si="84"/>
        <v>414</v>
      </c>
      <c r="Q102" s="402" t="str">
        <f t="shared" si="85"/>
        <v>전원이중화분배장치 설치DC/AC 입력, DC 15V(200W) 2채널 출력, 자동입력전원 절체</v>
      </c>
      <c r="R102" s="403" t="str">
        <f t="shared" si="86"/>
        <v>대</v>
      </c>
      <c r="S102" s="404">
        <f t="shared" si="87"/>
        <v>0</v>
      </c>
      <c r="T102" s="404">
        <f t="shared" si="88"/>
        <v>0</v>
      </c>
      <c r="U102" s="404">
        <f t="shared" si="89"/>
        <v>0</v>
      </c>
    </row>
    <row r="103" spans="1:21" ht="26.1" customHeight="1">
      <c r="A103" s="342"/>
      <c r="B103" s="72">
        <f t="shared" si="83"/>
        <v>415</v>
      </c>
      <c r="C103" s="67" t="str">
        <f>VLOOKUP(B103,'나. 일위대가(2. 산출기초)'!$B:$E,2,0)</f>
        <v>분전반(AC) 철거</v>
      </c>
      <c r="D103" s="67" t="str">
        <f>VLOOKUP(B103,'나. 일위대가(2. 산출기초)'!$B:$E,3,0)</f>
        <v>12V, 10A</v>
      </c>
      <c r="E103" s="68" t="str">
        <f>VLOOKUP(B103,'나. 일위대가(2. 산출기초)'!$B:$E,4,0)</f>
        <v>대</v>
      </c>
      <c r="F103" s="71">
        <v>1</v>
      </c>
      <c r="G103" s="69"/>
      <c r="H103" s="69"/>
      <c r="I103" s="69"/>
      <c r="J103" s="69"/>
      <c r="K103" s="69"/>
      <c r="L103" s="69"/>
      <c r="M103" s="69"/>
      <c r="N103" s="69"/>
      <c r="O103" s="69"/>
      <c r="P103" s="401">
        <f t="shared" si="84"/>
        <v>415</v>
      </c>
      <c r="Q103" s="402" t="str">
        <f t="shared" si="85"/>
        <v>분전반(AC) 철거12V, 10A</v>
      </c>
      <c r="R103" s="403" t="str">
        <f t="shared" si="86"/>
        <v>대</v>
      </c>
      <c r="S103" s="404">
        <f t="shared" si="87"/>
        <v>0</v>
      </c>
      <c r="T103" s="404">
        <f t="shared" si="88"/>
        <v>0</v>
      </c>
      <c r="U103" s="404">
        <f t="shared" si="89"/>
        <v>0</v>
      </c>
    </row>
    <row r="104" spans="1:21" ht="26.1" customHeight="1">
      <c r="A104" s="342"/>
      <c r="B104" s="409">
        <f t="shared" si="83"/>
        <v>416</v>
      </c>
      <c r="C104" s="410" t="str">
        <f>VLOOKUP(B104,'나. 일위대가(2. 산출기초)'!$B:$E,2,0)</f>
        <v>분전반(AC) 철거(재활용)</v>
      </c>
      <c r="D104" s="410" t="str">
        <f>VLOOKUP(B104,'나. 일위대가(2. 산출기초)'!$B:$E,3,0)</f>
        <v>12V, 10A</v>
      </c>
      <c r="E104" s="411" t="str">
        <f>VLOOKUP(B104,'나. 일위대가(2. 산출기초)'!$B:$E,4,0)</f>
        <v>대</v>
      </c>
      <c r="F104" s="412">
        <v>1</v>
      </c>
      <c r="G104" s="413"/>
      <c r="H104" s="413"/>
      <c r="I104" s="413"/>
      <c r="J104" s="413"/>
      <c r="K104" s="413"/>
      <c r="L104" s="413"/>
      <c r="M104" s="413"/>
      <c r="N104" s="413"/>
      <c r="O104" s="413"/>
      <c r="P104" s="401">
        <f t="shared" si="84"/>
        <v>416</v>
      </c>
      <c r="Q104" s="402" t="str">
        <f t="shared" si="85"/>
        <v>분전반(AC) 철거(재활용)12V, 10A</v>
      </c>
      <c r="R104" s="403" t="str">
        <f t="shared" si="86"/>
        <v>대</v>
      </c>
      <c r="S104" s="404">
        <f t="shared" si="87"/>
        <v>0</v>
      </c>
      <c r="T104" s="404">
        <f t="shared" si="88"/>
        <v>0</v>
      </c>
      <c r="U104" s="404">
        <f t="shared" si="89"/>
        <v>0</v>
      </c>
    </row>
    <row r="105" spans="1:21" ht="26.1" customHeight="1">
      <c r="A105" s="342"/>
      <c r="B105" s="414">
        <f t="shared" si="83"/>
        <v>417</v>
      </c>
      <c r="C105" s="63" t="str">
        <f>VLOOKUP(B105,'나. 일위대가(2. 산출기초)'!$B:$E,2,0)</f>
        <v>무보수 축전지 설치</v>
      </c>
      <c r="D105" s="63" t="str">
        <f>VLOOKUP(B105,'나. 일위대가(2. 산출기초)'!$B:$E,3,0)</f>
        <v>밀폐형, 12V 100AH * 1</v>
      </c>
      <c r="E105" s="64" t="str">
        <f>VLOOKUP(B105,'나. 일위대가(2. 산출기초)'!$B:$E,4,0)</f>
        <v>개소</v>
      </c>
      <c r="F105" s="415">
        <v>1</v>
      </c>
      <c r="G105" s="65"/>
      <c r="H105" s="65"/>
      <c r="I105" s="65"/>
      <c r="J105" s="65"/>
      <c r="K105" s="65"/>
      <c r="L105" s="65"/>
      <c r="M105" s="65"/>
      <c r="N105" s="65"/>
      <c r="O105" s="65"/>
      <c r="P105" s="401">
        <f t="shared" si="84"/>
        <v>417</v>
      </c>
      <c r="Q105" s="402" t="str">
        <f t="shared" si="85"/>
        <v>무보수 축전지 설치밀폐형, 12V 100AH * 1</v>
      </c>
      <c r="R105" s="403" t="str">
        <f t="shared" si="86"/>
        <v>개소</v>
      </c>
      <c r="S105" s="404">
        <f t="shared" si="87"/>
        <v>0</v>
      </c>
      <c r="T105" s="404">
        <f t="shared" si="88"/>
        <v>0</v>
      </c>
      <c r="U105" s="404">
        <f t="shared" si="89"/>
        <v>0</v>
      </c>
    </row>
    <row r="106" spans="1:21" ht="26.1" customHeight="1">
      <c r="A106" s="342"/>
      <c r="B106" s="72">
        <f t="shared" si="83"/>
        <v>418</v>
      </c>
      <c r="C106" s="67" t="str">
        <f>VLOOKUP(B106,'나. 일위대가(2. 산출기초)'!$B:$E,2,0)</f>
        <v>무보수 축전지 설치</v>
      </c>
      <c r="D106" s="67" t="str">
        <f>VLOOKUP(B106,'나. 일위대가(2. 산출기초)'!$B:$E,3,0)</f>
        <v>밀폐형, 12V 100AH * 2</v>
      </c>
      <c r="E106" s="68" t="str">
        <f>VLOOKUP(B106,'나. 일위대가(2. 산출기초)'!$B:$E,4,0)</f>
        <v>개소</v>
      </c>
      <c r="F106" s="71">
        <v>1</v>
      </c>
      <c r="G106" s="69"/>
      <c r="H106" s="69"/>
      <c r="I106" s="69"/>
      <c r="J106" s="69"/>
      <c r="K106" s="69"/>
      <c r="L106" s="69"/>
      <c r="M106" s="69"/>
      <c r="N106" s="69"/>
      <c r="O106" s="69"/>
      <c r="P106" s="401">
        <f t="shared" si="84"/>
        <v>418</v>
      </c>
      <c r="Q106" s="402" t="str">
        <f t="shared" si="85"/>
        <v>무보수 축전지 설치밀폐형, 12V 100AH * 2</v>
      </c>
      <c r="R106" s="403" t="str">
        <f t="shared" si="86"/>
        <v>개소</v>
      </c>
      <c r="S106" s="404">
        <f t="shared" si="87"/>
        <v>0</v>
      </c>
      <c r="T106" s="404">
        <f t="shared" si="88"/>
        <v>0</v>
      </c>
      <c r="U106" s="404">
        <f t="shared" si="89"/>
        <v>0</v>
      </c>
    </row>
    <row r="107" spans="1:21" ht="26.1" customHeight="1">
      <c r="A107" s="342"/>
      <c r="B107" s="72">
        <f t="shared" si="83"/>
        <v>419</v>
      </c>
      <c r="C107" s="67" t="str">
        <f>VLOOKUP(B107,'나. 일위대가(2. 산출기초)'!$B:$E,2,0)</f>
        <v>무보수 축전지 설치</v>
      </c>
      <c r="D107" s="67" t="str">
        <f>VLOOKUP(B107,'나. 일위대가(2. 산출기초)'!$B:$E,3,0)</f>
        <v>밀폐형, 12V 100AH * 3</v>
      </c>
      <c r="E107" s="68" t="str">
        <f>VLOOKUP(B107,'나. 일위대가(2. 산출기초)'!$B:$E,4,0)</f>
        <v>개소</v>
      </c>
      <c r="F107" s="71">
        <v>1</v>
      </c>
      <c r="G107" s="69"/>
      <c r="H107" s="69"/>
      <c r="I107" s="69"/>
      <c r="J107" s="69"/>
      <c r="K107" s="69"/>
      <c r="L107" s="69"/>
      <c r="M107" s="69"/>
      <c r="N107" s="69"/>
      <c r="O107" s="69"/>
      <c r="P107" s="401">
        <f t="shared" si="84"/>
        <v>419</v>
      </c>
      <c r="Q107" s="402" t="str">
        <f t="shared" si="85"/>
        <v>무보수 축전지 설치밀폐형, 12V 100AH * 3</v>
      </c>
      <c r="R107" s="403" t="str">
        <f t="shared" si="86"/>
        <v>개소</v>
      </c>
      <c r="S107" s="404">
        <f t="shared" si="87"/>
        <v>0</v>
      </c>
      <c r="T107" s="404">
        <f t="shared" si="88"/>
        <v>0</v>
      </c>
      <c r="U107" s="404">
        <f t="shared" si="89"/>
        <v>0</v>
      </c>
    </row>
    <row r="108" spans="1:21" ht="26.1" customHeight="1">
      <c r="A108" s="342"/>
      <c r="B108" s="72">
        <f t="shared" si="83"/>
        <v>420</v>
      </c>
      <c r="C108" s="67" t="str">
        <f>VLOOKUP(B108,'나. 일위대가(2. 산출기초)'!$B:$E,2,0)</f>
        <v>무보수 축전지 설치</v>
      </c>
      <c r="D108" s="67" t="str">
        <f>VLOOKUP(B108,'나. 일위대가(2. 산출기초)'!$B:$E,3,0)</f>
        <v>밀폐형, 12V 100AH * 4</v>
      </c>
      <c r="E108" s="68" t="str">
        <f>VLOOKUP(B108,'나. 일위대가(2. 산출기초)'!$B:$E,4,0)</f>
        <v>개소</v>
      </c>
      <c r="F108" s="71">
        <v>1</v>
      </c>
      <c r="G108" s="69"/>
      <c r="H108" s="69"/>
      <c r="I108" s="69"/>
      <c r="J108" s="69"/>
      <c r="K108" s="69"/>
      <c r="L108" s="69"/>
      <c r="M108" s="69"/>
      <c r="N108" s="69"/>
      <c r="O108" s="69"/>
      <c r="P108" s="401">
        <f t="shared" si="84"/>
        <v>420</v>
      </c>
      <c r="Q108" s="402" t="str">
        <f t="shared" si="85"/>
        <v>무보수 축전지 설치밀폐형, 12V 100AH * 4</v>
      </c>
      <c r="R108" s="403" t="str">
        <f t="shared" si="86"/>
        <v>개소</v>
      </c>
      <c r="S108" s="404">
        <f t="shared" si="87"/>
        <v>0</v>
      </c>
      <c r="T108" s="404">
        <f t="shared" si="88"/>
        <v>0</v>
      </c>
      <c r="U108" s="404">
        <f t="shared" si="89"/>
        <v>0</v>
      </c>
    </row>
    <row r="109" spans="1:21" ht="26.1" customHeight="1">
      <c r="A109" s="342"/>
      <c r="B109" s="72">
        <f t="shared" si="83"/>
        <v>421</v>
      </c>
      <c r="C109" s="67" t="str">
        <f>VLOOKUP(B109,'나. 일위대가(2. 산출기초)'!$B:$E,2,0)</f>
        <v>무보수 축전지 설치</v>
      </c>
      <c r="D109" s="67" t="str">
        <f>VLOOKUP(B109,'나. 일위대가(2. 산출기초)'!$B:$E,3,0)</f>
        <v>밀폐형, 12V 100AH * 6</v>
      </c>
      <c r="E109" s="68" t="str">
        <f>VLOOKUP(B109,'나. 일위대가(2. 산출기초)'!$B:$E,4,0)</f>
        <v>개소</v>
      </c>
      <c r="F109" s="71">
        <v>1</v>
      </c>
      <c r="G109" s="69"/>
      <c r="H109" s="69"/>
      <c r="I109" s="69"/>
      <c r="J109" s="69"/>
      <c r="K109" s="69"/>
      <c r="L109" s="69"/>
      <c r="M109" s="69"/>
      <c r="N109" s="69"/>
      <c r="O109" s="69"/>
      <c r="P109" s="401">
        <f t="shared" si="84"/>
        <v>421</v>
      </c>
      <c r="Q109" s="402" t="str">
        <f t="shared" si="85"/>
        <v>무보수 축전지 설치밀폐형, 12V 100AH * 6</v>
      </c>
      <c r="R109" s="403" t="str">
        <f t="shared" si="86"/>
        <v>개소</v>
      </c>
      <c r="S109" s="404">
        <f t="shared" si="87"/>
        <v>0</v>
      </c>
      <c r="T109" s="404">
        <f t="shared" si="88"/>
        <v>0</v>
      </c>
      <c r="U109" s="404">
        <f t="shared" si="89"/>
        <v>0</v>
      </c>
    </row>
    <row r="110" spans="1:21" ht="26.1" customHeight="1">
      <c r="A110" s="342"/>
      <c r="B110" s="72">
        <f t="shared" si="83"/>
        <v>422</v>
      </c>
      <c r="C110" s="67" t="str">
        <f>VLOOKUP(B110,'나. 일위대가(2. 산출기초)'!$B:$E,2,0)</f>
        <v>무보수 축전지 교체</v>
      </c>
      <c r="D110" s="67" t="str">
        <f>VLOOKUP(B110,'나. 일위대가(2. 산출기초)'!$B:$E,3,0)</f>
        <v>밀폐형, 12V 200AH * 4</v>
      </c>
      <c r="E110" s="68" t="str">
        <f>VLOOKUP(B110,'나. 일위대가(2. 산출기초)'!$B:$E,4,0)</f>
        <v>개소</v>
      </c>
      <c r="F110" s="71">
        <v>1</v>
      </c>
      <c r="G110" s="69"/>
      <c r="H110" s="69"/>
      <c r="I110" s="69"/>
      <c r="J110" s="69"/>
      <c r="K110" s="69"/>
      <c r="L110" s="69"/>
      <c r="M110" s="69"/>
      <c r="N110" s="69"/>
      <c r="O110" s="69"/>
      <c r="P110" s="401">
        <f t="shared" si="84"/>
        <v>422</v>
      </c>
      <c r="Q110" s="402" t="str">
        <f t="shared" si="85"/>
        <v>무보수 축전지 교체밀폐형, 12V 200AH * 4</v>
      </c>
      <c r="R110" s="403" t="str">
        <f t="shared" si="86"/>
        <v>개소</v>
      </c>
      <c r="S110" s="404">
        <f t="shared" si="87"/>
        <v>0</v>
      </c>
      <c r="T110" s="404">
        <f t="shared" si="88"/>
        <v>0</v>
      </c>
      <c r="U110" s="404">
        <f t="shared" si="89"/>
        <v>0</v>
      </c>
    </row>
    <row r="111" spans="1:21" ht="26.1" customHeight="1">
      <c r="A111" s="342"/>
      <c r="B111" s="72">
        <f t="shared" si="83"/>
        <v>423</v>
      </c>
      <c r="C111" s="67" t="str">
        <f>VLOOKUP(B111,'나. 일위대가(2. 산출기초)'!$B:$E,2,0)</f>
        <v>태양전지 케이블 포설</v>
      </c>
      <c r="D111" s="67" t="str">
        <f>VLOOKUP(B111,'나. 일위대가(2. 산출기초)'!$B:$E,3,0)</f>
        <v>VCT 4.0SQ*2C</v>
      </c>
      <c r="E111" s="68" t="str">
        <f>VLOOKUP(B111,'나. 일위대가(2. 산출기초)'!$B:$E,4,0)</f>
        <v>m</v>
      </c>
      <c r="F111" s="71">
        <v>1</v>
      </c>
      <c r="G111" s="69"/>
      <c r="H111" s="69"/>
      <c r="I111" s="69"/>
      <c r="J111" s="69"/>
      <c r="K111" s="69"/>
      <c r="L111" s="69"/>
      <c r="M111" s="69"/>
      <c r="N111" s="69"/>
      <c r="O111" s="69"/>
      <c r="P111" s="401">
        <f t="shared" si="84"/>
        <v>423</v>
      </c>
      <c r="Q111" s="402" t="str">
        <f t="shared" si="85"/>
        <v>태양전지 케이블 포설VCT 4.0SQ*2C</v>
      </c>
      <c r="R111" s="403" t="str">
        <f t="shared" si="86"/>
        <v>m</v>
      </c>
      <c r="S111" s="404">
        <f t="shared" si="87"/>
        <v>0</v>
      </c>
      <c r="T111" s="404">
        <f t="shared" si="88"/>
        <v>0</v>
      </c>
      <c r="U111" s="404">
        <f t="shared" si="89"/>
        <v>0</v>
      </c>
    </row>
    <row r="112" spans="1:21" ht="26.1" customHeight="1">
      <c r="A112" s="342"/>
      <c r="B112" s="72">
        <f t="shared" si="83"/>
        <v>424</v>
      </c>
      <c r="C112" s="67" t="str">
        <f>VLOOKUP(B112,'나. 일위대가(2. 산출기초)'!$B:$E,2,0)</f>
        <v>태양전지 케이블 철거</v>
      </c>
      <c r="D112" s="67" t="str">
        <f>VLOOKUP(B112,'나. 일위대가(2. 산출기초)'!$B:$E,3,0)</f>
        <v>F-CV 4.0㎟ / 2C</v>
      </c>
      <c r="E112" s="68" t="str">
        <f>VLOOKUP(B112,'나. 일위대가(2. 산출기초)'!$B:$E,4,0)</f>
        <v>m</v>
      </c>
      <c r="F112" s="71">
        <v>1</v>
      </c>
      <c r="G112" s="69"/>
      <c r="H112" s="69"/>
      <c r="I112" s="69"/>
      <c r="J112" s="69"/>
      <c r="K112" s="69"/>
      <c r="L112" s="69"/>
      <c r="M112" s="69"/>
      <c r="N112" s="69"/>
      <c r="O112" s="69"/>
      <c r="P112" s="401">
        <f t="shared" si="84"/>
        <v>424</v>
      </c>
      <c r="Q112" s="402" t="str">
        <f t="shared" si="85"/>
        <v>태양전지 케이블 철거F-CV 4.0㎟ / 2C</v>
      </c>
      <c r="R112" s="403" t="str">
        <f t="shared" si="86"/>
        <v>m</v>
      </c>
      <c r="S112" s="404">
        <f t="shared" si="87"/>
        <v>0</v>
      </c>
      <c r="T112" s="404">
        <f t="shared" si="88"/>
        <v>0</v>
      </c>
      <c r="U112" s="404">
        <f t="shared" si="89"/>
        <v>0</v>
      </c>
    </row>
    <row r="113" spans="1:21" ht="26.1" customHeight="1">
      <c r="A113" s="342"/>
      <c r="B113" s="72">
        <f t="shared" si="83"/>
        <v>425</v>
      </c>
      <c r="C113" s="67" t="str">
        <f>VLOOKUP(B113,'나. 일위대가(2. 산출기초)'!$B:$E,2,0)</f>
        <v>후렉시블 전선관 교체</v>
      </c>
      <c r="D113" s="67" t="str">
        <f>VLOOKUP(B113,'나. 일위대가(2. 산출기초)'!$B:$E,3,0)</f>
        <v>SW, 22㎜</v>
      </c>
      <c r="E113" s="68" t="str">
        <f>VLOOKUP(B113,'나. 일위대가(2. 산출기초)'!$B:$E,4,0)</f>
        <v>m</v>
      </c>
      <c r="F113" s="71">
        <v>1</v>
      </c>
      <c r="G113" s="69"/>
      <c r="H113" s="69"/>
      <c r="I113" s="69"/>
      <c r="J113" s="69"/>
      <c r="K113" s="69"/>
      <c r="L113" s="69"/>
      <c r="M113" s="69"/>
      <c r="N113" s="69"/>
      <c r="O113" s="69"/>
      <c r="P113" s="401">
        <f t="shared" si="84"/>
        <v>425</v>
      </c>
      <c r="Q113" s="402" t="str">
        <f t="shared" si="85"/>
        <v>후렉시블 전선관 교체SW, 22㎜</v>
      </c>
      <c r="R113" s="403" t="str">
        <f t="shared" si="86"/>
        <v>m</v>
      </c>
      <c r="S113" s="404">
        <f t="shared" si="87"/>
        <v>0</v>
      </c>
      <c r="T113" s="404">
        <f t="shared" si="88"/>
        <v>0</v>
      </c>
      <c r="U113" s="404">
        <f t="shared" si="89"/>
        <v>0</v>
      </c>
    </row>
    <row r="114" spans="1:21" ht="26.1" customHeight="1">
      <c r="A114" s="342"/>
      <c r="B114" s="72">
        <f t="shared" si="83"/>
        <v>426</v>
      </c>
      <c r="C114" s="67" t="str">
        <f>VLOOKUP(B114,'나. 일위대가(2. 산출기초)'!$B:$E,2,0)</f>
        <v>후렉시블 전선관 교체</v>
      </c>
      <c r="D114" s="67" t="str">
        <f>VLOOKUP(B114,'나. 일위대가(2. 산출기초)'!$B:$E,3,0)</f>
        <v>GW, 22㎜</v>
      </c>
      <c r="E114" s="68" t="str">
        <f>VLOOKUP(B114,'나. 일위대가(2. 산출기초)'!$B:$E,4,0)</f>
        <v>m</v>
      </c>
      <c r="F114" s="71">
        <v>1</v>
      </c>
      <c r="G114" s="69"/>
      <c r="H114" s="69"/>
      <c r="I114" s="69"/>
      <c r="J114" s="69"/>
      <c r="K114" s="69"/>
      <c r="L114" s="69"/>
      <c r="M114" s="69"/>
      <c r="N114" s="69"/>
      <c r="O114" s="69"/>
      <c r="P114" s="401">
        <f t="shared" si="84"/>
        <v>426</v>
      </c>
      <c r="Q114" s="402" t="str">
        <f t="shared" si="85"/>
        <v>후렉시블 전선관 교체GW, 22㎜</v>
      </c>
      <c r="R114" s="403" t="str">
        <f t="shared" si="86"/>
        <v>m</v>
      </c>
      <c r="S114" s="404">
        <f t="shared" si="87"/>
        <v>0</v>
      </c>
      <c r="T114" s="404">
        <f t="shared" si="88"/>
        <v>0</v>
      </c>
      <c r="U114" s="404">
        <f t="shared" si="89"/>
        <v>0</v>
      </c>
    </row>
    <row r="115" spans="1:21" ht="26.1" customHeight="1">
      <c r="A115" s="342"/>
      <c r="B115" s="72">
        <f t="shared" ref="B115:B133" si="90">B114+1</f>
        <v>427</v>
      </c>
      <c r="C115" s="67" t="str">
        <f>VLOOKUP(B115,'나. 일위대가(2. 산출기초)'!$B:$E,2,0)</f>
        <v>후렉시블 전선관 철거</v>
      </c>
      <c r="D115" s="67" t="str">
        <f>VLOOKUP(B115,'나. 일위대가(2. 산출기초)'!$B:$E,3,0)</f>
        <v>SW, 22㎜</v>
      </c>
      <c r="E115" s="68" t="str">
        <f>VLOOKUP(B115,'나. 일위대가(2. 산출기초)'!$B:$E,4,0)</f>
        <v>m</v>
      </c>
      <c r="F115" s="71">
        <v>1</v>
      </c>
      <c r="G115" s="69"/>
      <c r="H115" s="69"/>
      <c r="I115" s="69"/>
      <c r="J115" s="69"/>
      <c r="K115" s="69"/>
      <c r="L115" s="69"/>
      <c r="M115" s="69"/>
      <c r="N115" s="69"/>
      <c r="O115" s="69"/>
      <c r="P115" s="401">
        <f t="shared" si="84"/>
        <v>427</v>
      </c>
      <c r="Q115" s="402" t="str">
        <f t="shared" si="85"/>
        <v>후렉시블 전선관 철거SW, 22㎜</v>
      </c>
      <c r="R115" s="403" t="str">
        <f t="shared" si="86"/>
        <v>m</v>
      </c>
      <c r="S115" s="404">
        <f t="shared" si="87"/>
        <v>0</v>
      </c>
      <c r="T115" s="404">
        <f t="shared" si="88"/>
        <v>0</v>
      </c>
      <c r="U115" s="404">
        <f t="shared" si="89"/>
        <v>0</v>
      </c>
    </row>
    <row r="116" spans="1:21" ht="26.1" customHeight="1">
      <c r="A116" s="342"/>
      <c r="B116" s="72">
        <f t="shared" si="90"/>
        <v>428</v>
      </c>
      <c r="C116" s="67" t="str">
        <f>VLOOKUP(B116,'나. 일위대가(2. 산출기초)'!$B:$E,2,0)</f>
        <v>케이블 덕트 설치</v>
      </c>
      <c r="D116" s="67" t="str">
        <f>VLOOKUP(B116,'나. 일위대가(2. 산출기초)'!$B:$E,3,0)</f>
        <v>AL, 70 × 40mm</v>
      </c>
      <c r="E116" s="68" t="str">
        <f>VLOOKUP(B116,'나. 일위대가(2. 산출기초)'!$B:$E,4,0)</f>
        <v>m</v>
      </c>
      <c r="F116" s="71">
        <v>1</v>
      </c>
      <c r="G116" s="69"/>
      <c r="H116" s="69"/>
      <c r="I116" s="69"/>
      <c r="J116" s="69"/>
      <c r="K116" s="69"/>
      <c r="L116" s="69"/>
      <c r="M116" s="69"/>
      <c r="N116" s="69"/>
      <c r="O116" s="69"/>
      <c r="P116" s="401">
        <f t="shared" si="84"/>
        <v>428</v>
      </c>
      <c r="Q116" s="402" t="str">
        <f t="shared" si="85"/>
        <v>케이블 덕트 설치AL, 70 × 40mm</v>
      </c>
      <c r="R116" s="403" t="str">
        <f t="shared" si="86"/>
        <v>m</v>
      </c>
      <c r="S116" s="404">
        <f t="shared" si="87"/>
        <v>0</v>
      </c>
      <c r="T116" s="404">
        <f t="shared" si="88"/>
        <v>0</v>
      </c>
      <c r="U116" s="404">
        <f t="shared" si="89"/>
        <v>0</v>
      </c>
    </row>
    <row r="117" spans="1:21" ht="26.1" customHeight="1">
      <c r="A117" s="342"/>
      <c r="B117" s="72">
        <f t="shared" si="90"/>
        <v>429</v>
      </c>
      <c r="C117" s="67" t="str">
        <f>VLOOKUP(B117,'나. 일위대가(2. 산출기초)'!$B:$E,2,0)</f>
        <v>안테나 폴 설치</v>
      </c>
      <c r="D117" s="67" t="str">
        <f>VLOOKUP(B117,'나. 일위대가(2. 산출기초)'!$B:$E,3,0)</f>
        <v>아연용융 도금, 6M, 제작사양, 설치 포함</v>
      </c>
      <c r="E117" s="68" t="str">
        <f>VLOOKUP(B117,'나. 일위대가(2. 산출기초)'!$B:$E,4,0)</f>
        <v>식</v>
      </c>
      <c r="F117" s="71">
        <v>1</v>
      </c>
      <c r="G117" s="69"/>
      <c r="H117" s="69"/>
      <c r="I117" s="69"/>
      <c r="J117" s="69"/>
      <c r="K117" s="69"/>
      <c r="L117" s="69"/>
      <c r="M117" s="69"/>
      <c r="N117" s="69"/>
      <c r="O117" s="69"/>
      <c r="P117" s="401">
        <f t="shared" si="84"/>
        <v>429</v>
      </c>
      <c r="Q117" s="402" t="str">
        <f t="shared" si="85"/>
        <v>안테나 폴 설치아연용융 도금, 6M, 제작사양, 설치 포함</v>
      </c>
      <c r="R117" s="403" t="str">
        <f t="shared" si="86"/>
        <v>식</v>
      </c>
      <c r="S117" s="404">
        <f t="shared" si="87"/>
        <v>0</v>
      </c>
      <c r="T117" s="404">
        <f t="shared" si="88"/>
        <v>0</v>
      </c>
      <c r="U117" s="404">
        <f t="shared" si="89"/>
        <v>0</v>
      </c>
    </row>
    <row r="118" spans="1:21" ht="26.1" customHeight="1">
      <c r="A118" s="342"/>
      <c r="B118" s="72">
        <f t="shared" si="90"/>
        <v>430</v>
      </c>
      <c r="C118" s="67" t="str">
        <f>VLOOKUP(B118,'나. 일위대가(2. 산출기초)'!$B:$E,2,0)</f>
        <v>피뢰침 폴 설치</v>
      </c>
      <c r="D118" s="67" t="str">
        <f>VLOOKUP(B118,'나. 일위대가(2. 산출기초)'!$B:$E,3,0)</f>
        <v>4M</v>
      </c>
      <c r="E118" s="68" t="str">
        <f>VLOOKUP(B118,'나. 일위대가(2. 산출기초)'!$B:$E,4,0)</f>
        <v>기</v>
      </c>
      <c r="F118" s="71">
        <v>1</v>
      </c>
      <c r="G118" s="69"/>
      <c r="H118" s="69"/>
      <c r="I118" s="69"/>
      <c r="J118" s="69"/>
      <c r="K118" s="69"/>
      <c r="L118" s="69"/>
      <c r="M118" s="69"/>
      <c r="N118" s="69"/>
      <c r="O118" s="69"/>
      <c r="P118" s="401">
        <f t="shared" si="84"/>
        <v>430</v>
      </c>
      <c r="Q118" s="402" t="str">
        <f t="shared" si="85"/>
        <v>피뢰침 폴 설치4M</v>
      </c>
      <c r="R118" s="403" t="str">
        <f t="shared" si="86"/>
        <v>기</v>
      </c>
      <c r="S118" s="404">
        <f t="shared" si="87"/>
        <v>0</v>
      </c>
      <c r="T118" s="404">
        <f t="shared" si="88"/>
        <v>0</v>
      </c>
      <c r="U118" s="404">
        <f t="shared" si="89"/>
        <v>0</v>
      </c>
    </row>
    <row r="119" spans="1:21" ht="26.1" customHeight="1">
      <c r="A119" s="342"/>
      <c r="B119" s="72">
        <f t="shared" si="90"/>
        <v>431</v>
      </c>
      <c r="C119" s="67" t="str">
        <f>VLOOKUP(B119,'나. 일위대가(2. 산출기초)'!$B:$E,2,0)</f>
        <v>서지방전궤 설치(장비접지)</v>
      </c>
      <c r="D119" s="67" t="str">
        <f>VLOOKUP(B119,'나. 일위대가(2. 산출기초)'!$B:$E,3,0)</f>
        <v>100×100×1,200, 덮개포함, 1본</v>
      </c>
      <c r="E119" s="68" t="str">
        <f>VLOOKUP(B119,'나. 일위대가(2. 산출기초)'!$B:$E,4,0)</f>
        <v>식</v>
      </c>
      <c r="F119" s="71">
        <v>1</v>
      </c>
      <c r="G119" s="69"/>
      <c r="H119" s="69"/>
      <c r="I119" s="69"/>
      <c r="J119" s="69"/>
      <c r="K119" s="69"/>
      <c r="L119" s="69"/>
      <c r="M119" s="69"/>
      <c r="N119" s="69"/>
      <c r="O119" s="69"/>
      <c r="P119" s="401">
        <f t="shared" si="84"/>
        <v>431</v>
      </c>
      <c r="Q119" s="402" t="str">
        <f t="shared" si="85"/>
        <v>서지방전궤 설치(장비접지)100×100×1,200, 덮개포함, 1본</v>
      </c>
      <c r="R119" s="403" t="str">
        <f t="shared" si="86"/>
        <v>식</v>
      </c>
      <c r="S119" s="404">
        <f t="shared" si="87"/>
        <v>0</v>
      </c>
      <c r="T119" s="404">
        <f t="shared" si="88"/>
        <v>0</v>
      </c>
      <c r="U119" s="404">
        <f t="shared" si="89"/>
        <v>0</v>
      </c>
    </row>
    <row r="120" spans="1:21" ht="26.1" customHeight="1">
      <c r="A120" s="342"/>
      <c r="B120" s="72">
        <f t="shared" si="90"/>
        <v>432</v>
      </c>
      <c r="C120" s="67" t="str">
        <f>VLOOKUP(B120,'나. 일위대가(2. 산출기초)'!$B:$E,2,0)</f>
        <v>서지방전궤 설치(피뢰접지)</v>
      </c>
      <c r="D120" s="67" t="str">
        <f>VLOOKUP(B120,'나. 일위대가(2. 산출기초)'!$B:$E,3,0)</f>
        <v>100×100×1,200, 덮개포함, 3본 1조</v>
      </c>
      <c r="E120" s="68" t="str">
        <f>VLOOKUP(B120,'나. 일위대가(2. 산출기초)'!$B:$E,4,0)</f>
        <v>식</v>
      </c>
      <c r="F120" s="71">
        <v>1</v>
      </c>
      <c r="G120" s="69"/>
      <c r="H120" s="69"/>
      <c r="I120" s="69"/>
      <c r="J120" s="69"/>
      <c r="K120" s="69"/>
      <c r="L120" s="69"/>
      <c r="M120" s="69"/>
      <c r="N120" s="69"/>
      <c r="O120" s="69"/>
      <c r="P120" s="401">
        <f t="shared" si="84"/>
        <v>432</v>
      </c>
      <c r="Q120" s="402" t="str">
        <f t="shared" si="85"/>
        <v>서지방전궤 설치(피뢰접지)100×100×1,200, 덮개포함, 3본 1조</v>
      </c>
      <c r="R120" s="403" t="str">
        <f t="shared" si="86"/>
        <v>식</v>
      </c>
      <c r="S120" s="404">
        <f t="shared" si="87"/>
        <v>0</v>
      </c>
      <c r="T120" s="404">
        <f t="shared" si="88"/>
        <v>0</v>
      </c>
      <c r="U120" s="404">
        <f t="shared" si="89"/>
        <v>0</v>
      </c>
    </row>
    <row r="121" spans="1:21" ht="26.1" customHeight="1">
      <c r="A121" s="342"/>
      <c r="B121" s="72">
        <f t="shared" si="90"/>
        <v>433</v>
      </c>
      <c r="C121" s="67" t="str">
        <f>VLOOKUP(B121,'나. 일위대가(2. 산출기초)'!$B:$E,2,0)</f>
        <v>서지방전궤 설치</v>
      </c>
      <c r="D121" s="67" t="str">
        <f>VLOOKUP(B121,'나. 일위대가(2. 산출기초)'!$B:$E,3,0)</f>
        <v>장비접지, 1본</v>
      </c>
      <c r="E121" s="68" t="str">
        <f>VLOOKUP(B121,'나. 일위대가(2. 산출기초)'!$B:$E,4,0)</f>
        <v>식</v>
      </c>
      <c r="F121" s="71">
        <v>1</v>
      </c>
      <c r="G121" s="69"/>
      <c r="H121" s="69"/>
      <c r="I121" s="69"/>
      <c r="J121" s="69"/>
      <c r="K121" s="69"/>
      <c r="L121" s="69"/>
      <c r="M121" s="69"/>
      <c r="N121" s="69"/>
      <c r="O121" s="69"/>
      <c r="P121" s="401">
        <f t="shared" si="84"/>
        <v>433</v>
      </c>
      <c r="Q121" s="402" t="str">
        <f t="shared" si="85"/>
        <v>서지방전궤 설치장비접지, 1본</v>
      </c>
      <c r="R121" s="403" t="str">
        <f t="shared" si="86"/>
        <v>식</v>
      </c>
      <c r="S121" s="404">
        <f t="shared" si="87"/>
        <v>0</v>
      </c>
      <c r="T121" s="404">
        <f t="shared" si="88"/>
        <v>0</v>
      </c>
      <c r="U121" s="404">
        <f t="shared" si="89"/>
        <v>0</v>
      </c>
    </row>
    <row r="122" spans="1:21" ht="26.1" customHeight="1">
      <c r="A122" s="342"/>
      <c r="B122" s="72">
        <f t="shared" si="90"/>
        <v>434</v>
      </c>
      <c r="C122" s="67" t="str">
        <f>VLOOKUP(B122,'나. 일위대가(2. 산출기초)'!$B:$E,2,0)</f>
        <v>서지방전궤 설치</v>
      </c>
      <c r="D122" s="67" t="str">
        <f>VLOOKUP(B122,'나. 일위대가(2. 산출기초)'!$B:$E,3,0)</f>
        <v>피뢰접지, 2본</v>
      </c>
      <c r="E122" s="68" t="str">
        <f>VLOOKUP(B122,'나. 일위대가(2. 산출기초)'!$B:$E,4,0)</f>
        <v>식</v>
      </c>
      <c r="F122" s="71">
        <v>1</v>
      </c>
      <c r="G122" s="69"/>
      <c r="H122" s="69"/>
      <c r="I122" s="69"/>
      <c r="J122" s="69"/>
      <c r="K122" s="69"/>
      <c r="L122" s="69"/>
      <c r="M122" s="69"/>
      <c r="N122" s="69"/>
      <c r="O122" s="69"/>
      <c r="P122" s="401">
        <f t="shared" si="84"/>
        <v>434</v>
      </c>
      <c r="Q122" s="402" t="str">
        <f t="shared" si="85"/>
        <v>서지방전궤 설치피뢰접지, 2본</v>
      </c>
      <c r="R122" s="403" t="str">
        <f t="shared" si="86"/>
        <v>식</v>
      </c>
      <c r="S122" s="404">
        <f t="shared" si="87"/>
        <v>0</v>
      </c>
      <c r="T122" s="404">
        <f t="shared" si="88"/>
        <v>0</v>
      </c>
      <c r="U122" s="404">
        <f t="shared" si="89"/>
        <v>0</v>
      </c>
    </row>
    <row r="123" spans="1:21" ht="26.1" customHeight="1">
      <c r="A123" s="342"/>
      <c r="B123" s="72">
        <f t="shared" si="90"/>
        <v>435</v>
      </c>
      <c r="C123" s="67" t="str">
        <f>VLOOKUP(B123,'나. 일위대가(2. 산출기초)'!$B:$E,2,0)</f>
        <v>침상전극봉 설치</v>
      </c>
      <c r="D123" s="67" t="str">
        <f>VLOOKUP(B123,'나. 일위대가(2. 산출기초)'!$B:$E,3,0)</f>
        <v>Ø14.2×1575, 1본, 장비접지</v>
      </c>
      <c r="E123" s="68" t="str">
        <f>VLOOKUP(B123,'나. 일위대가(2. 산출기초)'!$B:$E,4,0)</f>
        <v>식</v>
      </c>
      <c r="F123" s="71">
        <v>1</v>
      </c>
      <c r="G123" s="69"/>
      <c r="H123" s="69"/>
      <c r="I123" s="69"/>
      <c r="J123" s="69"/>
      <c r="K123" s="69"/>
      <c r="L123" s="69"/>
      <c r="M123" s="69"/>
      <c r="N123" s="69"/>
      <c r="O123" s="69"/>
      <c r="P123" s="401">
        <f t="shared" si="84"/>
        <v>435</v>
      </c>
      <c r="Q123" s="402" t="str">
        <f t="shared" si="85"/>
        <v>침상전극봉 설치Ø14.2×1575, 1본, 장비접지</v>
      </c>
      <c r="R123" s="403" t="str">
        <f t="shared" si="86"/>
        <v>식</v>
      </c>
      <c r="S123" s="404">
        <f t="shared" si="87"/>
        <v>0</v>
      </c>
      <c r="T123" s="404">
        <f t="shared" si="88"/>
        <v>0</v>
      </c>
      <c r="U123" s="404">
        <f t="shared" si="89"/>
        <v>0</v>
      </c>
    </row>
    <row r="124" spans="1:21" ht="26.1" customHeight="1">
      <c r="A124" s="342"/>
      <c r="B124" s="72">
        <f t="shared" si="90"/>
        <v>436</v>
      </c>
      <c r="C124" s="67" t="str">
        <f>VLOOKUP(B124,'나. 일위대가(2. 산출기초)'!$B:$E,2,0)</f>
        <v>침상전극봉 설치</v>
      </c>
      <c r="D124" s="67" t="str">
        <f>VLOOKUP(B124,'나. 일위대가(2. 산출기초)'!$B:$E,3,0)</f>
        <v>Ø14.2×1575, 2본, 피뢰접지</v>
      </c>
      <c r="E124" s="68" t="str">
        <f>VLOOKUP(B124,'나. 일위대가(2. 산출기초)'!$B:$E,4,0)</f>
        <v>식</v>
      </c>
      <c r="F124" s="71">
        <v>1</v>
      </c>
      <c r="G124" s="69"/>
      <c r="H124" s="69"/>
      <c r="I124" s="69"/>
      <c r="J124" s="69"/>
      <c r="K124" s="69"/>
      <c r="L124" s="69"/>
      <c r="M124" s="69"/>
      <c r="N124" s="69"/>
      <c r="O124" s="69"/>
      <c r="P124" s="401">
        <f t="shared" ref="P124:P126" si="91">B124</f>
        <v>436</v>
      </c>
      <c r="Q124" s="402" t="str">
        <f t="shared" ref="Q124:Q126" si="92">CONCATENATE(C124,D124)</f>
        <v>침상전극봉 설치Ø14.2×1575, 2본, 피뢰접지</v>
      </c>
      <c r="R124" s="403" t="str">
        <f t="shared" ref="R124:R126" si="93">E124</f>
        <v>식</v>
      </c>
      <c r="S124" s="404">
        <f t="shared" ref="S124:S126" si="94">G124</f>
        <v>0</v>
      </c>
      <c r="T124" s="404">
        <f t="shared" ref="T124:T126" si="95">I124</f>
        <v>0</v>
      </c>
      <c r="U124" s="404">
        <f t="shared" ref="U124:U126" si="96">K124</f>
        <v>0</v>
      </c>
    </row>
    <row r="125" spans="1:21" ht="26.1" customHeight="1">
      <c r="A125" s="342"/>
      <c r="B125" s="72">
        <f t="shared" si="90"/>
        <v>437</v>
      </c>
      <c r="C125" s="67" t="str">
        <f>VLOOKUP(B125,'나. 일위대가(2. 산출기초)'!$B:$E,2,0)</f>
        <v>접지선 포설</v>
      </c>
      <c r="D125" s="67" t="str">
        <f>VLOOKUP(B125,'나. 일위대가(2. 산출기초)'!$B:$E,3,0)</f>
        <v xml:space="preserve">F-GV 35㎟ </v>
      </c>
      <c r="E125" s="68" t="str">
        <f>VLOOKUP(B125,'나. 일위대가(2. 산출기초)'!$B:$E,4,0)</f>
        <v>m</v>
      </c>
      <c r="F125" s="71">
        <v>1</v>
      </c>
      <c r="G125" s="69"/>
      <c r="H125" s="69"/>
      <c r="I125" s="69"/>
      <c r="J125" s="69"/>
      <c r="K125" s="69"/>
      <c r="L125" s="69"/>
      <c r="M125" s="69"/>
      <c r="N125" s="69"/>
      <c r="O125" s="69"/>
      <c r="P125" s="401">
        <f t="shared" si="91"/>
        <v>437</v>
      </c>
      <c r="Q125" s="402" t="str">
        <f t="shared" si="92"/>
        <v xml:space="preserve">접지선 포설F-GV 35㎟ </v>
      </c>
      <c r="R125" s="403" t="str">
        <f t="shared" si="93"/>
        <v>m</v>
      </c>
      <c r="S125" s="404">
        <f t="shared" si="94"/>
        <v>0</v>
      </c>
      <c r="T125" s="404">
        <f t="shared" si="95"/>
        <v>0</v>
      </c>
      <c r="U125" s="404">
        <f t="shared" si="96"/>
        <v>0</v>
      </c>
    </row>
    <row r="126" spans="1:21" ht="26.1" customHeight="1">
      <c r="A126" s="342"/>
      <c r="B126" s="72">
        <f t="shared" si="90"/>
        <v>438</v>
      </c>
      <c r="C126" s="67" t="str">
        <f>VLOOKUP(B126,'나. 일위대가(2. 산출기초)'!$B:$E,2,0)</f>
        <v>피뢰침(절연용) 설치</v>
      </c>
      <c r="D126" s="67" t="str">
        <f>VLOOKUP(B126,'나. 일위대가(2. 산출기초)'!$B:$E,3,0)</f>
        <v>애자형, Y자</v>
      </c>
      <c r="E126" s="68" t="str">
        <f>VLOOKUP(B126,'나. 일위대가(2. 산출기초)'!$B:$E,4,0)</f>
        <v>식</v>
      </c>
      <c r="F126" s="71">
        <v>1</v>
      </c>
      <c r="G126" s="69"/>
      <c r="H126" s="69"/>
      <c r="I126" s="69"/>
      <c r="J126" s="69"/>
      <c r="K126" s="69"/>
      <c r="L126" s="69"/>
      <c r="M126" s="69"/>
      <c r="N126" s="69"/>
      <c r="O126" s="69"/>
      <c r="P126" s="401">
        <f t="shared" si="91"/>
        <v>438</v>
      </c>
      <c r="Q126" s="402" t="str">
        <f t="shared" si="92"/>
        <v>피뢰침(절연용) 설치애자형, Y자</v>
      </c>
      <c r="R126" s="403" t="str">
        <f t="shared" si="93"/>
        <v>식</v>
      </c>
      <c r="S126" s="404">
        <f t="shared" si="94"/>
        <v>0</v>
      </c>
      <c r="T126" s="404">
        <f t="shared" si="95"/>
        <v>0</v>
      </c>
      <c r="U126" s="404">
        <f t="shared" si="96"/>
        <v>0</v>
      </c>
    </row>
    <row r="127" spans="1:21" ht="26.1" customHeight="1">
      <c r="A127" s="342"/>
      <c r="B127" s="72">
        <f t="shared" si="90"/>
        <v>439</v>
      </c>
      <c r="C127" s="67" t="str">
        <f>VLOOKUP(B127,'나. 일위대가(2. 산출기초)'!$B:$E,2,0)</f>
        <v>접지단자함 설치</v>
      </c>
      <c r="D127" s="67" t="str">
        <f>VLOOKUP(B127,'나. 일위대가(2. 산출기초)'!$B:$E,3,0)</f>
        <v>3CCT</v>
      </c>
      <c r="E127" s="68" t="str">
        <f>VLOOKUP(B127,'나. 일위대가(2. 산출기초)'!$B:$E,4,0)</f>
        <v>대</v>
      </c>
      <c r="F127" s="71">
        <v>1</v>
      </c>
      <c r="G127" s="69"/>
      <c r="H127" s="69"/>
      <c r="I127" s="69"/>
      <c r="J127" s="69"/>
      <c r="K127" s="69"/>
      <c r="L127" s="69"/>
      <c r="M127" s="69"/>
      <c r="N127" s="69"/>
      <c r="O127" s="69"/>
      <c r="P127" s="401">
        <f t="shared" ref="P127" si="97">B127</f>
        <v>439</v>
      </c>
      <c r="Q127" s="402" t="str">
        <f t="shared" ref="Q127" si="98">CONCATENATE(C127,D127)</f>
        <v>접지단자함 설치3CCT</v>
      </c>
      <c r="R127" s="403" t="str">
        <f t="shared" ref="R127" si="99">E127</f>
        <v>대</v>
      </c>
      <c r="S127" s="404">
        <f t="shared" ref="S127" si="100">G127</f>
        <v>0</v>
      </c>
      <c r="T127" s="404">
        <f t="shared" ref="T127" si="101">I127</f>
        <v>0</v>
      </c>
      <c r="U127" s="404">
        <f t="shared" ref="U127" si="102">K127</f>
        <v>0</v>
      </c>
    </row>
    <row r="128" spans="1:21" ht="26.1" customHeight="1">
      <c r="A128" s="342"/>
      <c r="B128" s="72">
        <f t="shared" si="90"/>
        <v>440</v>
      </c>
      <c r="C128" s="67" t="str">
        <f>VLOOKUP(B128,'나. 일위대가(2. 산출기초)'!$B:$E,2,0)</f>
        <v>알루미늄 케이블 덕트 설치</v>
      </c>
      <c r="D128" s="67" t="str">
        <f>VLOOKUP(B128,'나. 일위대가(2. 산출기초)'!$B:$E,3,0)</f>
        <v>AL 100*50</v>
      </c>
      <c r="E128" s="68" t="str">
        <f>VLOOKUP(B128,'나. 일위대가(2. 산출기초)'!$B:$E,4,0)</f>
        <v>개</v>
      </c>
      <c r="F128" s="71">
        <v>1</v>
      </c>
      <c r="G128" s="69"/>
      <c r="H128" s="69"/>
      <c r="I128" s="69"/>
      <c r="J128" s="69"/>
      <c r="K128" s="69"/>
      <c r="L128" s="69"/>
      <c r="M128" s="69"/>
      <c r="N128" s="69"/>
      <c r="O128" s="69"/>
      <c r="P128" s="401">
        <f t="shared" ref="P128" si="103">B128</f>
        <v>440</v>
      </c>
      <c r="Q128" s="402" t="str">
        <f t="shared" ref="Q128" si="104">CONCATENATE(C128,D128)</f>
        <v>알루미늄 케이블 덕트 설치AL 100*50</v>
      </c>
      <c r="R128" s="403" t="str">
        <f t="shared" ref="R128" si="105">E128</f>
        <v>개</v>
      </c>
      <c r="S128" s="404">
        <f t="shared" ref="S128" si="106">G128</f>
        <v>0</v>
      </c>
      <c r="T128" s="404">
        <f t="shared" ref="T128" si="107">I128</f>
        <v>0</v>
      </c>
      <c r="U128" s="404">
        <f t="shared" ref="U128" si="108">K128</f>
        <v>0</v>
      </c>
    </row>
    <row r="129" spans="1:257" ht="26.1" customHeight="1">
      <c r="A129" s="342"/>
      <c r="B129" s="409">
        <f t="shared" si="90"/>
        <v>441</v>
      </c>
      <c r="C129" s="410" t="str">
        <f>VLOOKUP(B129,'나. 일위대가(2. 산출기초)'!$B:$E,2,0)</f>
        <v>피뢰트랜스 설치</v>
      </c>
      <c r="D129" s="410" t="str">
        <f>VLOOKUP(B129,'나. 일위대가(2. 산출기초)'!$B:$E,3,0)</f>
        <v>AC220V 1KVA</v>
      </c>
      <c r="E129" s="411" t="str">
        <f>VLOOKUP(B129,'나. 일위대가(2. 산출기초)'!$B:$E,4,0)</f>
        <v>식</v>
      </c>
      <c r="F129" s="412">
        <v>1</v>
      </c>
      <c r="G129" s="413"/>
      <c r="H129" s="413"/>
      <c r="I129" s="413"/>
      <c r="J129" s="413"/>
      <c r="K129" s="413"/>
      <c r="L129" s="413"/>
      <c r="M129" s="413"/>
      <c r="N129" s="413"/>
      <c r="O129" s="413"/>
      <c r="P129" s="401">
        <f t="shared" ref="P129" si="109">B129</f>
        <v>441</v>
      </c>
      <c r="Q129" s="402" t="str">
        <f t="shared" ref="Q129" si="110">CONCATENATE(C129,D129)</f>
        <v>피뢰트랜스 설치AC220V 1KVA</v>
      </c>
      <c r="R129" s="403" t="str">
        <f t="shared" ref="R129" si="111">E129</f>
        <v>식</v>
      </c>
      <c r="S129" s="404">
        <f t="shared" ref="S129" si="112">G129</f>
        <v>0</v>
      </c>
      <c r="T129" s="404">
        <f t="shared" ref="T129" si="113">I129</f>
        <v>0</v>
      </c>
      <c r="U129" s="404">
        <f t="shared" ref="U129" si="114">K129</f>
        <v>0</v>
      </c>
    </row>
    <row r="130" spans="1:257" ht="26.1" customHeight="1">
      <c r="A130" s="342"/>
      <c r="B130" s="414">
        <f t="shared" si="90"/>
        <v>442</v>
      </c>
      <c r="C130" s="63" t="str">
        <f>VLOOKUP(B130,'나. 일위대가(2. 산출기초)'!$B:$E,2,0)</f>
        <v>서지보호기(전원) 설치</v>
      </c>
      <c r="D130" s="63" t="str">
        <f>VLOOKUP(B130,'나. 일위대가(2. 산출기초)'!$B:$E,3,0)</f>
        <v>BY4-80, 80Ka</v>
      </c>
      <c r="E130" s="64" t="str">
        <f>VLOOKUP(B130,'나. 일위대가(2. 산출기초)'!$B:$E,4,0)</f>
        <v>대</v>
      </c>
      <c r="F130" s="415">
        <v>1</v>
      </c>
      <c r="G130" s="65"/>
      <c r="H130" s="65"/>
      <c r="I130" s="65"/>
      <c r="J130" s="65"/>
      <c r="K130" s="65"/>
      <c r="L130" s="65"/>
      <c r="M130" s="65"/>
      <c r="N130" s="65"/>
      <c r="O130" s="65"/>
      <c r="P130" s="401">
        <f t="shared" ref="P130:P133" si="115">B130</f>
        <v>442</v>
      </c>
      <c r="Q130" s="402" t="str">
        <f t="shared" ref="Q130:Q133" si="116">CONCATENATE(C130,D130)</f>
        <v>서지보호기(전원) 설치BY4-80, 80Ka</v>
      </c>
      <c r="R130" s="403" t="str">
        <f t="shared" ref="R130:R133" si="117">E130</f>
        <v>대</v>
      </c>
      <c r="S130" s="404">
        <f t="shared" ref="S130:S133" si="118">G130</f>
        <v>0</v>
      </c>
      <c r="T130" s="404">
        <f t="shared" ref="T130:T133" si="119">I130</f>
        <v>0</v>
      </c>
      <c r="U130" s="404">
        <f t="shared" ref="U130:U133" si="120">K130</f>
        <v>0</v>
      </c>
    </row>
    <row r="131" spans="1:257" ht="26.1" customHeight="1">
      <c r="A131" s="342"/>
      <c r="B131" s="72">
        <f t="shared" si="90"/>
        <v>443</v>
      </c>
      <c r="C131" s="67" t="str">
        <f>VLOOKUP(B131,'나. 일위대가(2. 산출기초)'!$B:$E,2,0)</f>
        <v>누전차단기 설치</v>
      </c>
      <c r="D131" s="67" t="str">
        <f>VLOOKUP(B131,'나. 일위대가(2. 산출기초)'!$B:$E,3,0)</f>
        <v>자동복구형, 20A</v>
      </c>
      <c r="E131" s="68" t="str">
        <f>VLOOKUP(B131,'나. 일위대가(2. 산출기초)'!$B:$E,4,0)</f>
        <v>개</v>
      </c>
      <c r="F131" s="71">
        <v>1</v>
      </c>
      <c r="G131" s="69"/>
      <c r="H131" s="69"/>
      <c r="I131" s="69"/>
      <c r="J131" s="69"/>
      <c r="K131" s="69"/>
      <c r="L131" s="69"/>
      <c r="M131" s="69"/>
      <c r="N131" s="69"/>
      <c r="O131" s="69"/>
      <c r="P131" s="401">
        <f t="shared" si="115"/>
        <v>443</v>
      </c>
      <c r="Q131" s="402" t="str">
        <f t="shared" si="116"/>
        <v>누전차단기 설치자동복구형, 20A</v>
      </c>
      <c r="R131" s="403" t="str">
        <f t="shared" si="117"/>
        <v>개</v>
      </c>
      <c r="S131" s="404">
        <f t="shared" si="118"/>
        <v>0</v>
      </c>
      <c r="T131" s="404">
        <f t="shared" si="119"/>
        <v>0</v>
      </c>
      <c r="U131" s="404">
        <f t="shared" si="120"/>
        <v>0</v>
      </c>
    </row>
    <row r="132" spans="1:257" ht="26.1" customHeight="1">
      <c r="A132" s="342"/>
      <c r="B132" s="72">
        <f t="shared" si="90"/>
        <v>444</v>
      </c>
      <c r="C132" s="67" t="str">
        <f>VLOOKUP(B132,'나. 일위대가(2. 산출기초)'!$B:$E,2,0)</f>
        <v>분전반(노출형) 설치</v>
      </c>
      <c r="D132" s="67" t="str">
        <f>VLOOKUP(B132,'나. 일위대가(2. 산출기초)'!$B:$E,3,0)</f>
        <v>산업용, 5회로, 메인50A, 분기 20A</v>
      </c>
      <c r="E132" s="68" t="str">
        <f>VLOOKUP(B132,'나. 일위대가(2. 산출기초)'!$B:$E,4,0)</f>
        <v>식</v>
      </c>
      <c r="F132" s="71">
        <v>1</v>
      </c>
      <c r="G132" s="69"/>
      <c r="H132" s="69"/>
      <c r="I132" s="69"/>
      <c r="J132" s="69"/>
      <c r="K132" s="69"/>
      <c r="L132" s="69"/>
      <c r="M132" s="69"/>
      <c r="N132" s="69"/>
      <c r="O132" s="69"/>
      <c r="P132" s="401">
        <f t="shared" si="115"/>
        <v>444</v>
      </c>
      <c r="Q132" s="402" t="str">
        <f t="shared" si="116"/>
        <v>분전반(노출형) 설치산업용, 5회로, 메인50A, 분기 20A</v>
      </c>
      <c r="R132" s="403" t="str">
        <f t="shared" si="117"/>
        <v>식</v>
      </c>
      <c r="S132" s="404">
        <f t="shared" si="118"/>
        <v>0</v>
      </c>
      <c r="T132" s="404">
        <f t="shared" si="119"/>
        <v>0</v>
      </c>
      <c r="U132" s="404">
        <f t="shared" si="120"/>
        <v>0</v>
      </c>
    </row>
    <row r="133" spans="1:257" ht="26.1" customHeight="1">
      <c r="A133" s="342"/>
      <c r="B133" s="72">
        <f t="shared" si="90"/>
        <v>445</v>
      </c>
      <c r="C133" s="67" t="str">
        <f>VLOOKUP(B133,'나. 일위대가(2. 산출기초)'!$B:$E,2,0)</f>
        <v>전기인입공사</v>
      </c>
      <c r="D133" s="67" t="str">
        <f>VLOOKUP(B133,'나. 일위대가(2. 산출기초)'!$B:$E,3,0)</f>
        <v>관측소 전기인입</v>
      </c>
      <c r="E133" s="68" t="str">
        <f>VLOOKUP(B133,'나. 일위대가(2. 산출기초)'!$B:$E,4,0)</f>
        <v>식</v>
      </c>
      <c r="F133" s="71">
        <v>1</v>
      </c>
      <c r="G133" s="69"/>
      <c r="H133" s="69"/>
      <c r="I133" s="69"/>
      <c r="J133" s="69"/>
      <c r="K133" s="69"/>
      <c r="L133" s="69"/>
      <c r="M133" s="69"/>
      <c r="N133" s="69"/>
      <c r="O133" s="69"/>
      <c r="P133" s="401">
        <f t="shared" si="115"/>
        <v>445</v>
      </c>
      <c r="Q133" s="402" t="str">
        <f t="shared" si="116"/>
        <v>전기인입공사관측소 전기인입</v>
      </c>
      <c r="R133" s="403" t="str">
        <f t="shared" si="117"/>
        <v>식</v>
      </c>
      <c r="S133" s="404">
        <f t="shared" si="118"/>
        <v>0</v>
      </c>
      <c r="T133" s="404">
        <f t="shared" si="119"/>
        <v>0</v>
      </c>
      <c r="U133" s="404">
        <f t="shared" si="120"/>
        <v>0</v>
      </c>
    </row>
    <row r="134" spans="1:257" ht="26.1" customHeight="1">
      <c r="A134" s="342"/>
      <c r="B134" s="72"/>
      <c r="C134" s="67"/>
      <c r="D134" s="67"/>
      <c r="E134" s="68"/>
      <c r="F134" s="71"/>
      <c r="G134" s="69"/>
      <c r="H134" s="69"/>
      <c r="I134" s="69"/>
      <c r="J134" s="69"/>
      <c r="K134" s="69"/>
      <c r="L134" s="69"/>
      <c r="M134" s="69"/>
      <c r="N134" s="69"/>
      <c r="O134" s="69"/>
      <c r="P134" s="401"/>
      <c r="Q134" s="402"/>
      <c r="R134" s="403"/>
      <c r="S134" s="404"/>
      <c r="T134" s="404"/>
      <c r="U134" s="404"/>
    </row>
    <row r="135" spans="1:257" ht="26.1" customHeight="1">
      <c r="A135" s="342"/>
      <c r="B135" s="77" t="s">
        <v>2186</v>
      </c>
      <c r="C135" s="66"/>
      <c r="D135" s="67"/>
      <c r="E135" s="68"/>
      <c r="F135" s="68"/>
      <c r="G135" s="69"/>
      <c r="H135" s="69"/>
      <c r="I135" s="69"/>
      <c r="J135" s="69"/>
      <c r="K135" s="69"/>
      <c r="L135" s="69"/>
      <c r="M135" s="69"/>
      <c r="N135" s="69"/>
      <c r="O135" s="69"/>
      <c r="P135" s="401" t="str">
        <f t="shared" si="84"/>
        <v>5. 관측소 장비 설치</v>
      </c>
      <c r="Q135" s="402" t="str">
        <f t="shared" si="85"/>
        <v/>
      </c>
      <c r="R135" s="403">
        <f t="shared" si="86"/>
        <v>0</v>
      </c>
      <c r="S135" s="404">
        <f t="shared" si="87"/>
        <v>0</v>
      </c>
      <c r="T135" s="404">
        <f t="shared" si="88"/>
        <v>0</v>
      </c>
      <c r="U135" s="404">
        <f t="shared" si="89"/>
        <v>0</v>
      </c>
      <c r="V135" s="401"/>
      <c r="W135" s="401"/>
      <c r="X135" s="401"/>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c r="BV135" s="3"/>
      <c r="BW135" s="3"/>
      <c r="BX135" s="3"/>
      <c r="BY135" s="3"/>
      <c r="BZ135" s="3"/>
      <c r="CA135" s="3"/>
      <c r="CB135" s="3"/>
      <c r="CC135" s="3"/>
      <c r="CD135" s="3"/>
      <c r="CE135" s="3"/>
      <c r="CF135" s="3"/>
      <c r="CG135" s="3"/>
      <c r="CH135" s="3"/>
      <c r="CI135" s="3"/>
      <c r="CJ135" s="3"/>
      <c r="CK135" s="3"/>
      <c r="CL135" s="3"/>
      <c r="CM135" s="3"/>
      <c r="CN135" s="3"/>
      <c r="CO135" s="3"/>
      <c r="CP135" s="3"/>
      <c r="CQ135" s="3"/>
      <c r="CR135" s="3"/>
      <c r="CS135" s="3"/>
      <c r="CT135" s="3"/>
      <c r="CU135" s="3"/>
      <c r="CV135" s="3"/>
      <c r="CW135" s="3"/>
      <c r="CX135" s="3"/>
      <c r="CY135" s="3"/>
      <c r="CZ135" s="3"/>
      <c r="DA135" s="3"/>
      <c r="DB135" s="3"/>
      <c r="DC135" s="3"/>
      <c r="DD135" s="3"/>
      <c r="DE135" s="3"/>
      <c r="DF135" s="3"/>
      <c r="DG135" s="3"/>
      <c r="DH135" s="3"/>
      <c r="DI135" s="3"/>
      <c r="DJ135" s="3"/>
      <c r="DK135" s="3"/>
      <c r="DL135" s="3"/>
      <c r="DM135" s="3"/>
      <c r="DN135" s="3"/>
      <c r="DO135" s="3"/>
      <c r="DP135" s="3"/>
      <c r="DQ135" s="3"/>
      <c r="DR135" s="3"/>
      <c r="DS135" s="3"/>
      <c r="DT135" s="3"/>
      <c r="DU135" s="3"/>
      <c r="DV135" s="3"/>
      <c r="DW135" s="3"/>
      <c r="DX135" s="3"/>
      <c r="DY135" s="3"/>
      <c r="DZ135" s="3"/>
      <c r="EA135" s="3"/>
      <c r="EB135" s="3"/>
      <c r="EC135" s="3"/>
      <c r="ED135" s="3"/>
      <c r="EE135" s="3"/>
      <c r="EF135" s="3"/>
      <c r="EG135" s="3"/>
      <c r="EH135" s="3"/>
      <c r="EI135" s="3"/>
      <c r="EJ135" s="3"/>
      <c r="EK135" s="3"/>
      <c r="EL135" s="3"/>
      <c r="EM135" s="3"/>
      <c r="EN135" s="3"/>
      <c r="EO135" s="3"/>
      <c r="EP135" s="3"/>
      <c r="EQ135" s="3"/>
      <c r="ER135" s="3"/>
      <c r="ES135" s="3"/>
      <c r="ET135" s="3"/>
      <c r="EU135" s="3"/>
      <c r="EV135" s="3"/>
      <c r="EW135" s="3"/>
      <c r="EX135" s="3"/>
      <c r="EY135" s="3"/>
      <c r="EZ135" s="3"/>
      <c r="FA135" s="3"/>
      <c r="FB135" s="3"/>
      <c r="FC135" s="3"/>
      <c r="FD135" s="3"/>
      <c r="FE135" s="3"/>
      <c r="FF135" s="3"/>
      <c r="FG135" s="3"/>
      <c r="FH135" s="3"/>
      <c r="FI135" s="3"/>
      <c r="FJ135" s="3"/>
      <c r="FK135" s="3"/>
      <c r="FL135" s="3"/>
      <c r="FM135" s="3"/>
      <c r="FN135" s="3"/>
      <c r="FO135" s="3"/>
      <c r="FP135" s="3"/>
      <c r="FQ135" s="3"/>
      <c r="FR135" s="3"/>
      <c r="FS135" s="3"/>
      <c r="FT135" s="3"/>
      <c r="FU135" s="3"/>
      <c r="FV135" s="3"/>
      <c r="FW135" s="3"/>
      <c r="FX135" s="3"/>
      <c r="FY135" s="3"/>
      <c r="FZ135" s="3"/>
      <c r="GA135" s="3"/>
      <c r="GB135" s="3"/>
      <c r="GC135" s="3"/>
      <c r="GD135" s="3"/>
      <c r="GE135" s="3"/>
      <c r="GF135" s="3"/>
      <c r="GG135" s="3"/>
      <c r="GH135" s="3"/>
      <c r="GI135" s="3"/>
      <c r="GJ135" s="3"/>
      <c r="GK135" s="3"/>
      <c r="GL135" s="3"/>
      <c r="GM135" s="3"/>
      <c r="GN135" s="3"/>
      <c r="GO135" s="3"/>
      <c r="GP135" s="3"/>
      <c r="GQ135" s="3"/>
      <c r="GR135" s="3"/>
      <c r="GS135" s="3"/>
      <c r="GT135" s="3"/>
      <c r="GU135" s="3"/>
      <c r="GV135" s="3"/>
      <c r="GW135" s="3"/>
      <c r="GX135" s="3"/>
      <c r="GY135" s="3"/>
      <c r="GZ135" s="3"/>
      <c r="HA135" s="3"/>
      <c r="HB135" s="3"/>
      <c r="HC135" s="3"/>
      <c r="HD135" s="3"/>
      <c r="HE135" s="3"/>
      <c r="HF135" s="3"/>
      <c r="HG135" s="3"/>
      <c r="HH135" s="3"/>
      <c r="HI135" s="3"/>
      <c r="HJ135" s="3"/>
      <c r="HK135" s="3"/>
      <c r="HL135" s="3"/>
      <c r="HM135" s="3"/>
      <c r="HN135" s="3"/>
      <c r="HO135" s="3"/>
      <c r="HP135" s="3"/>
      <c r="HQ135" s="3"/>
      <c r="HR135" s="3"/>
      <c r="HS135" s="3"/>
      <c r="HT135" s="3"/>
      <c r="HU135" s="3"/>
      <c r="HV135" s="3"/>
      <c r="HW135" s="3"/>
      <c r="HX135" s="3"/>
      <c r="HY135" s="3"/>
      <c r="HZ135" s="3"/>
      <c r="IA135" s="3"/>
      <c r="IB135" s="3"/>
      <c r="IC135" s="3"/>
      <c r="ID135" s="3"/>
      <c r="IE135" s="3"/>
      <c r="IF135" s="3"/>
      <c r="IG135" s="3"/>
      <c r="IH135" s="3"/>
      <c r="II135" s="3"/>
      <c r="IJ135" s="3"/>
      <c r="IK135" s="3"/>
      <c r="IL135" s="3"/>
      <c r="IM135" s="3"/>
      <c r="IN135" s="3"/>
      <c r="IO135" s="3"/>
      <c r="IP135" s="3"/>
      <c r="IQ135" s="3"/>
      <c r="IR135" s="3"/>
      <c r="IS135" s="3"/>
      <c r="IT135" s="3"/>
      <c r="IU135" s="3"/>
      <c r="IV135" s="3"/>
      <c r="IW135" s="3"/>
    </row>
    <row r="136" spans="1:257" ht="26.1" customHeight="1">
      <c r="A136" s="342"/>
      <c r="B136" s="72">
        <v>501</v>
      </c>
      <c r="C136" s="67" t="str">
        <f>VLOOKUP(B136,'나. 일위대가(2. 산출기초)'!$B:$E,2,0)</f>
        <v>장비랙 설치</v>
      </c>
      <c r="D136" s="67" t="str">
        <f>VLOOKUP(B136,'나. 일위대가(2. 산출기초)'!$B:$E,3,0)</f>
        <v>19",1,400x600x750(mm)</v>
      </c>
      <c r="E136" s="68" t="str">
        <f>VLOOKUP(B136,'나. 일위대가(2. 산출기초)'!$B:$E,4,0)</f>
        <v>식</v>
      </c>
      <c r="F136" s="71">
        <v>1</v>
      </c>
      <c r="G136" s="69"/>
      <c r="H136" s="69"/>
      <c r="I136" s="69"/>
      <c r="J136" s="69"/>
      <c r="K136" s="69"/>
      <c r="L136" s="69"/>
      <c r="M136" s="69"/>
      <c r="N136" s="69"/>
      <c r="O136" s="69"/>
      <c r="P136" s="401">
        <f t="shared" si="84"/>
        <v>501</v>
      </c>
      <c r="Q136" s="402" t="str">
        <f t="shared" si="85"/>
        <v>장비랙 설치19",1,400x600x750(mm)</v>
      </c>
      <c r="R136" s="403" t="str">
        <f t="shared" si="86"/>
        <v>식</v>
      </c>
      <c r="S136" s="404">
        <f t="shared" si="87"/>
        <v>0</v>
      </c>
      <c r="T136" s="404">
        <f t="shared" si="88"/>
        <v>0</v>
      </c>
      <c r="U136" s="404">
        <f t="shared" si="89"/>
        <v>0</v>
      </c>
    </row>
    <row r="137" spans="1:257" ht="26.1" customHeight="1">
      <c r="A137" s="342"/>
      <c r="B137" s="72">
        <f>B136+1</f>
        <v>502</v>
      </c>
      <c r="C137" s="67" t="str">
        <f>VLOOKUP(B137,'나. 일위대가(2. 산출기초)'!$B:$E,2,0)</f>
        <v>원격측정장치(RTU) 설치</v>
      </c>
      <c r="D137" s="67" t="str">
        <f>VLOOKUP(B137,'나. 일위대가(2. 산출기초)'!$B:$E,3,0)</f>
        <v>1200bps, 랙형</v>
      </c>
      <c r="E137" s="68" t="str">
        <f>VLOOKUP(B137,'나. 일위대가(2. 산출기초)'!$B:$E,4,0)</f>
        <v>대</v>
      </c>
      <c r="F137" s="71">
        <v>1</v>
      </c>
      <c r="G137" s="69"/>
      <c r="H137" s="69"/>
      <c r="I137" s="69"/>
      <c r="J137" s="69"/>
      <c r="K137" s="69"/>
      <c r="L137" s="69"/>
      <c r="M137" s="69"/>
      <c r="N137" s="69"/>
      <c r="O137" s="69"/>
      <c r="P137" s="401">
        <f t="shared" si="84"/>
        <v>502</v>
      </c>
      <c r="Q137" s="402" t="str">
        <f t="shared" si="85"/>
        <v>원격측정장치(RTU) 설치1200bps, 랙형</v>
      </c>
      <c r="R137" s="403" t="str">
        <f t="shared" si="86"/>
        <v>대</v>
      </c>
      <c r="S137" s="404">
        <f t="shared" si="87"/>
        <v>0</v>
      </c>
      <c r="T137" s="404">
        <f t="shared" si="88"/>
        <v>0</v>
      </c>
      <c r="U137" s="404">
        <f t="shared" si="89"/>
        <v>0</v>
      </c>
    </row>
    <row r="138" spans="1:257" ht="26.1" customHeight="1">
      <c r="A138" s="342"/>
      <c r="B138" s="72">
        <f t="shared" ref="B138:B145" si="121">B137+1</f>
        <v>503</v>
      </c>
      <c r="C138" s="67" t="str">
        <f>VLOOKUP(B138,'나. 일위대가(2. 산출기초)'!$B:$E,2,0)</f>
        <v>VHF 송수신기 설치</v>
      </c>
      <c r="D138" s="67" t="str">
        <f>VLOOKUP(B138,'나. 일위대가(2. 산출기초)'!$B:$E,3,0)</f>
        <v>10W, 150MHz 대역</v>
      </c>
      <c r="E138" s="68" t="str">
        <f>VLOOKUP(B138,'나. 일위대가(2. 산출기초)'!$B:$E,4,0)</f>
        <v>대</v>
      </c>
      <c r="F138" s="71">
        <v>1</v>
      </c>
      <c r="G138" s="69"/>
      <c r="H138" s="69"/>
      <c r="I138" s="69"/>
      <c r="J138" s="69"/>
      <c r="K138" s="69"/>
      <c r="L138" s="69"/>
      <c r="M138" s="69"/>
      <c r="N138" s="69"/>
      <c r="O138" s="69"/>
      <c r="P138" s="401">
        <f t="shared" si="84"/>
        <v>503</v>
      </c>
      <c r="Q138" s="402" t="str">
        <f t="shared" si="85"/>
        <v>VHF 송수신기 설치10W, 150MHz 대역</v>
      </c>
      <c r="R138" s="403" t="str">
        <f t="shared" si="86"/>
        <v>대</v>
      </c>
      <c r="S138" s="404">
        <f t="shared" si="87"/>
        <v>0</v>
      </c>
      <c r="T138" s="404">
        <f t="shared" si="88"/>
        <v>0</v>
      </c>
      <c r="U138" s="404">
        <f t="shared" si="89"/>
        <v>0</v>
      </c>
    </row>
    <row r="139" spans="1:257" ht="26.1" customHeight="1">
      <c r="A139" s="342"/>
      <c r="B139" s="72">
        <f>B138+1</f>
        <v>504</v>
      </c>
      <c r="C139" s="67" t="str">
        <f>VLOOKUP(B139,'나. 일위대가(2. 산출기초)'!$B:$E,2,0)</f>
        <v>VHF안테나(3소자) 설치</v>
      </c>
      <c r="D139" s="67" t="str">
        <f>VLOOKUP(B139,'나. 일위대가(2. 산출기초)'!$B:$E,3,0)</f>
        <v>야기3소자, 150㎒ 대역, 가대포함</v>
      </c>
      <c r="E139" s="68" t="str">
        <f>VLOOKUP(B139,'나. 일위대가(2. 산출기초)'!$B:$E,4,0)</f>
        <v>기</v>
      </c>
      <c r="F139" s="71">
        <v>1</v>
      </c>
      <c r="G139" s="69"/>
      <c r="H139" s="69"/>
      <c r="I139" s="69"/>
      <c r="J139" s="69"/>
      <c r="K139" s="69"/>
      <c r="L139" s="69"/>
      <c r="M139" s="69"/>
      <c r="N139" s="69"/>
      <c r="O139" s="69"/>
      <c r="P139" s="401">
        <f t="shared" si="84"/>
        <v>504</v>
      </c>
      <c r="Q139" s="402" t="str">
        <f t="shared" si="85"/>
        <v>VHF안테나(3소자) 설치야기3소자, 150㎒ 대역, 가대포함</v>
      </c>
      <c r="R139" s="403" t="str">
        <f t="shared" si="86"/>
        <v>기</v>
      </c>
      <c r="S139" s="404">
        <f t="shared" si="87"/>
        <v>0</v>
      </c>
      <c r="T139" s="404">
        <f t="shared" si="88"/>
        <v>0</v>
      </c>
      <c r="U139" s="404">
        <f t="shared" si="89"/>
        <v>0</v>
      </c>
    </row>
    <row r="140" spans="1:257" ht="26.1" customHeight="1">
      <c r="A140" s="342"/>
      <c r="B140" s="72">
        <f t="shared" si="121"/>
        <v>505</v>
      </c>
      <c r="C140" s="67" t="str">
        <f>VLOOKUP(B140,'나. 일위대가(2. 산출기초)'!$B:$E,2,0)</f>
        <v>LTE 라우터 설치</v>
      </c>
      <c r="D140" s="67" t="str">
        <f>VLOOKUP(B140,'나. 일위대가(2. 산출기초)'!$B:$E,3,0)</f>
        <v>LTE, RJ-45, VPN 탑재, 장착대 포함</v>
      </c>
      <c r="E140" s="68" t="str">
        <f>VLOOKUP(B140,'나. 일위대가(2. 산출기초)'!$B:$E,4,0)</f>
        <v>대</v>
      </c>
      <c r="F140" s="71">
        <v>1</v>
      </c>
      <c r="G140" s="69"/>
      <c r="H140" s="69"/>
      <c r="I140" s="69"/>
      <c r="J140" s="69"/>
      <c r="K140" s="69"/>
      <c r="L140" s="69"/>
      <c r="M140" s="69"/>
      <c r="N140" s="69"/>
      <c r="O140" s="69"/>
      <c r="P140" s="401">
        <f t="shared" si="84"/>
        <v>505</v>
      </c>
      <c r="Q140" s="402" t="str">
        <f t="shared" si="85"/>
        <v>LTE 라우터 설치LTE, RJ-45, VPN 탑재, 장착대 포함</v>
      </c>
      <c r="R140" s="403" t="str">
        <f t="shared" si="86"/>
        <v>대</v>
      </c>
      <c r="S140" s="404">
        <f t="shared" si="87"/>
        <v>0</v>
      </c>
      <c r="T140" s="404">
        <f t="shared" si="88"/>
        <v>0</v>
      </c>
      <c r="U140" s="404">
        <f t="shared" si="89"/>
        <v>0</v>
      </c>
    </row>
    <row r="141" spans="1:257" ht="26.1" customHeight="1">
      <c r="A141" s="342"/>
      <c r="B141" s="72">
        <f t="shared" si="121"/>
        <v>506</v>
      </c>
      <c r="C141" s="67" t="str">
        <f>VLOOKUP(B141,'나. 일위대가(2. 산출기초)'!$B:$E,2,0)</f>
        <v>피뢰침(절연용) 교체</v>
      </c>
      <c r="D141" s="67" t="str">
        <f>VLOOKUP(B141,'나. 일위대가(2. 산출기초)'!$B:$E,3,0)</f>
        <v>애자형, Y자</v>
      </c>
      <c r="E141" s="68" t="str">
        <f>VLOOKUP(B141,'나. 일위대가(2. 산출기초)'!$B:$E,4,0)</f>
        <v>식</v>
      </c>
      <c r="F141" s="71">
        <v>1</v>
      </c>
      <c r="G141" s="69"/>
      <c r="H141" s="69"/>
      <c r="I141" s="69"/>
      <c r="J141" s="69"/>
      <c r="K141" s="69"/>
      <c r="L141" s="69"/>
      <c r="M141" s="69"/>
      <c r="N141" s="69"/>
      <c r="O141" s="69"/>
      <c r="P141" s="401">
        <f t="shared" si="84"/>
        <v>506</v>
      </c>
      <c r="Q141" s="402" t="str">
        <f t="shared" si="85"/>
        <v>피뢰침(절연용) 교체애자형, Y자</v>
      </c>
      <c r="R141" s="403" t="str">
        <f t="shared" si="86"/>
        <v>식</v>
      </c>
      <c r="S141" s="404">
        <f t="shared" si="87"/>
        <v>0</v>
      </c>
      <c r="T141" s="404">
        <f t="shared" si="88"/>
        <v>0</v>
      </c>
      <c r="U141" s="404">
        <f t="shared" si="89"/>
        <v>0</v>
      </c>
    </row>
    <row r="142" spans="1:257" ht="26.1" customHeight="1">
      <c r="A142" s="342"/>
      <c r="B142" s="72">
        <f t="shared" si="121"/>
        <v>507</v>
      </c>
      <c r="C142" s="67" t="str">
        <f>VLOOKUP(B142,'나. 일위대가(2. 산출기초)'!$B:$E,2,0)</f>
        <v>태양전지 설치</v>
      </c>
      <c r="D142" s="67" t="str">
        <f>VLOOKUP(B142,'나. 일위대가(2. 산출기초)'!$B:$E,3,0)</f>
        <v>100W 이하, 가대포함</v>
      </c>
      <c r="E142" s="68" t="str">
        <f>VLOOKUP(B142,'나. 일위대가(2. 산출기초)'!$B:$E,4,0)</f>
        <v>식</v>
      </c>
      <c r="F142" s="71">
        <v>1</v>
      </c>
      <c r="G142" s="69"/>
      <c r="H142" s="69"/>
      <c r="I142" s="69"/>
      <c r="J142" s="69"/>
      <c r="K142" s="69"/>
      <c r="L142" s="69"/>
      <c r="M142" s="69"/>
      <c r="N142" s="69"/>
      <c r="O142" s="69"/>
      <c r="P142" s="401">
        <f t="shared" si="84"/>
        <v>507</v>
      </c>
      <c r="Q142" s="402" t="str">
        <f t="shared" si="85"/>
        <v>태양전지 설치100W 이하, 가대포함</v>
      </c>
      <c r="R142" s="403" t="str">
        <f t="shared" si="86"/>
        <v>식</v>
      </c>
      <c r="S142" s="404">
        <f t="shared" si="87"/>
        <v>0</v>
      </c>
      <c r="T142" s="404">
        <f t="shared" si="88"/>
        <v>0</v>
      </c>
      <c r="U142" s="404">
        <f t="shared" si="89"/>
        <v>0</v>
      </c>
    </row>
    <row r="143" spans="1:257" ht="26.1" customHeight="1">
      <c r="A143" s="342"/>
      <c r="B143" s="72">
        <f t="shared" si="121"/>
        <v>508</v>
      </c>
      <c r="C143" s="67" t="str">
        <f>VLOOKUP(B143,'나. 일위대가(2. 산출기초)'!$B:$E,2,0)</f>
        <v>태양전지 설치</v>
      </c>
      <c r="D143" s="67" t="str">
        <f>VLOOKUP(B143,'나. 일위대가(2. 산출기초)'!$B:$E,3,0)</f>
        <v>175W 이하, 가대포함</v>
      </c>
      <c r="E143" s="68" t="str">
        <f>VLOOKUP(B143,'나. 일위대가(2. 산출기초)'!$B:$E,4,0)</f>
        <v>식</v>
      </c>
      <c r="F143" s="71">
        <v>1</v>
      </c>
      <c r="G143" s="69"/>
      <c r="H143" s="69"/>
      <c r="I143" s="69"/>
      <c r="J143" s="69"/>
      <c r="K143" s="69"/>
      <c r="L143" s="69"/>
      <c r="M143" s="69"/>
      <c r="N143" s="69"/>
      <c r="O143" s="69"/>
      <c r="P143" s="401">
        <f t="shared" si="84"/>
        <v>508</v>
      </c>
      <c r="Q143" s="402" t="str">
        <f t="shared" si="85"/>
        <v>태양전지 설치175W 이하, 가대포함</v>
      </c>
      <c r="R143" s="403" t="str">
        <f t="shared" si="86"/>
        <v>식</v>
      </c>
      <c r="S143" s="404">
        <f t="shared" si="87"/>
        <v>0</v>
      </c>
      <c r="T143" s="404">
        <f t="shared" si="88"/>
        <v>0</v>
      </c>
      <c r="U143" s="404">
        <f t="shared" si="89"/>
        <v>0</v>
      </c>
    </row>
    <row r="144" spans="1:257" ht="26.1" customHeight="1">
      <c r="A144" s="342"/>
      <c r="B144" s="72">
        <f t="shared" si="121"/>
        <v>509</v>
      </c>
      <c r="C144" s="67" t="str">
        <f>VLOOKUP(B144,'나. 일위대가(2. 산출기초)'!$B:$E,2,0)</f>
        <v>무보수 축전지 설치</v>
      </c>
      <c r="D144" s="67" t="str">
        <f>VLOOKUP(B144,'나. 일위대가(2. 산출기초)'!$B:$E,3,0)</f>
        <v>밀폐형, 12V 100AH</v>
      </c>
      <c r="E144" s="68" t="str">
        <f>VLOOKUP(B144,'나. 일위대가(2. 산출기초)'!$B:$E,4,0)</f>
        <v>개소</v>
      </c>
      <c r="F144" s="71">
        <v>1</v>
      </c>
      <c r="G144" s="69"/>
      <c r="H144" s="69"/>
      <c r="I144" s="69"/>
      <c r="J144" s="69"/>
      <c r="K144" s="69"/>
      <c r="L144" s="69"/>
      <c r="M144" s="69"/>
      <c r="N144" s="69"/>
      <c r="O144" s="69"/>
      <c r="P144" s="401">
        <f t="shared" si="84"/>
        <v>509</v>
      </c>
      <c r="Q144" s="402" t="str">
        <f t="shared" si="85"/>
        <v>무보수 축전지 설치밀폐형, 12V 100AH</v>
      </c>
      <c r="R144" s="403" t="str">
        <f t="shared" si="86"/>
        <v>개소</v>
      </c>
      <c r="S144" s="404">
        <f t="shared" si="87"/>
        <v>0</v>
      </c>
      <c r="T144" s="404">
        <f t="shared" si="88"/>
        <v>0</v>
      </c>
      <c r="U144" s="404">
        <f t="shared" si="89"/>
        <v>0</v>
      </c>
    </row>
    <row r="145" spans="1:257" ht="26.1" customHeight="1">
      <c r="A145" s="342"/>
      <c r="B145" s="72">
        <f t="shared" si="121"/>
        <v>510</v>
      </c>
      <c r="C145" s="67" t="str">
        <f>VLOOKUP(B145,'나. 일위대가(2. 산출기초)'!$B:$E,2,0)</f>
        <v>축전지 설치대 교체 및 설치</v>
      </c>
      <c r="D145" s="67" t="str">
        <f>VLOOKUP(B145,'나. 일위대가(2. 산출기초)'!$B:$E,3,0)</f>
        <v>전면도어형, 1열 3단, 370*585*740㎜, 바퀴포함</v>
      </c>
      <c r="E145" s="68" t="str">
        <f>VLOOKUP(B145,'나. 일위대가(2. 산출기초)'!$B:$E,4,0)</f>
        <v>대</v>
      </c>
      <c r="F145" s="71">
        <v>1</v>
      </c>
      <c r="G145" s="69"/>
      <c r="H145" s="69"/>
      <c r="I145" s="69"/>
      <c r="J145" s="69"/>
      <c r="K145" s="69"/>
      <c r="L145" s="69"/>
      <c r="M145" s="69"/>
      <c r="N145" s="69"/>
      <c r="O145" s="69"/>
      <c r="P145" s="401">
        <f t="shared" si="84"/>
        <v>510</v>
      </c>
      <c r="Q145" s="402" t="str">
        <f t="shared" si="85"/>
        <v>축전지 설치대 교체 및 설치전면도어형, 1열 3단, 370*585*740㎜, 바퀴포함</v>
      </c>
      <c r="R145" s="403" t="str">
        <f t="shared" si="86"/>
        <v>대</v>
      </c>
      <c r="S145" s="404">
        <f t="shared" si="87"/>
        <v>0</v>
      </c>
      <c r="T145" s="404">
        <f t="shared" si="88"/>
        <v>0</v>
      </c>
      <c r="U145" s="404">
        <f t="shared" si="89"/>
        <v>0</v>
      </c>
    </row>
    <row r="146" spans="1:257" ht="26.1" customHeight="1">
      <c r="A146" s="342"/>
      <c r="B146" s="72">
        <f t="shared" ref="B146" si="122">B145+1</f>
        <v>511</v>
      </c>
      <c r="C146" s="67" t="str">
        <f>VLOOKUP(B146,'나. 일위대가(2. 산출기초)'!$B:$E,2,0)</f>
        <v>축전지 설치대 설치</v>
      </c>
      <c r="D146" s="67" t="str">
        <f>VLOOKUP(B146,'나. 일위대가(2. 산출기초)'!$B:$E,3,0)</f>
        <v>전면도어형, 1열 3단, 370*585*740㎜, 바퀴포함</v>
      </c>
      <c r="E146" s="68" t="str">
        <f>VLOOKUP(B146,'나. 일위대가(2. 산출기초)'!$B:$E,4,0)</f>
        <v>대</v>
      </c>
      <c r="F146" s="71">
        <v>1</v>
      </c>
      <c r="G146" s="69"/>
      <c r="H146" s="69"/>
      <c r="I146" s="69"/>
      <c r="J146" s="69"/>
      <c r="K146" s="69"/>
      <c r="L146" s="69"/>
      <c r="M146" s="69"/>
      <c r="N146" s="69"/>
      <c r="O146" s="69"/>
      <c r="P146" s="401">
        <f t="shared" si="84"/>
        <v>511</v>
      </c>
      <c r="Q146" s="402" t="str">
        <f t="shared" si="85"/>
        <v>축전지 설치대 설치전면도어형, 1열 3단, 370*585*740㎜, 바퀴포함</v>
      </c>
      <c r="R146" s="403" t="str">
        <f t="shared" si="86"/>
        <v>대</v>
      </c>
      <c r="S146" s="404">
        <f t="shared" si="87"/>
        <v>0</v>
      </c>
      <c r="T146" s="404">
        <f t="shared" si="88"/>
        <v>0</v>
      </c>
      <c r="U146" s="404">
        <f t="shared" si="89"/>
        <v>0</v>
      </c>
    </row>
    <row r="147" spans="1:257" ht="26.1" customHeight="1">
      <c r="A147" s="342"/>
      <c r="B147" s="72">
        <f t="shared" ref="B147" si="123">B146+1</f>
        <v>512</v>
      </c>
      <c r="C147" s="67" t="str">
        <f>VLOOKUP(B147,'나. 일위대가(2. 산출기초)'!$B:$E,2,0)</f>
        <v>강우량계 설치</v>
      </c>
      <c r="D147" s="67" t="str">
        <f>VLOOKUP(B147,'나. 일위대가(2. 산출기초)'!$B:$E,3,0)</f>
        <v>검정, DC 히터형, 바람막이 포함</v>
      </c>
      <c r="E147" s="68" t="str">
        <f>VLOOKUP(B147,'나. 일위대가(2. 산출기초)'!$B:$E,4,0)</f>
        <v>식</v>
      </c>
      <c r="F147" s="71">
        <v>1</v>
      </c>
      <c r="G147" s="69"/>
      <c r="H147" s="69"/>
      <c r="I147" s="69"/>
      <c r="J147" s="69"/>
      <c r="K147" s="69"/>
      <c r="L147" s="69"/>
      <c r="M147" s="69"/>
      <c r="N147" s="69"/>
      <c r="O147" s="69"/>
      <c r="P147" s="401">
        <f t="shared" si="84"/>
        <v>512</v>
      </c>
      <c r="Q147" s="402" t="str">
        <f t="shared" si="85"/>
        <v>강우량계 설치검정, DC 히터형, 바람막이 포함</v>
      </c>
      <c r="R147" s="403" t="str">
        <f t="shared" si="86"/>
        <v>식</v>
      </c>
      <c r="S147" s="404">
        <f t="shared" si="87"/>
        <v>0</v>
      </c>
      <c r="T147" s="404">
        <f t="shared" si="88"/>
        <v>0</v>
      </c>
      <c r="U147" s="404">
        <f t="shared" si="89"/>
        <v>0</v>
      </c>
    </row>
    <row r="148" spans="1:257" ht="26.1" customHeight="1">
      <c r="A148" s="342"/>
      <c r="B148" s="72">
        <f t="shared" ref="B148:B151" si="124">B147+1</f>
        <v>513</v>
      </c>
      <c r="C148" s="67" t="str">
        <f>VLOOKUP(B148,'나. 일위대가(2. 산출기초)'!$B:$E,2,0)</f>
        <v>레이더식 수위계 설치</v>
      </c>
      <c r="D148" s="67" t="str">
        <f>VLOOKUP(B148,'나. 일위대가(2. 산출기초)'!$B:$E,3,0)</f>
        <v>80GHz, 검정, 단품</v>
      </c>
      <c r="E148" s="68" t="str">
        <f>VLOOKUP(B148,'나. 일위대가(2. 산출기초)'!$B:$E,4,0)</f>
        <v>식</v>
      </c>
      <c r="F148" s="71">
        <v>1</v>
      </c>
      <c r="G148" s="69"/>
      <c r="H148" s="69"/>
      <c r="I148" s="69"/>
      <c r="J148" s="69"/>
      <c r="K148" s="69"/>
      <c r="L148" s="69"/>
      <c r="M148" s="69"/>
      <c r="N148" s="69"/>
      <c r="O148" s="69"/>
      <c r="P148" s="401">
        <f t="shared" si="84"/>
        <v>513</v>
      </c>
      <c r="Q148" s="402" t="str">
        <f t="shared" si="85"/>
        <v>레이더식 수위계 설치80GHz, 검정, 단품</v>
      </c>
      <c r="R148" s="403" t="str">
        <f t="shared" si="86"/>
        <v>식</v>
      </c>
      <c r="S148" s="404">
        <f t="shared" si="87"/>
        <v>0</v>
      </c>
      <c r="T148" s="404">
        <f t="shared" si="88"/>
        <v>0</v>
      </c>
      <c r="U148" s="404">
        <f t="shared" si="89"/>
        <v>0</v>
      </c>
    </row>
    <row r="149" spans="1:257" ht="26.1" customHeight="1">
      <c r="A149" s="342"/>
      <c r="B149" s="72">
        <f t="shared" si="124"/>
        <v>514</v>
      </c>
      <c r="C149" s="67" t="str">
        <f>VLOOKUP(B149,'나. 일위대가(2. 산출기초)'!$B:$E,2,0)</f>
        <v>전원케이블 설치</v>
      </c>
      <c r="D149" s="67" t="str">
        <f>VLOOKUP(B149,'나. 일위대가(2. 산출기초)'!$B:$E,3,0)</f>
        <v>TRF-CVV-SB 1.5SQ*2C</v>
      </c>
      <c r="E149" s="68" t="str">
        <f>VLOOKUP(B149,'나. 일위대가(2. 산출기초)'!$B:$E,4,0)</f>
        <v>m</v>
      </c>
      <c r="F149" s="71">
        <v>1</v>
      </c>
      <c r="G149" s="69"/>
      <c r="H149" s="69"/>
      <c r="I149" s="69"/>
      <c r="J149" s="69"/>
      <c r="K149" s="69"/>
      <c r="L149" s="69"/>
      <c r="M149" s="69"/>
      <c r="N149" s="69"/>
      <c r="O149" s="69"/>
      <c r="P149" s="401">
        <f t="shared" si="84"/>
        <v>514</v>
      </c>
      <c r="Q149" s="402" t="str">
        <f t="shared" si="85"/>
        <v>전원케이블 설치TRF-CVV-SB 1.5SQ*2C</v>
      </c>
      <c r="R149" s="403" t="str">
        <f t="shared" si="86"/>
        <v>m</v>
      </c>
      <c r="S149" s="404">
        <f t="shared" si="87"/>
        <v>0</v>
      </c>
      <c r="T149" s="404">
        <f t="shared" si="88"/>
        <v>0</v>
      </c>
      <c r="U149" s="404">
        <f t="shared" si="89"/>
        <v>0</v>
      </c>
    </row>
    <row r="150" spans="1:257" ht="26.1" customHeight="1">
      <c r="A150" s="342"/>
      <c r="B150" s="72">
        <f t="shared" si="124"/>
        <v>515</v>
      </c>
      <c r="C150" s="67" t="str">
        <f>VLOOKUP(B150,'나. 일위대가(2. 산출기초)'!$B:$E,2,0)</f>
        <v>후렉시블 전선관 설치</v>
      </c>
      <c r="D150" s="67" t="str">
        <f>VLOOKUP(B150,'나. 일위대가(2. 산출기초)'!$B:$E,3,0)</f>
        <v>SW, 22㎜</v>
      </c>
      <c r="E150" s="68" t="str">
        <f>VLOOKUP(B150,'나. 일위대가(2. 산출기초)'!$B:$E,4,0)</f>
        <v>m</v>
      </c>
      <c r="F150" s="71">
        <v>1</v>
      </c>
      <c r="G150" s="69"/>
      <c r="H150" s="69"/>
      <c r="I150" s="69"/>
      <c r="J150" s="69"/>
      <c r="K150" s="69"/>
      <c r="L150" s="69"/>
      <c r="M150" s="69"/>
      <c r="N150" s="69"/>
      <c r="O150" s="69"/>
      <c r="P150" s="401">
        <f t="shared" si="84"/>
        <v>515</v>
      </c>
      <c r="Q150" s="402" t="str">
        <f t="shared" si="85"/>
        <v>후렉시블 전선관 설치SW, 22㎜</v>
      </c>
      <c r="R150" s="403" t="str">
        <f t="shared" si="86"/>
        <v>m</v>
      </c>
      <c r="S150" s="404">
        <f t="shared" si="87"/>
        <v>0</v>
      </c>
      <c r="T150" s="404">
        <f t="shared" si="88"/>
        <v>0</v>
      </c>
      <c r="U150" s="404">
        <f t="shared" si="89"/>
        <v>0</v>
      </c>
    </row>
    <row r="151" spans="1:257" ht="26.1" customHeight="1">
      <c r="A151" s="342"/>
      <c r="B151" s="72">
        <f t="shared" si="124"/>
        <v>516</v>
      </c>
      <c r="C151" s="67" t="str">
        <f>VLOOKUP(B151,'나. 일위대가(2. 산출기초)'!$B:$E,2,0)</f>
        <v>레이더식수위계 거치대 설치</v>
      </c>
      <c r="D151" s="67" t="str">
        <f>VLOOKUP(B151,'나. 일위대가(2. 산출기초)'!$B:$E,3,0)</f>
        <v>거치대, 보호함 포함</v>
      </c>
      <c r="E151" s="68" t="str">
        <f>VLOOKUP(B151,'나. 일위대가(2. 산출기초)'!$B:$E,4,0)</f>
        <v>식</v>
      </c>
      <c r="F151" s="71">
        <v>1</v>
      </c>
      <c r="G151" s="69"/>
      <c r="H151" s="69"/>
      <c r="I151" s="69"/>
      <c r="J151" s="69"/>
      <c r="K151" s="69"/>
      <c r="L151" s="69"/>
      <c r="M151" s="69"/>
      <c r="N151" s="69"/>
      <c r="O151" s="69"/>
      <c r="P151" s="401">
        <f t="shared" si="84"/>
        <v>516</v>
      </c>
      <c r="Q151" s="402" t="str">
        <f t="shared" si="85"/>
        <v>레이더식수위계 거치대 설치거치대, 보호함 포함</v>
      </c>
      <c r="R151" s="403" t="str">
        <f t="shared" si="86"/>
        <v>식</v>
      </c>
      <c r="S151" s="404">
        <f t="shared" si="87"/>
        <v>0</v>
      </c>
      <c r="T151" s="404">
        <f t="shared" si="88"/>
        <v>0</v>
      </c>
      <c r="U151" s="404">
        <f t="shared" si="89"/>
        <v>0</v>
      </c>
    </row>
    <row r="152" spans="1:257" ht="26.1" customHeight="1">
      <c r="A152" s="342"/>
      <c r="B152" s="72">
        <f t="shared" ref="B152" si="125">B151+1</f>
        <v>517</v>
      </c>
      <c r="C152" s="67" t="str">
        <f>VLOOKUP(B152,'나. 일위대가(2. 산출기초)'!$B:$E,2,0)</f>
        <v>태양전지 케이블 설치</v>
      </c>
      <c r="D152" s="67" t="str">
        <f>VLOOKUP(B152,'나. 일위대가(2. 산출기초)'!$B:$E,3,0)</f>
        <v>F-CV 4.0㎟ / 2C</v>
      </c>
      <c r="E152" s="68" t="str">
        <f>VLOOKUP(B152,'나. 일위대가(2. 산출기초)'!$B:$E,4,0)</f>
        <v>m</v>
      </c>
      <c r="F152" s="71">
        <v>1</v>
      </c>
      <c r="G152" s="69"/>
      <c r="H152" s="69"/>
      <c r="I152" s="69"/>
      <c r="J152" s="69"/>
      <c r="K152" s="69"/>
      <c r="L152" s="69"/>
      <c r="M152" s="69"/>
      <c r="N152" s="69"/>
      <c r="O152" s="69"/>
      <c r="P152" s="401">
        <f t="shared" si="84"/>
        <v>517</v>
      </c>
      <c r="Q152" s="402" t="str">
        <f t="shared" si="85"/>
        <v>태양전지 케이블 설치F-CV 4.0㎟ / 2C</v>
      </c>
      <c r="R152" s="403" t="str">
        <f t="shared" si="86"/>
        <v>m</v>
      </c>
      <c r="S152" s="404">
        <f t="shared" si="87"/>
        <v>0</v>
      </c>
      <c r="T152" s="404">
        <f t="shared" si="88"/>
        <v>0</v>
      </c>
      <c r="U152" s="404">
        <f t="shared" si="89"/>
        <v>0</v>
      </c>
    </row>
    <row r="153" spans="1:257" ht="26.1" customHeight="1">
      <c r="A153" s="342"/>
      <c r="B153" s="72"/>
      <c r="C153" s="67"/>
      <c r="D153" s="67"/>
      <c r="E153" s="68"/>
      <c r="F153" s="71"/>
      <c r="G153" s="69"/>
      <c r="H153" s="69"/>
      <c r="I153" s="69"/>
      <c r="J153" s="69"/>
      <c r="K153" s="69"/>
      <c r="L153" s="69"/>
      <c r="M153" s="69"/>
      <c r="N153" s="69"/>
      <c r="O153" s="69"/>
      <c r="P153" s="401"/>
      <c r="Q153" s="402"/>
      <c r="R153" s="403"/>
      <c r="S153" s="404"/>
      <c r="T153" s="404"/>
      <c r="U153" s="404"/>
    </row>
    <row r="154" spans="1:257" ht="26.1" customHeight="1">
      <c r="A154" s="342"/>
      <c r="B154" s="409"/>
      <c r="C154" s="410"/>
      <c r="D154" s="410"/>
      <c r="E154" s="411"/>
      <c r="F154" s="412"/>
      <c r="G154" s="413"/>
      <c r="H154" s="413"/>
      <c r="I154" s="413"/>
      <c r="J154" s="413"/>
      <c r="K154" s="413"/>
      <c r="L154" s="413"/>
      <c r="M154" s="413"/>
      <c r="N154" s="413"/>
      <c r="O154" s="413"/>
      <c r="P154" s="401"/>
      <c r="Q154" s="402"/>
      <c r="R154" s="403"/>
      <c r="S154" s="404"/>
      <c r="T154" s="404"/>
      <c r="U154" s="404"/>
    </row>
    <row r="155" spans="1:257" ht="26.1" customHeight="1">
      <c r="A155" s="342"/>
      <c r="B155" s="70" t="s">
        <v>2427</v>
      </c>
      <c r="C155" s="62"/>
      <c r="D155" s="63"/>
      <c r="E155" s="64"/>
      <c r="F155" s="64"/>
      <c r="G155" s="65"/>
      <c r="H155" s="65"/>
      <c r="I155" s="65"/>
      <c r="J155" s="65"/>
      <c r="K155" s="65"/>
      <c r="L155" s="65"/>
      <c r="M155" s="65"/>
      <c r="N155" s="65"/>
      <c r="O155" s="65"/>
      <c r="P155" s="401" t="str">
        <f t="shared" si="84"/>
        <v>6. 기타 관측소 보완</v>
      </c>
      <c r="Q155" s="402" t="str">
        <f t="shared" si="85"/>
        <v/>
      </c>
      <c r="R155" s="403">
        <f t="shared" si="86"/>
        <v>0</v>
      </c>
      <c r="S155" s="404">
        <f t="shared" si="87"/>
        <v>0</v>
      </c>
      <c r="T155" s="404">
        <f t="shared" si="88"/>
        <v>0</v>
      </c>
      <c r="U155" s="404">
        <f t="shared" si="89"/>
        <v>0</v>
      </c>
      <c r="V155" s="401"/>
      <c r="W155" s="401"/>
      <c r="X155" s="401"/>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c r="BP155" s="3"/>
      <c r="BQ155" s="3"/>
      <c r="BR155" s="3"/>
      <c r="BS155" s="3"/>
      <c r="BT155" s="3"/>
      <c r="BU155" s="3"/>
      <c r="BV155" s="3"/>
      <c r="BW155" s="3"/>
      <c r="BX155" s="3"/>
      <c r="BY155" s="3"/>
      <c r="BZ155" s="3"/>
      <c r="CA155" s="3"/>
      <c r="CB155" s="3"/>
      <c r="CC155" s="3"/>
      <c r="CD155" s="3"/>
      <c r="CE155" s="3"/>
      <c r="CF155" s="3"/>
      <c r="CG155" s="3"/>
      <c r="CH155" s="3"/>
      <c r="CI155" s="3"/>
      <c r="CJ155" s="3"/>
      <c r="CK155" s="3"/>
      <c r="CL155" s="3"/>
      <c r="CM155" s="3"/>
      <c r="CN155" s="3"/>
      <c r="CO155" s="3"/>
      <c r="CP155" s="3"/>
      <c r="CQ155" s="3"/>
      <c r="CR155" s="3"/>
      <c r="CS155" s="3"/>
      <c r="CT155" s="3"/>
      <c r="CU155" s="3"/>
      <c r="CV155" s="3"/>
      <c r="CW155" s="3"/>
      <c r="CX155" s="3"/>
      <c r="CY155" s="3"/>
      <c r="CZ155" s="3"/>
      <c r="DA155" s="3"/>
      <c r="DB155" s="3"/>
      <c r="DC155" s="3"/>
      <c r="DD155" s="3"/>
      <c r="DE155" s="3"/>
      <c r="DF155" s="3"/>
      <c r="DG155" s="3"/>
      <c r="DH155" s="3"/>
      <c r="DI155" s="3"/>
      <c r="DJ155" s="3"/>
      <c r="DK155" s="3"/>
      <c r="DL155" s="3"/>
      <c r="DM155" s="3"/>
      <c r="DN155" s="3"/>
      <c r="DO155" s="3"/>
      <c r="DP155" s="3"/>
      <c r="DQ155" s="3"/>
      <c r="DR155" s="3"/>
      <c r="DS155" s="3"/>
      <c r="DT155" s="3"/>
      <c r="DU155" s="3"/>
      <c r="DV155" s="3"/>
      <c r="DW155" s="3"/>
      <c r="DX155" s="3"/>
      <c r="DY155" s="3"/>
      <c r="DZ155" s="3"/>
      <c r="EA155" s="3"/>
      <c r="EB155" s="3"/>
      <c r="EC155" s="3"/>
      <c r="ED155" s="3"/>
      <c r="EE155" s="3"/>
      <c r="EF155" s="3"/>
      <c r="EG155" s="3"/>
      <c r="EH155" s="3"/>
      <c r="EI155" s="3"/>
      <c r="EJ155" s="3"/>
      <c r="EK155" s="3"/>
      <c r="EL155" s="3"/>
      <c r="EM155" s="3"/>
      <c r="EN155" s="3"/>
      <c r="EO155" s="3"/>
      <c r="EP155" s="3"/>
      <c r="EQ155" s="3"/>
      <c r="ER155" s="3"/>
      <c r="ES155" s="3"/>
      <c r="ET155" s="3"/>
      <c r="EU155" s="3"/>
      <c r="EV155" s="3"/>
      <c r="EW155" s="3"/>
      <c r="EX155" s="3"/>
      <c r="EY155" s="3"/>
      <c r="EZ155" s="3"/>
      <c r="FA155" s="3"/>
      <c r="FB155" s="3"/>
      <c r="FC155" s="3"/>
      <c r="FD155" s="3"/>
      <c r="FE155" s="3"/>
      <c r="FF155" s="3"/>
      <c r="FG155" s="3"/>
      <c r="FH155" s="3"/>
      <c r="FI155" s="3"/>
      <c r="FJ155" s="3"/>
      <c r="FK155" s="3"/>
      <c r="FL155" s="3"/>
      <c r="FM155" s="3"/>
      <c r="FN155" s="3"/>
      <c r="FO155" s="3"/>
      <c r="FP155" s="3"/>
      <c r="FQ155" s="3"/>
      <c r="FR155" s="3"/>
      <c r="FS155" s="3"/>
      <c r="FT155" s="3"/>
      <c r="FU155" s="3"/>
      <c r="FV155" s="3"/>
      <c r="FW155" s="3"/>
      <c r="FX155" s="3"/>
      <c r="FY155" s="3"/>
      <c r="FZ155" s="3"/>
      <c r="GA155" s="3"/>
      <c r="GB155" s="3"/>
      <c r="GC155" s="3"/>
      <c r="GD155" s="3"/>
      <c r="GE155" s="3"/>
      <c r="GF155" s="3"/>
      <c r="GG155" s="3"/>
      <c r="GH155" s="3"/>
      <c r="GI155" s="3"/>
      <c r="GJ155" s="3"/>
      <c r="GK155" s="3"/>
      <c r="GL155" s="3"/>
      <c r="GM155" s="3"/>
      <c r="GN155" s="3"/>
      <c r="GO155" s="3"/>
      <c r="GP155" s="3"/>
      <c r="GQ155" s="3"/>
      <c r="GR155" s="3"/>
      <c r="GS155" s="3"/>
      <c r="GT155" s="3"/>
      <c r="GU155" s="3"/>
      <c r="GV155" s="3"/>
      <c r="GW155" s="3"/>
      <c r="GX155" s="3"/>
      <c r="GY155" s="3"/>
      <c r="GZ155" s="3"/>
      <c r="HA155" s="3"/>
      <c r="HB155" s="3"/>
      <c r="HC155" s="3"/>
      <c r="HD155" s="3"/>
      <c r="HE155" s="3"/>
      <c r="HF155" s="3"/>
      <c r="HG155" s="3"/>
      <c r="HH155" s="3"/>
      <c r="HI155" s="3"/>
      <c r="HJ155" s="3"/>
      <c r="HK155" s="3"/>
      <c r="HL155" s="3"/>
      <c r="HM155" s="3"/>
      <c r="HN155" s="3"/>
      <c r="HO155" s="3"/>
      <c r="HP155" s="3"/>
      <c r="HQ155" s="3"/>
      <c r="HR155" s="3"/>
      <c r="HS155" s="3"/>
      <c r="HT155" s="3"/>
      <c r="HU155" s="3"/>
      <c r="HV155" s="3"/>
      <c r="HW155" s="3"/>
      <c r="HX155" s="3"/>
      <c r="HY155" s="3"/>
      <c r="HZ155" s="3"/>
      <c r="IA155" s="3"/>
      <c r="IB155" s="3"/>
      <c r="IC155" s="3"/>
      <c r="ID155" s="3"/>
      <c r="IE155" s="3"/>
      <c r="IF155" s="3"/>
      <c r="IG155" s="3"/>
      <c r="IH155" s="3"/>
      <c r="II155" s="3"/>
      <c r="IJ155" s="3"/>
      <c r="IK155" s="3"/>
      <c r="IL155" s="3"/>
      <c r="IM155" s="3"/>
      <c r="IN155" s="3"/>
      <c r="IO155" s="3"/>
      <c r="IP155" s="3"/>
      <c r="IQ155" s="3"/>
      <c r="IR155" s="3"/>
      <c r="IS155" s="3"/>
      <c r="IT155" s="3"/>
      <c r="IU155" s="3"/>
      <c r="IV155" s="3"/>
      <c r="IW155" s="3"/>
    </row>
    <row r="156" spans="1:257" ht="26.1" customHeight="1">
      <c r="A156" s="342"/>
      <c r="B156" s="72">
        <v>601</v>
      </c>
      <c r="C156" s="67" t="str">
        <f>VLOOKUP(B156,'나. 일위대가(2. 산출기초)'!$B:$E,2,0)</f>
        <v>장비랙 철거/재설치</v>
      </c>
      <c r="D156" s="67" t="str">
        <f>VLOOKUP(B156,'나. 일위대가(2. 산출기초)'!$B:$E,3,0)</f>
        <v>600(W)*1400(H)*750(D)</v>
      </c>
      <c r="E156" s="68" t="str">
        <f>VLOOKUP(B156,'나. 일위대가(2. 산출기초)'!$B:$E,4,0)</f>
        <v>식</v>
      </c>
      <c r="F156" s="71">
        <v>1</v>
      </c>
      <c r="G156" s="69"/>
      <c r="H156" s="69"/>
      <c r="I156" s="69"/>
      <c r="J156" s="69"/>
      <c r="K156" s="69"/>
      <c r="L156" s="69"/>
      <c r="M156" s="69"/>
      <c r="N156" s="69"/>
      <c r="O156" s="69"/>
      <c r="P156" s="401">
        <f t="shared" si="84"/>
        <v>601</v>
      </c>
      <c r="Q156" s="402" t="str">
        <f t="shared" si="85"/>
        <v>장비랙 철거/재설치600(W)*1400(H)*750(D)</v>
      </c>
      <c r="R156" s="403" t="str">
        <f t="shared" si="86"/>
        <v>식</v>
      </c>
      <c r="S156" s="404">
        <f t="shared" si="87"/>
        <v>0</v>
      </c>
      <c r="T156" s="404">
        <f t="shared" si="88"/>
        <v>0</v>
      </c>
      <c r="U156" s="404">
        <f t="shared" si="89"/>
        <v>0</v>
      </c>
    </row>
    <row r="157" spans="1:257" ht="26.1" customHeight="1">
      <c r="A157" s="342"/>
      <c r="B157" s="72">
        <f>B156+1</f>
        <v>602</v>
      </c>
      <c r="C157" s="67" t="str">
        <f>VLOOKUP(B157,'나. 일위대가(2. 산출기초)'!$B:$E,2,0)</f>
        <v>원격측정장치(RTU) 철거/재설치</v>
      </c>
      <c r="D157" s="67" t="str">
        <f>VLOOKUP(B157,'나. 일위대가(2. 산출기초)'!$B:$E,3,0)</f>
        <v>1200bps, 랙형</v>
      </c>
      <c r="E157" s="68" t="str">
        <f>VLOOKUP(B157,'나. 일위대가(2. 산출기초)'!$B:$E,4,0)</f>
        <v>대</v>
      </c>
      <c r="F157" s="71">
        <v>1</v>
      </c>
      <c r="G157" s="69"/>
      <c r="H157" s="69"/>
      <c r="I157" s="69"/>
      <c r="J157" s="69"/>
      <c r="K157" s="69"/>
      <c r="L157" s="69"/>
      <c r="M157" s="69"/>
      <c r="N157" s="69"/>
      <c r="O157" s="69"/>
      <c r="P157" s="401">
        <f t="shared" si="84"/>
        <v>602</v>
      </c>
      <c r="Q157" s="402" t="str">
        <f t="shared" si="85"/>
        <v>원격측정장치(RTU) 철거/재설치1200bps, 랙형</v>
      </c>
      <c r="R157" s="403" t="str">
        <f t="shared" si="86"/>
        <v>대</v>
      </c>
      <c r="S157" s="404">
        <f t="shared" si="87"/>
        <v>0</v>
      </c>
      <c r="T157" s="404">
        <f t="shared" si="88"/>
        <v>0</v>
      </c>
      <c r="U157" s="404">
        <f t="shared" si="89"/>
        <v>0</v>
      </c>
    </row>
    <row r="158" spans="1:257" ht="26.1" customHeight="1">
      <c r="A158" s="342"/>
      <c r="B158" s="72">
        <f t="shared" ref="B158:B161" si="126">B157+1</f>
        <v>603</v>
      </c>
      <c r="C158" s="67" t="str">
        <f>VLOOKUP(B158,'나. 일위대가(2. 산출기초)'!$B:$E,2,0)</f>
        <v>M2M 원격측정장치(RTU) 철거/재설치</v>
      </c>
      <c r="D158" s="67" t="str">
        <f>VLOOKUP(B158,'나. 일위대가(2. 산출기초)'!$B:$E,3,0)</f>
        <v xml:space="preserve"> M2M, BCD,HART, SDI-12, PULSE 포트 내장, 1분 10년 저장, 산업용SD메모리 </v>
      </c>
      <c r="E158" s="68" t="str">
        <f>VLOOKUP(B158,'나. 일위대가(2. 산출기초)'!$B:$E,4,0)</f>
        <v>식</v>
      </c>
      <c r="F158" s="71">
        <v>1</v>
      </c>
      <c r="G158" s="69"/>
      <c r="H158" s="69"/>
      <c r="I158" s="69"/>
      <c r="J158" s="69"/>
      <c r="K158" s="69"/>
      <c r="L158" s="69"/>
      <c r="M158" s="69"/>
      <c r="N158" s="69"/>
      <c r="O158" s="69"/>
      <c r="P158" s="401">
        <f t="shared" si="84"/>
        <v>603</v>
      </c>
      <c r="Q158" s="402" t="str">
        <f t="shared" si="85"/>
        <v xml:space="preserve">M2M 원격측정장치(RTU) 철거/재설치 M2M, BCD,HART, SDI-12, PULSE 포트 내장, 1분 10년 저장, 산업용SD메모리 </v>
      </c>
      <c r="R158" s="403" t="str">
        <f t="shared" si="86"/>
        <v>식</v>
      </c>
      <c r="S158" s="404">
        <f t="shared" si="87"/>
        <v>0</v>
      </c>
      <c r="T158" s="404">
        <f t="shared" si="88"/>
        <v>0</v>
      </c>
      <c r="U158" s="404">
        <f t="shared" si="89"/>
        <v>0</v>
      </c>
    </row>
    <row r="159" spans="1:257" ht="26.1" customHeight="1">
      <c r="A159" s="342"/>
      <c r="B159" s="72">
        <f t="shared" si="126"/>
        <v>604</v>
      </c>
      <c r="C159" s="67" t="str">
        <f>VLOOKUP(B159,'나. 일위대가(2. 산출기초)'!$B:$E,2,0)</f>
        <v>VHF 송수신기 철거/재설치</v>
      </c>
      <c r="D159" s="67" t="str">
        <f>VLOOKUP(B159,'나. 일위대가(2. 산출기초)'!$B:$E,3,0)</f>
        <v>10W, 150MHz 대역</v>
      </c>
      <c r="E159" s="68" t="str">
        <f>VLOOKUP(B159,'나. 일위대가(2. 산출기초)'!$B:$E,4,0)</f>
        <v>대</v>
      </c>
      <c r="F159" s="71">
        <v>1</v>
      </c>
      <c r="G159" s="69"/>
      <c r="H159" s="69"/>
      <c r="I159" s="69"/>
      <c r="J159" s="69"/>
      <c r="K159" s="69"/>
      <c r="L159" s="69"/>
      <c r="M159" s="69"/>
      <c r="N159" s="69"/>
      <c r="O159" s="69"/>
      <c r="P159" s="401">
        <f t="shared" si="84"/>
        <v>604</v>
      </c>
      <c r="Q159" s="402" t="str">
        <f t="shared" si="85"/>
        <v>VHF 송수신기 철거/재설치10W, 150MHz 대역</v>
      </c>
      <c r="R159" s="403" t="str">
        <f t="shared" si="86"/>
        <v>대</v>
      </c>
      <c r="S159" s="404">
        <f t="shared" si="87"/>
        <v>0</v>
      </c>
      <c r="T159" s="404">
        <f t="shared" si="88"/>
        <v>0</v>
      </c>
      <c r="U159" s="404">
        <f t="shared" si="89"/>
        <v>0</v>
      </c>
    </row>
    <row r="160" spans="1:257" ht="26.1" customHeight="1">
      <c r="A160" s="342"/>
      <c r="B160" s="72">
        <f t="shared" si="126"/>
        <v>605</v>
      </c>
      <c r="C160" s="67" t="str">
        <f>VLOOKUP(B160,'나. 일위대가(2. 산출기초)'!$B:$E,2,0)</f>
        <v>LTE 라우터 철거/재설치</v>
      </c>
      <c r="D160" s="67" t="str">
        <f>VLOOKUP(B160,'나. 일위대가(2. 산출기초)'!$B:$E,3,0)</f>
        <v>LTE, RJ-45, VPN 탑재, 장착대 포함</v>
      </c>
      <c r="E160" s="68" t="str">
        <f>VLOOKUP(B160,'나. 일위대가(2. 산출기초)'!$B:$E,4,0)</f>
        <v>대</v>
      </c>
      <c r="F160" s="71">
        <v>1</v>
      </c>
      <c r="G160" s="69"/>
      <c r="H160" s="69"/>
      <c r="I160" s="69"/>
      <c r="J160" s="69"/>
      <c r="K160" s="69"/>
      <c r="L160" s="69"/>
      <c r="M160" s="69"/>
      <c r="N160" s="69"/>
      <c r="O160" s="69"/>
      <c r="P160" s="401">
        <f t="shared" si="84"/>
        <v>605</v>
      </c>
      <c r="Q160" s="402" t="str">
        <f t="shared" si="85"/>
        <v>LTE 라우터 철거/재설치LTE, RJ-45, VPN 탑재, 장착대 포함</v>
      </c>
      <c r="R160" s="403" t="str">
        <f t="shared" si="86"/>
        <v>대</v>
      </c>
      <c r="S160" s="404">
        <f t="shared" si="87"/>
        <v>0</v>
      </c>
      <c r="T160" s="404">
        <f t="shared" si="88"/>
        <v>0</v>
      </c>
      <c r="U160" s="404">
        <f t="shared" si="89"/>
        <v>0</v>
      </c>
    </row>
    <row r="161" spans="1:21" ht="26.1" customHeight="1">
      <c r="A161" s="342"/>
      <c r="B161" s="72">
        <f t="shared" si="126"/>
        <v>606</v>
      </c>
      <c r="C161" s="67" t="str">
        <f>VLOOKUP(B161,'나. 일위대가(2. 산출기초)'!$B:$E,2,0)</f>
        <v>분전반(DC충전기) 철거/재설치</v>
      </c>
      <c r="D161" s="67" t="str">
        <f>VLOOKUP(B161,'나. 일위대가(2. 산출기초)'!$B:$E,3,0)</f>
        <v>12V, 10A</v>
      </c>
      <c r="E161" s="68" t="str">
        <f>VLOOKUP(B161,'나. 일위대가(2. 산출기초)'!$B:$E,4,0)</f>
        <v>대</v>
      </c>
      <c r="F161" s="71">
        <v>1</v>
      </c>
      <c r="G161" s="69"/>
      <c r="H161" s="69"/>
      <c r="I161" s="69"/>
      <c r="J161" s="69"/>
      <c r="K161" s="69"/>
      <c r="L161" s="69"/>
      <c r="M161" s="69"/>
      <c r="N161" s="69"/>
      <c r="O161" s="69"/>
      <c r="P161" s="401">
        <f t="shared" si="84"/>
        <v>606</v>
      </c>
      <c r="Q161" s="402" t="str">
        <f t="shared" si="85"/>
        <v>분전반(DC충전기) 철거/재설치12V, 10A</v>
      </c>
      <c r="R161" s="403" t="str">
        <f t="shared" si="86"/>
        <v>대</v>
      </c>
      <c r="S161" s="404">
        <f t="shared" si="87"/>
        <v>0</v>
      </c>
      <c r="T161" s="404">
        <f t="shared" si="88"/>
        <v>0</v>
      </c>
      <c r="U161" s="404">
        <f t="shared" si="89"/>
        <v>0</v>
      </c>
    </row>
    <row r="162" spans="1:21" ht="26.1" customHeight="1">
      <c r="A162" s="342"/>
      <c r="B162" s="72">
        <f t="shared" ref="B162:B170" si="127">B161+1</f>
        <v>607</v>
      </c>
      <c r="C162" s="67" t="str">
        <f>VLOOKUP(B162,'나. 일위대가(2. 산출기초)'!$B:$E,2,0)</f>
        <v>근거리무선전송장치 설치</v>
      </c>
      <c r="D162" s="67" t="str">
        <f>VLOOKUP(B162,'나. 일위대가(2. 산출기초)'!$B:$E,3,0)</f>
        <v xml:space="preserve">BCD, HART, SDI-12, RS-485, RS-232 포트 내장, 2.4GHz 대역, 최대 1Km(송신세트) </v>
      </c>
      <c r="E162" s="68" t="str">
        <f>VLOOKUP(B162,'나. 일위대가(2. 산출기초)'!$B:$E,4,0)</f>
        <v>대</v>
      </c>
      <c r="F162" s="71">
        <v>1</v>
      </c>
      <c r="G162" s="69"/>
      <c r="H162" s="69"/>
      <c r="I162" s="69"/>
      <c r="J162" s="69"/>
      <c r="K162" s="69"/>
      <c r="L162" s="69"/>
      <c r="M162" s="69"/>
      <c r="N162" s="69"/>
      <c r="O162" s="69"/>
      <c r="P162" s="401">
        <f t="shared" si="84"/>
        <v>607</v>
      </c>
      <c r="Q162" s="402" t="str">
        <f t="shared" si="85"/>
        <v xml:space="preserve">근거리무선전송장치 설치BCD, HART, SDI-12, RS-485, RS-232 포트 내장, 2.4GHz 대역, 최대 1Km(송신세트) </v>
      </c>
      <c r="R162" s="403" t="str">
        <f t="shared" si="86"/>
        <v>대</v>
      </c>
      <c r="S162" s="404">
        <f t="shared" si="87"/>
        <v>0</v>
      </c>
      <c r="T162" s="404">
        <f t="shared" si="88"/>
        <v>0</v>
      </c>
      <c r="U162" s="404">
        <f t="shared" si="89"/>
        <v>0</v>
      </c>
    </row>
    <row r="163" spans="1:21" ht="26.1" customHeight="1">
      <c r="A163" s="342"/>
      <c r="B163" s="72">
        <f t="shared" si="127"/>
        <v>608</v>
      </c>
      <c r="C163" s="67" t="str">
        <f>VLOOKUP(B163,'나. 일위대가(2. 산출기초)'!$B:$E,2,0)</f>
        <v>안전가대 설치</v>
      </c>
      <c r="D163" s="67" t="str">
        <f>VLOOKUP(B163,'나. 일위대가(2. 산출기초)'!$B:$E,3,0)</f>
        <v>제작사양 1200*1000*500(발끝막이형)</v>
      </c>
      <c r="E163" s="68" t="str">
        <f>VLOOKUP(B163,'나. 일위대가(2. 산출기초)'!$B:$E,4,0)</f>
        <v>대</v>
      </c>
      <c r="F163" s="71">
        <v>1</v>
      </c>
      <c r="G163" s="69"/>
      <c r="H163" s="69"/>
      <c r="I163" s="69"/>
      <c r="J163" s="69"/>
      <c r="K163" s="69"/>
      <c r="L163" s="69"/>
      <c r="M163" s="69"/>
      <c r="N163" s="69"/>
      <c r="O163" s="69"/>
      <c r="P163" s="401">
        <f t="shared" si="84"/>
        <v>608</v>
      </c>
      <c r="Q163" s="402" t="str">
        <f t="shared" si="85"/>
        <v>안전가대 설치제작사양 1200*1000*500(발끝막이형)</v>
      </c>
      <c r="R163" s="403" t="str">
        <f t="shared" si="86"/>
        <v>대</v>
      </c>
      <c r="S163" s="404">
        <f t="shared" si="87"/>
        <v>0</v>
      </c>
      <c r="T163" s="404">
        <f t="shared" si="88"/>
        <v>0</v>
      </c>
      <c r="U163" s="404">
        <f t="shared" si="89"/>
        <v>0</v>
      </c>
    </row>
    <row r="164" spans="1:21" ht="26.1" customHeight="1">
      <c r="A164" s="342"/>
      <c r="B164" s="72">
        <f t="shared" si="127"/>
        <v>609</v>
      </c>
      <c r="C164" s="67" t="str">
        <f>VLOOKUP(B164,'나. 일위대가(2. 산출기초)'!$B:$E,2,0)</f>
        <v>패치안테나 설치</v>
      </c>
      <c r="D164" s="67" t="str">
        <f>VLOOKUP(B164,'나. 일위대가(2. 산출기초)'!$B:$E,3,0)</f>
        <v>2.4G, 8dBi, 블루투스</v>
      </c>
      <c r="E164" s="68" t="str">
        <f>VLOOKUP(B164,'나. 일위대가(2. 산출기초)'!$B:$E,4,0)</f>
        <v>대</v>
      </c>
      <c r="F164" s="71">
        <v>1</v>
      </c>
      <c r="G164" s="69"/>
      <c r="H164" s="69"/>
      <c r="I164" s="69"/>
      <c r="J164" s="69"/>
      <c r="K164" s="69"/>
      <c r="L164" s="69"/>
      <c r="M164" s="69"/>
      <c r="N164" s="69"/>
      <c r="O164" s="69"/>
      <c r="P164" s="401">
        <f t="shared" si="84"/>
        <v>609</v>
      </c>
      <c r="Q164" s="402" t="str">
        <f t="shared" si="85"/>
        <v>패치안테나 설치2.4G, 8dBi, 블루투스</v>
      </c>
      <c r="R164" s="403" t="str">
        <f t="shared" si="86"/>
        <v>대</v>
      </c>
      <c r="S164" s="404">
        <f t="shared" si="87"/>
        <v>0</v>
      </c>
      <c r="T164" s="404">
        <f t="shared" si="88"/>
        <v>0</v>
      </c>
      <c r="U164" s="404">
        <f t="shared" si="89"/>
        <v>0</v>
      </c>
    </row>
    <row r="165" spans="1:21" ht="26.1" customHeight="1">
      <c r="A165" s="342"/>
      <c r="B165" s="72">
        <f t="shared" si="127"/>
        <v>610</v>
      </c>
      <c r="C165" s="67" t="str">
        <f>VLOOKUP(B165,'나. 일위대가(2. 산출기초)'!$B:$E,2,0)</f>
        <v>패치안테나 케이블 포설</v>
      </c>
      <c r="D165" s="67" t="str">
        <f>VLOOKUP(B165,'나. 일위대가(2. 산출기초)'!$B:$E,3,0)</f>
        <v>국소용</v>
      </c>
      <c r="E165" s="68" t="str">
        <f>VLOOKUP(B165,'나. 일위대가(2. 산출기초)'!$B:$E,4,0)</f>
        <v>m</v>
      </c>
      <c r="F165" s="71">
        <v>1</v>
      </c>
      <c r="G165" s="69"/>
      <c r="H165" s="69"/>
      <c r="I165" s="69"/>
      <c r="J165" s="69"/>
      <c r="K165" s="69"/>
      <c r="L165" s="69"/>
      <c r="M165" s="69"/>
      <c r="N165" s="69"/>
      <c r="O165" s="69"/>
      <c r="P165" s="401">
        <f t="shared" si="84"/>
        <v>610</v>
      </c>
      <c r="Q165" s="402" t="str">
        <f t="shared" si="85"/>
        <v>패치안테나 케이블 포설국소용</v>
      </c>
      <c r="R165" s="403" t="str">
        <f t="shared" si="86"/>
        <v>m</v>
      </c>
      <c r="S165" s="404">
        <f t="shared" si="87"/>
        <v>0</v>
      </c>
      <c r="T165" s="404">
        <f t="shared" si="88"/>
        <v>0</v>
      </c>
      <c r="U165" s="404">
        <f t="shared" si="89"/>
        <v>0</v>
      </c>
    </row>
    <row r="166" spans="1:21" ht="26.1" customHeight="1">
      <c r="A166" s="342"/>
      <c r="B166" s="72">
        <f t="shared" si="127"/>
        <v>611</v>
      </c>
      <c r="C166" s="67" t="str">
        <f>VLOOKUP(B166,'나. 일위대가(2. 산출기초)'!$B:$E,2,0)</f>
        <v>패치안테나 케이블 포설</v>
      </c>
      <c r="D166" s="67" t="str">
        <f>VLOOKUP(B166,'나. 일위대가(2. 산출기초)'!$B:$E,3,0)</f>
        <v>센서용</v>
      </c>
      <c r="E166" s="68" t="str">
        <f>VLOOKUP(B166,'나. 일위대가(2. 산출기초)'!$B:$E,4,0)</f>
        <v>m</v>
      </c>
      <c r="F166" s="71">
        <v>1</v>
      </c>
      <c r="G166" s="69"/>
      <c r="H166" s="69"/>
      <c r="I166" s="69"/>
      <c r="J166" s="69"/>
      <c r="K166" s="69"/>
      <c r="L166" s="69"/>
      <c r="M166" s="69"/>
      <c r="N166" s="69"/>
      <c r="O166" s="69"/>
      <c r="P166" s="401">
        <f t="shared" si="84"/>
        <v>611</v>
      </c>
      <c r="Q166" s="402" t="str">
        <f t="shared" si="85"/>
        <v>패치안테나 케이블 포설센서용</v>
      </c>
      <c r="R166" s="403" t="str">
        <f t="shared" si="86"/>
        <v>m</v>
      </c>
      <c r="S166" s="404">
        <f t="shared" si="87"/>
        <v>0</v>
      </c>
      <c r="T166" s="404">
        <f t="shared" si="88"/>
        <v>0</v>
      </c>
      <c r="U166" s="404">
        <f t="shared" si="89"/>
        <v>0</v>
      </c>
    </row>
    <row r="167" spans="1:21" ht="26.1" customHeight="1">
      <c r="A167" s="342"/>
      <c r="B167" s="72">
        <f t="shared" si="127"/>
        <v>612</v>
      </c>
      <c r="C167" s="67" t="str">
        <f>VLOOKUP(B167,'나. 일위대가(2. 산출기초)'!$B:$E,2,0)</f>
        <v>근거리무선전송장치 장비외함 설치</v>
      </c>
      <c r="D167" s="67" t="str">
        <f>VLOOKUP(B167,'나. 일위대가(2. 산출기초)'!$B:$E,3,0)</f>
        <v>650 x 550 x 235 (mm), SUS</v>
      </c>
      <c r="E167" s="68" t="str">
        <f>VLOOKUP(B167,'나. 일위대가(2. 산출기초)'!$B:$E,4,0)</f>
        <v>대</v>
      </c>
      <c r="F167" s="71">
        <v>1</v>
      </c>
      <c r="G167" s="69"/>
      <c r="H167" s="69"/>
      <c r="I167" s="69"/>
      <c r="J167" s="69"/>
      <c r="K167" s="69"/>
      <c r="L167" s="69"/>
      <c r="M167" s="69"/>
      <c r="N167" s="69"/>
      <c r="O167" s="69"/>
      <c r="P167" s="401">
        <f t="shared" si="84"/>
        <v>612</v>
      </c>
      <c r="Q167" s="402" t="str">
        <f t="shared" si="85"/>
        <v>근거리무선전송장치 장비외함 설치650 x 550 x 235 (mm), SUS</v>
      </c>
      <c r="R167" s="403" t="str">
        <f t="shared" si="86"/>
        <v>대</v>
      </c>
      <c r="S167" s="404">
        <f t="shared" si="87"/>
        <v>0</v>
      </c>
      <c r="T167" s="404">
        <f t="shared" si="88"/>
        <v>0</v>
      </c>
      <c r="U167" s="404">
        <f t="shared" si="89"/>
        <v>0</v>
      </c>
    </row>
    <row r="168" spans="1:21" ht="26.1" customHeight="1">
      <c r="A168" s="342"/>
      <c r="B168" s="72">
        <f t="shared" si="127"/>
        <v>613</v>
      </c>
      <c r="C168" s="67" t="str">
        <f>VLOOKUP(B168,'나. 일위대가(2. 산출기초)'!$B:$E,2,0)</f>
        <v>태양전지 설치</v>
      </c>
      <c r="D168" s="67" t="str">
        <f>VLOOKUP(B168,'나. 일위대가(2. 산출기초)'!$B:$E,3,0)</f>
        <v>80W, 가대포함</v>
      </c>
      <c r="E168" s="68" t="str">
        <f>VLOOKUP(B168,'나. 일위대가(2. 산출기초)'!$B:$E,4,0)</f>
        <v>대</v>
      </c>
      <c r="F168" s="71">
        <v>1</v>
      </c>
      <c r="G168" s="69"/>
      <c r="H168" s="69"/>
      <c r="I168" s="69"/>
      <c r="J168" s="69"/>
      <c r="K168" s="69"/>
      <c r="L168" s="69"/>
      <c r="M168" s="69"/>
      <c r="N168" s="69"/>
      <c r="O168" s="69"/>
      <c r="P168" s="401">
        <f t="shared" si="84"/>
        <v>613</v>
      </c>
      <c r="Q168" s="402" t="str">
        <f t="shared" si="85"/>
        <v>태양전지 설치80W, 가대포함</v>
      </c>
      <c r="R168" s="403" t="str">
        <f t="shared" si="86"/>
        <v>대</v>
      </c>
      <c r="S168" s="404">
        <f t="shared" si="87"/>
        <v>0</v>
      </c>
      <c r="T168" s="404">
        <f t="shared" si="88"/>
        <v>0</v>
      </c>
      <c r="U168" s="404">
        <f t="shared" si="89"/>
        <v>0</v>
      </c>
    </row>
    <row r="169" spans="1:21" ht="26.1" customHeight="1">
      <c r="A169" s="342"/>
      <c r="B169" s="72">
        <f t="shared" si="127"/>
        <v>614</v>
      </c>
      <c r="C169" s="67" t="str">
        <f>VLOOKUP(B169,'나. 일위대가(2. 산출기초)'!$B:$E,2,0)</f>
        <v>태양전지 폴 설치</v>
      </c>
      <c r="D169" s="67" t="str">
        <f>VLOOKUP(B169,'나. 일위대가(2. 산출기초)'!$B:$E,3,0)</f>
        <v>제작사양 2000*Φ100</v>
      </c>
      <c r="E169" s="68" t="str">
        <f>VLOOKUP(B169,'나. 일위대가(2. 산출기초)'!$B:$E,4,0)</f>
        <v>기</v>
      </c>
      <c r="F169" s="71">
        <v>1</v>
      </c>
      <c r="G169" s="69"/>
      <c r="H169" s="69"/>
      <c r="I169" s="69"/>
      <c r="J169" s="69"/>
      <c r="K169" s="69"/>
      <c r="L169" s="69"/>
      <c r="M169" s="69"/>
      <c r="N169" s="69"/>
      <c r="O169" s="69"/>
      <c r="P169" s="401">
        <f t="shared" si="84"/>
        <v>614</v>
      </c>
      <c r="Q169" s="402" t="str">
        <f t="shared" si="85"/>
        <v>태양전지 폴 설치제작사양 2000*Φ100</v>
      </c>
      <c r="R169" s="403" t="str">
        <f t="shared" si="86"/>
        <v>기</v>
      </c>
      <c r="S169" s="404">
        <f t="shared" si="87"/>
        <v>0</v>
      </c>
      <c r="T169" s="404">
        <f t="shared" si="88"/>
        <v>0</v>
      </c>
      <c r="U169" s="404">
        <f t="shared" si="89"/>
        <v>0</v>
      </c>
    </row>
    <row r="170" spans="1:21" ht="26.1" customHeight="1">
      <c r="A170" s="342"/>
      <c r="B170" s="72">
        <f t="shared" si="127"/>
        <v>615</v>
      </c>
      <c r="C170" s="67" t="str">
        <f>VLOOKUP(B170,'나. 일위대가(2. 산출기초)'!$B:$E,2,0)</f>
        <v>전원케이블 설치</v>
      </c>
      <c r="D170" s="67" t="str">
        <f>VLOOKUP(B170,'나. 일위대가(2. 산출기초)'!$B:$E,3,0)</f>
        <v>4.0㎟x2C</v>
      </c>
      <c r="E170" s="68" t="str">
        <f>VLOOKUP(B170,'나. 일위대가(2. 산출기초)'!$B:$E,4,0)</f>
        <v>m</v>
      </c>
      <c r="F170" s="71">
        <v>1</v>
      </c>
      <c r="G170" s="69"/>
      <c r="H170" s="69"/>
      <c r="I170" s="69"/>
      <c r="J170" s="69"/>
      <c r="K170" s="69"/>
      <c r="L170" s="69"/>
      <c r="M170" s="69"/>
      <c r="N170" s="69"/>
      <c r="O170" s="69"/>
      <c r="P170" s="401">
        <f t="shared" si="84"/>
        <v>615</v>
      </c>
      <c r="Q170" s="402" t="str">
        <f t="shared" si="85"/>
        <v>전원케이블 설치4.0㎟x2C</v>
      </c>
      <c r="R170" s="403" t="str">
        <f t="shared" si="86"/>
        <v>m</v>
      </c>
      <c r="S170" s="404">
        <f t="shared" si="87"/>
        <v>0</v>
      </c>
      <c r="T170" s="404">
        <f t="shared" si="88"/>
        <v>0</v>
      </c>
      <c r="U170" s="404">
        <f t="shared" si="89"/>
        <v>0</v>
      </c>
    </row>
    <row r="171" spans="1:21" ht="26.1" customHeight="1">
      <c r="A171" s="342"/>
      <c r="B171" s="72">
        <f t="shared" ref="B171" si="128">B170+1</f>
        <v>616</v>
      </c>
      <c r="C171" s="67" t="str">
        <f>VLOOKUP(B171,'나. 일위대가(2. 산출기초)'!$B:$E,2,0)</f>
        <v>동축콘넥터 설치</v>
      </c>
      <c r="D171" s="67" t="str">
        <f>VLOOKUP(B171,'나. 일위대가(2. 산출기초)'!$B:$E,3,0)</f>
        <v>10D-2V용, N-P-10, 보안기 등</v>
      </c>
      <c r="E171" s="68" t="str">
        <f>VLOOKUP(B171,'나. 일위대가(2. 산출기초)'!$B:$E,4,0)</f>
        <v>개</v>
      </c>
      <c r="F171" s="71">
        <v>1</v>
      </c>
      <c r="G171" s="69"/>
      <c r="H171" s="69"/>
      <c r="I171" s="69"/>
      <c r="J171" s="69"/>
      <c r="K171" s="69"/>
      <c r="L171" s="69"/>
      <c r="M171" s="69"/>
      <c r="N171" s="69"/>
      <c r="O171" s="69"/>
      <c r="P171" s="401">
        <f t="shared" si="84"/>
        <v>616</v>
      </c>
      <c r="Q171" s="402" t="str">
        <f t="shared" si="85"/>
        <v>동축콘넥터 설치10D-2V용, N-P-10, 보안기 등</v>
      </c>
      <c r="R171" s="403" t="str">
        <f t="shared" si="86"/>
        <v>개</v>
      </c>
      <c r="S171" s="404">
        <f t="shared" si="87"/>
        <v>0</v>
      </c>
      <c r="T171" s="404">
        <f t="shared" si="88"/>
        <v>0</v>
      </c>
      <c r="U171" s="404">
        <f t="shared" si="89"/>
        <v>0</v>
      </c>
    </row>
    <row r="172" spans="1:21" ht="26.1" customHeight="1">
      <c r="A172" s="342"/>
      <c r="B172" s="72">
        <f t="shared" ref="B172:B188" si="129">B171+1</f>
        <v>617</v>
      </c>
      <c r="C172" s="67" t="str">
        <f>VLOOKUP(B172,'나. 일위대가(2. 산출기초)'!$B:$E,2,0)</f>
        <v>피뢰트랜스 설치</v>
      </c>
      <c r="D172" s="67" t="str">
        <f>VLOOKUP(B172,'나. 일위대가(2. 산출기초)'!$B:$E,3,0)</f>
        <v>AC220V 1KVA, 예비품</v>
      </c>
      <c r="E172" s="68" t="str">
        <f>VLOOKUP(B172,'나. 일위대가(2. 산출기초)'!$B:$E,4,0)</f>
        <v>식</v>
      </c>
      <c r="F172" s="71">
        <v>1</v>
      </c>
      <c r="G172" s="69"/>
      <c r="H172" s="69"/>
      <c r="I172" s="69"/>
      <c r="J172" s="69"/>
      <c r="K172" s="69"/>
      <c r="L172" s="69"/>
      <c r="M172" s="69"/>
      <c r="N172" s="69"/>
      <c r="O172" s="69"/>
      <c r="P172" s="401">
        <f t="shared" si="84"/>
        <v>617</v>
      </c>
      <c r="Q172" s="402" t="str">
        <f t="shared" si="85"/>
        <v>피뢰트랜스 설치AC220V 1KVA, 예비품</v>
      </c>
      <c r="R172" s="403" t="str">
        <f t="shared" si="86"/>
        <v>식</v>
      </c>
      <c r="S172" s="404">
        <f t="shared" si="87"/>
        <v>0</v>
      </c>
      <c r="T172" s="404">
        <f t="shared" si="88"/>
        <v>0</v>
      </c>
      <c r="U172" s="404">
        <f t="shared" si="89"/>
        <v>0</v>
      </c>
    </row>
    <row r="173" spans="1:21" ht="26.1" customHeight="1">
      <c r="A173" s="342"/>
      <c r="B173" s="72">
        <f t="shared" si="129"/>
        <v>618</v>
      </c>
      <c r="C173" s="67" t="str">
        <f>VLOOKUP(B173,'나. 일위대가(2. 산출기초)'!$B:$E,2,0)</f>
        <v>VHF 방향조정</v>
      </c>
      <c r="D173" s="67" t="str">
        <f>VLOOKUP(B173,'나. 일위대가(2. 산출기초)'!$B:$E,3,0)</f>
        <v>소백 → 용문, 야기, 150㎒ 대역</v>
      </c>
      <c r="E173" s="68" t="str">
        <f>VLOOKUP(B173,'나. 일위대가(2. 산출기초)'!$B:$E,4,0)</f>
        <v>기</v>
      </c>
      <c r="F173" s="71">
        <v>1</v>
      </c>
      <c r="G173" s="69"/>
      <c r="H173" s="69"/>
      <c r="I173" s="69"/>
      <c r="J173" s="69"/>
      <c r="K173" s="69"/>
      <c r="L173" s="69"/>
      <c r="M173" s="69"/>
      <c r="N173" s="69"/>
      <c r="O173" s="69"/>
      <c r="P173" s="401">
        <f t="shared" ref="P173:P174" si="130">B173</f>
        <v>618</v>
      </c>
      <c r="Q173" s="402" t="str">
        <f t="shared" ref="Q173:Q174" si="131">CONCATENATE(C173,D173)</f>
        <v>VHF 방향조정소백 → 용문, 야기, 150㎒ 대역</v>
      </c>
      <c r="R173" s="403" t="str">
        <f t="shared" ref="R173:R174" si="132">E173</f>
        <v>기</v>
      </c>
      <c r="S173" s="404">
        <f t="shared" ref="S173:S174" si="133">G173</f>
        <v>0</v>
      </c>
      <c r="T173" s="404">
        <f t="shared" ref="T173:T174" si="134">I173</f>
        <v>0</v>
      </c>
      <c r="U173" s="404">
        <f t="shared" ref="U173:U174" si="135">K173</f>
        <v>0</v>
      </c>
    </row>
    <row r="174" spans="1:21" ht="26.1" customHeight="1">
      <c r="A174" s="342"/>
      <c r="B174" s="72">
        <f t="shared" si="129"/>
        <v>619</v>
      </c>
      <c r="C174" s="67" t="str">
        <f>VLOOKUP(B174,'나. 일위대가(2. 산출기초)'!$B:$E,2,0)</f>
        <v>기계터파기</v>
      </c>
      <c r="D174" s="67" t="str">
        <f>VLOOKUP(B174,'나. 일위대가(2. 산출기초)'!$B:$E,3,0)</f>
        <v>굴삭기(타어어)(0.18㎡)</v>
      </c>
      <c r="E174" s="68" t="str">
        <f>VLOOKUP(B174,'나. 일위대가(2. 산출기초)'!$B:$E,4,0)</f>
        <v>hr</v>
      </c>
      <c r="F174" s="71">
        <v>1</v>
      </c>
      <c r="G174" s="69"/>
      <c r="H174" s="69"/>
      <c r="I174" s="69"/>
      <c r="J174" s="69"/>
      <c r="K174" s="69"/>
      <c r="L174" s="69"/>
      <c r="M174" s="69"/>
      <c r="N174" s="69"/>
      <c r="O174" s="69"/>
      <c r="P174" s="401">
        <f t="shared" si="130"/>
        <v>619</v>
      </c>
      <c r="Q174" s="402" t="str">
        <f t="shared" si="131"/>
        <v>기계터파기굴삭기(타어어)(0.18㎡)</v>
      </c>
      <c r="R174" s="403" t="str">
        <f t="shared" si="132"/>
        <v>hr</v>
      </c>
      <c r="S174" s="404">
        <f t="shared" si="133"/>
        <v>0</v>
      </c>
      <c r="T174" s="404">
        <f t="shared" si="134"/>
        <v>0</v>
      </c>
      <c r="U174" s="404">
        <f t="shared" si="135"/>
        <v>0</v>
      </c>
    </row>
    <row r="175" spans="1:21" ht="26.1" customHeight="1">
      <c r="A175" s="342"/>
      <c r="B175" s="72">
        <f t="shared" si="129"/>
        <v>620</v>
      </c>
      <c r="C175" s="67" t="str">
        <f>VLOOKUP(B175,'나. 일위대가(2. 산출기초)'!$B:$E,2,0)</f>
        <v>신호수</v>
      </c>
      <c r="D175" s="67" t="str">
        <f>VLOOKUP(B175,'나. 일위대가(2. 산출기초)'!$B:$E,3,0)</f>
        <v>현장 차량관리</v>
      </c>
      <c r="E175" s="68" t="str">
        <f>VLOOKUP(B175,'나. 일위대가(2. 산출기초)'!$B:$E,4,0)</f>
        <v>인</v>
      </c>
      <c r="F175" s="71">
        <v>1</v>
      </c>
      <c r="G175" s="69"/>
      <c r="H175" s="69"/>
      <c r="I175" s="69"/>
      <c r="J175" s="69"/>
      <c r="K175" s="69"/>
      <c r="L175" s="69"/>
      <c r="M175" s="69"/>
      <c r="N175" s="69"/>
      <c r="O175" s="69"/>
      <c r="P175" s="401">
        <f t="shared" ref="P175:P186" si="136">B175</f>
        <v>620</v>
      </c>
      <c r="Q175" s="402" t="str">
        <f t="shared" ref="Q175:Q176" si="137">CONCATENATE(C175,D175)</f>
        <v>신호수현장 차량관리</v>
      </c>
      <c r="R175" s="403" t="str">
        <f t="shared" ref="R175:R176" si="138">E175</f>
        <v>인</v>
      </c>
      <c r="S175" s="404">
        <f t="shared" ref="S175:S176" si="139">G175</f>
        <v>0</v>
      </c>
      <c r="T175" s="404">
        <f t="shared" ref="T175:T176" si="140">I175</f>
        <v>0</v>
      </c>
      <c r="U175" s="404">
        <f t="shared" ref="U175:U176" si="141">K175</f>
        <v>0</v>
      </c>
    </row>
    <row r="176" spans="1:21" ht="26.1" customHeight="1">
      <c r="A176" s="342"/>
      <c r="B176" s="72">
        <f t="shared" si="129"/>
        <v>621</v>
      </c>
      <c r="C176" s="67" t="str">
        <f>VLOOKUP(B176,'나. 일위대가(2. 산출기초)'!$B:$E,2,0)</f>
        <v>옥상 점검 장치(등받이형) 설치</v>
      </c>
      <c r="D176" s="67" t="str">
        <f>VLOOKUP(B176,'나. 일위대가(2. 산출기초)'!$B:$E,3,0)</f>
        <v>SUS, 등받이 형, 제작사양</v>
      </c>
      <c r="E176" s="68" t="str">
        <f>VLOOKUP(B176,'나. 일위대가(2. 산출기초)'!$B:$E,4,0)</f>
        <v>대</v>
      </c>
      <c r="F176" s="71">
        <v>1</v>
      </c>
      <c r="G176" s="69"/>
      <c r="H176" s="69"/>
      <c r="I176" s="69"/>
      <c r="J176" s="69"/>
      <c r="K176" s="69"/>
      <c r="L176" s="69"/>
      <c r="M176" s="69"/>
      <c r="N176" s="69"/>
      <c r="O176" s="69"/>
      <c r="P176" s="401">
        <f t="shared" si="136"/>
        <v>621</v>
      </c>
      <c r="Q176" s="402" t="str">
        <f t="shared" si="137"/>
        <v>옥상 점검 장치(등받이형) 설치SUS, 등받이 형, 제작사양</v>
      </c>
      <c r="R176" s="403" t="str">
        <f t="shared" si="138"/>
        <v>대</v>
      </c>
      <c r="S176" s="404">
        <f t="shared" si="139"/>
        <v>0</v>
      </c>
      <c r="T176" s="404">
        <f t="shared" si="140"/>
        <v>0</v>
      </c>
      <c r="U176" s="404">
        <f t="shared" si="141"/>
        <v>0</v>
      </c>
    </row>
    <row r="177" spans="1:257" ht="26.1" customHeight="1">
      <c r="A177" s="342"/>
      <c r="B177" s="72">
        <f t="shared" si="129"/>
        <v>622</v>
      </c>
      <c r="C177" s="67" t="str">
        <f>VLOOKUP(B177,'나. 일위대가(2. 산출기초)'!$B:$E,2,0)</f>
        <v>옥상 점검 장치(계단형) 설치</v>
      </c>
      <c r="D177" s="67" t="str">
        <f>VLOOKUP(B177,'나. 일위대가(2. 산출기초)'!$B:$E,3,0)</f>
        <v>철제, 제작사양</v>
      </c>
      <c r="E177" s="68" t="str">
        <f>VLOOKUP(B177,'나. 일위대가(2. 산출기초)'!$B:$E,4,0)</f>
        <v>대</v>
      </c>
      <c r="F177" s="71">
        <v>1</v>
      </c>
      <c r="G177" s="69"/>
      <c r="H177" s="69"/>
      <c r="I177" s="69"/>
      <c r="J177" s="69"/>
      <c r="K177" s="69"/>
      <c r="L177" s="69"/>
      <c r="M177" s="69"/>
      <c r="N177" s="69"/>
      <c r="O177" s="69"/>
      <c r="P177" s="401">
        <f t="shared" si="136"/>
        <v>622</v>
      </c>
      <c r="Q177" s="402" t="str">
        <f t="shared" ref="Q177:Q186" si="142">CONCATENATE(C177,D177)</f>
        <v>옥상 점검 장치(계단형) 설치철제, 제작사양</v>
      </c>
      <c r="R177" s="403" t="str">
        <f t="shared" ref="R177:R186" si="143">E177</f>
        <v>대</v>
      </c>
      <c r="S177" s="404">
        <f t="shared" ref="S177:S186" si="144">G177</f>
        <v>0</v>
      </c>
      <c r="T177" s="404">
        <f t="shared" ref="T177:T186" si="145">I177</f>
        <v>0</v>
      </c>
      <c r="U177" s="404">
        <f t="shared" ref="U177:U186" si="146">K177</f>
        <v>0</v>
      </c>
    </row>
    <row r="178" spans="1:257" ht="26.1" customHeight="1">
      <c r="A178" s="342"/>
      <c r="B178" s="72">
        <f t="shared" si="129"/>
        <v>623</v>
      </c>
      <c r="C178" s="67" t="str">
        <f>VLOOKUP(B178,'나. 일위대가(2. 산출기초)'!$B:$E,2,0)</f>
        <v>전도형 강수량계(0.5mm) 설치</v>
      </c>
      <c r="D178" s="67" t="str">
        <f>VLOOKUP(B178,'나. 일위대가(2. 산출기초)'!$B:$E,3,0)</f>
        <v>AC 히터형, 바람막이 포함, 검정 포함</v>
      </c>
      <c r="E178" s="68" t="str">
        <f>VLOOKUP(B178,'나. 일위대가(2. 산출기초)'!$B:$E,4,0)</f>
        <v>식</v>
      </c>
      <c r="F178" s="71">
        <v>1</v>
      </c>
      <c r="G178" s="69"/>
      <c r="H178" s="69"/>
      <c r="I178" s="69"/>
      <c r="J178" s="69"/>
      <c r="K178" s="69"/>
      <c r="L178" s="69"/>
      <c r="M178" s="69"/>
      <c r="N178" s="69"/>
      <c r="O178" s="69"/>
      <c r="P178" s="401">
        <f t="shared" si="136"/>
        <v>623</v>
      </c>
      <c r="Q178" s="402" t="str">
        <f t="shared" si="142"/>
        <v>전도형 강수량계(0.5mm) 설치AC 히터형, 바람막이 포함, 검정 포함</v>
      </c>
      <c r="R178" s="403" t="str">
        <f t="shared" si="143"/>
        <v>식</v>
      </c>
      <c r="S178" s="404">
        <f t="shared" si="144"/>
        <v>0</v>
      </c>
      <c r="T178" s="404">
        <f t="shared" si="145"/>
        <v>0</v>
      </c>
      <c r="U178" s="404">
        <f t="shared" si="146"/>
        <v>0</v>
      </c>
    </row>
    <row r="179" spans="1:257" ht="26.1" customHeight="1">
      <c r="A179" s="342"/>
      <c r="B179" s="409">
        <f t="shared" si="129"/>
        <v>624</v>
      </c>
      <c r="C179" s="410" t="str">
        <f>VLOOKUP(B179,'나. 일위대가(2. 산출기초)'!$B:$E,2,0)</f>
        <v>전도형 강수량계(1.0mm) 설치</v>
      </c>
      <c r="D179" s="410" t="str">
        <f>VLOOKUP(B179,'나. 일위대가(2. 산출기초)'!$B:$E,3,0)</f>
        <v>AC 히터형, 바람막이 포함, 검정 포함</v>
      </c>
      <c r="E179" s="411" t="str">
        <f>VLOOKUP(B179,'나. 일위대가(2. 산출기초)'!$B:$E,4,0)</f>
        <v>식</v>
      </c>
      <c r="F179" s="412">
        <v>1</v>
      </c>
      <c r="G179" s="413"/>
      <c r="H179" s="413"/>
      <c r="I179" s="413"/>
      <c r="J179" s="413"/>
      <c r="K179" s="413"/>
      <c r="L179" s="413"/>
      <c r="M179" s="413"/>
      <c r="N179" s="413"/>
      <c r="O179" s="413"/>
      <c r="P179" s="401">
        <f t="shared" si="136"/>
        <v>624</v>
      </c>
      <c r="Q179" s="402" t="str">
        <f t="shared" si="142"/>
        <v>전도형 강수량계(1.0mm) 설치AC 히터형, 바람막이 포함, 검정 포함</v>
      </c>
      <c r="R179" s="403" t="str">
        <f t="shared" si="143"/>
        <v>식</v>
      </c>
      <c r="S179" s="404">
        <f t="shared" si="144"/>
        <v>0</v>
      </c>
      <c r="T179" s="404">
        <f t="shared" si="145"/>
        <v>0</v>
      </c>
      <c r="U179" s="404">
        <f t="shared" si="146"/>
        <v>0</v>
      </c>
    </row>
    <row r="180" spans="1:257" ht="26.1" customHeight="1">
      <c r="A180" s="342"/>
      <c r="B180" s="414">
        <f t="shared" si="129"/>
        <v>625</v>
      </c>
      <c r="C180" s="63" t="str">
        <f>VLOOKUP(B180,'나. 일위대가(2. 산출기초)'!$B:$E,2,0)</f>
        <v>무게식 강수량계 설치</v>
      </c>
      <c r="D180" s="63" t="str">
        <f>VLOOKUP(B180,'나. 일위대가(2. 산출기초)'!$B:$E,3,0)</f>
        <v>무게식, 받침대 및 바람막이, 검정 포함</v>
      </c>
      <c r="E180" s="64" t="str">
        <f>VLOOKUP(B180,'나. 일위대가(2. 산출기초)'!$B:$E,4,0)</f>
        <v>식</v>
      </c>
      <c r="F180" s="415">
        <v>1</v>
      </c>
      <c r="G180" s="65"/>
      <c r="H180" s="65"/>
      <c r="I180" s="65"/>
      <c r="J180" s="65"/>
      <c r="K180" s="65"/>
      <c r="L180" s="65"/>
      <c r="M180" s="65"/>
      <c r="N180" s="65"/>
      <c r="O180" s="65"/>
      <c r="P180" s="401">
        <f t="shared" si="136"/>
        <v>625</v>
      </c>
      <c r="Q180" s="402" t="str">
        <f t="shared" si="142"/>
        <v>무게식 강수량계 설치무게식, 받침대 및 바람막이, 검정 포함</v>
      </c>
      <c r="R180" s="403" t="str">
        <f t="shared" si="143"/>
        <v>식</v>
      </c>
      <c r="S180" s="404">
        <f t="shared" si="144"/>
        <v>0</v>
      </c>
      <c r="T180" s="404">
        <f t="shared" si="145"/>
        <v>0</v>
      </c>
      <c r="U180" s="404">
        <f t="shared" si="146"/>
        <v>0</v>
      </c>
    </row>
    <row r="181" spans="1:257" ht="26.1" customHeight="1">
      <c r="A181" s="342"/>
      <c r="B181" s="72">
        <f t="shared" si="129"/>
        <v>626</v>
      </c>
      <c r="C181" s="67" t="str">
        <f>VLOOKUP(B181,'나. 일위대가(2. 산출기초)'!$B:$E,2,0)</f>
        <v>강수량계 받침대</v>
      </c>
      <c r="D181" s="67" t="str">
        <f>VLOOKUP(B181,'나. 일위대가(2. 산출기초)'!$B:$E,3,0)</f>
        <v>제작사양</v>
      </c>
      <c r="E181" s="68" t="str">
        <f>VLOOKUP(B181,'나. 일위대가(2. 산출기초)'!$B:$E,4,0)</f>
        <v>식</v>
      </c>
      <c r="F181" s="71">
        <v>1</v>
      </c>
      <c r="G181" s="69"/>
      <c r="H181" s="69"/>
      <c r="I181" s="69"/>
      <c r="J181" s="69"/>
      <c r="K181" s="69"/>
      <c r="L181" s="69"/>
      <c r="M181" s="69"/>
      <c r="N181" s="69"/>
      <c r="O181" s="69"/>
      <c r="P181" s="401">
        <f t="shared" si="136"/>
        <v>626</v>
      </c>
      <c r="Q181" s="402" t="str">
        <f t="shared" si="142"/>
        <v>강수량계 받침대제작사양</v>
      </c>
      <c r="R181" s="403" t="str">
        <f t="shared" si="143"/>
        <v>식</v>
      </c>
      <c r="S181" s="404">
        <f t="shared" si="144"/>
        <v>0</v>
      </c>
      <c r="T181" s="404">
        <f t="shared" si="145"/>
        <v>0</v>
      </c>
      <c r="U181" s="404">
        <f t="shared" si="146"/>
        <v>0</v>
      </c>
    </row>
    <row r="182" spans="1:257" ht="26.1" customHeight="1">
      <c r="A182" s="342"/>
      <c r="B182" s="72">
        <f t="shared" si="129"/>
        <v>627</v>
      </c>
      <c r="C182" s="67" t="str">
        <f>VLOOKUP(B182,'나. 일위대가(2. 산출기초)'!$B:$E,2,0)</f>
        <v>우량시험관측소 기초작업</v>
      </c>
      <c r="D182" s="67" t="str">
        <f>VLOOKUP(B182,'나. 일위대가(2. 산출기초)'!$B:$E,3,0)</f>
        <v>센서 및 장비외함체 기초</v>
      </c>
      <c r="E182" s="68" t="str">
        <f>VLOOKUP(B182,'나. 일위대가(2. 산출기초)'!$B:$E,4,0)</f>
        <v>식</v>
      </c>
      <c r="F182" s="71">
        <v>1</v>
      </c>
      <c r="G182" s="69"/>
      <c r="H182" s="69"/>
      <c r="I182" s="69"/>
      <c r="J182" s="69"/>
      <c r="K182" s="69"/>
      <c r="L182" s="69"/>
      <c r="M182" s="69"/>
      <c r="N182" s="69"/>
      <c r="O182" s="69"/>
      <c r="P182" s="401">
        <f t="shared" si="136"/>
        <v>627</v>
      </c>
      <c r="Q182" s="402" t="str">
        <f t="shared" si="142"/>
        <v>우량시험관측소 기초작업센서 및 장비외함체 기초</v>
      </c>
      <c r="R182" s="403" t="str">
        <f t="shared" si="143"/>
        <v>식</v>
      </c>
      <c r="S182" s="404">
        <f t="shared" si="144"/>
        <v>0</v>
      </c>
      <c r="T182" s="404">
        <f t="shared" si="145"/>
        <v>0</v>
      </c>
      <c r="U182" s="404">
        <f t="shared" si="146"/>
        <v>0</v>
      </c>
    </row>
    <row r="183" spans="1:257" ht="26.1" customHeight="1">
      <c r="A183" s="342"/>
      <c r="B183" s="72">
        <f t="shared" si="129"/>
        <v>628</v>
      </c>
      <c r="C183" s="67" t="str">
        <f>VLOOKUP(B183,'나. 일위대가(2. 산출기초)'!$B:$E,2,0)</f>
        <v>장비랙(옥외형) 설치</v>
      </c>
      <c r="D183" s="67" t="str">
        <f>VLOOKUP(B183,'나. 일위대가(2. 산출기초)'!$B:$E,3,0)</f>
        <v>SUS, 642(W)*1080(H)*640(D), 받침대포함</v>
      </c>
      <c r="E183" s="68" t="str">
        <f>VLOOKUP(B183,'나. 일위대가(2. 산출기초)'!$B:$E,4,0)</f>
        <v>대</v>
      </c>
      <c r="F183" s="71">
        <v>1</v>
      </c>
      <c r="G183" s="69"/>
      <c r="H183" s="69"/>
      <c r="I183" s="69"/>
      <c r="J183" s="69"/>
      <c r="K183" s="69"/>
      <c r="L183" s="69"/>
      <c r="M183" s="69"/>
      <c r="N183" s="69"/>
      <c r="O183" s="69"/>
      <c r="P183" s="401">
        <f t="shared" si="136"/>
        <v>628</v>
      </c>
      <c r="Q183" s="402" t="str">
        <f t="shared" si="142"/>
        <v>장비랙(옥외형) 설치SUS, 642(W)*1080(H)*640(D), 받침대포함</v>
      </c>
      <c r="R183" s="403" t="str">
        <f t="shared" si="143"/>
        <v>대</v>
      </c>
      <c r="S183" s="404">
        <f t="shared" si="144"/>
        <v>0</v>
      </c>
      <c r="T183" s="404">
        <f t="shared" si="145"/>
        <v>0</v>
      </c>
      <c r="U183" s="404">
        <f t="shared" si="146"/>
        <v>0</v>
      </c>
    </row>
    <row r="184" spans="1:257" ht="26.1" customHeight="1">
      <c r="A184" s="342"/>
      <c r="B184" s="72">
        <f t="shared" si="129"/>
        <v>629</v>
      </c>
      <c r="C184" s="67" t="str">
        <f>VLOOKUP(B184,'나. 일위대가(2. 산출기초)'!$B:$E,2,0)</f>
        <v>M2M 원격측정장치(RTU) 설치</v>
      </c>
      <c r="D184" s="67" t="str">
        <f>VLOOKUP(B184,'나. 일위대가(2. 산출기초)'!$B:$E,3,0)</f>
        <v xml:space="preserve"> M2M, BCD,HART, SDI-12, PULSE 포트 내장, 1분 10년 저장, 산업용SD메모리 </v>
      </c>
      <c r="E184" s="68" t="str">
        <f>VLOOKUP(B184,'나. 일위대가(2. 산출기초)'!$B:$E,4,0)</f>
        <v>대</v>
      </c>
      <c r="F184" s="71">
        <v>1</v>
      </c>
      <c r="G184" s="69"/>
      <c r="H184" s="69"/>
      <c r="I184" s="69"/>
      <c r="J184" s="69"/>
      <c r="K184" s="69"/>
      <c r="L184" s="69"/>
      <c r="M184" s="69"/>
      <c r="N184" s="69"/>
      <c r="O184" s="69"/>
      <c r="P184" s="401">
        <f t="shared" si="136"/>
        <v>629</v>
      </c>
      <c r="Q184" s="402" t="str">
        <f t="shared" si="142"/>
        <v xml:space="preserve">M2M 원격측정장치(RTU) 설치 M2M, BCD,HART, SDI-12, PULSE 포트 내장, 1분 10년 저장, 산업용SD메모리 </v>
      </c>
      <c r="R184" s="403" t="str">
        <f t="shared" si="143"/>
        <v>대</v>
      </c>
      <c r="S184" s="404">
        <f t="shared" si="144"/>
        <v>0</v>
      </c>
      <c r="T184" s="404">
        <f t="shared" si="145"/>
        <v>0</v>
      </c>
      <c r="U184" s="404">
        <f t="shared" si="146"/>
        <v>0</v>
      </c>
    </row>
    <row r="185" spans="1:257" ht="26.1" customHeight="1">
      <c r="A185" s="342"/>
      <c r="B185" s="72">
        <f t="shared" si="129"/>
        <v>630</v>
      </c>
      <c r="C185" s="67" t="str">
        <f>VLOOKUP(B185,'나. 일위대가(2. 산출기초)'!$B:$E,2,0)</f>
        <v>스마트전력관리장치 설치</v>
      </c>
      <c r="D185" s="67" t="str">
        <f>VLOOKUP(B185,'나. 일위대가(2. 산출기초)'!$B:$E,3,0)</f>
        <v>12V, 30A, 통신용, 디지털 표시형, 32bit CPU탑재형</v>
      </c>
      <c r="E185" s="68" t="str">
        <f>VLOOKUP(B185,'나. 일위대가(2. 산출기초)'!$B:$E,4,0)</f>
        <v>대</v>
      </c>
      <c r="F185" s="71">
        <v>1</v>
      </c>
      <c r="G185" s="69"/>
      <c r="H185" s="69"/>
      <c r="I185" s="69"/>
      <c r="J185" s="69"/>
      <c r="K185" s="69"/>
      <c r="L185" s="69"/>
      <c r="M185" s="69"/>
      <c r="N185" s="69"/>
      <c r="O185" s="69"/>
      <c r="P185" s="401">
        <f t="shared" si="136"/>
        <v>630</v>
      </c>
      <c r="Q185" s="402" t="str">
        <f t="shared" si="142"/>
        <v>스마트전력관리장치 설치12V, 30A, 통신용, 디지털 표시형, 32bit CPU탑재형</v>
      </c>
      <c r="R185" s="403" t="str">
        <f t="shared" si="143"/>
        <v>대</v>
      </c>
      <c r="S185" s="404">
        <f t="shared" si="144"/>
        <v>0</v>
      </c>
      <c r="T185" s="404">
        <f t="shared" si="145"/>
        <v>0</v>
      </c>
      <c r="U185" s="404">
        <f t="shared" si="146"/>
        <v>0</v>
      </c>
    </row>
    <row r="186" spans="1:257" ht="26.1" customHeight="1">
      <c r="A186" s="342"/>
      <c r="B186" s="72">
        <f t="shared" si="129"/>
        <v>631</v>
      </c>
      <c r="C186" s="67" t="str">
        <f>VLOOKUP(B186,'나. 일위대가(2. 산출기초)'!$B:$E,2,0)</f>
        <v>전원이중화분배장치 설치</v>
      </c>
      <c r="D186" s="67" t="str">
        <f>VLOOKUP(B186,'나. 일위대가(2. 산출기초)'!$B:$E,3,0)</f>
        <v>DC/AC 입력, DC 15V(200W) 2채널 출력, 자동입력전원 절체</v>
      </c>
      <c r="E186" s="68" t="str">
        <f>VLOOKUP(B186,'나. 일위대가(2. 산출기초)'!$B:$E,4,0)</f>
        <v>대</v>
      </c>
      <c r="F186" s="71">
        <v>1</v>
      </c>
      <c r="G186" s="69"/>
      <c r="H186" s="69"/>
      <c r="I186" s="69"/>
      <c r="J186" s="69"/>
      <c r="K186" s="69"/>
      <c r="L186" s="69"/>
      <c r="M186" s="69"/>
      <c r="N186" s="69"/>
      <c r="O186" s="69"/>
      <c r="P186" s="401">
        <f t="shared" si="136"/>
        <v>631</v>
      </c>
      <c r="Q186" s="402" t="str">
        <f t="shared" si="142"/>
        <v>전원이중화분배장치 설치DC/AC 입력, DC 15V(200W) 2채널 출력, 자동입력전원 절체</v>
      </c>
      <c r="R186" s="403" t="str">
        <f t="shared" si="143"/>
        <v>대</v>
      </c>
      <c r="S186" s="404">
        <f t="shared" si="144"/>
        <v>0</v>
      </c>
      <c r="T186" s="404">
        <f t="shared" si="145"/>
        <v>0</v>
      </c>
      <c r="U186" s="404">
        <f t="shared" si="146"/>
        <v>0</v>
      </c>
    </row>
    <row r="187" spans="1:257" ht="26.1" customHeight="1">
      <c r="A187" s="342"/>
      <c r="B187" s="72">
        <f t="shared" si="129"/>
        <v>632</v>
      </c>
      <c r="C187" s="67" t="str">
        <f>VLOOKUP(B187,'나. 일위대가(2. 산출기초)'!$B:$E,2,0)</f>
        <v>LTE 라우터 설치</v>
      </c>
      <c r="D187" s="67" t="str">
        <f>VLOOKUP(B187,'나. 일위대가(2. 산출기초)'!$B:$E,3,0)</f>
        <v>LTE, RJ-45, VPN 탑재(라이센서 포함), 장착대 포함, 라이선스 포함</v>
      </c>
      <c r="E187" s="68" t="str">
        <f>VLOOKUP(B187,'나. 일위대가(2. 산출기초)'!$B:$E,4,0)</f>
        <v>대</v>
      </c>
      <c r="F187" s="71">
        <v>1</v>
      </c>
      <c r="G187" s="69"/>
      <c r="H187" s="69"/>
      <c r="I187" s="69"/>
      <c r="J187" s="69"/>
      <c r="K187" s="69"/>
      <c r="L187" s="69"/>
      <c r="M187" s="69"/>
      <c r="N187" s="69"/>
      <c r="O187" s="69"/>
      <c r="P187" s="401">
        <f t="shared" ref="P187" si="147">B187</f>
        <v>632</v>
      </c>
      <c r="Q187" s="402" t="str">
        <f t="shared" ref="Q187" si="148">CONCATENATE(C187,D187)</f>
        <v>LTE 라우터 설치LTE, RJ-45, VPN 탑재(라이센서 포함), 장착대 포함, 라이선스 포함</v>
      </c>
      <c r="R187" s="403" t="str">
        <f t="shared" ref="R187" si="149">E187</f>
        <v>대</v>
      </c>
      <c r="S187" s="404">
        <f t="shared" ref="S187" si="150">G187</f>
        <v>0</v>
      </c>
      <c r="T187" s="404">
        <f t="shared" ref="T187" si="151">I187</f>
        <v>0</v>
      </c>
      <c r="U187" s="404">
        <f t="shared" ref="U187" si="152">K187</f>
        <v>0</v>
      </c>
    </row>
    <row r="188" spans="1:257" ht="26.1" customHeight="1">
      <c r="A188" s="342"/>
      <c r="B188" s="72">
        <f t="shared" si="129"/>
        <v>633</v>
      </c>
      <c r="C188" s="67" t="str">
        <f>VLOOKUP(B188,'나. 일위대가(2. 산출기초)'!$B:$E,2,0)</f>
        <v>무선 통신망 구축</v>
      </c>
      <c r="D188" s="67" t="str">
        <f>VLOOKUP(B188,'나. 일위대가(2. 산출기초)'!$B:$E,3,0)</f>
        <v>무선브릿지(실외형), 802.11ac, 실내-실외간 케이블 배선 포함</v>
      </c>
      <c r="E188" s="68" t="str">
        <f>VLOOKUP(B188,'나. 일위대가(2. 산출기초)'!$B:$E,4,0)</f>
        <v>식</v>
      </c>
      <c r="F188" s="71">
        <v>1</v>
      </c>
      <c r="G188" s="69"/>
      <c r="H188" s="69"/>
      <c r="I188" s="69"/>
      <c r="J188" s="69"/>
      <c r="K188" s="69"/>
      <c r="L188" s="69"/>
      <c r="M188" s="69"/>
      <c r="N188" s="69"/>
      <c r="O188" s="69"/>
      <c r="P188" s="401">
        <f t="shared" ref="P188" si="153">B188</f>
        <v>633</v>
      </c>
      <c r="Q188" s="402" t="str">
        <f t="shared" ref="Q188" si="154">CONCATENATE(C188,D188)</f>
        <v>무선 통신망 구축무선브릿지(실외형), 802.11ac, 실내-실외간 케이블 배선 포함</v>
      </c>
      <c r="R188" s="403" t="str">
        <f t="shared" ref="R188" si="155">E188</f>
        <v>식</v>
      </c>
      <c r="S188" s="404">
        <f t="shared" ref="S188" si="156">G188</f>
        <v>0</v>
      </c>
      <c r="T188" s="404">
        <f t="shared" ref="T188" si="157">I188</f>
        <v>0</v>
      </c>
      <c r="U188" s="404">
        <f t="shared" ref="U188" si="158">K188</f>
        <v>0</v>
      </c>
    </row>
    <row r="189" spans="1:257" ht="26.1" customHeight="1">
      <c r="A189" s="342"/>
      <c r="B189" s="72"/>
      <c r="C189" s="67"/>
      <c r="D189" s="67"/>
      <c r="E189" s="68"/>
      <c r="F189" s="71"/>
      <c r="G189" s="69"/>
      <c r="H189" s="69"/>
      <c r="I189" s="69"/>
      <c r="J189" s="69"/>
      <c r="K189" s="69"/>
      <c r="L189" s="69"/>
      <c r="M189" s="69"/>
      <c r="N189" s="69"/>
      <c r="O189" s="69"/>
      <c r="P189" s="401"/>
      <c r="Q189" s="402"/>
      <c r="R189" s="403"/>
      <c r="S189" s="404"/>
      <c r="T189" s="404"/>
      <c r="U189" s="404"/>
    </row>
    <row r="190" spans="1:257" ht="26.1" customHeight="1">
      <c r="A190" s="342"/>
      <c r="B190" s="77" t="s">
        <v>2428</v>
      </c>
      <c r="C190" s="66"/>
      <c r="D190" s="67"/>
      <c r="E190" s="68"/>
      <c r="F190" s="68"/>
      <c r="G190" s="69"/>
      <c r="H190" s="69"/>
      <c r="I190" s="69"/>
      <c r="J190" s="69"/>
      <c r="K190" s="69"/>
      <c r="L190" s="69"/>
      <c r="M190" s="69"/>
      <c r="N190" s="69"/>
      <c r="O190" s="69"/>
      <c r="P190" s="401" t="str">
        <f t="shared" ref="P190:P192" si="159">B190</f>
        <v>7. 통제소 및 중계소 보완</v>
      </c>
      <c r="Q190" s="402" t="str">
        <f t="shared" ref="Q190:Q192" si="160">CONCATENATE(C190,D190)</f>
        <v/>
      </c>
      <c r="R190" s="403">
        <f t="shared" ref="R190:R192" si="161">E190</f>
        <v>0</v>
      </c>
      <c r="S190" s="404">
        <f t="shared" ref="S190:S192" si="162">G190</f>
        <v>0</v>
      </c>
      <c r="T190" s="404">
        <f t="shared" ref="T190:T192" si="163">I190</f>
        <v>0</v>
      </c>
      <c r="U190" s="404">
        <f t="shared" ref="U190:U192" si="164">K190</f>
        <v>0</v>
      </c>
      <c r="V190" s="401"/>
      <c r="W190" s="401"/>
      <c r="X190" s="401"/>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c r="DE190" s="3"/>
      <c r="DF190" s="3"/>
      <c r="DG190" s="3"/>
      <c r="DH190" s="3"/>
      <c r="DI190" s="3"/>
      <c r="DJ190" s="3"/>
      <c r="DK190" s="3"/>
      <c r="DL190" s="3"/>
      <c r="DM190" s="3"/>
      <c r="DN190" s="3"/>
      <c r="DO190" s="3"/>
      <c r="DP190" s="3"/>
      <c r="DQ190" s="3"/>
      <c r="DR190" s="3"/>
      <c r="DS190" s="3"/>
      <c r="DT190" s="3"/>
      <c r="DU190" s="3"/>
      <c r="DV190" s="3"/>
      <c r="DW190" s="3"/>
      <c r="DX190" s="3"/>
      <c r="DY190" s="3"/>
      <c r="DZ190" s="3"/>
      <c r="EA190" s="3"/>
      <c r="EB190" s="3"/>
      <c r="EC190" s="3"/>
      <c r="ED190" s="3"/>
      <c r="EE190" s="3"/>
      <c r="EF190" s="3"/>
      <c r="EG190" s="3"/>
      <c r="EH190" s="3"/>
      <c r="EI190" s="3"/>
      <c r="EJ190" s="3"/>
      <c r="EK190" s="3"/>
      <c r="EL190" s="3"/>
      <c r="EM190" s="3"/>
      <c r="EN190" s="3"/>
      <c r="EO190" s="3"/>
      <c r="EP190" s="3"/>
      <c r="EQ190" s="3"/>
      <c r="ER190" s="3"/>
      <c r="ES190" s="3"/>
      <c r="ET190" s="3"/>
      <c r="EU190" s="3"/>
      <c r="EV190" s="3"/>
      <c r="EW190" s="3"/>
      <c r="EX190" s="3"/>
      <c r="EY190" s="3"/>
      <c r="EZ190" s="3"/>
      <c r="FA190" s="3"/>
      <c r="FB190" s="3"/>
      <c r="FC190" s="3"/>
      <c r="FD190" s="3"/>
      <c r="FE190" s="3"/>
      <c r="FF190" s="3"/>
      <c r="FG190" s="3"/>
      <c r="FH190" s="3"/>
      <c r="FI190" s="3"/>
      <c r="FJ190" s="3"/>
      <c r="FK190" s="3"/>
      <c r="FL190" s="3"/>
      <c r="FM190" s="3"/>
      <c r="FN190" s="3"/>
      <c r="FO190" s="3"/>
      <c r="FP190" s="3"/>
      <c r="FQ190" s="3"/>
      <c r="FR190" s="3"/>
      <c r="FS190" s="3"/>
      <c r="FT190" s="3"/>
      <c r="FU190" s="3"/>
      <c r="FV190" s="3"/>
      <c r="FW190" s="3"/>
      <c r="FX190" s="3"/>
      <c r="FY190" s="3"/>
      <c r="FZ190" s="3"/>
      <c r="GA190" s="3"/>
      <c r="GB190" s="3"/>
      <c r="GC190" s="3"/>
      <c r="GD190" s="3"/>
      <c r="GE190" s="3"/>
      <c r="GF190" s="3"/>
      <c r="GG190" s="3"/>
      <c r="GH190" s="3"/>
      <c r="GI190" s="3"/>
      <c r="GJ190" s="3"/>
      <c r="GK190" s="3"/>
      <c r="GL190" s="3"/>
      <c r="GM190" s="3"/>
      <c r="GN190" s="3"/>
      <c r="GO190" s="3"/>
      <c r="GP190" s="3"/>
      <c r="GQ190" s="3"/>
      <c r="GR190" s="3"/>
      <c r="GS190" s="3"/>
      <c r="GT190" s="3"/>
      <c r="GU190" s="3"/>
      <c r="GV190" s="3"/>
      <c r="GW190" s="3"/>
      <c r="GX190" s="3"/>
      <c r="GY190" s="3"/>
      <c r="GZ190" s="3"/>
      <c r="HA190" s="3"/>
      <c r="HB190" s="3"/>
      <c r="HC190" s="3"/>
      <c r="HD190" s="3"/>
      <c r="HE190" s="3"/>
      <c r="HF190" s="3"/>
      <c r="HG190" s="3"/>
      <c r="HH190" s="3"/>
      <c r="HI190" s="3"/>
      <c r="HJ190" s="3"/>
      <c r="HK190" s="3"/>
      <c r="HL190" s="3"/>
      <c r="HM190" s="3"/>
      <c r="HN190" s="3"/>
      <c r="HO190" s="3"/>
      <c r="HP190" s="3"/>
      <c r="HQ190" s="3"/>
      <c r="HR190" s="3"/>
      <c r="HS190" s="3"/>
      <c r="HT190" s="3"/>
      <c r="HU190" s="3"/>
      <c r="HV190" s="3"/>
      <c r="HW190" s="3"/>
      <c r="HX190" s="3"/>
      <c r="HY190" s="3"/>
      <c r="HZ190" s="3"/>
      <c r="IA190" s="3"/>
      <c r="IB190" s="3"/>
      <c r="IC190" s="3"/>
      <c r="ID190" s="3"/>
      <c r="IE190" s="3"/>
      <c r="IF190" s="3"/>
      <c r="IG190" s="3"/>
      <c r="IH190" s="3"/>
      <c r="II190" s="3"/>
      <c r="IJ190" s="3"/>
      <c r="IK190" s="3"/>
      <c r="IL190" s="3"/>
      <c r="IM190" s="3"/>
      <c r="IN190" s="3"/>
      <c r="IO190" s="3"/>
      <c r="IP190" s="3"/>
      <c r="IQ190" s="3"/>
      <c r="IR190" s="3"/>
      <c r="IS190" s="3"/>
      <c r="IT190" s="3"/>
      <c r="IU190" s="3"/>
      <c r="IV190" s="3"/>
      <c r="IW190" s="3"/>
    </row>
    <row r="191" spans="1:257" ht="26.1" customHeight="1">
      <c r="A191" s="342"/>
      <c r="B191" s="72">
        <v>701</v>
      </c>
      <c r="C191" s="67" t="str">
        <f>VLOOKUP(B191,'나. 일위대가(2. 산출기초)'!$B:$E,2,0)</f>
        <v>시각 동기화장치(NTP) 설치</v>
      </c>
      <c r="D191" s="67" t="str">
        <f>VLOOKUP(B191,'나. 일위대가(2. 산출기초)'!$B:$E,3,0)</f>
        <v>정확도:±1마이크로초,프로토콜:TCP/IP,오차범위:하루±0.1초, GS교란방어</v>
      </c>
      <c r="E191" s="68" t="str">
        <f>VLOOKUP(B191,'나. 일위대가(2. 산출기초)'!$B:$E,4,0)</f>
        <v>식</v>
      </c>
      <c r="F191" s="71">
        <v>1</v>
      </c>
      <c r="G191" s="69"/>
      <c r="H191" s="69"/>
      <c r="I191" s="69"/>
      <c r="J191" s="69"/>
      <c r="K191" s="69"/>
      <c r="L191" s="69"/>
      <c r="M191" s="69"/>
      <c r="N191" s="69"/>
      <c r="O191" s="69"/>
      <c r="P191" s="401">
        <f t="shared" si="159"/>
        <v>701</v>
      </c>
      <c r="Q191" s="402" t="str">
        <f t="shared" si="160"/>
        <v>시각 동기화장치(NTP) 설치정확도:±1마이크로초,프로토콜:TCP/IP,오차범위:하루±0.1초, GS교란방어</v>
      </c>
      <c r="R191" s="403" t="str">
        <f t="shared" si="161"/>
        <v>식</v>
      </c>
      <c r="S191" s="404">
        <f t="shared" si="162"/>
        <v>0</v>
      </c>
      <c r="T191" s="404">
        <f t="shared" si="163"/>
        <v>0</v>
      </c>
      <c r="U191" s="404">
        <f t="shared" si="164"/>
        <v>0</v>
      </c>
    </row>
    <row r="192" spans="1:257" ht="26.1" customHeight="1">
      <c r="A192" s="342"/>
      <c r="B192" s="72">
        <f>B191+1</f>
        <v>702</v>
      </c>
      <c r="C192" s="67" t="str">
        <f>VLOOKUP(B192,'나. 일위대가(2. 산출기초)'!$B:$E,2,0)</f>
        <v>통제소 TM시설 점검장비 설치</v>
      </c>
      <c r="D192" s="67" t="str">
        <f>VLOOKUP(B192,'나. 일위대가(2. 산출기초)'!$B:$E,3,0)</f>
        <v>점검테블릿 H/W, S/W 일체형</v>
      </c>
      <c r="E192" s="68" t="str">
        <f>VLOOKUP(B192,'나. 일위대가(2. 산출기초)'!$B:$E,4,0)</f>
        <v>식</v>
      </c>
      <c r="F192" s="71">
        <v>1</v>
      </c>
      <c r="G192" s="69"/>
      <c r="H192" s="69"/>
      <c r="I192" s="69"/>
      <c r="J192" s="69"/>
      <c r="K192" s="69"/>
      <c r="L192" s="69"/>
      <c r="M192" s="69"/>
      <c r="N192" s="69"/>
      <c r="O192" s="69"/>
      <c r="P192" s="401">
        <f t="shared" si="159"/>
        <v>702</v>
      </c>
      <c r="Q192" s="402" t="str">
        <f t="shared" si="160"/>
        <v>통제소 TM시설 점검장비 설치점검테블릿 H/W, S/W 일체형</v>
      </c>
      <c r="R192" s="403" t="str">
        <f t="shared" si="161"/>
        <v>식</v>
      </c>
      <c r="S192" s="404">
        <f t="shared" si="162"/>
        <v>0</v>
      </c>
      <c r="T192" s="404">
        <f t="shared" si="163"/>
        <v>0</v>
      </c>
      <c r="U192" s="404">
        <f t="shared" si="164"/>
        <v>0</v>
      </c>
    </row>
    <row r="193" spans="1:21" ht="26.1" customHeight="1">
      <c r="A193" s="342"/>
      <c r="B193" s="72">
        <f>B192+1</f>
        <v>703</v>
      </c>
      <c r="C193" s="67" t="str">
        <f>VLOOKUP(B193,'나. 일위대가(2. 산출기초)'!$B:$E,2,0)</f>
        <v>통제소 장비이력 관리장치 설치</v>
      </c>
      <c r="D193" s="67" t="str">
        <f>VLOOKUP(B193,'나. 일위대가(2. 산출기초)'!$B:$E,3,0)</f>
        <v>통신실 전산기, 중계소 장치, 관측소 물품등 기타 정보 관리</v>
      </c>
      <c r="E193" s="68" t="str">
        <f>VLOOKUP(B193,'나. 일위대가(2. 산출기초)'!$B:$E,4,0)</f>
        <v>식</v>
      </c>
      <c r="F193" s="71">
        <v>1</v>
      </c>
      <c r="G193" s="69"/>
      <c r="H193" s="69"/>
      <c r="I193" s="69"/>
      <c r="J193" s="69"/>
      <c r="K193" s="69"/>
      <c r="L193" s="69"/>
      <c r="M193" s="500"/>
      <c r="N193" s="500"/>
      <c r="O193" s="69"/>
      <c r="P193" s="401">
        <f t="shared" ref="P193:P196" si="165">B193</f>
        <v>703</v>
      </c>
      <c r="Q193" s="402" t="str">
        <f t="shared" ref="Q193:Q196" si="166">CONCATENATE(C193,D193)</f>
        <v>통제소 장비이력 관리장치 설치통신실 전산기, 중계소 장치, 관측소 물품등 기타 정보 관리</v>
      </c>
      <c r="R193" s="403" t="str">
        <f t="shared" ref="R193:R196" si="167">E193</f>
        <v>식</v>
      </c>
      <c r="S193" s="404">
        <f t="shared" ref="S193:S196" si="168">G193</f>
        <v>0</v>
      </c>
      <c r="T193" s="404">
        <f t="shared" ref="T193:T196" si="169">I193</f>
        <v>0</v>
      </c>
      <c r="U193" s="404">
        <f t="shared" ref="U193:U196" si="170">K193</f>
        <v>0</v>
      </c>
    </row>
    <row r="194" spans="1:21" ht="26.1" customHeight="1">
      <c r="A194" s="342"/>
      <c r="B194" s="72">
        <f t="shared" ref="B194:B213" si="171">B193+1</f>
        <v>704</v>
      </c>
      <c r="C194" s="67" t="str">
        <f>VLOOKUP(B194,'나. 일위대가(2. 산출기초)'!$B:$E,2,0)</f>
        <v>통제소 물품관리장비 이중화</v>
      </c>
      <c r="D194" s="67" t="str">
        <f>VLOOKUP(B194,'나. 일위대가(2. 산출기초)'!$B:$E,3,0)</f>
        <v>Active-Standby System &amp; 장애 감지 페일오버, 2CPU 3.6GHz 4C,32GRAM,600GB</v>
      </c>
      <c r="E194" s="68" t="str">
        <f>VLOOKUP(B194,'나. 일위대가(2. 산출기초)'!$B:$E,4,0)</f>
        <v>식</v>
      </c>
      <c r="F194" s="71">
        <v>1</v>
      </c>
      <c r="G194" s="69"/>
      <c r="H194" s="69"/>
      <c r="I194" s="69"/>
      <c r="J194" s="69"/>
      <c r="K194" s="69"/>
      <c r="L194" s="69"/>
      <c r="M194" s="500"/>
      <c r="N194" s="500"/>
      <c r="O194" s="69"/>
      <c r="P194" s="401">
        <f t="shared" si="165"/>
        <v>704</v>
      </c>
      <c r="Q194" s="402" t="str">
        <f t="shared" si="166"/>
        <v>통제소 물품관리장비 이중화Active-Standby System &amp; 장애 감지 페일오버, 2CPU 3.6GHz 4C,32GRAM,600GB</v>
      </c>
      <c r="R194" s="403" t="str">
        <f t="shared" si="167"/>
        <v>식</v>
      </c>
      <c r="S194" s="404">
        <f t="shared" si="168"/>
        <v>0</v>
      </c>
      <c r="T194" s="404">
        <f t="shared" si="169"/>
        <v>0</v>
      </c>
      <c r="U194" s="404">
        <f t="shared" si="170"/>
        <v>0</v>
      </c>
    </row>
    <row r="195" spans="1:21" ht="26.1" customHeight="1">
      <c r="A195" s="342"/>
      <c r="B195" s="72">
        <f t="shared" si="171"/>
        <v>705</v>
      </c>
      <c r="C195" s="67" t="str">
        <f>VLOOKUP(B195,'나. 일위대가(2. 산출기초)'!$B:$E,2,0)</f>
        <v>통제소 물품관리장비 철거</v>
      </c>
      <c r="D195" s="67" t="str">
        <f>VLOOKUP(B195,'나. 일위대가(2. 산출기초)'!$B:$E,3,0)</f>
        <v>Active-Standby System &amp; 장애 감지 페일오버, 2CPU 3.6GHz 4C,32GRAM,600GB</v>
      </c>
      <c r="E195" s="68" t="str">
        <f>VLOOKUP(B195,'나. 일위대가(2. 산출기초)'!$B:$E,4,0)</f>
        <v>식</v>
      </c>
      <c r="F195" s="71">
        <v>1</v>
      </c>
      <c r="G195" s="69"/>
      <c r="H195" s="69"/>
      <c r="I195" s="69"/>
      <c r="J195" s="69"/>
      <c r="K195" s="69"/>
      <c r="L195" s="69"/>
      <c r="M195" s="500"/>
      <c r="N195" s="500"/>
      <c r="O195" s="69"/>
      <c r="P195" s="401">
        <f t="shared" ref="P195" si="172">B195</f>
        <v>705</v>
      </c>
      <c r="Q195" s="402" t="str">
        <f t="shared" ref="Q195" si="173">CONCATENATE(C195,D195)</f>
        <v>통제소 물품관리장비 철거Active-Standby System &amp; 장애 감지 페일오버, 2CPU 3.6GHz 4C,32GRAM,600GB</v>
      </c>
      <c r="R195" s="403" t="str">
        <f t="shared" ref="R195" si="174">E195</f>
        <v>식</v>
      </c>
      <c r="S195" s="404">
        <f t="shared" ref="S195" si="175">G195</f>
        <v>0</v>
      </c>
      <c r="T195" s="404">
        <f t="shared" ref="T195" si="176">I195</f>
        <v>0</v>
      </c>
      <c r="U195" s="404">
        <f t="shared" ref="U195" si="177">K195</f>
        <v>0</v>
      </c>
    </row>
    <row r="196" spans="1:21" ht="26.1" customHeight="1">
      <c r="A196" s="342"/>
      <c r="B196" s="72">
        <f t="shared" si="171"/>
        <v>706</v>
      </c>
      <c r="C196" s="67" t="str">
        <f>VLOOKUP(B196,'나. 일위대가(2. 산출기초)'!$B:$E,2,0)</f>
        <v>스마트레밸미터 개선</v>
      </c>
      <c r="D196" s="67" t="str">
        <f>VLOOKUP(B196,'나. 일위대가(2. 산출기초)'!$B:$E,3,0)</f>
        <v>테블릿용으로 개선 UI</v>
      </c>
      <c r="E196" s="68" t="str">
        <f>VLOOKUP(B196,'나. 일위대가(2. 산출기초)'!$B:$E,4,0)</f>
        <v>식</v>
      </c>
      <c r="F196" s="71">
        <v>1</v>
      </c>
      <c r="G196" s="69"/>
      <c r="H196" s="69"/>
      <c r="I196" s="69"/>
      <c r="J196" s="69"/>
      <c r="K196" s="69"/>
      <c r="L196" s="69"/>
      <c r="M196" s="500"/>
      <c r="N196" s="500"/>
      <c r="O196" s="69"/>
      <c r="P196" s="401">
        <f t="shared" si="165"/>
        <v>706</v>
      </c>
      <c r="Q196" s="402" t="str">
        <f t="shared" si="166"/>
        <v>스마트레밸미터 개선테블릿용으로 개선 UI</v>
      </c>
      <c r="R196" s="403" t="str">
        <f t="shared" si="167"/>
        <v>식</v>
      </c>
      <c r="S196" s="404">
        <f t="shared" si="168"/>
        <v>0</v>
      </c>
      <c r="T196" s="404">
        <f t="shared" si="169"/>
        <v>0</v>
      </c>
      <c r="U196" s="404">
        <f t="shared" si="170"/>
        <v>0</v>
      </c>
    </row>
    <row r="197" spans="1:21" ht="26.1" customHeight="1">
      <c r="A197" s="342"/>
      <c r="B197" s="72">
        <f t="shared" si="171"/>
        <v>707</v>
      </c>
      <c r="C197" s="67" t="str">
        <f>VLOOKUP(B197,'나. 일위대가(2. 산출기초)'!$B:$E,2,0)</f>
        <v>통신망 이중화</v>
      </c>
      <c r="D197" s="67" t="str">
        <f>VLOOKUP(B197,'나. 일위대가(2. 산출기초)'!$B:$E,3,0)</f>
        <v>1차,2차 씨리얼망 감시 및 자동절체기능</v>
      </c>
      <c r="E197" s="68" t="str">
        <f>VLOOKUP(B197,'나. 일위대가(2. 산출기초)'!$B:$E,4,0)</f>
        <v>식</v>
      </c>
      <c r="F197" s="71">
        <v>1</v>
      </c>
      <c r="G197" s="69"/>
      <c r="H197" s="69"/>
      <c r="I197" s="69"/>
      <c r="J197" s="69"/>
      <c r="K197" s="69"/>
      <c r="L197" s="69"/>
      <c r="M197" s="500"/>
      <c r="N197" s="500"/>
      <c r="O197" s="69"/>
      <c r="P197" s="401">
        <f t="shared" ref="P197:P200" si="178">B197</f>
        <v>707</v>
      </c>
      <c r="Q197" s="402" t="str">
        <f t="shared" ref="Q197:Q200" si="179">CONCATENATE(C197,D197)</f>
        <v>통신망 이중화1차,2차 씨리얼망 감시 및 자동절체기능</v>
      </c>
      <c r="R197" s="403" t="str">
        <f t="shared" ref="R197:R200" si="180">E197</f>
        <v>식</v>
      </c>
      <c r="S197" s="404">
        <f t="shared" ref="S197:S200" si="181">G197</f>
        <v>0</v>
      </c>
      <c r="T197" s="404">
        <f t="shared" ref="T197:T200" si="182">I197</f>
        <v>0</v>
      </c>
      <c r="U197" s="404">
        <f t="shared" ref="U197:U200" si="183">K197</f>
        <v>0</v>
      </c>
    </row>
    <row r="198" spans="1:21" ht="26.1" customHeight="1">
      <c r="A198" s="342"/>
      <c r="B198" s="72">
        <f t="shared" si="171"/>
        <v>708</v>
      </c>
      <c r="C198" s="67" t="str">
        <f>VLOOKUP(B198,'나. 일위대가(2. 산출기초)'!$B:$E,2,0)</f>
        <v>통신실 감시 운영장비 설치</v>
      </c>
      <c r="D198" s="67" t="str">
        <f>VLOOKUP(B198,'나. 일위대가(2. 산출기초)'!$B:$E,3,0)</f>
        <v>2.0GHz, 8GB, 256G+1TB, 윈도우 포함</v>
      </c>
      <c r="E198" s="68" t="str">
        <f>VLOOKUP(B198,'나. 일위대가(2. 산출기초)'!$B:$E,4,0)</f>
        <v>대</v>
      </c>
      <c r="F198" s="71">
        <v>1</v>
      </c>
      <c r="G198" s="69"/>
      <c r="H198" s="69"/>
      <c r="I198" s="69"/>
      <c r="J198" s="69"/>
      <c r="K198" s="69"/>
      <c r="L198" s="69"/>
      <c r="M198" s="500"/>
      <c r="N198" s="500"/>
      <c r="O198" s="69"/>
      <c r="P198" s="401">
        <f t="shared" ref="P198:P199" si="184">B198</f>
        <v>708</v>
      </c>
      <c r="Q198" s="402" t="str">
        <f t="shared" ref="Q198:Q199" si="185">CONCATENATE(C198,D198)</f>
        <v>통신실 감시 운영장비 설치2.0GHz, 8GB, 256G+1TB, 윈도우 포함</v>
      </c>
      <c r="R198" s="403" t="str">
        <f t="shared" ref="R198:R199" si="186">E198</f>
        <v>대</v>
      </c>
      <c r="S198" s="404">
        <f t="shared" ref="S198:S199" si="187">G198</f>
        <v>0</v>
      </c>
      <c r="T198" s="404">
        <f t="shared" ref="T198:T199" si="188">I198</f>
        <v>0</v>
      </c>
      <c r="U198" s="404">
        <f t="shared" ref="U198:U199" si="189">K198</f>
        <v>0</v>
      </c>
    </row>
    <row r="199" spans="1:21" ht="26.1" customHeight="1">
      <c r="A199" s="342"/>
      <c r="B199" s="72">
        <f t="shared" si="171"/>
        <v>709</v>
      </c>
      <c r="C199" s="67" t="str">
        <f>VLOOKUP(B199,'나. 일위대가(2. 산출기초)'!$B:$E,2,0)</f>
        <v>종합상황판 서비스 장치 설치</v>
      </c>
      <c r="D199" s="67" t="str">
        <f>VLOOKUP(B199,'나. 일위대가(2. 산출기초)'!$B:$E,3,0)</f>
        <v>CPU 3.6GHz 4C, 16GRAM,600GB, 2CPU</v>
      </c>
      <c r="E199" s="68" t="str">
        <f>VLOOKUP(B199,'나. 일위대가(2. 산출기초)'!$B:$E,4,0)</f>
        <v>식</v>
      </c>
      <c r="F199" s="71">
        <v>1</v>
      </c>
      <c r="G199" s="69"/>
      <c r="H199" s="69"/>
      <c r="I199" s="69"/>
      <c r="J199" s="69"/>
      <c r="K199" s="69"/>
      <c r="L199" s="69"/>
      <c r="M199" s="500"/>
      <c r="N199" s="500"/>
      <c r="O199" s="69"/>
      <c r="P199" s="401">
        <f t="shared" si="184"/>
        <v>709</v>
      </c>
      <c r="Q199" s="402" t="str">
        <f t="shared" si="185"/>
        <v>종합상황판 서비스 장치 설치CPU 3.6GHz 4C, 16GRAM,600GB, 2CPU</v>
      </c>
      <c r="R199" s="403" t="str">
        <f t="shared" si="186"/>
        <v>식</v>
      </c>
      <c r="S199" s="404">
        <f t="shared" si="187"/>
        <v>0</v>
      </c>
      <c r="T199" s="404">
        <f t="shared" si="188"/>
        <v>0</v>
      </c>
      <c r="U199" s="404">
        <f t="shared" si="189"/>
        <v>0</v>
      </c>
    </row>
    <row r="200" spans="1:21" ht="26.1" customHeight="1">
      <c r="A200" s="342"/>
      <c r="B200" s="72">
        <f t="shared" si="171"/>
        <v>710</v>
      </c>
      <c r="C200" s="67" t="str">
        <f>VLOOKUP(B200,'나. 일위대가(2. 산출기초)'!$B:$E,2,0)</f>
        <v>종합상황판 서비스 장치 철거</v>
      </c>
      <c r="D200" s="67" t="str">
        <f>VLOOKUP(B200,'나. 일위대가(2. 산출기초)'!$B:$E,3,0)</f>
        <v>CPU 3.6GHz 4C, 16GRAM,600GB, 2CPU</v>
      </c>
      <c r="E200" s="68" t="str">
        <f>VLOOKUP(B200,'나. 일위대가(2. 산출기초)'!$B:$E,4,0)</f>
        <v>식</v>
      </c>
      <c r="F200" s="71">
        <v>1</v>
      </c>
      <c r="G200" s="69"/>
      <c r="H200" s="69"/>
      <c r="I200" s="69"/>
      <c r="J200" s="69"/>
      <c r="K200" s="69"/>
      <c r="L200" s="69"/>
      <c r="M200" s="500"/>
      <c r="N200" s="500"/>
      <c r="O200" s="69"/>
      <c r="P200" s="401">
        <f t="shared" si="178"/>
        <v>710</v>
      </c>
      <c r="Q200" s="402" t="str">
        <f t="shared" si="179"/>
        <v>종합상황판 서비스 장치 철거CPU 3.6GHz 4C, 16GRAM,600GB, 2CPU</v>
      </c>
      <c r="R200" s="403" t="str">
        <f t="shared" si="180"/>
        <v>식</v>
      </c>
      <c r="S200" s="404">
        <f t="shared" si="181"/>
        <v>0</v>
      </c>
      <c r="T200" s="404">
        <f t="shared" si="182"/>
        <v>0</v>
      </c>
      <c r="U200" s="404">
        <f t="shared" si="183"/>
        <v>0</v>
      </c>
    </row>
    <row r="201" spans="1:21" ht="26.1" customHeight="1">
      <c r="A201" s="342"/>
      <c r="B201" s="72">
        <f t="shared" si="171"/>
        <v>711</v>
      </c>
      <c r="C201" s="67" t="str">
        <f>VLOOKUP(B201,'나. 일위대가(2. 산출기초)'!$B:$E,2,0)</f>
        <v>위성데이터 수집장비 이중화</v>
      </c>
      <c r="D201" s="67" t="str">
        <f>VLOOKUP(B201,'나. 일위대가(2. 산출기초)'!$B:$E,3,0)</f>
        <v>Active-Standby System &amp; 장애 감지 페일오버, 2CPU 3.6GHz 4C, 32GRAM,600GB</v>
      </c>
      <c r="E201" s="68" t="str">
        <f>VLOOKUP(B201,'나. 일위대가(2. 산출기초)'!$B:$E,4,0)</f>
        <v>식</v>
      </c>
      <c r="F201" s="71">
        <v>1</v>
      </c>
      <c r="G201" s="69"/>
      <c r="H201" s="69"/>
      <c r="I201" s="69"/>
      <c r="J201" s="69"/>
      <c r="K201" s="69"/>
      <c r="L201" s="69"/>
      <c r="M201" s="500"/>
      <c r="N201" s="500"/>
      <c r="O201" s="69"/>
      <c r="P201" s="401">
        <f t="shared" ref="P201:P206" si="190">B201</f>
        <v>711</v>
      </c>
      <c r="Q201" s="402" t="str">
        <f t="shared" ref="Q201:Q206" si="191">CONCATENATE(C201,D201)</f>
        <v>위성데이터 수집장비 이중화Active-Standby System &amp; 장애 감지 페일오버, 2CPU 3.6GHz 4C, 32GRAM,600GB</v>
      </c>
      <c r="R201" s="403" t="str">
        <f t="shared" ref="R201:R206" si="192">E201</f>
        <v>식</v>
      </c>
      <c r="S201" s="404">
        <f t="shared" ref="S201:S206" si="193">G201</f>
        <v>0</v>
      </c>
      <c r="T201" s="404">
        <f t="shared" ref="T201:T206" si="194">I201</f>
        <v>0</v>
      </c>
      <c r="U201" s="404">
        <f t="shared" ref="U201:U206" si="195">K201</f>
        <v>0</v>
      </c>
    </row>
    <row r="202" spans="1:21" ht="26.1" customHeight="1">
      <c r="A202" s="342"/>
      <c r="B202" s="72">
        <f t="shared" si="171"/>
        <v>712</v>
      </c>
      <c r="C202" s="67" t="str">
        <f>VLOOKUP(B202,'나. 일위대가(2. 산출기초)'!$B:$E,2,0)</f>
        <v>KVM 스위치 (16포트) 설치</v>
      </c>
      <c r="D202" s="67" t="str">
        <f>VLOOKUP(B202,'나. 일위대가(2. 산출기초)'!$B:$E,3,0)</f>
        <v>17'' Single Rail 16-Port PS/2-USB LCD</v>
      </c>
      <c r="E202" s="68" t="str">
        <f>VLOOKUP(B202,'나. 일위대가(2. 산출기초)'!$B:$E,4,0)</f>
        <v>식</v>
      </c>
      <c r="F202" s="71">
        <v>1</v>
      </c>
      <c r="G202" s="69"/>
      <c r="H202" s="69"/>
      <c r="I202" s="69"/>
      <c r="J202" s="69"/>
      <c r="K202" s="69"/>
      <c r="L202" s="69"/>
      <c r="M202" s="500"/>
      <c r="N202" s="500"/>
      <c r="O202" s="69"/>
      <c r="P202" s="401">
        <f t="shared" si="190"/>
        <v>712</v>
      </c>
      <c r="Q202" s="402" t="str">
        <f t="shared" si="191"/>
        <v>KVM 스위치 (16포트) 설치17'' Single Rail 16-Port PS/2-USB LCD</v>
      </c>
      <c r="R202" s="403" t="str">
        <f t="shared" si="192"/>
        <v>식</v>
      </c>
      <c r="S202" s="404">
        <f t="shared" si="193"/>
        <v>0</v>
      </c>
      <c r="T202" s="404">
        <f t="shared" si="194"/>
        <v>0</v>
      </c>
      <c r="U202" s="404">
        <f t="shared" si="195"/>
        <v>0</v>
      </c>
    </row>
    <row r="203" spans="1:21" ht="26.1" customHeight="1">
      <c r="A203" s="342"/>
      <c r="B203" s="72">
        <f t="shared" si="171"/>
        <v>713</v>
      </c>
      <c r="C203" s="67" t="str">
        <f>VLOOKUP(B203,'나. 일위대가(2. 산출기초)'!$B:$E,2,0)</f>
        <v>서버랙 설치</v>
      </c>
      <c r="D203" s="67" t="str">
        <f>VLOOKUP(B203,'나. 일위대가(2. 산출기초)'!$B:$E,3,0)</f>
        <v>40U 2000H * 800D * 600W</v>
      </c>
      <c r="E203" s="68" t="str">
        <f>VLOOKUP(B203,'나. 일위대가(2. 산출기초)'!$B:$E,4,0)</f>
        <v>대</v>
      </c>
      <c r="F203" s="71">
        <v>1</v>
      </c>
      <c r="G203" s="69"/>
      <c r="H203" s="69"/>
      <c r="I203" s="69"/>
      <c r="J203" s="69"/>
      <c r="K203" s="69"/>
      <c r="L203" s="69"/>
      <c r="M203" s="500"/>
      <c r="N203" s="500"/>
      <c r="O203" s="69"/>
      <c r="P203" s="401">
        <f t="shared" si="190"/>
        <v>713</v>
      </c>
      <c r="Q203" s="402" t="str">
        <f t="shared" si="191"/>
        <v>서버랙 설치40U 2000H * 800D * 600W</v>
      </c>
      <c r="R203" s="403" t="str">
        <f t="shared" si="192"/>
        <v>대</v>
      </c>
      <c r="S203" s="404">
        <f t="shared" si="193"/>
        <v>0</v>
      </c>
      <c r="T203" s="404">
        <f t="shared" si="194"/>
        <v>0</v>
      </c>
      <c r="U203" s="404">
        <f t="shared" si="195"/>
        <v>0</v>
      </c>
    </row>
    <row r="204" spans="1:21" ht="26.1" customHeight="1">
      <c r="A204" s="342"/>
      <c r="B204" s="409">
        <f t="shared" si="171"/>
        <v>714</v>
      </c>
      <c r="C204" s="410" t="str">
        <f>VLOOKUP(B204,'나. 일위대가(2. 산출기초)'!$B:$E,2,0)</f>
        <v>터미널장치</v>
      </c>
      <c r="D204" s="410" t="str">
        <f>VLOOKUP(B204,'나. 일위대가(2. 산출기초)'!$B:$E,3,0)</f>
        <v>16 EIA-232 Serial Ports</v>
      </c>
      <c r="E204" s="411" t="str">
        <f>VLOOKUP(B204,'나. 일위대가(2. 산출기초)'!$B:$E,4,0)</f>
        <v>식</v>
      </c>
      <c r="F204" s="412">
        <v>1</v>
      </c>
      <c r="G204" s="413"/>
      <c r="H204" s="413"/>
      <c r="I204" s="413"/>
      <c r="J204" s="413"/>
      <c r="K204" s="413"/>
      <c r="L204" s="413"/>
      <c r="M204" s="678"/>
      <c r="N204" s="678"/>
      <c r="O204" s="413"/>
      <c r="P204" s="401">
        <f t="shared" ref="P204:P205" si="196">B204</f>
        <v>714</v>
      </c>
      <c r="Q204" s="402" t="str">
        <f t="shared" ref="Q204:Q205" si="197">CONCATENATE(C204,D204)</f>
        <v>터미널장치16 EIA-232 Serial Ports</v>
      </c>
      <c r="R204" s="403" t="str">
        <f t="shared" ref="R204:R205" si="198">E204</f>
        <v>식</v>
      </c>
      <c r="S204" s="404">
        <f t="shared" ref="S204:S205" si="199">G204</f>
        <v>0</v>
      </c>
      <c r="T204" s="404">
        <f t="shared" ref="T204:T205" si="200">I204</f>
        <v>0</v>
      </c>
      <c r="U204" s="404">
        <f t="shared" ref="U204:U205" si="201">K204</f>
        <v>0</v>
      </c>
    </row>
    <row r="205" spans="1:21" ht="26.1" customHeight="1">
      <c r="A205" s="342"/>
      <c r="B205" s="414">
        <f t="shared" si="171"/>
        <v>715</v>
      </c>
      <c r="C205" s="63" t="str">
        <f>VLOOKUP(B205,'나. 일위대가(2. 산출기초)'!$B:$E,2,0)</f>
        <v>터미널장치 철거</v>
      </c>
      <c r="D205" s="63" t="str">
        <f>VLOOKUP(B205,'나. 일위대가(2. 산출기초)'!$B:$E,3,0)</f>
        <v>16 EIA-232 Serial Ports</v>
      </c>
      <c r="E205" s="64" t="str">
        <f>VLOOKUP(B205,'나. 일위대가(2. 산출기초)'!$B:$E,4,0)</f>
        <v>식</v>
      </c>
      <c r="F205" s="415">
        <v>1</v>
      </c>
      <c r="G205" s="65"/>
      <c r="H205" s="65"/>
      <c r="I205" s="65"/>
      <c r="J205" s="65"/>
      <c r="K205" s="65"/>
      <c r="L205" s="65"/>
      <c r="M205" s="677"/>
      <c r="N205" s="677"/>
      <c r="O205" s="65"/>
      <c r="P205" s="401">
        <f t="shared" si="196"/>
        <v>715</v>
      </c>
      <c r="Q205" s="402" t="str">
        <f t="shared" si="197"/>
        <v>터미널장치 철거16 EIA-232 Serial Ports</v>
      </c>
      <c r="R205" s="403" t="str">
        <f t="shared" si="198"/>
        <v>식</v>
      </c>
      <c r="S205" s="404">
        <f t="shared" si="199"/>
        <v>0</v>
      </c>
      <c r="T205" s="404">
        <f t="shared" si="200"/>
        <v>0</v>
      </c>
      <c r="U205" s="404">
        <f t="shared" si="201"/>
        <v>0</v>
      </c>
    </row>
    <row r="206" spans="1:21" ht="26.1" customHeight="1">
      <c r="A206" s="342"/>
      <c r="B206" s="72">
        <f t="shared" si="171"/>
        <v>716</v>
      </c>
      <c r="C206" s="67" t="str">
        <f>VLOOKUP(B206,'나. 일위대가(2. 산출기초)'!$B:$E,2,0)</f>
        <v>모바일 단말제어 및 관리장치 설치</v>
      </c>
      <c r="D206" s="67" t="str">
        <f>VLOOKUP(B206,'나. 일위대가(2. 산출기초)'!$B:$E,3,0)</f>
        <v>단말제어 및 화이트리스트 관리,CPU 3.6GHz 4C,32GRAM,600GB,2CPU</v>
      </c>
      <c r="E206" s="68" t="str">
        <f>VLOOKUP(B206,'나. 일위대가(2. 산출기초)'!$B:$E,4,0)</f>
        <v>식</v>
      </c>
      <c r="F206" s="71">
        <v>1</v>
      </c>
      <c r="G206" s="69"/>
      <c r="H206" s="69"/>
      <c r="I206" s="69"/>
      <c r="J206" s="69"/>
      <c r="K206" s="69"/>
      <c r="L206" s="69"/>
      <c r="M206" s="500"/>
      <c r="N206" s="500"/>
      <c r="O206" s="69"/>
      <c r="P206" s="401">
        <f t="shared" si="190"/>
        <v>716</v>
      </c>
      <c r="Q206" s="402" t="str">
        <f t="shared" si="191"/>
        <v>모바일 단말제어 및 관리장치 설치단말제어 및 화이트리스트 관리,CPU 3.6GHz 4C,32GRAM,600GB,2CPU</v>
      </c>
      <c r="R206" s="403" t="str">
        <f t="shared" si="192"/>
        <v>식</v>
      </c>
      <c r="S206" s="404">
        <f t="shared" si="193"/>
        <v>0</v>
      </c>
      <c r="T206" s="404">
        <f t="shared" si="194"/>
        <v>0</v>
      </c>
      <c r="U206" s="404">
        <f t="shared" si="195"/>
        <v>0</v>
      </c>
    </row>
    <row r="207" spans="1:21" ht="26.1" customHeight="1">
      <c r="A207" s="342"/>
      <c r="B207" s="72">
        <f t="shared" si="171"/>
        <v>717</v>
      </c>
      <c r="C207" s="67" t="str">
        <f>VLOOKUP(B207,'나. 일위대가(2. 산출기초)'!$B:$E,2,0)</f>
        <v>장치이전 및 전원 케이블 공사</v>
      </c>
      <c r="D207" s="67" t="str">
        <f>VLOOKUP(B207,'나. 일위대가(2. 산출기초)'!$B:$E,3,0)</f>
        <v>통신설비,통신케이블,S/W시험,장치이전</v>
      </c>
      <c r="E207" s="68" t="str">
        <f>VLOOKUP(B207,'나. 일위대가(2. 산출기초)'!$B:$E,4,0)</f>
        <v>식</v>
      </c>
      <c r="F207" s="71">
        <v>1</v>
      </c>
      <c r="G207" s="69"/>
      <c r="H207" s="69"/>
      <c r="I207" s="69"/>
      <c r="J207" s="69"/>
      <c r="K207" s="69"/>
      <c r="L207" s="69"/>
      <c r="M207" s="500"/>
      <c r="N207" s="500"/>
      <c r="O207" s="69"/>
      <c r="P207" s="401">
        <f t="shared" ref="P207" si="202">B207</f>
        <v>717</v>
      </c>
      <c r="Q207" s="402" t="str">
        <f t="shared" ref="Q207" si="203">CONCATENATE(C207,D207)</f>
        <v>장치이전 및 전원 케이블 공사통신설비,통신케이블,S/W시험,장치이전</v>
      </c>
      <c r="R207" s="403" t="str">
        <f t="shared" ref="R207" si="204">E207</f>
        <v>식</v>
      </c>
      <c r="S207" s="404">
        <f t="shared" ref="S207" si="205">G207</f>
        <v>0</v>
      </c>
      <c r="T207" s="404">
        <f t="shared" ref="T207" si="206">I207</f>
        <v>0</v>
      </c>
      <c r="U207" s="404">
        <f t="shared" ref="U207" si="207">K207</f>
        <v>0</v>
      </c>
    </row>
    <row r="208" spans="1:21" ht="26.1" customHeight="1">
      <c r="A208" s="342"/>
      <c r="B208" s="72">
        <f t="shared" si="171"/>
        <v>718</v>
      </c>
      <c r="C208" s="67" t="str">
        <f>VLOOKUP(B208,'나. 일위대가(2. 산출기초)'!$B:$E,2,0)</f>
        <v>냉난방 온도 조절장치 설치</v>
      </c>
      <c r="D208" s="67" t="str">
        <f>VLOOKUP(B208,'나. 일위대가(2. 산출기초)'!$B:$E,3,0)</f>
        <v>99㎡ 이상, 스탠드 타입, 실외기 앵글, 배관, 점검구, 설치비 포함</v>
      </c>
      <c r="E208" s="68" t="str">
        <f>VLOOKUP(B208,'나. 일위대가(2. 산출기초)'!$B:$E,4,0)</f>
        <v>식</v>
      </c>
      <c r="F208" s="71">
        <v>1</v>
      </c>
      <c r="G208" s="69"/>
      <c r="H208" s="69"/>
      <c r="I208" s="69"/>
      <c r="J208" s="69"/>
      <c r="K208" s="69"/>
      <c r="L208" s="69"/>
      <c r="M208" s="500"/>
      <c r="N208" s="500"/>
      <c r="O208" s="69"/>
      <c r="P208" s="401">
        <f t="shared" ref="P208" si="208">B208</f>
        <v>718</v>
      </c>
      <c r="Q208" s="402" t="str">
        <f t="shared" ref="Q208" si="209">CONCATENATE(C208,D208)</f>
        <v>냉난방 온도 조절장치 설치99㎡ 이상, 스탠드 타입, 실외기 앵글, 배관, 점검구, 설치비 포함</v>
      </c>
      <c r="R208" s="403" t="str">
        <f t="shared" ref="R208" si="210">E208</f>
        <v>식</v>
      </c>
      <c r="S208" s="404">
        <f t="shared" ref="S208" si="211">G208</f>
        <v>0</v>
      </c>
      <c r="T208" s="404">
        <f t="shared" ref="T208" si="212">I208</f>
        <v>0</v>
      </c>
      <c r="U208" s="404">
        <f t="shared" ref="U208" si="213">K208</f>
        <v>0</v>
      </c>
    </row>
    <row r="209" spans="1:21" ht="26.1" customHeight="1">
      <c r="A209" s="342"/>
      <c r="B209" s="72">
        <f t="shared" si="171"/>
        <v>719</v>
      </c>
      <c r="C209" s="67" t="str">
        <f>VLOOKUP(B209,'나. 일위대가(2. 산출기초)'!$B:$E,2,0)</f>
        <v>강수량 데이터 모니터링</v>
      </c>
      <c r="D209" s="67" t="str">
        <f>VLOOKUP(B209,'나. 일위대가(2. 산출기초)'!$B:$E,3,0)</f>
        <v>강수량계 자료처리</v>
      </c>
      <c r="E209" s="68" t="str">
        <f>VLOOKUP(B209,'나. 일위대가(2. 산출기초)'!$B:$E,4,0)</f>
        <v>식</v>
      </c>
      <c r="F209" s="71">
        <v>1</v>
      </c>
      <c r="G209" s="69"/>
      <c r="H209" s="69"/>
      <c r="I209" s="69"/>
      <c r="J209" s="69"/>
      <c r="K209" s="69"/>
      <c r="L209" s="69"/>
      <c r="M209" s="500"/>
      <c r="N209" s="500"/>
      <c r="O209" s="69"/>
      <c r="P209" s="401">
        <f t="shared" ref="P209:P213" si="214">B209</f>
        <v>719</v>
      </c>
      <c r="Q209" s="402" t="str">
        <f t="shared" ref="Q209:Q213" si="215">CONCATENATE(C209,D209)</f>
        <v>강수량 데이터 모니터링강수량계 자료처리</v>
      </c>
      <c r="R209" s="403" t="str">
        <f t="shared" ref="R209:R213" si="216">E209</f>
        <v>식</v>
      </c>
      <c r="S209" s="404">
        <f t="shared" ref="S209:S213" si="217">G209</f>
        <v>0</v>
      </c>
      <c r="T209" s="404">
        <f t="shared" ref="T209:T213" si="218">I209</f>
        <v>0</v>
      </c>
      <c r="U209" s="404">
        <f t="shared" ref="U209:U213" si="219">K209</f>
        <v>0</v>
      </c>
    </row>
    <row r="210" spans="1:21" ht="26.1" customHeight="1">
      <c r="A210" s="342"/>
      <c r="B210" s="72">
        <f t="shared" si="171"/>
        <v>720</v>
      </c>
      <c r="C210" s="67" t="str">
        <f>VLOOKUP(B210,'나. 일위대가(2. 산출기초)'!$B:$E,2,0)</f>
        <v>화면공유 장비 설치</v>
      </c>
      <c r="D210" s="67" t="str">
        <f>VLOOKUP(B210,'나. 일위대가(2. 산출기초)'!$B:$E,3,0)</f>
        <v>TV4대, 틸팅받침대, 화면공유기, 케이블포설</v>
      </c>
      <c r="E210" s="68" t="str">
        <f>VLOOKUP(B210,'나. 일위대가(2. 산출기초)'!$B:$E,4,0)</f>
        <v>식</v>
      </c>
      <c r="F210" s="71">
        <v>1</v>
      </c>
      <c r="G210" s="69"/>
      <c r="H210" s="69"/>
      <c r="I210" s="69"/>
      <c r="J210" s="69"/>
      <c r="K210" s="69"/>
      <c r="L210" s="69"/>
      <c r="M210" s="500"/>
      <c r="N210" s="500"/>
      <c r="O210" s="69"/>
      <c r="P210" s="401">
        <f t="shared" si="214"/>
        <v>720</v>
      </c>
      <c r="Q210" s="402" t="str">
        <f t="shared" si="215"/>
        <v>화면공유 장비 설치TV4대, 틸팅받침대, 화면공유기, 케이블포설</v>
      </c>
      <c r="R210" s="403" t="str">
        <f t="shared" si="216"/>
        <v>식</v>
      </c>
      <c r="S210" s="404">
        <f t="shared" si="217"/>
        <v>0</v>
      </c>
      <c r="T210" s="404">
        <f t="shared" si="218"/>
        <v>0</v>
      </c>
      <c r="U210" s="404">
        <f t="shared" si="219"/>
        <v>0</v>
      </c>
    </row>
    <row r="211" spans="1:21" ht="26.1" customHeight="1">
      <c r="A211" s="342"/>
      <c r="B211" s="72">
        <f t="shared" si="171"/>
        <v>721</v>
      </c>
      <c r="C211" s="67" t="str">
        <f>VLOOKUP(B211,'나. 일위대가(2. 산출기초)'!$B:$E,2,0)</f>
        <v>물품관리코드 식별 라벨 출력 및 스캔장치</v>
      </c>
      <c r="D211" s="67" t="str">
        <f>VLOOKUP(B211,'나. 일위대가(2. 산출기초)'!$B:$E,3,0)</f>
        <v>바코드프린터,바코드생성,이동형스캐너</v>
      </c>
      <c r="E211" s="68" t="str">
        <f>VLOOKUP(B211,'나. 일위대가(2. 산출기초)'!$B:$E,4,0)</f>
        <v>식</v>
      </c>
      <c r="F211" s="71">
        <v>1</v>
      </c>
      <c r="G211" s="69"/>
      <c r="H211" s="69"/>
      <c r="I211" s="69"/>
      <c r="J211" s="69"/>
      <c r="K211" s="69"/>
      <c r="L211" s="69"/>
      <c r="M211" s="500"/>
      <c r="N211" s="500"/>
      <c r="O211" s="69"/>
      <c r="P211" s="401">
        <f t="shared" si="214"/>
        <v>721</v>
      </c>
      <c r="Q211" s="402" t="str">
        <f t="shared" si="215"/>
        <v>물품관리코드 식별 라벨 출력 및 스캔장치바코드프린터,바코드생성,이동형스캐너</v>
      </c>
      <c r="R211" s="403" t="str">
        <f t="shared" si="216"/>
        <v>식</v>
      </c>
      <c r="S211" s="404">
        <f t="shared" si="217"/>
        <v>0</v>
      </c>
      <c r="T211" s="404">
        <f t="shared" si="218"/>
        <v>0</v>
      </c>
      <c r="U211" s="404">
        <f t="shared" si="219"/>
        <v>0</v>
      </c>
    </row>
    <row r="212" spans="1:21" ht="26.1" customHeight="1">
      <c r="A212" s="342"/>
      <c r="B212" s="72">
        <f t="shared" si="171"/>
        <v>722</v>
      </c>
      <c r="C212" s="67" t="str">
        <f>VLOOKUP(B212,'나. 일위대가(2. 산출기초)'!$B:$E,2,0)</f>
        <v>산업용모니터</v>
      </c>
      <c r="D212" s="67" t="str">
        <f>VLOOKUP(B212,'나. 일위대가(2. 산출기초)'!$B:$E,3,0)</f>
        <v>해상도 1920x1080, ISP패널, HDMI</v>
      </c>
      <c r="E212" s="68" t="str">
        <f>VLOOKUP(B212,'나. 일위대가(2. 산출기초)'!$B:$E,4,0)</f>
        <v>대</v>
      </c>
      <c r="F212" s="71">
        <v>1</v>
      </c>
      <c r="G212" s="69"/>
      <c r="H212" s="69"/>
      <c r="I212" s="69"/>
      <c r="J212" s="69"/>
      <c r="K212" s="69"/>
      <c r="L212" s="69"/>
      <c r="M212" s="500"/>
      <c r="N212" s="500"/>
      <c r="O212" s="69"/>
      <c r="P212" s="401">
        <f t="shared" si="214"/>
        <v>722</v>
      </c>
      <c r="Q212" s="402" t="str">
        <f t="shared" si="215"/>
        <v>산업용모니터해상도 1920x1080, ISP패널, HDMI</v>
      </c>
      <c r="R212" s="403" t="str">
        <f t="shared" si="216"/>
        <v>대</v>
      </c>
      <c r="S212" s="404">
        <f t="shared" si="217"/>
        <v>0</v>
      </c>
      <c r="T212" s="404">
        <f t="shared" si="218"/>
        <v>0</v>
      </c>
      <c r="U212" s="404">
        <f t="shared" si="219"/>
        <v>0</v>
      </c>
    </row>
    <row r="213" spans="1:21" ht="26.1" customHeight="1">
      <c r="A213" s="342"/>
      <c r="B213" s="72">
        <f t="shared" si="171"/>
        <v>723</v>
      </c>
      <c r="C213" s="67" t="str">
        <f>VLOOKUP(B213,'나. 일위대가(2. 산출기초)'!$B:$E,2,0)</f>
        <v>무선키보드, 마우스</v>
      </c>
      <c r="D213" s="67" t="str">
        <f>VLOOKUP(B213,'나. 일위대가(2. 산출기초)'!$B:$E,3,0)</f>
        <v>무선, 배터리AAA형, 리시버, 3버튼,광, 최대1000DPI</v>
      </c>
      <c r="E213" s="68" t="str">
        <f>VLOOKUP(B213,'나. 일위대가(2. 산출기초)'!$B:$E,4,0)</f>
        <v>대</v>
      </c>
      <c r="F213" s="71">
        <v>1</v>
      </c>
      <c r="G213" s="69"/>
      <c r="H213" s="69"/>
      <c r="I213" s="69"/>
      <c r="J213" s="69"/>
      <c r="K213" s="69"/>
      <c r="L213" s="69"/>
      <c r="M213" s="500"/>
      <c r="N213" s="500"/>
      <c r="O213" s="69"/>
      <c r="P213" s="401">
        <f t="shared" si="214"/>
        <v>723</v>
      </c>
      <c r="Q213" s="402" t="str">
        <f t="shared" si="215"/>
        <v>무선키보드, 마우스무선, 배터리AAA형, 리시버, 3버튼,광, 최대1000DPI</v>
      </c>
      <c r="R213" s="403" t="str">
        <f t="shared" si="216"/>
        <v>대</v>
      </c>
      <c r="S213" s="404">
        <f t="shared" si="217"/>
        <v>0</v>
      </c>
      <c r="T213" s="404">
        <f t="shared" si="218"/>
        <v>0</v>
      </c>
      <c r="U213" s="404">
        <f t="shared" si="219"/>
        <v>0</v>
      </c>
    </row>
    <row r="214" spans="1:21" ht="26.1" customHeight="1">
      <c r="A214" s="342"/>
      <c r="B214" s="72"/>
      <c r="C214" s="67"/>
      <c r="D214" s="67"/>
      <c r="E214" s="68"/>
      <c r="F214" s="71"/>
      <c r="G214" s="69"/>
      <c r="H214" s="69"/>
      <c r="I214" s="69"/>
      <c r="J214" s="69"/>
      <c r="K214" s="69"/>
      <c r="L214" s="69"/>
      <c r="M214" s="500"/>
      <c r="N214" s="500"/>
      <c r="O214" s="69"/>
      <c r="P214" s="401"/>
      <c r="Q214" s="402"/>
      <c r="R214" s="403"/>
      <c r="S214" s="404"/>
      <c r="T214" s="404"/>
      <c r="U214" s="404"/>
    </row>
    <row r="215" spans="1:21" ht="26.1" customHeight="1">
      <c r="A215" s="342"/>
      <c r="B215" s="72"/>
      <c r="C215" s="67"/>
      <c r="D215" s="67"/>
      <c r="E215" s="68"/>
      <c r="F215" s="71"/>
      <c r="G215" s="69"/>
      <c r="H215" s="69"/>
      <c r="I215" s="69"/>
      <c r="J215" s="69"/>
      <c r="K215" s="69"/>
      <c r="L215" s="69"/>
      <c r="M215" s="69"/>
      <c r="N215" s="69"/>
      <c r="O215" s="69"/>
      <c r="P215" s="401"/>
      <c r="Q215" s="402"/>
      <c r="R215" s="403"/>
      <c r="S215" s="404"/>
      <c r="T215" s="404"/>
      <c r="U215" s="404"/>
    </row>
    <row r="216" spans="1:21" ht="26.1" customHeight="1">
      <c r="A216" s="342"/>
      <c r="B216" s="72"/>
      <c r="C216" s="67"/>
      <c r="D216" s="67"/>
      <c r="E216" s="68"/>
      <c r="F216" s="71"/>
      <c r="G216" s="69"/>
      <c r="H216" s="69"/>
      <c r="I216" s="69"/>
      <c r="J216" s="69"/>
      <c r="K216" s="69"/>
      <c r="L216" s="69"/>
      <c r="M216" s="69"/>
      <c r="N216" s="69"/>
      <c r="O216" s="69"/>
      <c r="P216" s="401"/>
      <c r="Q216" s="402"/>
      <c r="R216" s="403"/>
      <c r="S216" s="404"/>
      <c r="T216" s="404"/>
      <c r="U216" s="404"/>
    </row>
    <row r="217" spans="1:21" ht="26.1" customHeight="1">
      <c r="A217" s="342"/>
      <c r="B217" s="72"/>
      <c r="C217" s="67"/>
      <c r="D217" s="67"/>
      <c r="E217" s="68"/>
      <c r="F217" s="71"/>
      <c r="G217" s="69"/>
      <c r="H217" s="69"/>
      <c r="I217" s="69"/>
      <c r="J217" s="69"/>
      <c r="K217" s="69"/>
      <c r="L217" s="69"/>
      <c r="M217" s="69"/>
      <c r="N217" s="69"/>
      <c r="O217" s="69"/>
      <c r="P217" s="401"/>
      <c r="Q217" s="402"/>
      <c r="R217" s="403"/>
      <c r="S217" s="404"/>
      <c r="T217" s="404"/>
      <c r="U217" s="404"/>
    </row>
    <row r="218" spans="1:21" ht="26.1" customHeight="1">
      <c r="A218" s="342"/>
      <c r="B218" s="72"/>
      <c r="C218" s="67"/>
      <c r="D218" s="67"/>
      <c r="E218" s="68"/>
      <c r="F218" s="71"/>
      <c r="G218" s="69"/>
      <c r="H218" s="69"/>
      <c r="I218" s="69"/>
      <c r="J218" s="69"/>
      <c r="K218" s="69"/>
      <c r="L218" s="69"/>
      <c r="M218" s="69"/>
      <c r="N218" s="69"/>
      <c r="O218" s="69"/>
      <c r="P218" s="401"/>
      <c r="Q218" s="402"/>
      <c r="R218" s="403"/>
      <c r="S218" s="404"/>
      <c r="T218" s="404"/>
      <c r="U218" s="404"/>
    </row>
    <row r="219" spans="1:21" ht="26.1" customHeight="1">
      <c r="A219" s="342"/>
      <c r="B219" s="72"/>
      <c r="C219" s="67"/>
      <c r="D219" s="67"/>
      <c r="E219" s="68"/>
      <c r="F219" s="71"/>
      <c r="G219" s="69"/>
      <c r="H219" s="69"/>
      <c r="I219" s="69"/>
      <c r="J219" s="69"/>
      <c r="K219" s="69"/>
      <c r="L219" s="69"/>
      <c r="M219" s="69"/>
      <c r="N219" s="69"/>
      <c r="O219" s="69"/>
      <c r="P219" s="401"/>
      <c r="Q219" s="402"/>
      <c r="R219" s="403"/>
      <c r="S219" s="404"/>
      <c r="T219" s="404"/>
      <c r="U219" s="404"/>
    </row>
    <row r="220" spans="1:21" ht="26.1" customHeight="1">
      <c r="A220" s="342"/>
      <c r="B220" s="72"/>
      <c r="C220" s="67"/>
      <c r="D220" s="67"/>
      <c r="E220" s="68"/>
      <c r="F220" s="71"/>
      <c r="G220" s="69"/>
      <c r="H220" s="69"/>
      <c r="I220" s="69"/>
      <c r="J220" s="69"/>
      <c r="K220" s="69"/>
      <c r="L220" s="69"/>
      <c r="M220" s="69"/>
      <c r="N220" s="69"/>
      <c r="O220" s="69"/>
      <c r="P220" s="401"/>
      <c r="Q220" s="402"/>
      <c r="R220" s="403"/>
      <c r="S220" s="404"/>
      <c r="T220" s="404"/>
      <c r="U220" s="404"/>
    </row>
    <row r="221" spans="1:21" ht="26.1" customHeight="1">
      <c r="A221" s="342"/>
      <c r="B221" s="72"/>
      <c r="C221" s="67"/>
      <c r="D221" s="67"/>
      <c r="E221" s="68"/>
      <c r="F221" s="71"/>
      <c r="G221" s="69"/>
      <c r="H221" s="69"/>
      <c r="I221" s="69"/>
      <c r="J221" s="69"/>
      <c r="K221" s="69"/>
      <c r="L221" s="69"/>
      <c r="M221" s="69"/>
      <c r="N221" s="69"/>
      <c r="O221" s="69"/>
      <c r="P221" s="401"/>
      <c r="Q221" s="402"/>
      <c r="R221" s="403"/>
      <c r="S221" s="404"/>
      <c r="T221" s="404"/>
      <c r="U221" s="404"/>
    </row>
    <row r="222" spans="1:21" ht="26.1" customHeight="1">
      <c r="A222" s="342"/>
      <c r="B222" s="72"/>
      <c r="C222" s="67"/>
      <c r="D222" s="67"/>
      <c r="E222" s="68"/>
      <c r="F222" s="71"/>
      <c r="G222" s="69"/>
      <c r="H222" s="69"/>
      <c r="I222" s="69"/>
      <c r="J222" s="69"/>
      <c r="K222" s="69"/>
      <c r="L222" s="69"/>
      <c r="M222" s="69"/>
      <c r="N222" s="69"/>
      <c r="O222" s="69"/>
      <c r="P222" s="401"/>
      <c r="Q222" s="402"/>
      <c r="R222" s="403"/>
      <c r="S222" s="404"/>
      <c r="T222" s="404"/>
      <c r="U222" s="404"/>
    </row>
    <row r="223" spans="1:21" ht="26.1" customHeight="1">
      <c r="A223" s="342"/>
      <c r="B223" s="72"/>
      <c r="C223" s="67"/>
      <c r="D223" s="67"/>
      <c r="E223" s="68"/>
      <c r="F223" s="71"/>
      <c r="G223" s="69"/>
      <c r="H223" s="69"/>
      <c r="I223" s="69"/>
      <c r="J223" s="69"/>
      <c r="K223" s="69"/>
      <c r="L223" s="69"/>
      <c r="M223" s="69"/>
      <c r="N223" s="69"/>
      <c r="O223" s="69"/>
      <c r="P223" s="401"/>
      <c r="Q223" s="402"/>
      <c r="R223" s="403"/>
      <c r="S223" s="404"/>
      <c r="T223" s="404"/>
      <c r="U223" s="404"/>
    </row>
    <row r="224" spans="1:21" ht="26.1" customHeight="1">
      <c r="A224" s="342"/>
      <c r="B224" s="72"/>
      <c r="C224" s="67"/>
      <c r="D224" s="67"/>
      <c r="E224" s="68"/>
      <c r="F224" s="71"/>
      <c r="G224" s="69"/>
      <c r="H224" s="69"/>
      <c r="I224" s="69"/>
      <c r="J224" s="69"/>
      <c r="K224" s="69"/>
      <c r="L224" s="69"/>
      <c r="M224" s="69"/>
      <c r="N224" s="69"/>
      <c r="O224" s="69"/>
      <c r="P224" s="401"/>
      <c r="Q224" s="402"/>
      <c r="R224" s="403"/>
      <c r="S224" s="404"/>
      <c r="T224" s="404"/>
      <c r="U224" s="404"/>
    </row>
    <row r="225" spans="1:21" ht="26.1" customHeight="1">
      <c r="A225" s="342"/>
      <c r="B225" s="72"/>
      <c r="C225" s="67"/>
      <c r="D225" s="67"/>
      <c r="E225" s="68"/>
      <c r="F225" s="71"/>
      <c r="G225" s="69"/>
      <c r="H225" s="69"/>
      <c r="I225" s="69"/>
      <c r="J225" s="69"/>
      <c r="K225" s="69"/>
      <c r="L225" s="69"/>
      <c r="M225" s="69"/>
      <c r="N225" s="69"/>
      <c r="O225" s="69"/>
      <c r="P225" s="401"/>
      <c r="Q225" s="402"/>
      <c r="R225" s="403"/>
      <c r="S225" s="404"/>
      <c r="T225" s="404"/>
      <c r="U225" s="404"/>
    </row>
    <row r="226" spans="1:21" ht="26.1" customHeight="1">
      <c r="A226" s="342"/>
      <c r="B226" s="72"/>
      <c r="C226" s="67"/>
      <c r="D226" s="67"/>
      <c r="E226" s="68"/>
      <c r="F226" s="71"/>
      <c r="G226" s="69"/>
      <c r="H226" s="69"/>
      <c r="I226" s="69"/>
      <c r="J226" s="69"/>
      <c r="K226" s="69"/>
      <c r="L226" s="69"/>
      <c r="M226" s="69"/>
      <c r="N226" s="69"/>
      <c r="O226" s="69"/>
      <c r="P226" s="401"/>
      <c r="Q226" s="402"/>
      <c r="R226" s="403"/>
      <c r="S226" s="404"/>
      <c r="T226" s="404"/>
      <c r="U226" s="404"/>
    </row>
    <row r="227" spans="1:21" ht="26.1" customHeight="1">
      <c r="A227" s="342"/>
      <c r="B227" s="72"/>
      <c r="C227" s="67"/>
      <c r="D227" s="67"/>
      <c r="E227" s="68"/>
      <c r="F227" s="71"/>
      <c r="G227" s="69"/>
      <c r="H227" s="69"/>
      <c r="I227" s="69"/>
      <c r="J227" s="69"/>
      <c r="K227" s="69"/>
      <c r="L227" s="69"/>
      <c r="M227" s="69"/>
      <c r="N227" s="69"/>
      <c r="O227" s="69"/>
      <c r="P227" s="401"/>
      <c r="Q227" s="402"/>
      <c r="R227" s="403"/>
      <c r="S227" s="404"/>
      <c r="T227" s="404"/>
      <c r="U227" s="404"/>
    </row>
    <row r="228" spans="1:21" ht="26.1" customHeight="1">
      <c r="A228" s="342"/>
      <c r="B228" s="72"/>
      <c r="C228" s="67"/>
      <c r="D228" s="67"/>
      <c r="E228" s="68"/>
      <c r="F228" s="71"/>
      <c r="G228" s="69"/>
      <c r="H228" s="69"/>
      <c r="I228" s="69"/>
      <c r="J228" s="69"/>
      <c r="K228" s="69"/>
      <c r="L228" s="69"/>
      <c r="M228" s="69"/>
      <c r="N228" s="69"/>
      <c r="O228" s="69"/>
      <c r="P228" s="401"/>
      <c r="Q228" s="402"/>
      <c r="R228" s="403"/>
      <c r="S228" s="404"/>
      <c r="T228" s="404"/>
      <c r="U228" s="404"/>
    </row>
    <row r="229" spans="1:21" ht="26.1" customHeight="1">
      <c r="A229" s="342"/>
      <c r="B229" s="409"/>
      <c r="C229" s="410"/>
      <c r="D229" s="410"/>
      <c r="E229" s="411"/>
      <c r="F229" s="412"/>
      <c r="G229" s="413"/>
      <c r="H229" s="413"/>
      <c r="I229" s="413"/>
      <c r="J229" s="413"/>
      <c r="K229" s="413"/>
      <c r="L229" s="413"/>
      <c r="M229" s="413"/>
      <c r="N229" s="413"/>
      <c r="O229" s="413"/>
      <c r="P229" s="401"/>
      <c r="Q229" s="402"/>
      <c r="R229" s="403"/>
      <c r="S229" s="404"/>
      <c r="T229" s="404"/>
      <c r="U229" s="404"/>
    </row>
  </sheetData>
  <mergeCells count="11">
    <mergeCell ref="A3:A4"/>
    <mergeCell ref="O3:O4"/>
    <mergeCell ref="M3:N3"/>
    <mergeCell ref="E3:E4"/>
    <mergeCell ref="D3:D4"/>
    <mergeCell ref="C3:C4"/>
    <mergeCell ref="B3:B4"/>
    <mergeCell ref="F3:F4"/>
    <mergeCell ref="K3:L3"/>
    <mergeCell ref="I3:J3"/>
    <mergeCell ref="G3:H3"/>
  </mergeCells>
  <phoneticPr fontId="11" type="noConversion"/>
  <conditionalFormatting sqref="A6:A20">
    <cfRule type="duplicateValues" dxfId="4" priority="178"/>
  </conditionalFormatting>
  <conditionalFormatting sqref="A21:A229">
    <cfRule type="duplicateValues" dxfId="3" priority="202"/>
  </conditionalFormatting>
  <conditionalFormatting sqref="A22:A39">
    <cfRule type="duplicateValues" dxfId="2" priority="197"/>
  </conditionalFormatting>
  <conditionalFormatting sqref="A200">
    <cfRule type="duplicateValues" dxfId="1" priority="3"/>
  </conditionalFormatting>
  <conditionalFormatting sqref="A205">
    <cfRule type="duplicateValues" dxfId="0" priority="4"/>
  </conditionalFormatting>
  <printOptions horizontalCentered="1"/>
  <pageMargins left="0.39370078740157483" right="0.39370078740157483" top="0.39370078740157483" bottom="0.39370078740157483" header="0.27559055118110237" footer="0.27559055118110237"/>
  <pageSetup paperSize="9" scale="70" orientation="landscape" blackAndWhite="1"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7">
    <tabColor rgb="FF92D050"/>
  </sheetPr>
  <dimension ref="A1:AD1159"/>
  <sheetViews>
    <sheetView showZeros="0" view="pageBreakPreview" zoomScale="85" zoomScaleNormal="100" zoomScaleSheetLayoutView="85" workbookViewId="0">
      <pane ySplit="3" topLeftCell="A4" activePane="bottomLeft" state="frozen"/>
      <selection activeCell="BY55" sqref="BY55:DI56"/>
      <selection pane="bottomLeft" activeCell="K12" sqref="K12"/>
    </sheetView>
  </sheetViews>
  <sheetFormatPr defaultColWidth="8.88671875" defaultRowHeight="16.5" customHeight="1"/>
  <cols>
    <col min="1" max="1" width="5.21875" style="312" bestFit="1" customWidth="1"/>
    <col min="2" max="2" width="9.109375" style="4" customWidth="1"/>
    <col min="3" max="3" width="26.77734375" style="44" customWidth="1"/>
    <col min="4" max="4" width="28.109375" style="45" customWidth="1"/>
    <col min="5" max="5" width="5.44140625" style="4" customWidth="1"/>
    <col min="6" max="6" width="27.6640625" style="46" customWidth="1"/>
    <col min="7" max="7" width="2.44140625" style="46" customWidth="1"/>
    <col min="8" max="8" width="9.21875" style="46" customWidth="1"/>
    <col min="9" max="11" width="12.77734375" style="225" customWidth="1"/>
    <col min="12" max="12" width="12.77734375" style="233" customWidth="1"/>
    <col min="13" max="13" width="12.77734375" style="45" customWidth="1"/>
    <col min="14" max="14" width="28" style="385" customWidth="1"/>
    <col min="15" max="15" width="13.6640625" style="392" customWidth="1"/>
    <col min="16" max="16" width="9.88671875" style="392" bestFit="1" customWidth="1"/>
    <col min="17" max="17" width="9" style="392" bestFit="1" customWidth="1"/>
    <col min="18" max="18" width="9.44140625" style="392" customWidth="1"/>
    <col min="19" max="19" width="8.88671875" style="392"/>
    <col min="20" max="20" width="8.88671875" style="385"/>
    <col min="21" max="16384" width="8.88671875" style="4"/>
  </cols>
  <sheetData>
    <row r="1" spans="1:20" ht="30" customHeight="1">
      <c r="B1" s="57" t="s">
        <v>536</v>
      </c>
      <c r="C1" s="56"/>
      <c r="D1" s="56"/>
      <c r="E1" s="56"/>
      <c r="F1" s="56"/>
      <c r="G1" s="56"/>
      <c r="H1" s="56"/>
      <c r="I1" s="213"/>
      <c r="J1" s="213"/>
      <c r="K1" s="213"/>
      <c r="L1" s="213"/>
      <c r="M1" s="56"/>
    </row>
    <row r="2" spans="1:20" ht="30" customHeight="1">
      <c r="B2" s="93" t="s">
        <v>1726</v>
      </c>
      <c r="C2" s="56"/>
      <c r="D2" s="56"/>
      <c r="E2" s="56"/>
      <c r="F2" s="56"/>
      <c r="G2" s="56"/>
      <c r="H2" s="56"/>
      <c r="I2" s="213"/>
      <c r="J2" s="213"/>
      <c r="K2" s="213"/>
      <c r="L2" s="213"/>
      <c r="M2" s="56"/>
    </row>
    <row r="3" spans="1:20" s="323" customFormat="1" ht="26.1" customHeight="1">
      <c r="A3" s="313"/>
      <c r="B3" s="325" t="s">
        <v>14</v>
      </c>
      <c r="C3" s="326" t="s">
        <v>31</v>
      </c>
      <c r="D3" s="326" t="s">
        <v>7</v>
      </c>
      <c r="E3" s="325" t="s">
        <v>8</v>
      </c>
      <c r="F3" s="792" t="s">
        <v>15</v>
      </c>
      <c r="G3" s="793"/>
      <c r="H3" s="794"/>
      <c r="I3" s="327" t="s">
        <v>9</v>
      </c>
      <c r="J3" s="327" t="s">
        <v>32</v>
      </c>
      <c r="K3" s="327" t="s">
        <v>34</v>
      </c>
      <c r="L3" s="328" t="s">
        <v>35</v>
      </c>
      <c r="M3" s="326" t="s">
        <v>16</v>
      </c>
      <c r="N3" s="385"/>
      <c r="O3" s="385"/>
      <c r="P3" s="385"/>
      <c r="Q3" s="385"/>
      <c r="R3" s="385"/>
      <c r="S3" s="385"/>
      <c r="T3" s="385"/>
    </row>
    <row r="4" spans="1:20" s="323" customFormat="1" ht="26.1" customHeight="1">
      <c r="A4" s="313"/>
      <c r="B4" s="329" t="s">
        <v>70</v>
      </c>
      <c r="C4" s="330"/>
      <c r="D4" s="331"/>
      <c r="E4" s="332"/>
      <c r="F4" s="333"/>
      <c r="G4" s="334"/>
      <c r="H4" s="335"/>
      <c r="I4" s="336"/>
      <c r="J4" s="336"/>
      <c r="K4" s="336"/>
      <c r="L4" s="336"/>
      <c r="M4" s="337"/>
      <c r="N4" s="385"/>
      <c r="O4" s="385"/>
      <c r="P4" s="385"/>
      <c r="Q4" s="385"/>
      <c r="R4" s="385"/>
      <c r="S4" s="385"/>
      <c r="T4" s="385"/>
    </row>
    <row r="5" spans="1:20" s="323" customFormat="1" ht="26.1" customHeight="1">
      <c r="A5" s="313"/>
      <c r="B5" s="314">
        <v>101</v>
      </c>
      <c r="C5" s="315" t="s">
        <v>1403</v>
      </c>
      <c r="D5" s="316" t="s">
        <v>566</v>
      </c>
      <c r="E5" s="317" t="s">
        <v>74</v>
      </c>
      <c r="F5" s="318"/>
      <c r="G5" s="319"/>
      <c r="H5" s="320"/>
      <c r="I5" s="321"/>
      <c r="J5" s="321"/>
      <c r="K5" s="321"/>
      <c r="L5" s="321"/>
      <c r="M5" s="322"/>
      <c r="N5" s="402"/>
      <c r="O5" s="402" t="str">
        <f>CONCATENATE(C5,D5)</f>
        <v xml:space="preserve">원격측정장치(RTU) 설치VHF HDLC 1200bps, BCD,HART, SDI-12,PULSE </v>
      </c>
      <c r="P5" s="402">
        <f>J5</f>
        <v>0</v>
      </c>
      <c r="Q5" s="402">
        <f>K5</f>
        <v>0</v>
      </c>
      <c r="R5" s="402">
        <f>L5</f>
        <v>0</v>
      </c>
      <c r="S5" s="402"/>
      <c r="T5" s="385"/>
    </row>
    <row r="6" spans="1:20" ht="26.1" customHeight="1">
      <c r="B6" s="29"/>
      <c r="C6" s="47" t="s">
        <v>1404</v>
      </c>
      <c r="D6" s="30"/>
      <c r="E6" s="31"/>
      <c r="F6" s="32"/>
      <c r="G6" s="33"/>
      <c r="H6" s="34"/>
      <c r="I6" s="211"/>
      <c r="J6" s="212"/>
      <c r="K6" s="212"/>
      <c r="L6" s="226"/>
      <c r="M6" s="35"/>
      <c r="N6" s="402"/>
      <c r="O6" s="402" t="str">
        <f t="shared" ref="O6:O67" si="0">CONCATENATE(C6,D6)</f>
        <v>재료비</v>
      </c>
      <c r="P6" s="402">
        <f t="shared" ref="P6:P67" si="1">J6</f>
        <v>0</v>
      </c>
      <c r="Q6" s="402">
        <f t="shared" ref="Q6:Q67" si="2">K6</f>
        <v>0</v>
      </c>
      <c r="R6" s="402">
        <f t="shared" ref="R6:R67" si="3">L6</f>
        <v>0</v>
      </c>
      <c r="S6" s="402"/>
    </row>
    <row r="7" spans="1:20" ht="26.1" customHeight="1">
      <c r="B7" s="48"/>
      <c r="C7" s="39" t="s">
        <v>567</v>
      </c>
      <c r="D7" s="39" t="s">
        <v>566</v>
      </c>
      <c r="E7" s="27" t="s">
        <v>74</v>
      </c>
      <c r="F7" s="61">
        <v>1</v>
      </c>
      <c r="G7" s="40" t="s">
        <v>108</v>
      </c>
      <c r="H7" s="41">
        <f>F7</f>
        <v>1</v>
      </c>
      <c r="I7" s="208"/>
      <c r="J7" s="209"/>
      <c r="K7" s="209"/>
      <c r="L7" s="227"/>
      <c r="M7" s="42"/>
      <c r="N7" s="402"/>
      <c r="O7" s="402" t="str">
        <f t="shared" si="0"/>
        <v xml:space="preserve">원격측정장치(RTU)VHF HDLC 1200bps, BCD,HART, SDI-12,PULSE </v>
      </c>
      <c r="P7" s="402">
        <f t="shared" si="1"/>
        <v>0</v>
      </c>
      <c r="Q7" s="402">
        <f t="shared" si="2"/>
        <v>0</v>
      </c>
      <c r="R7" s="402">
        <f t="shared" si="3"/>
        <v>0</v>
      </c>
      <c r="S7" s="402"/>
    </row>
    <row r="8" spans="1:20" ht="26.1" customHeight="1">
      <c r="B8" s="37"/>
      <c r="C8" s="60" t="s">
        <v>33</v>
      </c>
      <c r="D8" s="39"/>
      <c r="E8" s="26"/>
      <c r="F8" s="61"/>
      <c r="G8" s="40"/>
      <c r="H8" s="41"/>
      <c r="I8" s="208"/>
      <c r="J8" s="209"/>
      <c r="K8" s="209"/>
      <c r="L8" s="227"/>
      <c r="M8" s="42"/>
      <c r="N8" s="402"/>
      <c r="O8" s="402" t="str">
        <f t="shared" si="0"/>
        <v>노무비</v>
      </c>
      <c r="P8" s="402">
        <f t="shared" si="1"/>
        <v>0</v>
      </c>
      <c r="Q8" s="402">
        <f t="shared" si="2"/>
        <v>0</v>
      </c>
      <c r="R8" s="402">
        <f t="shared" si="3"/>
        <v>0</v>
      </c>
      <c r="S8" s="402"/>
    </row>
    <row r="9" spans="1:20" ht="26.1" customHeight="1">
      <c r="B9" s="37"/>
      <c r="C9" s="38" t="s">
        <v>106</v>
      </c>
      <c r="D9" s="39" t="s">
        <v>558</v>
      </c>
      <c r="E9" s="27" t="s">
        <v>69</v>
      </c>
      <c r="F9" s="61">
        <v>0.5</v>
      </c>
      <c r="G9" s="40" t="s">
        <v>108</v>
      </c>
      <c r="H9" s="41">
        <f>F9</f>
        <v>0.5</v>
      </c>
      <c r="I9" s="208"/>
      <c r="J9" s="209"/>
      <c r="K9" s="209"/>
      <c r="L9" s="227"/>
      <c r="M9" s="42" t="s">
        <v>134</v>
      </c>
      <c r="N9" s="402"/>
      <c r="O9" s="402" t="str">
        <f t="shared" si="0"/>
        <v>장치거치통신설비공</v>
      </c>
      <c r="P9" s="402">
        <f t="shared" si="1"/>
        <v>0</v>
      </c>
      <c r="Q9" s="402">
        <f t="shared" si="2"/>
        <v>0</v>
      </c>
      <c r="R9" s="402">
        <f t="shared" si="3"/>
        <v>0</v>
      </c>
      <c r="S9" s="402"/>
    </row>
    <row r="10" spans="1:20" ht="26.1" customHeight="1">
      <c r="B10" s="37"/>
      <c r="C10" s="38"/>
      <c r="D10" s="39"/>
      <c r="E10" s="27"/>
      <c r="F10" s="61"/>
      <c r="G10" s="40"/>
      <c r="H10" s="41"/>
      <c r="I10" s="208"/>
      <c r="J10" s="209"/>
      <c r="K10" s="209"/>
      <c r="L10" s="227"/>
      <c r="M10" s="42"/>
      <c r="N10" s="402"/>
      <c r="O10" s="402" t="str">
        <f t="shared" si="0"/>
        <v/>
      </c>
      <c r="P10" s="402">
        <f t="shared" si="1"/>
        <v>0</v>
      </c>
      <c r="Q10" s="402">
        <f t="shared" si="2"/>
        <v>0</v>
      </c>
      <c r="R10" s="402">
        <f t="shared" si="3"/>
        <v>0</v>
      </c>
      <c r="S10" s="402"/>
    </row>
    <row r="11" spans="1:20" s="323" customFormat="1" ht="26.1" customHeight="1">
      <c r="A11" s="313"/>
      <c r="B11" s="314">
        <f>B5+1</f>
        <v>102</v>
      </c>
      <c r="C11" s="315" t="s">
        <v>110</v>
      </c>
      <c r="D11" s="316" t="s">
        <v>109</v>
      </c>
      <c r="E11" s="317" t="s">
        <v>74</v>
      </c>
      <c r="F11" s="318"/>
      <c r="G11" s="319"/>
      <c r="H11" s="320"/>
      <c r="I11" s="321"/>
      <c r="J11" s="321"/>
      <c r="K11" s="321"/>
      <c r="L11" s="321"/>
      <c r="M11" s="322"/>
      <c r="N11" s="402"/>
      <c r="O11" s="402" t="str">
        <f t="shared" si="0"/>
        <v>원격측정장치(RTU) 철거1200bps, 랙형</v>
      </c>
      <c r="P11" s="402">
        <f t="shared" si="1"/>
        <v>0</v>
      </c>
      <c r="Q11" s="402">
        <f t="shared" si="2"/>
        <v>0</v>
      </c>
      <c r="R11" s="402">
        <f t="shared" si="3"/>
        <v>0</v>
      </c>
      <c r="S11" s="402"/>
      <c r="T11" s="385"/>
    </row>
    <row r="12" spans="1:20" ht="26.1" customHeight="1">
      <c r="B12" s="36"/>
      <c r="C12" s="86" t="s">
        <v>33</v>
      </c>
      <c r="D12" s="30"/>
      <c r="E12" s="31"/>
      <c r="F12" s="87"/>
      <c r="G12" s="33"/>
      <c r="H12" s="34"/>
      <c r="I12" s="211"/>
      <c r="J12" s="212"/>
      <c r="K12" s="212"/>
      <c r="L12" s="226"/>
      <c r="M12" s="35"/>
      <c r="N12" s="402"/>
      <c r="O12" s="402" t="str">
        <f t="shared" si="0"/>
        <v>노무비</v>
      </c>
      <c r="P12" s="402">
        <f t="shared" si="1"/>
        <v>0</v>
      </c>
      <c r="Q12" s="402">
        <f t="shared" si="2"/>
        <v>0</v>
      </c>
      <c r="R12" s="402">
        <f t="shared" si="3"/>
        <v>0</v>
      </c>
      <c r="S12" s="402"/>
    </row>
    <row r="13" spans="1:20" ht="26.1" customHeight="1">
      <c r="B13" s="37"/>
      <c r="C13" s="38" t="s">
        <v>106</v>
      </c>
      <c r="D13" s="39" t="s">
        <v>67</v>
      </c>
      <c r="E13" s="27" t="s">
        <v>69</v>
      </c>
      <c r="F13" s="61" t="s">
        <v>111</v>
      </c>
      <c r="G13" s="40" t="s">
        <v>108</v>
      </c>
      <c r="H13" s="41">
        <f>0.5*0.3</f>
        <v>0.15</v>
      </c>
      <c r="I13" s="208"/>
      <c r="J13" s="209"/>
      <c r="K13" s="209"/>
      <c r="L13" s="227"/>
      <c r="M13" s="42" t="s">
        <v>134</v>
      </c>
      <c r="N13" s="402"/>
      <c r="O13" s="402" t="str">
        <f t="shared" si="0"/>
        <v>장치거치통신설비공</v>
      </c>
      <c r="P13" s="402">
        <f t="shared" si="1"/>
        <v>0</v>
      </c>
      <c r="Q13" s="402">
        <f t="shared" si="2"/>
        <v>0</v>
      </c>
      <c r="R13" s="402">
        <f t="shared" si="3"/>
        <v>0</v>
      </c>
      <c r="S13" s="402"/>
    </row>
    <row r="14" spans="1:20" ht="26.1" customHeight="1">
      <c r="B14" s="79"/>
      <c r="C14" s="80"/>
      <c r="D14" s="81"/>
      <c r="E14" s="28"/>
      <c r="F14" s="82"/>
      <c r="G14" s="83"/>
      <c r="H14" s="84"/>
      <c r="I14" s="214"/>
      <c r="J14" s="215"/>
      <c r="K14" s="215"/>
      <c r="L14" s="229"/>
      <c r="M14" s="96"/>
      <c r="N14" s="402"/>
      <c r="O14" s="402" t="str">
        <f t="shared" si="0"/>
        <v/>
      </c>
      <c r="P14" s="402">
        <f t="shared" si="1"/>
        <v>0</v>
      </c>
      <c r="Q14" s="402">
        <f t="shared" si="2"/>
        <v>0</v>
      </c>
      <c r="R14" s="402">
        <f t="shared" si="3"/>
        <v>0</v>
      </c>
      <c r="S14" s="402"/>
    </row>
    <row r="15" spans="1:20" s="323" customFormat="1" ht="26.1" customHeight="1">
      <c r="A15" s="313"/>
      <c r="B15" s="314">
        <f>B11+1</f>
        <v>103</v>
      </c>
      <c r="C15" s="315" t="s">
        <v>112</v>
      </c>
      <c r="D15" s="316" t="s">
        <v>109</v>
      </c>
      <c r="E15" s="317" t="s">
        <v>74</v>
      </c>
      <c r="F15" s="318"/>
      <c r="G15" s="319"/>
      <c r="H15" s="320"/>
      <c r="I15" s="321"/>
      <c r="J15" s="321"/>
      <c r="K15" s="321"/>
      <c r="L15" s="321"/>
      <c r="M15" s="322"/>
      <c r="N15" s="402"/>
      <c r="O15" s="402" t="str">
        <f t="shared" si="0"/>
        <v>원격측정장치(RTU) 철거/재설치1200bps, 랙형</v>
      </c>
      <c r="P15" s="402">
        <f t="shared" si="1"/>
        <v>0</v>
      </c>
      <c r="Q15" s="402">
        <f t="shared" si="2"/>
        <v>0</v>
      </c>
      <c r="R15" s="402">
        <f t="shared" si="3"/>
        <v>0</v>
      </c>
      <c r="S15" s="402"/>
      <c r="T15" s="385"/>
    </row>
    <row r="16" spans="1:20" ht="26.1" customHeight="1">
      <c r="B16" s="36"/>
      <c r="C16" s="86" t="s">
        <v>33</v>
      </c>
      <c r="D16" s="30"/>
      <c r="E16" s="31"/>
      <c r="F16" s="87"/>
      <c r="G16" s="33"/>
      <c r="H16" s="34"/>
      <c r="I16" s="211"/>
      <c r="J16" s="212"/>
      <c r="K16" s="212"/>
      <c r="L16" s="226"/>
      <c r="M16" s="35"/>
      <c r="N16" s="402"/>
      <c r="O16" s="402" t="str">
        <f t="shared" si="0"/>
        <v>노무비</v>
      </c>
      <c r="P16" s="402">
        <f t="shared" si="1"/>
        <v>0</v>
      </c>
      <c r="Q16" s="402">
        <f t="shared" si="2"/>
        <v>0</v>
      </c>
      <c r="R16" s="402">
        <f t="shared" si="3"/>
        <v>0</v>
      </c>
      <c r="S16" s="402"/>
    </row>
    <row r="17" spans="1:20" ht="26.1" customHeight="1">
      <c r="B17" s="37"/>
      <c r="C17" s="38" t="s">
        <v>106</v>
      </c>
      <c r="D17" s="39" t="s">
        <v>67</v>
      </c>
      <c r="E17" s="27" t="s">
        <v>69</v>
      </c>
      <c r="F17" s="61" t="s">
        <v>113</v>
      </c>
      <c r="G17" s="40" t="s">
        <v>108</v>
      </c>
      <c r="H17" s="41">
        <f>0.5*1.5</f>
        <v>0.75</v>
      </c>
      <c r="I17" s="208"/>
      <c r="J17" s="209"/>
      <c r="K17" s="209"/>
      <c r="L17" s="227"/>
      <c r="M17" s="42" t="s">
        <v>134</v>
      </c>
      <c r="N17" s="402"/>
      <c r="O17" s="402" t="str">
        <f t="shared" si="0"/>
        <v>장치거치통신설비공</v>
      </c>
      <c r="P17" s="402">
        <f t="shared" si="1"/>
        <v>0</v>
      </c>
      <c r="Q17" s="402">
        <f t="shared" si="2"/>
        <v>0</v>
      </c>
      <c r="R17" s="402">
        <f t="shared" si="3"/>
        <v>0</v>
      </c>
      <c r="S17" s="402"/>
    </row>
    <row r="18" spans="1:20" ht="26.1" customHeight="1">
      <c r="B18" s="79"/>
      <c r="C18" s="80"/>
      <c r="D18" s="81"/>
      <c r="E18" s="28"/>
      <c r="F18" s="82"/>
      <c r="G18" s="83"/>
      <c r="H18" s="84"/>
      <c r="I18" s="214"/>
      <c r="J18" s="215"/>
      <c r="K18" s="215"/>
      <c r="L18" s="228"/>
      <c r="M18" s="85"/>
      <c r="N18" s="402"/>
      <c r="O18" s="402" t="str">
        <f t="shared" si="0"/>
        <v/>
      </c>
      <c r="P18" s="402">
        <f t="shared" si="1"/>
        <v>0</v>
      </c>
      <c r="Q18" s="402">
        <f t="shared" si="2"/>
        <v>0</v>
      </c>
      <c r="R18" s="402">
        <f t="shared" si="3"/>
        <v>0</v>
      </c>
      <c r="S18" s="402"/>
    </row>
    <row r="19" spans="1:20" s="323" customFormat="1" ht="26.1" customHeight="1">
      <c r="A19" s="313"/>
      <c r="B19" s="314">
        <f>B15+1</f>
        <v>104</v>
      </c>
      <c r="C19" s="315" t="s">
        <v>1405</v>
      </c>
      <c r="D19" s="316" t="s">
        <v>368</v>
      </c>
      <c r="E19" s="317" t="s">
        <v>74</v>
      </c>
      <c r="F19" s="318"/>
      <c r="G19" s="319"/>
      <c r="H19" s="320"/>
      <c r="I19" s="321"/>
      <c r="J19" s="321"/>
      <c r="K19" s="321"/>
      <c r="L19" s="321"/>
      <c r="M19" s="322"/>
      <c r="N19" s="402"/>
      <c r="O19" s="402" t="str">
        <f t="shared" si="0"/>
        <v xml:space="preserve">M2M 원격측정장치(RTU) 설치 M2M, BCD,HART, SDI-12, PULSE 포트 내장, 1분 10년 저장, 산업용SD메모리 </v>
      </c>
      <c r="P19" s="402">
        <f t="shared" si="1"/>
        <v>0</v>
      </c>
      <c r="Q19" s="402">
        <f t="shared" si="2"/>
        <v>0</v>
      </c>
      <c r="R19" s="402">
        <f t="shared" si="3"/>
        <v>0</v>
      </c>
      <c r="S19" s="402"/>
      <c r="T19" s="385"/>
    </row>
    <row r="20" spans="1:20" ht="26.1" customHeight="1">
      <c r="B20" s="29"/>
      <c r="C20" s="47" t="s">
        <v>1404</v>
      </c>
      <c r="D20" s="30"/>
      <c r="E20" s="31"/>
      <c r="F20" s="32"/>
      <c r="G20" s="33"/>
      <c r="H20" s="34"/>
      <c r="I20" s="211"/>
      <c r="J20" s="212"/>
      <c r="K20" s="212"/>
      <c r="L20" s="226"/>
      <c r="M20" s="35"/>
      <c r="N20" s="402"/>
      <c r="O20" s="402" t="str">
        <f t="shared" si="0"/>
        <v>재료비</v>
      </c>
      <c r="P20" s="402">
        <f t="shared" si="1"/>
        <v>0</v>
      </c>
      <c r="Q20" s="402">
        <f t="shared" si="2"/>
        <v>0</v>
      </c>
      <c r="R20" s="402">
        <f t="shared" si="3"/>
        <v>0</v>
      </c>
      <c r="S20" s="402"/>
    </row>
    <row r="21" spans="1:20" ht="26.1" customHeight="1">
      <c r="B21" s="37"/>
      <c r="C21" s="38" t="s">
        <v>553</v>
      </c>
      <c r="D21" s="39" t="s">
        <v>368</v>
      </c>
      <c r="E21" s="27" t="s">
        <v>74</v>
      </c>
      <c r="F21" s="61">
        <v>1</v>
      </c>
      <c r="G21" s="40" t="s">
        <v>102</v>
      </c>
      <c r="H21" s="41">
        <f>F21</f>
        <v>1</v>
      </c>
      <c r="I21" s="208"/>
      <c r="J21" s="209"/>
      <c r="K21" s="209"/>
      <c r="L21" s="227"/>
      <c r="M21" s="42"/>
      <c r="N21" s="402"/>
      <c r="O21" s="402" t="str">
        <f t="shared" si="0"/>
        <v xml:space="preserve">M2M 원격측정장치(RTU) M2M, BCD,HART, SDI-12, PULSE 포트 내장, 1분 10년 저장, 산업용SD메모리 </v>
      </c>
      <c r="P21" s="402">
        <f t="shared" si="1"/>
        <v>0</v>
      </c>
      <c r="Q21" s="402">
        <f t="shared" si="2"/>
        <v>0</v>
      </c>
      <c r="R21" s="402">
        <f t="shared" si="3"/>
        <v>0</v>
      </c>
      <c r="S21" s="402"/>
    </row>
    <row r="22" spans="1:20" ht="26.1" customHeight="1">
      <c r="B22" s="37"/>
      <c r="C22" s="60" t="s">
        <v>33</v>
      </c>
      <c r="D22" s="39"/>
      <c r="E22" s="26"/>
      <c r="F22" s="61"/>
      <c r="G22" s="40"/>
      <c r="H22" s="41"/>
      <c r="I22" s="208"/>
      <c r="J22" s="209"/>
      <c r="K22" s="209"/>
      <c r="L22" s="227"/>
      <c r="M22" s="42"/>
      <c r="N22" s="402"/>
      <c r="O22" s="402" t="str">
        <f t="shared" si="0"/>
        <v>노무비</v>
      </c>
      <c r="P22" s="402">
        <f t="shared" si="1"/>
        <v>0</v>
      </c>
      <c r="Q22" s="402">
        <f t="shared" si="2"/>
        <v>0</v>
      </c>
      <c r="R22" s="402">
        <f t="shared" si="3"/>
        <v>0</v>
      </c>
      <c r="S22" s="402"/>
    </row>
    <row r="23" spans="1:20" ht="26.1" customHeight="1">
      <c r="B23" s="378"/>
      <c r="C23" s="379"/>
      <c r="D23" s="127" t="s">
        <v>341</v>
      </c>
      <c r="E23" s="131" t="s">
        <v>69</v>
      </c>
      <c r="F23" s="380">
        <v>0.38</v>
      </c>
      <c r="G23" s="129" t="s">
        <v>108</v>
      </c>
      <c r="H23" s="130">
        <f>F23</f>
        <v>0.38</v>
      </c>
      <c r="I23" s="218"/>
      <c r="J23" s="219"/>
      <c r="K23" s="219"/>
      <c r="L23" s="231"/>
      <c r="M23" s="111" t="s">
        <v>135</v>
      </c>
      <c r="N23" s="402"/>
      <c r="O23" s="402" t="str">
        <f t="shared" si="0"/>
        <v>S/W시험사</v>
      </c>
      <c r="P23" s="402">
        <f t="shared" si="1"/>
        <v>0</v>
      </c>
      <c r="Q23" s="402">
        <f t="shared" si="2"/>
        <v>0</v>
      </c>
      <c r="R23" s="402">
        <f t="shared" si="3"/>
        <v>0</v>
      </c>
      <c r="S23" s="402"/>
    </row>
    <row r="24" spans="1:20" ht="26.1" customHeight="1">
      <c r="B24" s="37"/>
      <c r="C24" s="38"/>
      <c r="D24" s="39" t="s">
        <v>340</v>
      </c>
      <c r="E24" s="27" t="s">
        <v>69</v>
      </c>
      <c r="F24" s="61">
        <v>0.23</v>
      </c>
      <c r="G24" s="40" t="s">
        <v>108</v>
      </c>
      <c r="H24" s="41">
        <f>F24</f>
        <v>0.23</v>
      </c>
      <c r="I24" s="208"/>
      <c r="J24" s="209"/>
      <c r="K24" s="209"/>
      <c r="L24" s="227"/>
      <c r="M24" s="42"/>
      <c r="N24" s="402"/>
      <c r="O24" s="402" t="str">
        <f t="shared" si="0"/>
        <v>H/W시험사</v>
      </c>
      <c r="P24" s="402">
        <f t="shared" si="1"/>
        <v>0</v>
      </c>
      <c r="Q24" s="402">
        <f t="shared" si="2"/>
        <v>0</v>
      </c>
      <c r="R24" s="402">
        <f t="shared" si="3"/>
        <v>0</v>
      </c>
      <c r="S24" s="402"/>
    </row>
    <row r="25" spans="1:20" ht="26.1" customHeight="1">
      <c r="B25" s="79"/>
      <c r="C25" s="80"/>
      <c r="D25" s="81"/>
      <c r="E25" s="28"/>
      <c r="F25" s="82"/>
      <c r="G25" s="83"/>
      <c r="H25" s="84"/>
      <c r="I25" s="214"/>
      <c r="J25" s="215"/>
      <c r="K25" s="215"/>
      <c r="L25" s="228"/>
      <c r="M25" s="85"/>
      <c r="N25" s="402"/>
      <c r="O25" s="402" t="str">
        <f t="shared" si="0"/>
        <v/>
      </c>
      <c r="P25" s="402">
        <f t="shared" si="1"/>
        <v>0</v>
      </c>
      <c r="Q25" s="402">
        <f t="shared" si="2"/>
        <v>0</v>
      </c>
      <c r="R25" s="402">
        <f t="shared" si="3"/>
        <v>0</v>
      </c>
      <c r="S25" s="402"/>
    </row>
    <row r="26" spans="1:20" s="323" customFormat="1" ht="26.1" customHeight="1">
      <c r="A26" s="313"/>
      <c r="B26" s="314">
        <f>B19+1</f>
        <v>105</v>
      </c>
      <c r="C26" s="315" t="s">
        <v>1639</v>
      </c>
      <c r="D26" s="315" t="s">
        <v>368</v>
      </c>
      <c r="E26" s="317" t="s">
        <v>13</v>
      </c>
      <c r="F26" s="324"/>
      <c r="G26" s="319"/>
      <c r="H26" s="320"/>
      <c r="I26" s="321"/>
      <c r="J26" s="321"/>
      <c r="K26" s="321"/>
      <c r="L26" s="321"/>
      <c r="M26" s="322"/>
      <c r="N26" s="402"/>
      <c r="O26" s="402" t="str">
        <f t="shared" si="0"/>
        <v xml:space="preserve">M2M 원격측정장치(RTU) 철거(불용) M2M, BCD,HART, SDI-12, PULSE 포트 내장, 1분 10년 저장, 산업용SD메모리 </v>
      </c>
      <c r="P26" s="402">
        <f t="shared" si="1"/>
        <v>0</v>
      </c>
      <c r="Q26" s="402">
        <f t="shared" si="2"/>
        <v>0</v>
      </c>
      <c r="R26" s="402">
        <f t="shared" si="3"/>
        <v>0</v>
      </c>
      <c r="S26" s="402"/>
      <c r="T26" s="385"/>
    </row>
    <row r="27" spans="1:20" ht="26.1" customHeight="1">
      <c r="B27" s="36"/>
      <c r="C27" s="86" t="s">
        <v>33</v>
      </c>
      <c r="D27" s="30"/>
      <c r="E27" s="31"/>
      <c r="F27" s="87"/>
      <c r="G27" s="33"/>
      <c r="H27" s="34"/>
      <c r="I27" s="211"/>
      <c r="J27" s="212"/>
      <c r="K27" s="212"/>
      <c r="L27" s="226"/>
      <c r="M27" s="35"/>
      <c r="N27" s="402"/>
      <c r="O27" s="402" t="str">
        <f t="shared" si="0"/>
        <v>노무비</v>
      </c>
      <c r="P27" s="402">
        <f t="shared" si="1"/>
        <v>0</v>
      </c>
      <c r="Q27" s="402">
        <f t="shared" si="2"/>
        <v>0</v>
      </c>
      <c r="R27" s="402">
        <f t="shared" si="3"/>
        <v>0</v>
      </c>
      <c r="S27" s="402"/>
    </row>
    <row r="28" spans="1:20" ht="26.1" customHeight="1">
      <c r="B28" s="37"/>
      <c r="C28" s="38"/>
      <c r="D28" s="39" t="s">
        <v>341</v>
      </c>
      <c r="E28" s="27" t="s">
        <v>69</v>
      </c>
      <c r="F28" s="61" t="s">
        <v>139</v>
      </c>
      <c r="G28" s="40" t="s">
        <v>108</v>
      </c>
      <c r="H28" s="41">
        <f>0.38*0.3</f>
        <v>0.11399999999999999</v>
      </c>
      <c r="I28" s="208"/>
      <c r="J28" s="209"/>
      <c r="K28" s="209"/>
      <c r="L28" s="227"/>
      <c r="M28" s="42" t="s">
        <v>135</v>
      </c>
      <c r="N28" s="402"/>
      <c r="O28" s="402" t="str">
        <f t="shared" si="0"/>
        <v>S/W시험사</v>
      </c>
      <c r="P28" s="402">
        <f t="shared" si="1"/>
        <v>0</v>
      </c>
      <c r="Q28" s="402">
        <f t="shared" si="2"/>
        <v>0</v>
      </c>
      <c r="R28" s="402">
        <f t="shared" si="3"/>
        <v>0</v>
      </c>
      <c r="S28" s="402"/>
    </row>
    <row r="29" spans="1:20" ht="26.1" customHeight="1">
      <c r="B29" s="37"/>
      <c r="C29" s="38"/>
      <c r="D29" s="39" t="s">
        <v>340</v>
      </c>
      <c r="E29" s="27" t="s">
        <v>69</v>
      </c>
      <c r="F29" s="61" t="s">
        <v>140</v>
      </c>
      <c r="G29" s="40" t="s">
        <v>108</v>
      </c>
      <c r="H29" s="41">
        <f>0.23*0.3</f>
        <v>6.9000000000000006E-2</v>
      </c>
      <c r="I29" s="208"/>
      <c r="J29" s="209"/>
      <c r="K29" s="209"/>
      <c r="L29" s="227"/>
      <c r="M29" s="42"/>
      <c r="N29" s="402"/>
      <c r="O29" s="402" t="str">
        <f t="shared" si="0"/>
        <v>H/W시험사</v>
      </c>
      <c r="P29" s="402">
        <f t="shared" si="1"/>
        <v>0</v>
      </c>
      <c r="Q29" s="402">
        <f t="shared" si="2"/>
        <v>0</v>
      </c>
      <c r="R29" s="402">
        <f t="shared" si="3"/>
        <v>0</v>
      </c>
      <c r="S29" s="402"/>
    </row>
    <row r="30" spans="1:20" ht="26.1" customHeight="1">
      <c r="B30" s="79"/>
      <c r="C30" s="80"/>
      <c r="D30" s="81"/>
      <c r="E30" s="28"/>
      <c r="F30" s="82"/>
      <c r="G30" s="83"/>
      <c r="H30" s="84"/>
      <c r="I30" s="214"/>
      <c r="J30" s="215"/>
      <c r="K30" s="215"/>
      <c r="L30" s="228"/>
      <c r="M30" s="85"/>
      <c r="N30" s="402"/>
      <c r="O30" s="402" t="str">
        <f t="shared" si="0"/>
        <v/>
      </c>
      <c r="P30" s="402">
        <f t="shared" si="1"/>
        <v>0</v>
      </c>
      <c r="Q30" s="402">
        <f t="shared" si="2"/>
        <v>0</v>
      </c>
      <c r="R30" s="402">
        <f t="shared" si="3"/>
        <v>0</v>
      </c>
      <c r="S30" s="402"/>
    </row>
    <row r="31" spans="1:20" s="323" customFormat="1" ht="26.1" customHeight="1">
      <c r="A31" s="313"/>
      <c r="B31" s="314">
        <f>B26+1</f>
        <v>106</v>
      </c>
      <c r="C31" s="315" t="s">
        <v>1638</v>
      </c>
      <c r="D31" s="315" t="s">
        <v>368</v>
      </c>
      <c r="E31" s="317" t="s">
        <v>13</v>
      </c>
      <c r="F31" s="324"/>
      <c r="G31" s="319"/>
      <c r="H31" s="320"/>
      <c r="I31" s="321"/>
      <c r="J31" s="321"/>
      <c r="K31" s="321"/>
      <c r="L31" s="321"/>
      <c r="M31" s="322"/>
      <c r="N31" s="402"/>
      <c r="O31" s="402" t="str">
        <f t="shared" ref="O31:O35" si="4">CONCATENATE(C31,D31)</f>
        <v xml:space="preserve">M2M 원격측정장치(RTU) 철거(재사용) M2M, BCD,HART, SDI-12, PULSE 포트 내장, 1분 10년 저장, 산업용SD메모리 </v>
      </c>
      <c r="P31" s="402">
        <f t="shared" ref="P31:P35" si="5">J31</f>
        <v>0</v>
      </c>
      <c r="Q31" s="402">
        <f t="shared" ref="Q31:Q35" si="6">K31</f>
        <v>0</v>
      </c>
      <c r="R31" s="402">
        <f t="shared" ref="R31:R35" si="7">L31</f>
        <v>0</v>
      </c>
      <c r="S31" s="402"/>
      <c r="T31" s="385"/>
    </row>
    <row r="32" spans="1:20" ht="26.1" customHeight="1">
      <c r="B32" s="36"/>
      <c r="C32" s="86" t="s">
        <v>33</v>
      </c>
      <c r="D32" s="30"/>
      <c r="E32" s="31"/>
      <c r="F32" s="87"/>
      <c r="G32" s="33"/>
      <c r="H32" s="34"/>
      <c r="I32" s="211"/>
      <c r="J32" s="212"/>
      <c r="K32" s="212"/>
      <c r="L32" s="226"/>
      <c r="M32" s="35"/>
      <c r="N32" s="402"/>
      <c r="O32" s="402" t="str">
        <f t="shared" si="4"/>
        <v>노무비</v>
      </c>
      <c r="P32" s="402">
        <f t="shared" si="5"/>
        <v>0</v>
      </c>
      <c r="Q32" s="402">
        <f t="shared" si="6"/>
        <v>0</v>
      </c>
      <c r="R32" s="402">
        <f t="shared" si="7"/>
        <v>0</v>
      </c>
      <c r="S32" s="402"/>
    </row>
    <row r="33" spans="1:20" ht="26.1" customHeight="1">
      <c r="B33" s="37"/>
      <c r="C33" s="38"/>
      <c r="D33" s="39" t="s">
        <v>341</v>
      </c>
      <c r="E33" s="27" t="s">
        <v>69</v>
      </c>
      <c r="F33" s="61" t="s">
        <v>1640</v>
      </c>
      <c r="G33" s="40" t="s">
        <v>102</v>
      </c>
      <c r="H33" s="41">
        <f>0.38*0.8</f>
        <v>0.30400000000000005</v>
      </c>
      <c r="I33" s="208"/>
      <c r="J33" s="209"/>
      <c r="K33" s="209"/>
      <c r="L33" s="227"/>
      <c r="M33" s="42" t="s">
        <v>135</v>
      </c>
      <c r="N33" s="402"/>
      <c r="O33" s="402" t="str">
        <f t="shared" si="4"/>
        <v>S/W시험사</v>
      </c>
      <c r="P33" s="402">
        <f t="shared" si="5"/>
        <v>0</v>
      </c>
      <c r="Q33" s="402">
        <f t="shared" si="6"/>
        <v>0</v>
      </c>
      <c r="R33" s="402">
        <f t="shared" si="7"/>
        <v>0</v>
      </c>
      <c r="S33" s="402"/>
    </row>
    <row r="34" spans="1:20" ht="26.1" customHeight="1">
      <c r="B34" s="37"/>
      <c r="C34" s="38"/>
      <c r="D34" s="39" t="s">
        <v>340</v>
      </c>
      <c r="E34" s="27" t="s">
        <v>69</v>
      </c>
      <c r="F34" s="61" t="s">
        <v>1641</v>
      </c>
      <c r="G34" s="40" t="s">
        <v>102</v>
      </c>
      <c r="H34" s="41">
        <f>0.23*0.8</f>
        <v>0.18400000000000002</v>
      </c>
      <c r="I34" s="208"/>
      <c r="J34" s="209"/>
      <c r="K34" s="209"/>
      <c r="L34" s="227"/>
      <c r="M34" s="42"/>
      <c r="N34" s="402"/>
      <c r="O34" s="402" t="str">
        <f t="shared" si="4"/>
        <v>H/W시험사</v>
      </c>
      <c r="P34" s="402">
        <f t="shared" si="5"/>
        <v>0</v>
      </c>
      <c r="Q34" s="402">
        <f t="shared" si="6"/>
        <v>0</v>
      </c>
      <c r="R34" s="402">
        <f t="shared" si="7"/>
        <v>0</v>
      </c>
      <c r="S34" s="402"/>
    </row>
    <row r="35" spans="1:20" ht="26.1" customHeight="1">
      <c r="B35" s="79"/>
      <c r="C35" s="80"/>
      <c r="D35" s="81"/>
      <c r="E35" s="28"/>
      <c r="F35" s="82"/>
      <c r="G35" s="83"/>
      <c r="H35" s="84"/>
      <c r="I35" s="214"/>
      <c r="J35" s="215"/>
      <c r="K35" s="215"/>
      <c r="L35" s="228"/>
      <c r="M35" s="85"/>
      <c r="N35" s="402"/>
      <c r="O35" s="402" t="str">
        <f t="shared" si="4"/>
        <v/>
      </c>
      <c r="P35" s="402">
        <f t="shared" si="5"/>
        <v>0</v>
      </c>
      <c r="Q35" s="402">
        <f t="shared" si="6"/>
        <v>0</v>
      </c>
      <c r="R35" s="402">
        <f t="shared" si="7"/>
        <v>0</v>
      </c>
      <c r="S35" s="402"/>
    </row>
    <row r="36" spans="1:20" s="323" customFormat="1" ht="26.1" customHeight="1">
      <c r="A36" s="313"/>
      <c r="B36" s="314">
        <f>B31+1</f>
        <v>107</v>
      </c>
      <c r="C36" s="315" t="s">
        <v>1407</v>
      </c>
      <c r="D36" s="316" t="s">
        <v>1586</v>
      </c>
      <c r="E36" s="317" t="s">
        <v>13</v>
      </c>
      <c r="F36" s="318"/>
      <c r="G36" s="319"/>
      <c r="H36" s="320"/>
      <c r="I36" s="321"/>
      <c r="J36" s="321"/>
      <c r="K36" s="321"/>
      <c r="L36" s="321"/>
      <c r="M36" s="322"/>
      <c r="N36" s="402"/>
      <c r="O36" s="402" t="str">
        <f t="shared" si="0"/>
        <v>장비랙 설치600(W)*1400(H)*750(D), 배터리 함 내장</v>
      </c>
      <c r="P36" s="402">
        <f t="shared" si="1"/>
        <v>0</v>
      </c>
      <c r="Q36" s="402">
        <f t="shared" si="2"/>
        <v>0</v>
      </c>
      <c r="R36" s="402">
        <f t="shared" si="3"/>
        <v>0</v>
      </c>
      <c r="S36" s="402"/>
      <c r="T36" s="385"/>
    </row>
    <row r="37" spans="1:20" ht="26.1" customHeight="1">
      <c r="B37" s="29"/>
      <c r="C37" s="47" t="s">
        <v>1404</v>
      </c>
      <c r="D37" s="30"/>
      <c r="E37" s="31"/>
      <c r="F37" s="32"/>
      <c r="G37" s="33"/>
      <c r="H37" s="34"/>
      <c r="I37" s="211"/>
      <c r="J37" s="212"/>
      <c r="K37" s="212"/>
      <c r="L37" s="226"/>
      <c r="M37" s="35"/>
      <c r="N37" s="402"/>
      <c r="O37" s="402" t="str">
        <f t="shared" si="0"/>
        <v>재료비</v>
      </c>
      <c r="P37" s="402">
        <f t="shared" si="1"/>
        <v>0</v>
      </c>
      <c r="Q37" s="402">
        <f t="shared" si="2"/>
        <v>0</v>
      </c>
      <c r="R37" s="402">
        <f t="shared" si="3"/>
        <v>0</v>
      </c>
      <c r="S37" s="402"/>
    </row>
    <row r="38" spans="1:20" ht="26.1" customHeight="1">
      <c r="B38" s="48"/>
      <c r="C38" s="39" t="s">
        <v>1585</v>
      </c>
      <c r="D38" s="39" t="s">
        <v>1586</v>
      </c>
      <c r="E38" s="27" t="s">
        <v>38</v>
      </c>
      <c r="F38" s="61">
        <v>1</v>
      </c>
      <c r="G38" s="40" t="s">
        <v>108</v>
      </c>
      <c r="H38" s="41">
        <f>F38</f>
        <v>1</v>
      </c>
      <c r="I38" s="208"/>
      <c r="J38" s="209"/>
      <c r="K38" s="209"/>
      <c r="L38" s="227"/>
      <c r="M38" s="42"/>
      <c r="N38" s="402"/>
      <c r="O38" s="402" t="str">
        <f t="shared" si="0"/>
        <v>19"랙 캐비닛(하부바퀴 및 볼트)600(W)*1400(H)*750(D), 배터리 함 내장</v>
      </c>
      <c r="P38" s="402">
        <f t="shared" si="1"/>
        <v>0</v>
      </c>
      <c r="Q38" s="402">
        <f t="shared" si="2"/>
        <v>0</v>
      </c>
      <c r="R38" s="402">
        <f t="shared" si="3"/>
        <v>0</v>
      </c>
      <c r="S38" s="402"/>
    </row>
    <row r="39" spans="1:20" ht="26.1" customHeight="1">
      <c r="B39" s="37"/>
      <c r="C39" s="60" t="s">
        <v>33</v>
      </c>
      <c r="D39" s="39"/>
      <c r="E39" s="26"/>
      <c r="F39" s="61"/>
      <c r="G39" s="40"/>
      <c r="H39" s="41"/>
      <c r="I39" s="208"/>
      <c r="J39" s="209"/>
      <c r="K39" s="209"/>
      <c r="L39" s="227"/>
      <c r="M39" s="42"/>
      <c r="N39" s="402"/>
      <c r="O39" s="402" t="str">
        <f t="shared" si="0"/>
        <v>노무비</v>
      </c>
      <c r="P39" s="402">
        <f t="shared" si="1"/>
        <v>0</v>
      </c>
      <c r="Q39" s="402">
        <f t="shared" si="2"/>
        <v>0</v>
      </c>
      <c r="R39" s="402">
        <f t="shared" si="3"/>
        <v>0</v>
      </c>
      <c r="S39" s="402"/>
    </row>
    <row r="40" spans="1:20" ht="26.1" customHeight="1">
      <c r="B40" s="48"/>
      <c r="C40" s="39" t="s">
        <v>121</v>
      </c>
      <c r="D40" s="39" t="s">
        <v>67</v>
      </c>
      <c r="E40" s="27" t="s">
        <v>69</v>
      </c>
      <c r="F40" s="61">
        <v>0.48</v>
      </c>
      <c r="G40" s="40" t="s">
        <v>102</v>
      </c>
      <c r="H40" s="41">
        <f>F40</f>
        <v>0.48</v>
      </c>
      <c r="I40" s="208"/>
      <c r="J40" s="209"/>
      <c r="K40" s="209"/>
      <c r="L40" s="227"/>
      <c r="M40" s="42" t="s">
        <v>136</v>
      </c>
      <c r="N40" s="402"/>
      <c r="O40" s="402" t="str">
        <f t="shared" si="0"/>
        <v>2.2m미만통신설비공</v>
      </c>
      <c r="P40" s="402">
        <f t="shared" si="1"/>
        <v>0</v>
      </c>
      <c r="Q40" s="402">
        <f t="shared" si="2"/>
        <v>0</v>
      </c>
      <c r="R40" s="402">
        <f t="shared" si="3"/>
        <v>0</v>
      </c>
      <c r="S40" s="402"/>
    </row>
    <row r="41" spans="1:20" ht="26.1" customHeight="1">
      <c r="B41" s="234"/>
      <c r="C41" s="235"/>
      <c r="D41" s="236"/>
      <c r="E41" s="237"/>
      <c r="F41" s="238"/>
      <c r="G41" s="239"/>
      <c r="H41" s="240"/>
      <c r="I41" s="241"/>
      <c r="J41" s="242"/>
      <c r="K41" s="242"/>
      <c r="L41" s="243"/>
      <c r="M41" s="244"/>
      <c r="N41" s="402"/>
      <c r="O41" s="402" t="str">
        <f t="shared" si="0"/>
        <v/>
      </c>
      <c r="P41" s="402">
        <f t="shared" si="1"/>
        <v>0</v>
      </c>
      <c r="Q41" s="402">
        <f t="shared" si="2"/>
        <v>0</v>
      </c>
      <c r="R41" s="402">
        <f t="shared" si="3"/>
        <v>0</v>
      </c>
      <c r="S41" s="402"/>
    </row>
    <row r="42" spans="1:20" s="323" customFormat="1" ht="26.1" customHeight="1">
      <c r="A42" s="313"/>
      <c r="B42" s="314">
        <f>B36+1</f>
        <v>108</v>
      </c>
      <c r="C42" s="315" t="s">
        <v>1636</v>
      </c>
      <c r="D42" s="316" t="s">
        <v>1673</v>
      </c>
      <c r="E42" s="317" t="s">
        <v>13</v>
      </c>
      <c r="F42" s="318"/>
      <c r="G42" s="319"/>
      <c r="H42" s="320"/>
      <c r="I42" s="321"/>
      <c r="J42" s="321"/>
      <c r="K42" s="321"/>
      <c r="L42" s="321"/>
      <c r="M42" s="322"/>
      <c r="N42" s="402"/>
      <c r="O42" s="402" t="str">
        <f t="shared" ref="O42:O47" si="8">CONCATENATE(C42,D42)</f>
        <v>장비랙(옥외형) 설치SUS, 642(W)*1080(H)*640(D), 받침대포함</v>
      </c>
      <c r="P42" s="402">
        <f t="shared" ref="P42:P47" si="9">J42</f>
        <v>0</v>
      </c>
      <c r="Q42" s="402">
        <f t="shared" ref="Q42:Q47" si="10">K42</f>
        <v>0</v>
      </c>
      <c r="R42" s="402">
        <f t="shared" ref="R42:R47" si="11">L42</f>
        <v>0</v>
      </c>
      <c r="S42" s="402"/>
      <c r="T42" s="385"/>
    </row>
    <row r="43" spans="1:20" ht="26.1" customHeight="1">
      <c r="B43" s="29"/>
      <c r="C43" s="47" t="s">
        <v>1404</v>
      </c>
      <c r="D43" s="30"/>
      <c r="E43" s="31"/>
      <c r="F43" s="32"/>
      <c r="G43" s="33"/>
      <c r="H43" s="34"/>
      <c r="I43" s="211"/>
      <c r="J43" s="212"/>
      <c r="K43" s="212"/>
      <c r="L43" s="226"/>
      <c r="M43" s="35"/>
      <c r="N43" s="402"/>
      <c r="O43" s="402" t="str">
        <f t="shared" si="8"/>
        <v>재료비</v>
      </c>
      <c r="P43" s="402">
        <f t="shared" si="9"/>
        <v>0</v>
      </c>
      <c r="Q43" s="402">
        <f t="shared" si="10"/>
        <v>0</v>
      </c>
      <c r="R43" s="402">
        <f t="shared" si="11"/>
        <v>0</v>
      </c>
      <c r="S43" s="402"/>
    </row>
    <row r="44" spans="1:20" ht="26.1" customHeight="1">
      <c r="B44" s="48"/>
      <c r="C44" s="39" t="s">
        <v>1674</v>
      </c>
      <c r="D44" s="39" t="s">
        <v>1673</v>
      </c>
      <c r="E44" s="27" t="s">
        <v>38</v>
      </c>
      <c r="F44" s="61">
        <v>1</v>
      </c>
      <c r="G44" s="40" t="s">
        <v>102</v>
      </c>
      <c r="H44" s="41">
        <f>F44</f>
        <v>1</v>
      </c>
      <c r="I44" s="208"/>
      <c r="J44" s="209"/>
      <c r="K44" s="209"/>
      <c r="L44" s="227"/>
      <c r="M44" s="42"/>
      <c r="N44" s="402"/>
      <c r="O44" s="402" t="str">
        <f t="shared" si="8"/>
        <v>장비랙(옥외형)SUS, 642(W)*1080(H)*640(D), 받침대포함</v>
      </c>
      <c r="P44" s="402">
        <f t="shared" si="9"/>
        <v>0</v>
      </c>
      <c r="Q44" s="402">
        <f t="shared" si="10"/>
        <v>0</v>
      </c>
      <c r="R44" s="402">
        <f t="shared" si="11"/>
        <v>0</v>
      </c>
      <c r="S44" s="402"/>
    </row>
    <row r="45" spans="1:20" ht="26.1" customHeight="1">
      <c r="B45" s="37"/>
      <c r="C45" s="60" t="s">
        <v>33</v>
      </c>
      <c r="D45" s="39"/>
      <c r="E45" s="26"/>
      <c r="F45" s="61"/>
      <c r="G45" s="40"/>
      <c r="H45" s="41"/>
      <c r="I45" s="208"/>
      <c r="J45" s="209"/>
      <c r="K45" s="209"/>
      <c r="L45" s="227"/>
      <c r="M45" s="42"/>
      <c r="N45" s="402"/>
      <c r="O45" s="402" t="str">
        <f t="shared" si="8"/>
        <v>노무비</v>
      </c>
      <c r="P45" s="402">
        <f t="shared" si="9"/>
        <v>0</v>
      </c>
      <c r="Q45" s="402">
        <f t="shared" si="10"/>
        <v>0</v>
      </c>
      <c r="R45" s="402">
        <f t="shared" si="11"/>
        <v>0</v>
      </c>
      <c r="S45" s="402"/>
    </row>
    <row r="46" spans="1:20" ht="26.1" customHeight="1">
      <c r="B46" s="133"/>
      <c r="C46" s="134" t="s">
        <v>121</v>
      </c>
      <c r="D46" s="134" t="s">
        <v>67</v>
      </c>
      <c r="E46" s="103" t="s">
        <v>69</v>
      </c>
      <c r="F46" s="135">
        <v>0.48</v>
      </c>
      <c r="G46" s="136" t="s">
        <v>102</v>
      </c>
      <c r="H46" s="137">
        <f>F46</f>
        <v>0.48</v>
      </c>
      <c r="I46" s="216"/>
      <c r="J46" s="217"/>
      <c r="K46" s="217"/>
      <c r="L46" s="230"/>
      <c r="M46" s="104" t="s">
        <v>136</v>
      </c>
      <c r="N46" s="402"/>
      <c r="O46" s="402" t="str">
        <f t="shared" si="8"/>
        <v>2.2m미만통신설비공</v>
      </c>
      <c r="P46" s="402">
        <f t="shared" si="9"/>
        <v>0</v>
      </c>
      <c r="Q46" s="402">
        <f t="shared" si="10"/>
        <v>0</v>
      </c>
      <c r="R46" s="402">
        <f t="shared" si="11"/>
        <v>0</v>
      </c>
      <c r="S46" s="402"/>
    </row>
    <row r="47" spans="1:20" ht="26.1" customHeight="1">
      <c r="B47" s="79"/>
      <c r="C47" s="80"/>
      <c r="D47" s="81"/>
      <c r="E47" s="28"/>
      <c r="F47" s="82"/>
      <c r="G47" s="83"/>
      <c r="H47" s="84"/>
      <c r="I47" s="214"/>
      <c r="J47" s="215"/>
      <c r="K47" s="215"/>
      <c r="L47" s="228"/>
      <c r="M47" s="85"/>
      <c r="N47" s="402"/>
      <c r="O47" s="402" t="str">
        <f t="shared" si="8"/>
        <v/>
      </c>
      <c r="P47" s="402">
        <f t="shared" si="9"/>
        <v>0</v>
      </c>
      <c r="Q47" s="402">
        <f t="shared" si="10"/>
        <v>0</v>
      </c>
      <c r="R47" s="402">
        <f t="shared" si="11"/>
        <v>0</v>
      </c>
      <c r="S47" s="402"/>
    </row>
    <row r="48" spans="1:20" s="323" customFormat="1" ht="26.1" customHeight="1">
      <c r="A48" s="313"/>
      <c r="B48" s="314">
        <f>B42+1</f>
        <v>109</v>
      </c>
      <c r="C48" s="315" t="s">
        <v>125</v>
      </c>
      <c r="D48" s="316" t="s">
        <v>120</v>
      </c>
      <c r="E48" s="317" t="s">
        <v>13</v>
      </c>
      <c r="F48" s="318"/>
      <c r="G48" s="319"/>
      <c r="H48" s="320"/>
      <c r="I48" s="321"/>
      <c r="J48" s="321"/>
      <c r="K48" s="321"/>
      <c r="L48" s="321"/>
      <c r="M48" s="322"/>
      <c r="N48" s="402"/>
      <c r="O48" s="402" t="str">
        <f t="shared" si="0"/>
        <v>19"랙 캐비닛 철거H 2.2미만</v>
      </c>
      <c r="P48" s="402">
        <f t="shared" si="1"/>
        <v>0</v>
      </c>
      <c r="Q48" s="402">
        <f t="shared" si="2"/>
        <v>0</v>
      </c>
      <c r="R48" s="402">
        <f t="shared" si="3"/>
        <v>0</v>
      </c>
      <c r="S48" s="402"/>
      <c r="T48" s="385"/>
    </row>
    <row r="49" spans="1:20" ht="26.1" customHeight="1">
      <c r="B49" s="36"/>
      <c r="C49" s="86" t="s">
        <v>33</v>
      </c>
      <c r="D49" s="30"/>
      <c r="E49" s="31"/>
      <c r="F49" s="87"/>
      <c r="G49" s="33"/>
      <c r="H49" s="34"/>
      <c r="I49" s="211"/>
      <c r="J49" s="212"/>
      <c r="K49" s="212"/>
      <c r="L49" s="226"/>
      <c r="M49" s="35"/>
      <c r="N49" s="402"/>
      <c r="O49" s="402" t="str">
        <f t="shared" si="0"/>
        <v>노무비</v>
      </c>
      <c r="P49" s="402">
        <f t="shared" si="1"/>
        <v>0</v>
      </c>
      <c r="Q49" s="402">
        <f t="shared" si="2"/>
        <v>0</v>
      </c>
      <c r="R49" s="402">
        <f t="shared" si="3"/>
        <v>0</v>
      </c>
      <c r="S49" s="402"/>
    </row>
    <row r="50" spans="1:20" ht="26.1" customHeight="1">
      <c r="B50" s="37"/>
      <c r="C50" s="38" t="s">
        <v>121</v>
      </c>
      <c r="D50" s="39" t="s">
        <v>67</v>
      </c>
      <c r="E50" s="27" t="s">
        <v>69</v>
      </c>
      <c r="F50" s="61" t="s">
        <v>123</v>
      </c>
      <c r="G50" s="40" t="s">
        <v>108</v>
      </c>
      <c r="H50" s="41">
        <f>0.48*0.3</f>
        <v>0.14399999999999999</v>
      </c>
      <c r="I50" s="208"/>
      <c r="J50" s="209"/>
      <c r="K50" s="209"/>
      <c r="L50" s="227"/>
      <c r="M50" s="42" t="s">
        <v>136</v>
      </c>
      <c r="N50" s="402"/>
      <c r="O50" s="402" t="str">
        <f t="shared" si="0"/>
        <v>2.2m미만통신설비공</v>
      </c>
      <c r="P50" s="402">
        <f t="shared" si="1"/>
        <v>0</v>
      </c>
      <c r="Q50" s="402">
        <f t="shared" si="2"/>
        <v>0</v>
      </c>
      <c r="R50" s="402">
        <f t="shared" si="3"/>
        <v>0</v>
      </c>
      <c r="S50" s="402"/>
    </row>
    <row r="51" spans="1:20" ht="26.1" customHeight="1">
      <c r="B51" s="79"/>
      <c r="C51" s="80"/>
      <c r="D51" s="81"/>
      <c r="E51" s="28"/>
      <c r="F51" s="82"/>
      <c r="G51" s="83"/>
      <c r="H51" s="84"/>
      <c r="I51" s="214"/>
      <c r="J51" s="215"/>
      <c r="K51" s="215"/>
      <c r="L51" s="228"/>
      <c r="M51" s="85"/>
      <c r="N51" s="402"/>
      <c r="O51" s="402" t="str">
        <f t="shared" si="0"/>
        <v/>
      </c>
      <c r="P51" s="402">
        <f t="shared" si="1"/>
        <v>0</v>
      </c>
      <c r="Q51" s="402">
        <f t="shared" si="2"/>
        <v>0</v>
      </c>
      <c r="R51" s="402">
        <f t="shared" si="3"/>
        <v>0</v>
      </c>
      <c r="S51" s="402"/>
    </row>
    <row r="52" spans="1:20" s="323" customFormat="1" ht="26.1" customHeight="1">
      <c r="A52" s="313"/>
      <c r="B52" s="314">
        <f>B48+1</f>
        <v>110</v>
      </c>
      <c r="C52" s="315" t="s">
        <v>2169</v>
      </c>
      <c r="D52" s="316" t="s">
        <v>120</v>
      </c>
      <c r="E52" s="317" t="s">
        <v>13</v>
      </c>
      <c r="F52" s="318"/>
      <c r="G52" s="319"/>
      <c r="H52" s="320"/>
      <c r="I52" s="321"/>
      <c r="J52" s="321"/>
      <c r="K52" s="321"/>
      <c r="L52" s="321"/>
      <c r="M52" s="322"/>
      <c r="N52" s="402"/>
      <c r="O52" s="402" t="str">
        <f t="shared" si="0"/>
        <v>19"랙 캐비닛 설치H 2.2미만</v>
      </c>
      <c r="P52" s="402">
        <f t="shared" si="1"/>
        <v>0</v>
      </c>
      <c r="Q52" s="402">
        <f t="shared" si="2"/>
        <v>0</v>
      </c>
      <c r="R52" s="402">
        <f t="shared" si="3"/>
        <v>0</v>
      </c>
      <c r="S52" s="402"/>
      <c r="T52" s="385"/>
    </row>
    <row r="53" spans="1:20" ht="26.1" customHeight="1">
      <c r="B53" s="36"/>
      <c r="C53" s="86" t="s">
        <v>33</v>
      </c>
      <c r="D53" s="30"/>
      <c r="E53" s="31"/>
      <c r="F53" s="87"/>
      <c r="G53" s="33"/>
      <c r="H53" s="34"/>
      <c r="I53" s="211"/>
      <c r="J53" s="212"/>
      <c r="K53" s="212"/>
      <c r="L53" s="226"/>
      <c r="M53" s="35"/>
      <c r="N53" s="402"/>
      <c r="O53" s="402" t="str">
        <f t="shared" si="0"/>
        <v>노무비</v>
      </c>
      <c r="P53" s="402">
        <f t="shared" si="1"/>
        <v>0</v>
      </c>
      <c r="Q53" s="402">
        <f t="shared" si="2"/>
        <v>0</v>
      </c>
      <c r="R53" s="402">
        <f t="shared" si="3"/>
        <v>0</v>
      </c>
      <c r="S53" s="402"/>
    </row>
    <row r="54" spans="1:20" ht="26.1" customHeight="1">
      <c r="B54" s="37"/>
      <c r="C54" s="38" t="s">
        <v>122</v>
      </c>
      <c r="D54" s="39" t="s">
        <v>67</v>
      </c>
      <c r="E54" s="27" t="s">
        <v>69</v>
      </c>
      <c r="F54" s="61" t="s">
        <v>124</v>
      </c>
      <c r="G54" s="40" t="s">
        <v>108</v>
      </c>
      <c r="H54" s="41">
        <f>0.48*1.8</f>
        <v>0.86399999999999999</v>
      </c>
      <c r="I54" s="208"/>
      <c r="J54" s="209"/>
      <c r="K54" s="209"/>
      <c r="L54" s="227"/>
      <c r="M54" s="42" t="s">
        <v>136</v>
      </c>
      <c r="N54" s="402"/>
      <c r="O54" s="402" t="str">
        <f t="shared" si="0"/>
        <v>2.2m미만통신설비공</v>
      </c>
      <c r="P54" s="402">
        <f t="shared" si="1"/>
        <v>0</v>
      </c>
      <c r="Q54" s="402">
        <f t="shared" si="2"/>
        <v>0</v>
      </c>
      <c r="R54" s="402">
        <f t="shared" si="3"/>
        <v>0</v>
      </c>
      <c r="S54" s="402"/>
    </row>
    <row r="55" spans="1:20" ht="26.1" customHeight="1">
      <c r="B55" s="37"/>
      <c r="C55" s="38"/>
      <c r="D55" s="39"/>
      <c r="E55" s="27"/>
      <c r="F55" s="61"/>
      <c r="G55" s="40"/>
      <c r="H55" s="41"/>
      <c r="I55" s="208"/>
      <c r="J55" s="209"/>
      <c r="K55" s="209"/>
      <c r="L55" s="227"/>
      <c r="M55" s="42"/>
      <c r="N55" s="402"/>
      <c r="O55" s="402" t="str">
        <f t="shared" si="0"/>
        <v/>
      </c>
      <c r="P55" s="402">
        <f t="shared" si="1"/>
        <v>0</v>
      </c>
      <c r="Q55" s="402">
        <f t="shared" si="2"/>
        <v>0</v>
      </c>
      <c r="R55" s="402">
        <f t="shared" si="3"/>
        <v>0</v>
      </c>
      <c r="S55" s="402"/>
    </row>
    <row r="56" spans="1:20" s="323" customFormat="1" ht="26.1" customHeight="1">
      <c r="A56" s="313"/>
      <c r="B56" s="314">
        <f>B52+1</f>
        <v>111</v>
      </c>
      <c r="C56" s="315" t="s">
        <v>1408</v>
      </c>
      <c r="D56" s="316" t="s">
        <v>1719</v>
      </c>
      <c r="E56" s="317" t="s">
        <v>30</v>
      </c>
      <c r="F56" s="318"/>
      <c r="G56" s="319"/>
      <c r="H56" s="320"/>
      <c r="I56" s="321"/>
      <c r="J56" s="321"/>
      <c r="K56" s="321"/>
      <c r="L56" s="321"/>
      <c r="M56" s="322"/>
      <c r="N56" s="402"/>
      <c r="O56" s="402" t="str">
        <f t="shared" si="0"/>
        <v>위성단말기(인마샛) 설치인말샛트 4세대 단말기, 거치대, 전파보호함 포함</v>
      </c>
      <c r="P56" s="402">
        <f t="shared" si="1"/>
        <v>0</v>
      </c>
      <c r="Q56" s="402">
        <f t="shared" si="2"/>
        <v>0</v>
      </c>
      <c r="R56" s="402">
        <f t="shared" si="3"/>
        <v>0</v>
      </c>
      <c r="S56" s="402"/>
      <c r="T56" s="385"/>
    </row>
    <row r="57" spans="1:20" ht="26.1" customHeight="1">
      <c r="B57" s="29"/>
      <c r="C57" s="47" t="s">
        <v>1404</v>
      </c>
      <c r="D57" s="30"/>
      <c r="E57" s="31"/>
      <c r="F57" s="32"/>
      <c r="G57" s="33"/>
      <c r="H57" s="34"/>
      <c r="I57" s="211"/>
      <c r="J57" s="212"/>
      <c r="K57" s="212"/>
      <c r="L57" s="226"/>
      <c r="M57" s="35"/>
      <c r="N57" s="402"/>
      <c r="O57" s="402" t="str">
        <f t="shared" si="0"/>
        <v>재료비</v>
      </c>
      <c r="P57" s="402">
        <f t="shared" si="1"/>
        <v>0</v>
      </c>
      <c r="Q57" s="402">
        <f t="shared" si="2"/>
        <v>0</v>
      </c>
      <c r="R57" s="402">
        <f t="shared" si="3"/>
        <v>0</v>
      </c>
      <c r="S57" s="402"/>
    </row>
    <row r="58" spans="1:20" ht="26.1" customHeight="1">
      <c r="B58" s="48"/>
      <c r="C58" s="39" t="s">
        <v>1410</v>
      </c>
      <c r="D58" s="39" t="s">
        <v>1409</v>
      </c>
      <c r="E58" s="27" t="s">
        <v>74</v>
      </c>
      <c r="F58" s="61">
        <v>1</v>
      </c>
      <c r="G58" s="40" t="s">
        <v>102</v>
      </c>
      <c r="H58" s="41">
        <f>F58</f>
        <v>1</v>
      </c>
      <c r="I58" s="208"/>
      <c r="J58" s="209"/>
      <c r="K58" s="209"/>
      <c r="L58" s="227"/>
      <c r="M58" s="42"/>
      <c r="N58" s="402"/>
      <c r="O58" s="402" t="str">
        <f t="shared" si="0"/>
        <v>위성단말기(인마샛)인말샛트 4세대</v>
      </c>
      <c r="P58" s="402">
        <f t="shared" si="1"/>
        <v>0</v>
      </c>
      <c r="Q58" s="402">
        <f t="shared" si="2"/>
        <v>0</v>
      </c>
      <c r="R58" s="402">
        <f t="shared" si="3"/>
        <v>0</v>
      </c>
      <c r="S58" s="402"/>
    </row>
    <row r="59" spans="1:20" ht="26.1" customHeight="1">
      <c r="B59" s="37"/>
      <c r="C59" s="39" t="s">
        <v>1411</v>
      </c>
      <c r="D59" s="39" t="s">
        <v>1412</v>
      </c>
      <c r="E59" s="27" t="s">
        <v>1679</v>
      </c>
      <c r="F59" s="61">
        <v>1</v>
      </c>
      <c r="G59" s="40" t="s">
        <v>102</v>
      </c>
      <c r="H59" s="41">
        <f>F59</f>
        <v>1</v>
      </c>
      <c r="I59" s="208"/>
      <c r="J59" s="209"/>
      <c r="K59" s="209"/>
      <c r="L59" s="227"/>
      <c r="M59" s="42"/>
      <c r="N59" s="402"/>
      <c r="O59" s="402" t="str">
        <f t="shared" si="0"/>
        <v>단말기기거치대강광제작사양,1m</v>
      </c>
      <c r="P59" s="402">
        <f t="shared" si="1"/>
        <v>0</v>
      </c>
      <c r="Q59" s="402">
        <f t="shared" si="2"/>
        <v>0</v>
      </c>
      <c r="R59" s="402">
        <f t="shared" si="3"/>
        <v>0</v>
      </c>
      <c r="S59" s="402"/>
    </row>
    <row r="60" spans="1:20" ht="26.1" customHeight="1">
      <c r="B60" s="37"/>
      <c r="C60" s="39" t="s">
        <v>1680</v>
      </c>
      <c r="D60" s="39" t="s">
        <v>1681</v>
      </c>
      <c r="E60" s="27" t="s">
        <v>1679</v>
      </c>
      <c r="F60" s="61">
        <v>1</v>
      </c>
      <c r="G60" s="40" t="s">
        <v>102</v>
      </c>
      <c r="H60" s="41">
        <f>F60</f>
        <v>1</v>
      </c>
      <c r="I60" s="208"/>
      <c r="J60" s="209"/>
      <c r="K60" s="209"/>
      <c r="L60" s="227"/>
      <c r="M60" s="42"/>
      <c r="N60" s="402"/>
      <c r="O60" s="402"/>
      <c r="P60" s="402"/>
      <c r="Q60" s="402"/>
      <c r="R60" s="402"/>
      <c r="S60" s="402"/>
    </row>
    <row r="61" spans="1:20" ht="26.1" customHeight="1">
      <c r="B61" s="37"/>
      <c r="C61" s="60" t="s">
        <v>33</v>
      </c>
      <c r="D61" s="39"/>
      <c r="E61" s="26"/>
      <c r="F61" s="61"/>
      <c r="G61" s="40"/>
      <c r="H61" s="41"/>
      <c r="I61" s="208"/>
      <c r="J61" s="209"/>
      <c r="K61" s="209"/>
      <c r="L61" s="227"/>
      <c r="M61" s="42"/>
      <c r="N61" s="402"/>
      <c r="O61" s="402" t="str">
        <f t="shared" si="0"/>
        <v>노무비</v>
      </c>
      <c r="P61" s="402">
        <f t="shared" si="1"/>
        <v>0</v>
      </c>
      <c r="Q61" s="402">
        <f t="shared" si="2"/>
        <v>0</v>
      </c>
      <c r="R61" s="402">
        <f t="shared" si="3"/>
        <v>0</v>
      </c>
      <c r="S61" s="402"/>
    </row>
    <row r="62" spans="1:20" ht="26.1" customHeight="1">
      <c r="B62" s="37"/>
      <c r="C62" s="38" t="s">
        <v>1460</v>
      </c>
      <c r="D62" s="38" t="s">
        <v>305</v>
      </c>
      <c r="E62" s="27" t="s">
        <v>69</v>
      </c>
      <c r="F62" s="61">
        <v>0.42</v>
      </c>
      <c r="G62" s="40" t="s">
        <v>102</v>
      </c>
      <c r="H62" s="41">
        <f>F62</f>
        <v>0.42</v>
      </c>
      <c r="I62" s="208"/>
      <c r="J62" s="209"/>
      <c r="K62" s="209"/>
      <c r="L62" s="227"/>
      <c r="M62" s="42" t="s">
        <v>549</v>
      </c>
      <c r="N62" s="402"/>
      <c r="O62" s="402" t="str">
        <f t="shared" si="0"/>
        <v>설치무선안테나공</v>
      </c>
      <c r="P62" s="402">
        <f t="shared" si="1"/>
        <v>0</v>
      </c>
      <c r="Q62" s="402">
        <f t="shared" si="2"/>
        <v>0</v>
      </c>
      <c r="R62" s="402">
        <f t="shared" si="3"/>
        <v>0</v>
      </c>
      <c r="S62" s="402"/>
    </row>
    <row r="63" spans="1:20" ht="26.1" customHeight="1">
      <c r="B63" s="37"/>
      <c r="C63" s="38"/>
      <c r="D63" s="39"/>
      <c r="E63" s="27"/>
      <c r="F63" s="61"/>
      <c r="G63" s="40"/>
      <c r="H63" s="41"/>
      <c r="I63" s="208"/>
      <c r="J63" s="209"/>
      <c r="K63" s="209"/>
      <c r="L63" s="227"/>
      <c r="M63" s="42"/>
      <c r="N63" s="402"/>
      <c r="O63" s="402" t="str">
        <f t="shared" si="0"/>
        <v/>
      </c>
      <c r="P63" s="402">
        <f t="shared" si="1"/>
        <v>0</v>
      </c>
      <c r="Q63" s="402">
        <f t="shared" si="2"/>
        <v>0</v>
      </c>
      <c r="R63" s="402">
        <f t="shared" si="3"/>
        <v>0</v>
      </c>
      <c r="S63" s="402"/>
    </row>
    <row r="64" spans="1:20" s="323" customFormat="1" ht="26.1" customHeight="1">
      <c r="A64" s="313"/>
      <c r="B64" s="314">
        <f>B56+1</f>
        <v>112</v>
      </c>
      <c r="C64" s="315" t="s">
        <v>1413</v>
      </c>
      <c r="D64" s="316" t="s">
        <v>1414</v>
      </c>
      <c r="E64" s="317" t="s">
        <v>74</v>
      </c>
      <c r="F64" s="318"/>
      <c r="G64" s="319"/>
      <c r="H64" s="320"/>
      <c r="I64" s="321"/>
      <c r="J64" s="321"/>
      <c r="K64" s="321"/>
      <c r="L64" s="321"/>
      <c r="M64" s="322"/>
      <c r="N64" s="402"/>
      <c r="O64" s="402" t="str">
        <f t="shared" si="0"/>
        <v>인마샛 원격측정장치(RTU) 설치L-BAND위성, KU-BAND위성 겸용</v>
      </c>
      <c r="P64" s="402">
        <f t="shared" si="1"/>
        <v>0</v>
      </c>
      <c r="Q64" s="402">
        <f t="shared" si="2"/>
        <v>0</v>
      </c>
      <c r="R64" s="402">
        <f t="shared" si="3"/>
        <v>0</v>
      </c>
      <c r="S64" s="402"/>
      <c r="T64" s="385"/>
    </row>
    <row r="65" spans="1:20" ht="26.1" customHeight="1">
      <c r="B65" s="643"/>
      <c r="C65" s="644" t="s">
        <v>1404</v>
      </c>
      <c r="D65" s="425"/>
      <c r="E65" s="645"/>
      <c r="F65" s="646"/>
      <c r="G65" s="427"/>
      <c r="H65" s="428"/>
      <c r="I65" s="429"/>
      <c r="J65" s="430"/>
      <c r="K65" s="430"/>
      <c r="L65" s="431"/>
      <c r="M65" s="432"/>
      <c r="N65" s="402"/>
      <c r="O65" s="402" t="str">
        <f t="shared" si="0"/>
        <v>재료비</v>
      </c>
      <c r="P65" s="402">
        <f t="shared" si="1"/>
        <v>0</v>
      </c>
      <c r="Q65" s="402">
        <f t="shared" si="2"/>
        <v>0</v>
      </c>
      <c r="R65" s="402">
        <f t="shared" si="3"/>
        <v>0</v>
      </c>
      <c r="S65" s="402"/>
    </row>
    <row r="66" spans="1:20" ht="26.1" customHeight="1">
      <c r="B66" s="37"/>
      <c r="C66" s="38" t="s">
        <v>1415</v>
      </c>
      <c r="D66" s="39" t="s">
        <v>1414</v>
      </c>
      <c r="E66" s="27" t="s">
        <v>74</v>
      </c>
      <c r="F66" s="61">
        <v>1</v>
      </c>
      <c r="G66" s="40" t="s">
        <v>102</v>
      </c>
      <c r="H66" s="41">
        <f>F66</f>
        <v>1</v>
      </c>
      <c r="I66" s="208"/>
      <c r="J66" s="209"/>
      <c r="K66" s="209"/>
      <c r="L66" s="227"/>
      <c r="M66" s="42"/>
      <c r="N66" s="402"/>
      <c r="O66" s="402" t="str">
        <f t="shared" si="0"/>
        <v>인마샛 원격측정장치(RTU)L-BAND위성, KU-BAND위성 겸용</v>
      </c>
      <c r="P66" s="402">
        <f t="shared" si="1"/>
        <v>0</v>
      </c>
      <c r="Q66" s="402">
        <f t="shared" si="2"/>
        <v>0</v>
      </c>
      <c r="R66" s="402">
        <f t="shared" si="3"/>
        <v>0</v>
      </c>
      <c r="S66" s="402"/>
    </row>
    <row r="67" spans="1:20" ht="26.1" customHeight="1">
      <c r="B67" s="37"/>
      <c r="C67" s="60" t="s">
        <v>33</v>
      </c>
      <c r="D67" s="39">
        <v>0</v>
      </c>
      <c r="E67" s="26">
        <v>0</v>
      </c>
      <c r="F67" s="61"/>
      <c r="G67" s="40"/>
      <c r="H67" s="41"/>
      <c r="I67" s="208"/>
      <c r="J67" s="209"/>
      <c r="K67" s="209"/>
      <c r="L67" s="227"/>
      <c r="M67" s="42"/>
      <c r="N67" s="402"/>
      <c r="O67" s="402" t="str">
        <f t="shared" si="0"/>
        <v>노무비0</v>
      </c>
      <c r="P67" s="402">
        <f t="shared" si="1"/>
        <v>0</v>
      </c>
      <c r="Q67" s="402">
        <f t="shared" si="2"/>
        <v>0</v>
      </c>
      <c r="R67" s="402">
        <f t="shared" si="3"/>
        <v>0</v>
      </c>
      <c r="S67" s="402"/>
    </row>
    <row r="68" spans="1:20" ht="26.1" customHeight="1">
      <c r="B68" s="37"/>
      <c r="C68" s="38" t="s">
        <v>1460</v>
      </c>
      <c r="D68" s="537" t="s">
        <v>341</v>
      </c>
      <c r="E68" s="27" t="s">
        <v>69</v>
      </c>
      <c r="F68" s="61">
        <v>0.38</v>
      </c>
      <c r="G68" s="40" t="s">
        <v>102</v>
      </c>
      <c r="H68" s="41">
        <f>F68</f>
        <v>0.38</v>
      </c>
      <c r="I68" s="208"/>
      <c r="J68" s="209"/>
      <c r="K68" s="209"/>
      <c r="L68" s="227"/>
      <c r="M68" s="42" t="s">
        <v>550</v>
      </c>
      <c r="N68" s="402"/>
      <c r="O68" s="402" t="str">
        <f t="shared" ref="O68:O148" si="12">CONCATENATE(C68,D68)</f>
        <v>설치S/W시험사</v>
      </c>
      <c r="P68" s="402">
        <f t="shared" ref="P68:P148" si="13">J68</f>
        <v>0</v>
      </c>
      <c r="Q68" s="402">
        <f t="shared" ref="Q68:Q148" si="14">K68</f>
        <v>0</v>
      </c>
      <c r="R68" s="402">
        <f t="shared" ref="R68:R148" si="15">L68</f>
        <v>0</v>
      </c>
      <c r="S68" s="402"/>
    </row>
    <row r="69" spans="1:20" ht="26.1" customHeight="1">
      <c r="B69" s="37"/>
      <c r="C69" s="38"/>
      <c r="D69" s="537" t="s">
        <v>340</v>
      </c>
      <c r="E69" s="27" t="s">
        <v>69</v>
      </c>
      <c r="F69" s="61">
        <v>0.23</v>
      </c>
      <c r="G69" s="40" t="s">
        <v>102</v>
      </c>
      <c r="H69" s="41">
        <f>F69</f>
        <v>0.23</v>
      </c>
      <c r="I69" s="208"/>
      <c r="J69" s="209"/>
      <c r="K69" s="209"/>
      <c r="L69" s="227"/>
      <c r="M69" s="42"/>
      <c r="N69" s="402"/>
      <c r="O69" s="402" t="str">
        <f t="shared" si="12"/>
        <v>H/W시험사</v>
      </c>
      <c r="P69" s="402">
        <f t="shared" si="13"/>
        <v>0</v>
      </c>
      <c r="Q69" s="402">
        <f t="shared" si="14"/>
        <v>0</v>
      </c>
      <c r="R69" s="402">
        <f t="shared" si="15"/>
        <v>0</v>
      </c>
      <c r="S69" s="402"/>
    </row>
    <row r="70" spans="1:20" ht="26.1" customHeight="1">
      <c r="B70" s="37"/>
      <c r="C70" s="38"/>
      <c r="D70" s="39"/>
      <c r="E70" s="27"/>
      <c r="F70" s="61"/>
      <c r="G70" s="40"/>
      <c r="H70" s="41"/>
      <c r="I70" s="208"/>
      <c r="J70" s="209"/>
      <c r="K70" s="209"/>
      <c r="L70" s="227"/>
      <c r="M70" s="42"/>
      <c r="N70" s="402"/>
      <c r="O70" s="402" t="str">
        <f t="shared" si="12"/>
        <v/>
      </c>
      <c r="P70" s="402">
        <f t="shared" si="13"/>
        <v>0</v>
      </c>
      <c r="Q70" s="402">
        <f t="shared" si="14"/>
        <v>0</v>
      </c>
      <c r="R70" s="402">
        <f t="shared" si="15"/>
        <v>0</v>
      </c>
      <c r="S70" s="402"/>
    </row>
    <row r="71" spans="1:20" s="323" customFormat="1" ht="26.1" customHeight="1">
      <c r="A71" s="313"/>
      <c r="B71" s="314">
        <f>B64+1</f>
        <v>113</v>
      </c>
      <c r="C71" s="315" t="s">
        <v>1610</v>
      </c>
      <c r="D71" s="316" t="s">
        <v>1414</v>
      </c>
      <c r="E71" s="317" t="s">
        <v>74</v>
      </c>
      <c r="F71" s="318"/>
      <c r="G71" s="319"/>
      <c r="H71" s="320"/>
      <c r="I71" s="321"/>
      <c r="J71" s="321"/>
      <c r="K71" s="321"/>
      <c r="L71" s="321"/>
      <c r="M71" s="322"/>
      <c r="N71" s="402"/>
      <c r="O71" s="402" t="str">
        <f t="shared" si="12"/>
        <v>인마샛 원격측정장치(RTU) 철거/재설치L-BAND위성, KU-BAND위성 겸용</v>
      </c>
      <c r="P71" s="402">
        <f t="shared" si="13"/>
        <v>0</v>
      </c>
      <c r="Q71" s="402">
        <f t="shared" si="14"/>
        <v>0</v>
      </c>
      <c r="R71" s="402">
        <f t="shared" si="15"/>
        <v>0</v>
      </c>
      <c r="S71" s="402"/>
      <c r="T71" s="385"/>
    </row>
    <row r="72" spans="1:20" ht="26.1" customHeight="1">
      <c r="B72" s="37"/>
      <c r="C72" s="60" t="s">
        <v>33</v>
      </c>
      <c r="D72" s="39">
        <v>0</v>
      </c>
      <c r="E72" s="26">
        <v>0</v>
      </c>
      <c r="F72" s="61"/>
      <c r="G72" s="40"/>
      <c r="H72" s="41"/>
      <c r="I72" s="208"/>
      <c r="J72" s="209"/>
      <c r="K72" s="209"/>
      <c r="L72" s="227"/>
      <c r="M72" s="42"/>
      <c r="N72" s="402"/>
      <c r="O72" s="402" t="str">
        <f t="shared" si="12"/>
        <v>노무비0</v>
      </c>
      <c r="P72" s="402">
        <f t="shared" si="13"/>
        <v>0</v>
      </c>
      <c r="Q72" s="402">
        <f t="shared" si="14"/>
        <v>0</v>
      </c>
      <c r="R72" s="402">
        <f t="shared" si="15"/>
        <v>0</v>
      </c>
      <c r="S72" s="402"/>
    </row>
    <row r="73" spans="1:20" ht="26.1" customHeight="1">
      <c r="B73" s="37"/>
      <c r="C73" s="38" t="s">
        <v>1460</v>
      </c>
      <c r="D73" s="537" t="s">
        <v>341</v>
      </c>
      <c r="E73" s="27" t="s">
        <v>69</v>
      </c>
      <c r="F73" s="61" t="s">
        <v>1788</v>
      </c>
      <c r="G73" s="40" t="s">
        <v>102</v>
      </c>
      <c r="H73" s="41">
        <f>0.38 * 1.8</f>
        <v>0.68400000000000005</v>
      </c>
      <c r="I73" s="208"/>
      <c r="J73" s="209"/>
      <c r="K73" s="209"/>
      <c r="L73" s="227"/>
      <c r="M73" s="42" t="s">
        <v>550</v>
      </c>
      <c r="N73" s="402"/>
      <c r="O73" s="402" t="str">
        <f t="shared" ref="O73:O75" si="16">CONCATENATE(C73,D73)</f>
        <v>설치S/W시험사</v>
      </c>
      <c r="P73" s="402">
        <f t="shared" ref="P73:P75" si="17">J73</f>
        <v>0</v>
      </c>
      <c r="Q73" s="402">
        <f t="shared" ref="Q73:Q75" si="18">K73</f>
        <v>0</v>
      </c>
      <c r="R73" s="402">
        <f t="shared" ref="R73:R75" si="19">L73</f>
        <v>0</v>
      </c>
      <c r="S73" s="402"/>
    </row>
    <row r="74" spans="1:20" ht="26.1" customHeight="1">
      <c r="B74" s="37"/>
      <c r="C74" s="38"/>
      <c r="D74" s="538" t="s">
        <v>340</v>
      </c>
      <c r="E74" s="27" t="s">
        <v>69</v>
      </c>
      <c r="F74" s="61" t="s">
        <v>143</v>
      </c>
      <c r="G74" s="40" t="s">
        <v>102</v>
      </c>
      <c r="H74" s="41">
        <f>0.23 * 1.8</f>
        <v>0.41400000000000003</v>
      </c>
      <c r="I74" s="208"/>
      <c r="J74" s="209"/>
      <c r="K74" s="209"/>
      <c r="L74" s="227"/>
      <c r="M74" s="42"/>
      <c r="N74" s="402"/>
      <c r="O74" s="402" t="str">
        <f t="shared" si="16"/>
        <v>H/W시험사</v>
      </c>
      <c r="P74" s="402">
        <f t="shared" si="17"/>
        <v>0</v>
      </c>
      <c r="Q74" s="402">
        <f t="shared" si="18"/>
        <v>0</v>
      </c>
      <c r="R74" s="402">
        <f t="shared" si="19"/>
        <v>0</v>
      </c>
      <c r="S74" s="402"/>
    </row>
    <row r="75" spans="1:20" ht="26.1" customHeight="1">
      <c r="B75" s="37"/>
      <c r="C75" s="38"/>
      <c r="D75" s="39"/>
      <c r="E75" s="27"/>
      <c r="F75" s="61"/>
      <c r="G75" s="40"/>
      <c r="H75" s="41"/>
      <c r="I75" s="208"/>
      <c r="J75" s="209"/>
      <c r="K75" s="209"/>
      <c r="L75" s="227"/>
      <c r="M75" s="42"/>
      <c r="N75" s="402"/>
      <c r="O75" s="402" t="str">
        <f t="shared" si="16"/>
        <v/>
      </c>
      <c r="P75" s="402">
        <f t="shared" si="17"/>
        <v>0</v>
      </c>
      <c r="Q75" s="402">
        <f t="shared" si="18"/>
        <v>0</v>
      </c>
      <c r="R75" s="402">
        <f t="shared" si="19"/>
        <v>0</v>
      </c>
      <c r="S75" s="402"/>
    </row>
    <row r="76" spans="1:20" s="323" customFormat="1" ht="26.1" customHeight="1">
      <c r="A76" s="313"/>
      <c r="B76" s="314">
        <f>B71+1</f>
        <v>114</v>
      </c>
      <c r="C76" s="315" t="s">
        <v>1416</v>
      </c>
      <c r="D76" s="316" t="s">
        <v>1417</v>
      </c>
      <c r="E76" s="317" t="s">
        <v>78</v>
      </c>
      <c r="F76" s="318"/>
      <c r="G76" s="319"/>
      <c r="H76" s="320"/>
      <c r="I76" s="321"/>
      <c r="J76" s="321"/>
      <c r="K76" s="321"/>
      <c r="L76" s="321"/>
      <c r="M76" s="322"/>
      <c r="N76" s="402"/>
      <c r="O76" s="402" t="str">
        <f t="shared" si="12"/>
        <v>위성단말 케이블 설치AWG20X6C</v>
      </c>
      <c r="P76" s="402">
        <f t="shared" si="13"/>
        <v>0</v>
      </c>
      <c r="Q76" s="402">
        <f t="shared" si="14"/>
        <v>0</v>
      </c>
      <c r="R76" s="402">
        <f t="shared" si="15"/>
        <v>0</v>
      </c>
      <c r="S76" s="402"/>
      <c r="T76" s="385"/>
    </row>
    <row r="77" spans="1:20" ht="26.1" customHeight="1">
      <c r="B77" s="29"/>
      <c r="C77" s="47" t="s">
        <v>1404</v>
      </c>
      <c r="D77" s="30"/>
      <c r="E77" s="31"/>
      <c r="F77" s="32"/>
      <c r="G77" s="33"/>
      <c r="H77" s="34"/>
      <c r="I77" s="211"/>
      <c r="J77" s="212"/>
      <c r="K77" s="212"/>
      <c r="L77" s="226"/>
      <c r="M77" s="35"/>
      <c r="N77" s="402"/>
      <c r="O77" s="402" t="str">
        <f t="shared" si="12"/>
        <v>재료비</v>
      </c>
      <c r="P77" s="402">
        <f t="shared" si="13"/>
        <v>0</v>
      </c>
      <c r="Q77" s="402">
        <f t="shared" si="14"/>
        <v>0</v>
      </c>
      <c r="R77" s="402">
        <f t="shared" si="15"/>
        <v>0</v>
      </c>
      <c r="S77" s="402"/>
    </row>
    <row r="78" spans="1:20" ht="26.1" customHeight="1">
      <c r="B78" s="48"/>
      <c r="C78" s="39" t="s">
        <v>1418</v>
      </c>
      <c r="D78" s="39" t="s">
        <v>1804</v>
      </c>
      <c r="E78" s="27" t="s">
        <v>78</v>
      </c>
      <c r="F78" s="61">
        <v>1</v>
      </c>
      <c r="G78" s="40" t="s">
        <v>102</v>
      </c>
      <c r="H78" s="41">
        <f>F78</f>
        <v>1</v>
      </c>
      <c r="I78" s="208"/>
      <c r="J78" s="209"/>
      <c r="K78" s="209"/>
      <c r="L78" s="227"/>
      <c r="M78" s="42"/>
      <c r="N78" s="402"/>
      <c r="O78" s="402" t="str">
        <f t="shared" si="12"/>
        <v>위성단말 케이블AWG20X6C</v>
      </c>
      <c r="P78" s="402">
        <f t="shared" si="13"/>
        <v>0</v>
      </c>
      <c r="Q78" s="402">
        <f t="shared" si="14"/>
        <v>0</v>
      </c>
      <c r="R78" s="402">
        <f t="shared" si="15"/>
        <v>0</v>
      </c>
      <c r="S78" s="402"/>
    </row>
    <row r="79" spans="1:20" ht="26.1" customHeight="1">
      <c r="B79" s="37"/>
      <c r="C79" s="60" t="s">
        <v>33</v>
      </c>
      <c r="D79" s="39">
        <v>0</v>
      </c>
      <c r="E79" s="26">
        <v>0</v>
      </c>
      <c r="F79" s="61"/>
      <c r="G79" s="40"/>
      <c r="H79" s="41"/>
      <c r="I79" s="208"/>
      <c r="J79" s="209"/>
      <c r="K79" s="209"/>
      <c r="L79" s="227"/>
      <c r="M79" s="42"/>
      <c r="N79" s="402"/>
      <c r="O79" s="402" t="str">
        <f t="shared" si="12"/>
        <v>노무비0</v>
      </c>
      <c r="P79" s="402">
        <f t="shared" si="13"/>
        <v>0</v>
      </c>
      <c r="Q79" s="402">
        <f t="shared" si="14"/>
        <v>0</v>
      </c>
      <c r="R79" s="402">
        <f t="shared" si="15"/>
        <v>0</v>
      </c>
      <c r="S79" s="402"/>
    </row>
    <row r="80" spans="1:20" s="509" customFormat="1" ht="26.1" customHeight="1">
      <c r="A80" s="507"/>
      <c r="B80" s="511"/>
      <c r="C80" s="512" t="s">
        <v>1460</v>
      </c>
      <c r="D80" s="512" t="s">
        <v>304</v>
      </c>
      <c r="E80" s="513" t="s">
        <v>69</v>
      </c>
      <c r="F80" s="514" t="s">
        <v>1805</v>
      </c>
      <c r="G80" s="515" t="s">
        <v>102</v>
      </c>
      <c r="H80" s="516">
        <f>0.3/10</f>
        <v>0.03</v>
      </c>
      <c r="I80" s="517"/>
      <c r="J80" s="518"/>
      <c r="K80" s="518"/>
      <c r="L80" s="519"/>
      <c r="M80" s="504" t="s">
        <v>551</v>
      </c>
      <c r="N80" s="402"/>
      <c r="O80" s="402" t="str">
        <f t="shared" si="12"/>
        <v>설치통신케이블공</v>
      </c>
      <c r="P80" s="402">
        <f t="shared" si="13"/>
        <v>0</v>
      </c>
      <c r="Q80" s="402">
        <f t="shared" si="14"/>
        <v>0</v>
      </c>
      <c r="R80" s="402">
        <f t="shared" si="15"/>
        <v>0</v>
      </c>
      <c r="S80" s="402"/>
      <c r="T80" s="508"/>
    </row>
    <row r="81" spans="1:20" ht="26.1" customHeight="1">
      <c r="B81" s="37"/>
      <c r="C81" s="38"/>
      <c r="D81" s="39"/>
      <c r="E81" s="27"/>
      <c r="F81" s="61"/>
      <c r="G81" s="40"/>
      <c r="H81" s="41"/>
      <c r="I81" s="208"/>
      <c r="J81" s="209"/>
      <c r="K81" s="209"/>
      <c r="L81" s="227"/>
      <c r="M81" s="42"/>
      <c r="N81" s="402"/>
      <c r="O81" s="402" t="str">
        <f t="shared" si="12"/>
        <v/>
      </c>
      <c r="P81" s="402">
        <f t="shared" si="13"/>
        <v>0</v>
      </c>
      <c r="Q81" s="402">
        <f t="shared" si="14"/>
        <v>0</v>
      </c>
      <c r="R81" s="402">
        <f t="shared" si="15"/>
        <v>0</v>
      </c>
      <c r="S81" s="402"/>
    </row>
    <row r="82" spans="1:20" s="323" customFormat="1" ht="26.1" customHeight="1">
      <c r="A82" s="313"/>
      <c r="B82" s="329" t="s">
        <v>126</v>
      </c>
      <c r="C82" s="330"/>
      <c r="D82" s="331"/>
      <c r="E82" s="332"/>
      <c r="F82" s="333"/>
      <c r="G82" s="334"/>
      <c r="H82" s="335"/>
      <c r="I82" s="336"/>
      <c r="J82" s="336"/>
      <c r="K82" s="336"/>
      <c r="L82" s="336"/>
      <c r="M82" s="337"/>
      <c r="N82" s="402"/>
      <c r="O82" s="402" t="str">
        <f t="shared" si="12"/>
        <v/>
      </c>
      <c r="P82" s="402">
        <f t="shared" si="13"/>
        <v>0</v>
      </c>
      <c r="Q82" s="402">
        <f t="shared" si="14"/>
        <v>0</v>
      </c>
      <c r="R82" s="402">
        <f t="shared" si="15"/>
        <v>0</v>
      </c>
      <c r="S82" s="402"/>
      <c r="T82" s="385"/>
    </row>
    <row r="83" spans="1:20" s="323" customFormat="1" ht="26.1" customHeight="1">
      <c r="A83" s="313"/>
      <c r="B83" s="314">
        <v>201</v>
      </c>
      <c r="C83" s="315" t="s">
        <v>1419</v>
      </c>
      <c r="D83" s="316" t="s">
        <v>365</v>
      </c>
      <c r="E83" s="317" t="s">
        <v>131</v>
      </c>
      <c r="F83" s="318"/>
      <c r="G83" s="319"/>
      <c r="H83" s="320"/>
      <c r="I83" s="321"/>
      <c r="J83" s="321"/>
      <c r="K83" s="321"/>
      <c r="L83" s="321"/>
      <c r="M83" s="322"/>
      <c r="N83" s="402"/>
      <c r="O83" s="402" t="str">
        <f t="shared" si="12"/>
        <v>VHF 송수신기 설치10W 저전력형, 150MHz 대역</v>
      </c>
      <c r="P83" s="402">
        <f t="shared" si="13"/>
        <v>0</v>
      </c>
      <c r="Q83" s="402">
        <f t="shared" si="14"/>
        <v>0</v>
      </c>
      <c r="R83" s="402">
        <f t="shared" si="15"/>
        <v>0</v>
      </c>
      <c r="S83" s="402"/>
      <c r="T83" s="385"/>
    </row>
    <row r="84" spans="1:20" ht="26.1" customHeight="1">
      <c r="B84" s="36"/>
      <c r="C84" s="86" t="s">
        <v>1404</v>
      </c>
      <c r="D84" s="30"/>
      <c r="E84" s="120"/>
      <c r="F84" s="121"/>
      <c r="G84" s="122"/>
      <c r="H84" s="123"/>
      <c r="I84" s="222"/>
      <c r="J84" s="222"/>
      <c r="K84" s="222"/>
      <c r="L84" s="222"/>
      <c r="M84" s="124"/>
      <c r="N84" s="402"/>
      <c r="O84" s="402" t="str">
        <f t="shared" si="12"/>
        <v>재료비</v>
      </c>
      <c r="P84" s="402">
        <f t="shared" si="13"/>
        <v>0</v>
      </c>
      <c r="Q84" s="402">
        <f t="shared" si="14"/>
        <v>0</v>
      </c>
      <c r="R84" s="402">
        <f t="shared" si="15"/>
        <v>0</v>
      </c>
      <c r="S84" s="402"/>
    </row>
    <row r="85" spans="1:20" ht="26.1" customHeight="1">
      <c r="B85" s="37"/>
      <c r="C85" s="39" t="s">
        <v>364</v>
      </c>
      <c r="D85" s="39" t="s">
        <v>365</v>
      </c>
      <c r="E85" s="108"/>
      <c r="F85" s="107">
        <v>1</v>
      </c>
      <c r="G85" s="109"/>
      <c r="H85" s="340">
        <f>F85</f>
        <v>1</v>
      </c>
      <c r="I85" s="208"/>
      <c r="J85" s="209"/>
      <c r="K85" s="209"/>
      <c r="L85" s="227"/>
      <c r="M85" s="43"/>
      <c r="N85" s="402"/>
      <c r="O85" s="402" t="str">
        <f t="shared" si="12"/>
        <v>VHF 송수신기10W 저전력형, 150MHz 대역</v>
      </c>
      <c r="P85" s="402">
        <f t="shared" si="13"/>
        <v>0</v>
      </c>
      <c r="Q85" s="402">
        <f t="shared" si="14"/>
        <v>0</v>
      </c>
      <c r="R85" s="402">
        <f t="shared" si="15"/>
        <v>0</v>
      </c>
      <c r="S85" s="402"/>
    </row>
    <row r="86" spans="1:20" ht="26.1" customHeight="1">
      <c r="B86" s="37"/>
      <c r="C86" s="60" t="s">
        <v>33</v>
      </c>
      <c r="D86" s="39"/>
      <c r="E86" s="26"/>
      <c r="F86" s="61"/>
      <c r="G86" s="40"/>
      <c r="H86" s="41"/>
      <c r="I86" s="208"/>
      <c r="J86" s="209"/>
      <c r="K86" s="209"/>
      <c r="L86" s="227"/>
      <c r="M86" s="42"/>
      <c r="N86" s="402"/>
      <c r="O86" s="402" t="str">
        <f t="shared" si="12"/>
        <v>노무비</v>
      </c>
      <c r="P86" s="402">
        <f t="shared" si="13"/>
        <v>0</v>
      </c>
      <c r="Q86" s="402">
        <f t="shared" si="14"/>
        <v>0</v>
      </c>
      <c r="R86" s="402">
        <f t="shared" si="15"/>
        <v>0</v>
      </c>
      <c r="S86" s="402"/>
    </row>
    <row r="87" spans="1:20" ht="26.1" customHeight="1">
      <c r="B87" s="378"/>
      <c r="C87" s="379" t="s">
        <v>130</v>
      </c>
      <c r="D87" s="127" t="s">
        <v>67</v>
      </c>
      <c r="E87" s="131" t="s">
        <v>69</v>
      </c>
      <c r="F87" s="380" t="s">
        <v>342</v>
      </c>
      <c r="G87" s="129" t="s">
        <v>108</v>
      </c>
      <c r="H87" s="130">
        <f>0.5 * 0.6</f>
        <v>0.3</v>
      </c>
      <c r="I87" s="218"/>
      <c r="J87" s="219"/>
      <c r="K87" s="219"/>
      <c r="L87" s="231"/>
      <c r="M87" s="111" t="s">
        <v>129</v>
      </c>
      <c r="N87" s="402"/>
      <c r="O87" s="402" t="str">
        <f t="shared" si="12"/>
        <v>조립설치통신설비공</v>
      </c>
      <c r="P87" s="402">
        <f t="shared" si="13"/>
        <v>0</v>
      </c>
      <c r="Q87" s="402">
        <f t="shared" si="14"/>
        <v>0</v>
      </c>
      <c r="R87" s="402">
        <f t="shared" si="15"/>
        <v>0</v>
      </c>
      <c r="S87" s="402"/>
    </row>
    <row r="88" spans="1:20" ht="26.1" customHeight="1">
      <c r="B88" s="37"/>
      <c r="C88" s="38" t="s">
        <v>132</v>
      </c>
      <c r="D88" s="39" t="s">
        <v>68</v>
      </c>
      <c r="E88" s="27" t="s">
        <v>69</v>
      </c>
      <c r="F88" s="61" t="s">
        <v>133</v>
      </c>
      <c r="G88" s="40" t="s">
        <v>102</v>
      </c>
      <c r="H88" s="41">
        <f>2 * 0.6</f>
        <v>1.2</v>
      </c>
      <c r="I88" s="208"/>
      <c r="J88" s="209"/>
      <c r="K88" s="209"/>
      <c r="L88" s="227"/>
      <c r="M88" s="42"/>
      <c r="N88" s="402"/>
      <c r="O88" s="402" t="str">
        <f t="shared" si="12"/>
        <v>대국시험통신관련산업기사</v>
      </c>
      <c r="P88" s="402">
        <f t="shared" si="13"/>
        <v>0</v>
      </c>
      <c r="Q88" s="402">
        <f t="shared" si="14"/>
        <v>0</v>
      </c>
      <c r="R88" s="402">
        <f t="shared" si="15"/>
        <v>0</v>
      </c>
      <c r="S88" s="402"/>
    </row>
    <row r="89" spans="1:20" ht="26.1" customHeight="1">
      <c r="B89" s="79"/>
      <c r="C89" s="80"/>
      <c r="D89" s="81"/>
      <c r="E89" s="28"/>
      <c r="F89" s="82"/>
      <c r="G89" s="83"/>
      <c r="H89" s="84"/>
      <c r="I89" s="214"/>
      <c r="J89" s="215"/>
      <c r="K89" s="215"/>
      <c r="L89" s="228"/>
      <c r="M89" s="85"/>
      <c r="N89" s="402"/>
      <c r="O89" s="402" t="str">
        <f t="shared" si="12"/>
        <v/>
      </c>
      <c r="P89" s="402">
        <f t="shared" si="13"/>
        <v>0</v>
      </c>
      <c r="Q89" s="402">
        <f t="shared" si="14"/>
        <v>0</v>
      </c>
      <c r="R89" s="402">
        <f t="shared" si="15"/>
        <v>0</v>
      </c>
      <c r="S89" s="402"/>
    </row>
    <row r="90" spans="1:20" s="323" customFormat="1" ht="26.1" customHeight="1">
      <c r="A90" s="313"/>
      <c r="B90" s="314">
        <f>B83+1</f>
        <v>202</v>
      </c>
      <c r="C90" s="315" t="s">
        <v>366</v>
      </c>
      <c r="D90" s="316" t="s">
        <v>128</v>
      </c>
      <c r="E90" s="317" t="s">
        <v>131</v>
      </c>
      <c r="F90" s="318"/>
      <c r="G90" s="319"/>
      <c r="H90" s="320"/>
      <c r="I90" s="321"/>
      <c r="J90" s="321"/>
      <c r="K90" s="321"/>
      <c r="L90" s="321"/>
      <c r="M90" s="322"/>
      <c r="N90" s="402"/>
      <c r="O90" s="402" t="str">
        <f t="shared" si="12"/>
        <v>VHF 송수신기 철거10W, 150MHz 대역</v>
      </c>
      <c r="P90" s="402">
        <f t="shared" si="13"/>
        <v>0</v>
      </c>
      <c r="Q90" s="402">
        <f t="shared" si="14"/>
        <v>0</v>
      </c>
      <c r="R90" s="402">
        <f t="shared" si="15"/>
        <v>0</v>
      </c>
      <c r="S90" s="402"/>
      <c r="T90" s="385"/>
    </row>
    <row r="91" spans="1:20" ht="26.1" customHeight="1">
      <c r="B91" s="36"/>
      <c r="C91" s="86" t="s">
        <v>33</v>
      </c>
      <c r="D91" s="30"/>
      <c r="E91" s="31"/>
      <c r="F91" s="87"/>
      <c r="G91" s="33"/>
      <c r="H91" s="34"/>
      <c r="I91" s="211"/>
      <c r="J91" s="212"/>
      <c r="K91" s="212"/>
      <c r="L91" s="226"/>
      <c r="M91" s="35"/>
      <c r="N91" s="402"/>
      <c r="O91" s="402" t="str">
        <f t="shared" si="12"/>
        <v>노무비</v>
      </c>
      <c r="P91" s="402">
        <f t="shared" si="13"/>
        <v>0</v>
      </c>
      <c r="Q91" s="402">
        <f t="shared" si="14"/>
        <v>0</v>
      </c>
      <c r="R91" s="402">
        <f t="shared" si="15"/>
        <v>0</v>
      </c>
      <c r="S91" s="402"/>
    </row>
    <row r="92" spans="1:20" ht="26.1" customHeight="1">
      <c r="B92" s="37"/>
      <c r="C92" s="38" t="s">
        <v>130</v>
      </c>
      <c r="D92" s="39" t="s">
        <v>67</v>
      </c>
      <c r="E92" s="27" t="s">
        <v>69</v>
      </c>
      <c r="F92" s="61" t="s">
        <v>367</v>
      </c>
      <c r="G92" s="40" t="s">
        <v>108</v>
      </c>
      <c r="H92" s="41">
        <f>0.5 * 0.6 * 0.3</f>
        <v>0.09</v>
      </c>
      <c r="I92" s="208"/>
      <c r="J92" s="209"/>
      <c r="K92" s="209"/>
      <c r="L92" s="227"/>
      <c r="M92" s="42" t="s">
        <v>129</v>
      </c>
      <c r="N92" s="402"/>
      <c r="O92" s="402" t="str">
        <f t="shared" si="12"/>
        <v>조립설치통신설비공</v>
      </c>
      <c r="P92" s="402">
        <f t="shared" si="13"/>
        <v>0</v>
      </c>
      <c r="Q92" s="402">
        <f t="shared" si="14"/>
        <v>0</v>
      </c>
      <c r="R92" s="402">
        <f t="shared" si="15"/>
        <v>0</v>
      </c>
      <c r="S92" s="402"/>
    </row>
    <row r="93" spans="1:20" ht="26.1" customHeight="1">
      <c r="B93" s="37"/>
      <c r="C93" s="38"/>
      <c r="D93" s="39"/>
      <c r="E93" s="27"/>
      <c r="F93" s="61"/>
      <c r="G93" s="40"/>
      <c r="H93" s="41"/>
      <c r="I93" s="208"/>
      <c r="J93" s="209"/>
      <c r="K93" s="209"/>
      <c r="L93" s="227"/>
      <c r="M93" s="42"/>
      <c r="N93" s="402"/>
      <c r="O93" s="402" t="str">
        <f t="shared" si="12"/>
        <v/>
      </c>
      <c r="P93" s="402">
        <f t="shared" si="13"/>
        <v>0</v>
      </c>
      <c r="Q93" s="402">
        <f t="shared" si="14"/>
        <v>0</v>
      </c>
      <c r="R93" s="402">
        <f t="shared" si="15"/>
        <v>0</v>
      </c>
      <c r="S93" s="402"/>
    </row>
    <row r="94" spans="1:20" s="323" customFormat="1" ht="26.1" customHeight="1">
      <c r="A94" s="313"/>
      <c r="B94" s="314">
        <f>B90+1</f>
        <v>203</v>
      </c>
      <c r="C94" s="315" t="s">
        <v>2335</v>
      </c>
      <c r="D94" s="316" t="s">
        <v>1421</v>
      </c>
      <c r="E94" s="317" t="s">
        <v>74</v>
      </c>
      <c r="F94" s="318"/>
      <c r="G94" s="319"/>
      <c r="H94" s="320"/>
      <c r="I94" s="321"/>
      <c r="J94" s="321"/>
      <c r="K94" s="321"/>
      <c r="L94" s="321"/>
      <c r="M94" s="322"/>
      <c r="N94" s="402"/>
      <c r="O94" s="402" t="str">
        <f t="shared" ref="O94:O97" si="20">CONCATENATE(C94,D94)</f>
        <v>LTE 라우터 철거LTE, RJ-45, VPN 탑재, 장착대 포함</v>
      </c>
      <c r="P94" s="402">
        <f t="shared" ref="P94:P97" si="21">J94</f>
        <v>0</v>
      </c>
      <c r="Q94" s="402">
        <f t="shared" ref="Q94:Q97" si="22">K94</f>
        <v>0</v>
      </c>
      <c r="R94" s="402">
        <f t="shared" ref="R94:R97" si="23">L94</f>
        <v>0</v>
      </c>
      <c r="S94" s="402"/>
      <c r="T94" s="385"/>
    </row>
    <row r="95" spans="1:20" ht="26.1" customHeight="1">
      <c r="B95" s="37"/>
      <c r="C95" s="60" t="s">
        <v>33</v>
      </c>
      <c r="D95" s="39"/>
      <c r="E95" s="26"/>
      <c r="F95" s="61"/>
      <c r="G95" s="40"/>
      <c r="H95" s="41"/>
      <c r="I95" s="208"/>
      <c r="J95" s="209"/>
      <c r="K95" s="209"/>
      <c r="L95" s="227"/>
      <c r="M95" s="42"/>
      <c r="N95" s="402"/>
      <c r="O95" s="402" t="str">
        <f t="shared" si="20"/>
        <v>노무비</v>
      </c>
      <c r="P95" s="402">
        <f t="shared" si="21"/>
        <v>0</v>
      </c>
      <c r="Q95" s="402">
        <f t="shared" si="22"/>
        <v>0</v>
      </c>
      <c r="R95" s="402">
        <f t="shared" si="23"/>
        <v>0</v>
      </c>
      <c r="S95" s="402"/>
    </row>
    <row r="96" spans="1:20" ht="26.1" customHeight="1">
      <c r="B96" s="37"/>
      <c r="C96" s="38" t="s">
        <v>1559</v>
      </c>
      <c r="D96" s="39" t="s">
        <v>558</v>
      </c>
      <c r="E96" s="27" t="s">
        <v>69</v>
      </c>
      <c r="F96" s="384" t="s">
        <v>2336</v>
      </c>
      <c r="G96" s="40" t="s">
        <v>102</v>
      </c>
      <c r="H96" s="340">
        <f>0.22*0.3</f>
        <v>6.6000000000000003E-2</v>
      </c>
      <c r="I96" s="208"/>
      <c r="J96" s="209"/>
      <c r="K96" s="209"/>
      <c r="L96" s="227"/>
      <c r="M96" s="42" t="s">
        <v>1558</v>
      </c>
      <c r="N96" s="402"/>
      <c r="O96" s="402" t="str">
        <f t="shared" si="20"/>
        <v>MODEM 설치통신설비공</v>
      </c>
      <c r="P96" s="402">
        <f t="shared" si="21"/>
        <v>0</v>
      </c>
      <c r="Q96" s="402">
        <f t="shared" si="22"/>
        <v>0</v>
      </c>
      <c r="R96" s="402">
        <f t="shared" si="23"/>
        <v>0</v>
      </c>
      <c r="S96" s="402"/>
    </row>
    <row r="97" spans="1:20" ht="26.1" customHeight="1">
      <c r="B97" s="37"/>
      <c r="C97" s="38"/>
      <c r="D97" s="39" t="s">
        <v>341</v>
      </c>
      <c r="E97" s="27" t="s">
        <v>69</v>
      </c>
      <c r="F97" s="384" t="s">
        <v>2336</v>
      </c>
      <c r="G97" s="40" t="s">
        <v>102</v>
      </c>
      <c r="H97" s="340">
        <f>0.22*0.3</f>
        <v>6.6000000000000003E-2</v>
      </c>
      <c r="I97" s="208"/>
      <c r="J97" s="209"/>
      <c r="K97" s="209"/>
      <c r="L97" s="227"/>
      <c r="M97" s="42"/>
      <c r="N97" s="402"/>
      <c r="O97" s="402" t="str">
        <f t="shared" si="20"/>
        <v>S/W시험사</v>
      </c>
      <c r="P97" s="402">
        <f t="shared" si="21"/>
        <v>0</v>
      </c>
      <c r="Q97" s="402">
        <f t="shared" si="22"/>
        <v>0</v>
      </c>
      <c r="R97" s="402">
        <f t="shared" si="23"/>
        <v>0</v>
      </c>
      <c r="S97" s="402"/>
    </row>
    <row r="98" spans="1:20" ht="26.1" customHeight="1">
      <c r="B98" s="37"/>
      <c r="C98" s="38"/>
      <c r="D98" s="39"/>
      <c r="E98" s="27"/>
      <c r="F98" s="61"/>
      <c r="G98" s="40"/>
      <c r="H98" s="41"/>
      <c r="I98" s="208"/>
      <c r="J98" s="209"/>
      <c r="K98" s="209"/>
      <c r="L98" s="227"/>
      <c r="M98" s="42"/>
      <c r="N98" s="402"/>
      <c r="O98" s="402" t="str">
        <f t="shared" si="12"/>
        <v/>
      </c>
      <c r="P98" s="402">
        <f t="shared" si="13"/>
        <v>0</v>
      </c>
      <c r="Q98" s="402">
        <f t="shared" si="14"/>
        <v>0</v>
      </c>
      <c r="R98" s="402">
        <f t="shared" si="15"/>
        <v>0</v>
      </c>
      <c r="S98" s="402"/>
    </row>
    <row r="99" spans="1:20" s="323" customFormat="1" ht="26.1" customHeight="1">
      <c r="A99" s="313"/>
      <c r="B99" s="314">
        <f>B94+1</f>
        <v>204</v>
      </c>
      <c r="C99" s="315" t="s">
        <v>1420</v>
      </c>
      <c r="D99" s="316" t="s">
        <v>1421</v>
      </c>
      <c r="E99" s="317" t="s">
        <v>74</v>
      </c>
      <c r="F99" s="318"/>
      <c r="G99" s="319"/>
      <c r="H99" s="320"/>
      <c r="I99" s="321"/>
      <c r="J99" s="321"/>
      <c r="K99" s="321"/>
      <c r="L99" s="321"/>
      <c r="M99" s="322"/>
      <c r="N99" s="402"/>
      <c r="O99" s="402" t="str">
        <f t="shared" si="12"/>
        <v>LTE 라우터 설치LTE, RJ-45, VPN 탑재, 장착대 포함</v>
      </c>
      <c r="P99" s="402">
        <f t="shared" si="13"/>
        <v>0</v>
      </c>
      <c r="Q99" s="402">
        <f t="shared" si="14"/>
        <v>0</v>
      </c>
      <c r="R99" s="402">
        <f t="shared" si="15"/>
        <v>0</v>
      </c>
      <c r="S99" s="402"/>
      <c r="T99" s="385"/>
    </row>
    <row r="100" spans="1:20" ht="26.1" customHeight="1">
      <c r="B100" s="29"/>
      <c r="C100" s="47" t="s">
        <v>1404</v>
      </c>
      <c r="D100" s="30"/>
      <c r="E100" s="31"/>
      <c r="F100" s="32"/>
      <c r="G100" s="33"/>
      <c r="H100" s="34"/>
      <c r="I100" s="211"/>
      <c r="J100" s="212"/>
      <c r="K100" s="212"/>
      <c r="L100" s="226"/>
      <c r="M100" s="35"/>
      <c r="N100" s="402"/>
      <c r="O100" s="402" t="str">
        <f t="shared" si="12"/>
        <v>재료비</v>
      </c>
      <c r="P100" s="402">
        <f t="shared" si="13"/>
        <v>0</v>
      </c>
      <c r="Q100" s="402">
        <f t="shared" si="14"/>
        <v>0</v>
      </c>
      <c r="R100" s="402">
        <f t="shared" si="15"/>
        <v>0</v>
      </c>
      <c r="S100" s="402"/>
    </row>
    <row r="101" spans="1:20" ht="26.1" customHeight="1">
      <c r="B101" s="48"/>
      <c r="C101" s="39" t="s">
        <v>104</v>
      </c>
      <c r="D101" s="39" t="s">
        <v>1421</v>
      </c>
      <c r="E101" s="27" t="s">
        <v>74</v>
      </c>
      <c r="F101" s="61">
        <v>1</v>
      </c>
      <c r="G101" s="40" t="s">
        <v>108</v>
      </c>
      <c r="H101" s="340">
        <f>F101</f>
        <v>1</v>
      </c>
      <c r="I101" s="208"/>
      <c r="J101" s="209"/>
      <c r="K101" s="209"/>
      <c r="L101" s="227"/>
      <c r="M101" s="42"/>
      <c r="N101" s="402"/>
      <c r="O101" s="402" t="str">
        <f t="shared" si="12"/>
        <v>LTE 라우터LTE, RJ-45, VPN 탑재, 장착대 포함</v>
      </c>
      <c r="P101" s="402">
        <f t="shared" si="13"/>
        <v>0</v>
      </c>
      <c r="Q101" s="402">
        <f t="shared" si="14"/>
        <v>0</v>
      </c>
      <c r="R101" s="402">
        <f t="shared" si="15"/>
        <v>0</v>
      </c>
      <c r="S101" s="402"/>
    </row>
    <row r="102" spans="1:20" ht="26.1" customHeight="1">
      <c r="B102" s="37"/>
      <c r="C102" s="60" t="s">
        <v>33</v>
      </c>
      <c r="D102" s="39"/>
      <c r="E102" s="26"/>
      <c r="F102" s="61"/>
      <c r="G102" s="40"/>
      <c r="H102" s="41"/>
      <c r="I102" s="208"/>
      <c r="J102" s="209"/>
      <c r="K102" s="209"/>
      <c r="L102" s="227"/>
      <c r="M102" s="42"/>
      <c r="N102" s="402"/>
      <c r="O102" s="402" t="str">
        <f t="shared" si="12"/>
        <v>노무비</v>
      </c>
      <c r="P102" s="402">
        <f t="shared" si="13"/>
        <v>0</v>
      </c>
      <c r="Q102" s="402">
        <f t="shared" si="14"/>
        <v>0</v>
      </c>
      <c r="R102" s="402">
        <f t="shared" si="15"/>
        <v>0</v>
      </c>
      <c r="S102" s="402"/>
    </row>
    <row r="103" spans="1:20" ht="26.1" customHeight="1">
      <c r="B103" s="37"/>
      <c r="C103" s="38" t="s">
        <v>1559</v>
      </c>
      <c r="D103" s="39" t="s">
        <v>558</v>
      </c>
      <c r="E103" s="27" t="s">
        <v>69</v>
      </c>
      <c r="F103" s="61">
        <v>0.22</v>
      </c>
      <c r="G103" s="40" t="s">
        <v>108</v>
      </c>
      <c r="H103" s="340">
        <f>F103</f>
        <v>0.22</v>
      </c>
      <c r="I103" s="208"/>
      <c r="J103" s="209"/>
      <c r="K103" s="209"/>
      <c r="L103" s="227"/>
      <c r="M103" s="42" t="s">
        <v>1558</v>
      </c>
      <c r="N103" s="402"/>
      <c r="O103" s="402" t="str">
        <f t="shared" si="12"/>
        <v>MODEM 설치통신설비공</v>
      </c>
      <c r="P103" s="402">
        <f t="shared" si="13"/>
        <v>0</v>
      </c>
      <c r="Q103" s="402">
        <f t="shared" si="14"/>
        <v>0</v>
      </c>
      <c r="R103" s="402">
        <f t="shared" si="15"/>
        <v>0</v>
      </c>
      <c r="S103" s="402"/>
    </row>
    <row r="104" spans="1:20" ht="26.1" customHeight="1">
      <c r="B104" s="37"/>
      <c r="C104" s="38"/>
      <c r="D104" s="39" t="s">
        <v>341</v>
      </c>
      <c r="E104" s="27" t="s">
        <v>69</v>
      </c>
      <c r="F104" s="61">
        <v>0.22</v>
      </c>
      <c r="G104" s="40" t="s">
        <v>108</v>
      </c>
      <c r="H104" s="340">
        <f>F104</f>
        <v>0.22</v>
      </c>
      <c r="I104" s="208"/>
      <c r="J104" s="209"/>
      <c r="K104" s="209"/>
      <c r="L104" s="227"/>
      <c r="M104" s="42"/>
      <c r="N104" s="402"/>
      <c r="O104" s="402" t="str">
        <f t="shared" si="12"/>
        <v>S/W시험사</v>
      </c>
      <c r="P104" s="402">
        <f t="shared" si="13"/>
        <v>0</v>
      </c>
      <c r="Q104" s="402">
        <f t="shared" si="14"/>
        <v>0</v>
      </c>
      <c r="R104" s="402">
        <f t="shared" si="15"/>
        <v>0</v>
      </c>
      <c r="S104" s="402"/>
    </row>
    <row r="105" spans="1:20" ht="26.1" customHeight="1">
      <c r="B105" s="79"/>
      <c r="C105" s="80"/>
      <c r="D105" s="81"/>
      <c r="E105" s="28"/>
      <c r="F105" s="82"/>
      <c r="G105" s="83"/>
      <c r="H105" s="84"/>
      <c r="I105" s="214"/>
      <c r="J105" s="215"/>
      <c r="K105" s="215"/>
      <c r="L105" s="228"/>
      <c r="M105" s="85"/>
      <c r="N105" s="402"/>
      <c r="O105" s="402" t="str">
        <f t="shared" si="12"/>
        <v/>
      </c>
      <c r="P105" s="402">
        <f t="shared" si="13"/>
        <v>0</v>
      </c>
      <c r="Q105" s="402">
        <f t="shared" si="14"/>
        <v>0</v>
      </c>
      <c r="R105" s="402">
        <f t="shared" si="15"/>
        <v>0</v>
      </c>
      <c r="S105" s="402"/>
    </row>
    <row r="106" spans="1:20" s="323" customFormat="1" ht="26.1" customHeight="1">
      <c r="A106" s="313"/>
      <c r="B106" s="314">
        <f>B99+1</f>
        <v>205</v>
      </c>
      <c r="C106" s="315" t="s">
        <v>155</v>
      </c>
      <c r="D106" s="316" t="s">
        <v>138</v>
      </c>
      <c r="E106" s="317" t="s">
        <v>141</v>
      </c>
      <c r="F106" s="318"/>
      <c r="G106" s="319"/>
      <c r="H106" s="320"/>
      <c r="I106" s="321"/>
      <c r="J106" s="321"/>
      <c r="K106" s="321"/>
      <c r="L106" s="321"/>
      <c r="M106" s="322"/>
      <c r="N106" s="402"/>
      <c r="O106" s="402" t="str">
        <f t="shared" si="12"/>
        <v>모뎀 철거WCDMA, LTE</v>
      </c>
      <c r="P106" s="402">
        <f t="shared" si="13"/>
        <v>0</v>
      </c>
      <c r="Q106" s="402">
        <f t="shared" si="14"/>
        <v>0</v>
      </c>
      <c r="R106" s="402">
        <f t="shared" si="15"/>
        <v>0</v>
      </c>
      <c r="S106" s="402"/>
      <c r="T106" s="385"/>
    </row>
    <row r="107" spans="1:20" ht="26.1" customHeight="1">
      <c r="B107" s="36"/>
      <c r="C107" s="86" t="s">
        <v>33</v>
      </c>
      <c r="D107" s="30"/>
      <c r="E107" s="31"/>
      <c r="F107" s="87"/>
      <c r="G107" s="33"/>
      <c r="H107" s="34"/>
      <c r="I107" s="211"/>
      <c r="J107" s="212"/>
      <c r="K107" s="212"/>
      <c r="L107" s="226"/>
      <c r="M107" s="35"/>
      <c r="N107" s="402"/>
      <c r="O107" s="402" t="str">
        <f t="shared" si="12"/>
        <v>노무비</v>
      </c>
      <c r="P107" s="402">
        <f t="shared" si="13"/>
        <v>0</v>
      </c>
      <c r="Q107" s="402">
        <f t="shared" si="14"/>
        <v>0</v>
      </c>
      <c r="R107" s="402">
        <f t="shared" si="15"/>
        <v>0</v>
      </c>
      <c r="S107" s="402"/>
    </row>
    <row r="108" spans="1:20" ht="26.1" customHeight="1">
      <c r="B108" s="37"/>
      <c r="C108" s="38" t="s">
        <v>1559</v>
      </c>
      <c r="D108" s="39" t="s">
        <v>558</v>
      </c>
      <c r="E108" s="27" t="s">
        <v>69</v>
      </c>
      <c r="F108" s="61" t="s">
        <v>1560</v>
      </c>
      <c r="G108" s="40" t="s">
        <v>102</v>
      </c>
      <c r="H108" s="340">
        <f>0.22 * 0.3</f>
        <v>6.6000000000000003E-2</v>
      </c>
      <c r="I108" s="208"/>
      <c r="J108" s="209"/>
      <c r="K108" s="209"/>
      <c r="L108" s="227"/>
      <c r="M108" s="42" t="s">
        <v>1558</v>
      </c>
      <c r="N108" s="402"/>
      <c r="O108" s="402" t="str">
        <f t="shared" si="12"/>
        <v>MODEM 설치통신설비공</v>
      </c>
      <c r="P108" s="402">
        <f t="shared" si="13"/>
        <v>0</v>
      </c>
      <c r="Q108" s="402">
        <f t="shared" si="14"/>
        <v>0</v>
      </c>
      <c r="R108" s="402">
        <f t="shared" si="15"/>
        <v>0</v>
      </c>
      <c r="S108" s="402"/>
    </row>
    <row r="109" spans="1:20" ht="26.1" customHeight="1">
      <c r="B109" s="37"/>
      <c r="C109" s="38"/>
      <c r="D109" s="39" t="s">
        <v>341</v>
      </c>
      <c r="E109" s="27" t="s">
        <v>69</v>
      </c>
      <c r="F109" s="61" t="s">
        <v>1560</v>
      </c>
      <c r="G109" s="40" t="s">
        <v>102</v>
      </c>
      <c r="H109" s="340">
        <f>0.22 * 0.3</f>
        <v>6.6000000000000003E-2</v>
      </c>
      <c r="I109" s="208"/>
      <c r="J109" s="209"/>
      <c r="K109" s="209"/>
      <c r="L109" s="227"/>
      <c r="M109" s="42"/>
      <c r="N109" s="402"/>
      <c r="O109" s="402" t="str">
        <f t="shared" si="12"/>
        <v>S/W시험사</v>
      </c>
      <c r="P109" s="402">
        <f t="shared" si="13"/>
        <v>0</v>
      </c>
      <c r="Q109" s="402">
        <f t="shared" si="14"/>
        <v>0</v>
      </c>
      <c r="R109" s="402">
        <f t="shared" si="15"/>
        <v>0</v>
      </c>
      <c r="S109" s="402"/>
    </row>
    <row r="110" spans="1:20" ht="26.1" customHeight="1">
      <c r="B110" s="79"/>
      <c r="C110" s="80"/>
      <c r="D110" s="81"/>
      <c r="E110" s="28"/>
      <c r="F110" s="82"/>
      <c r="G110" s="83"/>
      <c r="H110" s="84"/>
      <c r="I110" s="214"/>
      <c r="J110" s="215"/>
      <c r="K110" s="215"/>
      <c r="L110" s="228"/>
      <c r="M110" s="85"/>
      <c r="N110" s="402"/>
      <c r="O110" s="402" t="str">
        <f t="shared" si="12"/>
        <v/>
      </c>
      <c r="P110" s="402">
        <f t="shared" si="13"/>
        <v>0</v>
      </c>
      <c r="Q110" s="402">
        <f t="shared" si="14"/>
        <v>0</v>
      </c>
      <c r="R110" s="402">
        <f t="shared" si="15"/>
        <v>0</v>
      </c>
      <c r="S110" s="402"/>
    </row>
    <row r="111" spans="1:20" s="323" customFormat="1" ht="26.1" customHeight="1">
      <c r="A111" s="313"/>
      <c r="B111" s="314">
        <f>B106+1</f>
        <v>206</v>
      </c>
      <c r="C111" s="315" t="s">
        <v>156</v>
      </c>
      <c r="D111" s="316" t="s">
        <v>138</v>
      </c>
      <c r="E111" s="317" t="s">
        <v>141</v>
      </c>
      <c r="F111" s="318"/>
      <c r="G111" s="319"/>
      <c r="H111" s="320"/>
      <c r="I111" s="321"/>
      <c r="J111" s="321"/>
      <c r="K111" s="321"/>
      <c r="L111" s="321"/>
      <c r="M111" s="322"/>
      <c r="N111" s="402"/>
      <c r="O111" s="402" t="str">
        <f t="shared" si="12"/>
        <v>모뎀 철거/재설치WCDMA, LTE</v>
      </c>
      <c r="P111" s="402">
        <f t="shared" si="13"/>
        <v>0</v>
      </c>
      <c r="Q111" s="402">
        <f t="shared" si="14"/>
        <v>0</v>
      </c>
      <c r="R111" s="402">
        <f t="shared" si="15"/>
        <v>0</v>
      </c>
      <c r="S111" s="402"/>
      <c r="T111" s="385"/>
    </row>
    <row r="112" spans="1:20" ht="26.1" customHeight="1">
      <c r="B112" s="36"/>
      <c r="C112" s="86" t="s">
        <v>33</v>
      </c>
      <c r="D112" s="30"/>
      <c r="E112" s="31"/>
      <c r="F112" s="87"/>
      <c r="G112" s="33"/>
      <c r="H112" s="34"/>
      <c r="I112" s="211"/>
      <c r="J112" s="212"/>
      <c r="K112" s="212"/>
      <c r="L112" s="226"/>
      <c r="M112" s="35"/>
      <c r="N112" s="402"/>
      <c r="O112" s="402" t="str">
        <f t="shared" si="12"/>
        <v>노무비</v>
      </c>
      <c r="P112" s="402">
        <f t="shared" si="13"/>
        <v>0</v>
      </c>
      <c r="Q112" s="402">
        <f t="shared" si="14"/>
        <v>0</v>
      </c>
      <c r="R112" s="402">
        <f t="shared" si="15"/>
        <v>0</v>
      </c>
      <c r="S112" s="402"/>
    </row>
    <row r="113" spans="1:20" ht="26.1" customHeight="1">
      <c r="B113" s="37"/>
      <c r="C113" s="38" t="s">
        <v>137</v>
      </c>
      <c r="D113" s="39" t="s">
        <v>558</v>
      </c>
      <c r="E113" s="27" t="s">
        <v>69</v>
      </c>
      <c r="F113" s="61" t="s">
        <v>1561</v>
      </c>
      <c r="G113" s="40" t="s">
        <v>108</v>
      </c>
      <c r="H113" s="41">
        <f>0.22 * 1.8</f>
        <v>0.39600000000000002</v>
      </c>
      <c r="I113" s="208"/>
      <c r="J113" s="209"/>
      <c r="K113" s="209"/>
      <c r="L113" s="227"/>
      <c r="M113" s="42" t="s">
        <v>1558</v>
      </c>
      <c r="N113" s="402"/>
      <c r="O113" s="402" t="str">
        <f t="shared" si="12"/>
        <v>MODEM 설치 및 기능시험통신설비공</v>
      </c>
      <c r="P113" s="402">
        <f t="shared" si="13"/>
        <v>0</v>
      </c>
      <c r="Q113" s="402">
        <f t="shared" si="14"/>
        <v>0</v>
      </c>
      <c r="R113" s="402">
        <f t="shared" si="15"/>
        <v>0</v>
      </c>
      <c r="S113" s="402"/>
    </row>
    <row r="114" spans="1:20" ht="26.1" customHeight="1">
      <c r="B114" s="37"/>
      <c r="C114" s="38"/>
      <c r="D114" s="39" t="s">
        <v>341</v>
      </c>
      <c r="E114" s="27" t="s">
        <v>69</v>
      </c>
      <c r="F114" s="61" t="s">
        <v>1561</v>
      </c>
      <c r="G114" s="40" t="s">
        <v>108</v>
      </c>
      <c r="H114" s="41">
        <f>0.22 * 1.8</f>
        <v>0.39600000000000002</v>
      </c>
      <c r="I114" s="208"/>
      <c r="J114" s="209"/>
      <c r="K114" s="209"/>
      <c r="L114" s="227"/>
      <c r="M114" s="42"/>
      <c r="N114" s="402"/>
      <c r="O114" s="402" t="str">
        <f t="shared" si="12"/>
        <v>S/W시험사</v>
      </c>
      <c r="P114" s="402">
        <f t="shared" si="13"/>
        <v>0</v>
      </c>
      <c r="Q114" s="402">
        <f t="shared" si="14"/>
        <v>0</v>
      </c>
      <c r="R114" s="402">
        <f t="shared" si="15"/>
        <v>0</v>
      </c>
      <c r="S114" s="402"/>
    </row>
    <row r="115" spans="1:20" ht="26.1" customHeight="1">
      <c r="B115" s="79"/>
      <c r="C115" s="80"/>
      <c r="D115" s="81"/>
      <c r="E115" s="28"/>
      <c r="F115" s="82"/>
      <c r="G115" s="83"/>
      <c r="H115" s="84"/>
      <c r="I115" s="214"/>
      <c r="J115" s="215"/>
      <c r="K115" s="215"/>
      <c r="L115" s="228"/>
      <c r="M115" s="85"/>
      <c r="N115" s="402"/>
      <c r="O115" s="402" t="str">
        <f t="shared" si="12"/>
        <v/>
      </c>
      <c r="P115" s="402">
        <f t="shared" si="13"/>
        <v>0</v>
      </c>
      <c r="Q115" s="402">
        <f t="shared" si="14"/>
        <v>0</v>
      </c>
      <c r="R115" s="402">
        <f t="shared" si="15"/>
        <v>0</v>
      </c>
      <c r="S115" s="402"/>
    </row>
    <row r="116" spans="1:20" s="323" customFormat="1" ht="26.1" customHeight="1">
      <c r="A116" s="313"/>
      <c r="B116" s="314">
        <f>B111+1</f>
        <v>207</v>
      </c>
      <c r="C116" s="315" t="s">
        <v>1422</v>
      </c>
      <c r="D116" s="316" t="s">
        <v>76</v>
      </c>
      <c r="E116" s="317" t="s">
        <v>1423</v>
      </c>
      <c r="F116" s="318"/>
      <c r="G116" s="319"/>
      <c r="H116" s="320"/>
      <c r="I116" s="321"/>
      <c r="J116" s="321"/>
      <c r="K116" s="321"/>
      <c r="L116" s="321"/>
      <c r="M116" s="322"/>
      <c r="N116" s="402"/>
      <c r="O116" s="402" t="str">
        <f t="shared" si="12"/>
        <v>VPN 라이선스SecureClient(국소별)</v>
      </c>
      <c r="P116" s="402">
        <f t="shared" si="13"/>
        <v>0</v>
      </c>
      <c r="Q116" s="402">
        <f t="shared" si="14"/>
        <v>0</v>
      </c>
      <c r="R116" s="402">
        <f t="shared" si="15"/>
        <v>0</v>
      </c>
      <c r="S116" s="402"/>
      <c r="T116" s="385"/>
    </row>
    <row r="117" spans="1:20" ht="26.1" customHeight="1">
      <c r="B117" s="29"/>
      <c r="C117" s="47" t="s">
        <v>1404</v>
      </c>
      <c r="D117" s="30"/>
      <c r="E117" s="31"/>
      <c r="F117" s="32"/>
      <c r="G117" s="33"/>
      <c r="H117" s="34"/>
      <c r="I117" s="211"/>
      <c r="J117" s="212"/>
      <c r="K117" s="212"/>
      <c r="L117" s="226"/>
      <c r="M117" s="35"/>
      <c r="N117" s="402"/>
      <c r="O117" s="402" t="str">
        <f t="shared" si="12"/>
        <v>재료비</v>
      </c>
      <c r="P117" s="402">
        <f t="shared" si="13"/>
        <v>0</v>
      </c>
      <c r="Q117" s="402">
        <f t="shared" si="14"/>
        <v>0</v>
      </c>
      <c r="R117" s="402">
        <f t="shared" si="15"/>
        <v>0</v>
      </c>
      <c r="S117" s="402"/>
    </row>
    <row r="118" spans="1:20" ht="26.1" customHeight="1">
      <c r="B118" s="48"/>
      <c r="C118" s="39" t="s">
        <v>1422</v>
      </c>
      <c r="D118" s="39" t="s">
        <v>76</v>
      </c>
      <c r="E118" s="27" t="s">
        <v>1423</v>
      </c>
      <c r="F118" s="61">
        <v>1</v>
      </c>
      <c r="G118" s="40" t="s">
        <v>108</v>
      </c>
      <c r="H118" s="340">
        <f>F118</f>
        <v>1</v>
      </c>
      <c r="I118" s="208"/>
      <c r="J118" s="209"/>
      <c r="K118" s="209"/>
      <c r="L118" s="227"/>
      <c r="M118" s="42"/>
      <c r="N118" s="402"/>
      <c r="O118" s="402" t="str">
        <f t="shared" si="12"/>
        <v>VPN 라이선스SecureClient(국소별)</v>
      </c>
      <c r="P118" s="402">
        <f t="shared" si="13"/>
        <v>0</v>
      </c>
      <c r="Q118" s="402">
        <f t="shared" si="14"/>
        <v>0</v>
      </c>
      <c r="R118" s="402">
        <f t="shared" si="15"/>
        <v>0</v>
      </c>
      <c r="S118" s="402"/>
    </row>
    <row r="119" spans="1:20" ht="26.1" customHeight="1">
      <c r="B119" s="133"/>
      <c r="C119" s="134"/>
      <c r="D119" s="134"/>
      <c r="E119" s="103"/>
      <c r="F119" s="135"/>
      <c r="G119" s="136"/>
      <c r="H119" s="363"/>
      <c r="I119" s="216"/>
      <c r="J119" s="217"/>
      <c r="K119" s="217"/>
      <c r="L119" s="230"/>
      <c r="M119" s="104"/>
      <c r="N119" s="402"/>
      <c r="O119" s="402" t="str">
        <f t="shared" si="12"/>
        <v/>
      </c>
      <c r="P119" s="402">
        <f t="shared" si="13"/>
        <v>0</v>
      </c>
      <c r="Q119" s="402">
        <f t="shared" si="14"/>
        <v>0</v>
      </c>
      <c r="R119" s="402">
        <f t="shared" si="15"/>
        <v>0</v>
      </c>
      <c r="S119" s="402"/>
    </row>
    <row r="120" spans="1:20" s="323" customFormat="1" ht="26.1" customHeight="1">
      <c r="A120" s="313"/>
      <c r="B120" s="314">
        <f>B116+1</f>
        <v>208</v>
      </c>
      <c r="C120" s="315" t="s">
        <v>2348</v>
      </c>
      <c r="D120" s="316" t="s">
        <v>1932</v>
      </c>
      <c r="E120" s="317" t="s">
        <v>77</v>
      </c>
      <c r="F120" s="318"/>
      <c r="G120" s="319"/>
      <c r="H120" s="320"/>
      <c r="I120" s="321"/>
      <c r="J120" s="321"/>
      <c r="K120" s="321"/>
      <c r="L120" s="321"/>
      <c r="M120" s="322"/>
      <c r="N120" s="402"/>
      <c r="O120" s="402" t="str">
        <f t="shared" si="12"/>
        <v>Dipole 안테나 철거150MHz대역, CV24A, 중계소용</v>
      </c>
      <c r="P120" s="402">
        <f t="shared" si="13"/>
        <v>0</v>
      </c>
      <c r="Q120" s="402">
        <f t="shared" si="14"/>
        <v>0</v>
      </c>
      <c r="R120" s="402">
        <f t="shared" si="15"/>
        <v>0</v>
      </c>
      <c r="S120" s="402"/>
      <c r="T120" s="385"/>
    </row>
    <row r="121" spans="1:20" ht="26.1" customHeight="1">
      <c r="B121" s="133"/>
      <c r="C121" s="60" t="s">
        <v>33</v>
      </c>
      <c r="D121" s="39"/>
      <c r="E121" s="26"/>
      <c r="F121" s="61"/>
      <c r="G121" s="40"/>
      <c r="H121" s="41"/>
      <c r="I121" s="208"/>
      <c r="J121" s="209"/>
      <c r="K121" s="209"/>
      <c r="L121" s="227"/>
      <c r="M121" s="42"/>
      <c r="N121" s="402"/>
      <c r="O121" s="402" t="str">
        <f t="shared" si="12"/>
        <v>노무비</v>
      </c>
      <c r="P121" s="402">
        <f t="shared" si="13"/>
        <v>0</v>
      </c>
      <c r="Q121" s="402">
        <f t="shared" si="14"/>
        <v>0</v>
      </c>
      <c r="R121" s="402">
        <f t="shared" si="15"/>
        <v>0</v>
      </c>
      <c r="S121" s="402"/>
    </row>
    <row r="122" spans="1:20" ht="26.1" customHeight="1">
      <c r="B122" s="133"/>
      <c r="C122" s="38" t="s">
        <v>145</v>
      </c>
      <c r="D122" s="39" t="s">
        <v>330</v>
      </c>
      <c r="E122" s="27" t="s">
        <v>69</v>
      </c>
      <c r="F122" s="61" t="s">
        <v>2349</v>
      </c>
      <c r="G122" s="40" t="s">
        <v>102</v>
      </c>
      <c r="H122" s="41">
        <f>1 * 0.5 * 0.3 * 0.3</f>
        <v>4.4999999999999998E-2</v>
      </c>
      <c r="I122" s="208"/>
      <c r="J122" s="209"/>
      <c r="K122" s="209"/>
      <c r="L122" s="227"/>
      <c r="M122" s="42" t="s">
        <v>144</v>
      </c>
      <c r="N122" s="402"/>
      <c r="O122" s="402" t="str">
        <f t="shared" si="12"/>
        <v>조립인양설치통신관련기사</v>
      </c>
      <c r="P122" s="402">
        <f t="shared" si="13"/>
        <v>0</v>
      </c>
      <c r="Q122" s="402">
        <f t="shared" si="14"/>
        <v>0</v>
      </c>
      <c r="R122" s="402">
        <f t="shared" si="15"/>
        <v>0</v>
      </c>
      <c r="S122" s="402"/>
    </row>
    <row r="123" spans="1:20" ht="26.1" customHeight="1">
      <c r="B123" s="133"/>
      <c r="C123" s="38"/>
      <c r="D123" s="39" t="s">
        <v>305</v>
      </c>
      <c r="E123" s="27" t="s">
        <v>69</v>
      </c>
      <c r="F123" s="61" t="s">
        <v>2350</v>
      </c>
      <c r="G123" s="40" t="s">
        <v>102</v>
      </c>
      <c r="H123" s="41">
        <f>3 * 0.5 * 0.3 * 0.3</f>
        <v>0.13499999999999998</v>
      </c>
      <c r="I123" s="208"/>
      <c r="J123" s="209"/>
      <c r="K123" s="209"/>
      <c r="L123" s="227"/>
      <c r="M123" s="42"/>
      <c r="N123" s="402"/>
      <c r="O123" s="402" t="str">
        <f t="shared" si="12"/>
        <v>무선안테나공</v>
      </c>
      <c r="P123" s="402">
        <f t="shared" si="13"/>
        <v>0</v>
      </c>
      <c r="Q123" s="402">
        <f t="shared" si="14"/>
        <v>0</v>
      </c>
      <c r="R123" s="402">
        <f t="shared" si="15"/>
        <v>0</v>
      </c>
      <c r="S123" s="402"/>
    </row>
    <row r="124" spans="1:20" ht="26.1" customHeight="1">
      <c r="B124" s="545"/>
      <c r="C124" s="115"/>
      <c r="D124" s="116"/>
      <c r="E124" s="117"/>
      <c r="F124" s="118"/>
      <c r="G124" s="669"/>
      <c r="H124" s="533"/>
      <c r="I124" s="220"/>
      <c r="J124" s="221"/>
      <c r="K124" s="221"/>
      <c r="L124" s="232"/>
      <c r="M124" s="100"/>
      <c r="N124" s="402"/>
      <c r="O124" s="402"/>
      <c r="P124" s="402"/>
      <c r="Q124" s="402"/>
      <c r="R124" s="402"/>
      <c r="S124" s="402"/>
    </row>
    <row r="125" spans="1:20" s="323" customFormat="1" ht="26.1" customHeight="1">
      <c r="A125" s="313"/>
      <c r="B125" s="314">
        <f>B120+1</f>
        <v>209</v>
      </c>
      <c r="C125" s="315" t="s">
        <v>2340</v>
      </c>
      <c r="D125" s="316" t="s">
        <v>1932</v>
      </c>
      <c r="E125" s="317" t="s">
        <v>77</v>
      </c>
      <c r="F125" s="318"/>
      <c r="G125" s="319"/>
      <c r="H125" s="320"/>
      <c r="I125" s="321"/>
      <c r="J125" s="321"/>
      <c r="K125" s="321"/>
      <c r="L125" s="321"/>
      <c r="M125" s="322"/>
      <c r="N125" s="402"/>
      <c r="O125" s="402" t="str">
        <f t="shared" ref="O125:O132" si="24">CONCATENATE(C125,D125)</f>
        <v>Dipole 안테나 설치150MHz대역, CV24A, 중계소용</v>
      </c>
      <c r="P125" s="402">
        <f t="shared" ref="P125:P132" si="25">J125</f>
        <v>0</v>
      </c>
      <c r="Q125" s="402">
        <f t="shared" ref="Q125:Q132" si="26">K125</f>
        <v>0</v>
      </c>
      <c r="R125" s="402">
        <f t="shared" ref="R125:R132" si="27">L125</f>
        <v>0</v>
      </c>
      <c r="S125" s="402"/>
      <c r="T125" s="385"/>
    </row>
    <row r="126" spans="1:20" ht="26.1" customHeight="1">
      <c r="B126" s="133"/>
      <c r="C126" s="47" t="s">
        <v>1404</v>
      </c>
      <c r="D126" s="134"/>
      <c r="E126" s="103"/>
      <c r="F126" s="135"/>
      <c r="G126" s="136"/>
      <c r="H126" s="363"/>
      <c r="I126" s="216"/>
      <c r="J126" s="217"/>
      <c r="K126" s="217"/>
      <c r="L126" s="230"/>
      <c r="M126" s="104"/>
      <c r="N126" s="402"/>
      <c r="O126" s="402" t="str">
        <f t="shared" si="24"/>
        <v>재료비</v>
      </c>
      <c r="P126" s="402">
        <f t="shared" si="25"/>
        <v>0</v>
      </c>
      <c r="Q126" s="402">
        <f t="shared" si="26"/>
        <v>0</v>
      </c>
      <c r="R126" s="402">
        <f t="shared" si="27"/>
        <v>0</v>
      </c>
      <c r="S126" s="402"/>
    </row>
    <row r="127" spans="1:20" ht="26.1" customHeight="1">
      <c r="B127" s="133"/>
      <c r="C127" s="134" t="s">
        <v>1931</v>
      </c>
      <c r="D127" s="134" t="s">
        <v>1932</v>
      </c>
      <c r="E127" s="103" t="s">
        <v>1467</v>
      </c>
      <c r="F127" s="61">
        <v>1</v>
      </c>
      <c r="G127" s="40" t="s">
        <v>102</v>
      </c>
      <c r="H127" s="340">
        <f>F127</f>
        <v>1</v>
      </c>
      <c r="I127" s="208"/>
      <c r="J127" s="209"/>
      <c r="K127" s="217"/>
      <c r="L127" s="230"/>
      <c r="M127" s="104"/>
      <c r="N127" s="402"/>
      <c r="O127" s="402" t="str">
        <f t="shared" si="24"/>
        <v>Dipole 안테나150MHz대역, CV24A, 중계소용</v>
      </c>
      <c r="P127" s="402">
        <f t="shared" si="25"/>
        <v>0</v>
      </c>
      <c r="Q127" s="402">
        <f t="shared" si="26"/>
        <v>0</v>
      </c>
      <c r="R127" s="402">
        <f t="shared" si="27"/>
        <v>0</v>
      </c>
      <c r="S127" s="402"/>
    </row>
    <row r="128" spans="1:20" ht="26.1" customHeight="1">
      <c r="B128" s="133"/>
      <c r="C128" s="60" t="s">
        <v>33</v>
      </c>
      <c r="D128" s="39"/>
      <c r="E128" s="26"/>
      <c r="F128" s="61"/>
      <c r="G128" s="40"/>
      <c r="H128" s="41"/>
      <c r="I128" s="208"/>
      <c r="J128" s="209"/>
      <c r="K128" s="209"/>
      <c r="L128" s="227"/>
      <c r="M128" s="42"/>
      <c r="N128" s="402"/>
      <c r="O128" s="402" t="str">
        <f t="shared" si="24"/>
        <v>노무비</v>
      </c>
      <c r="P128" s="402">
        <f t="shared" si="25"/>
        <v>0</v>
      </c>
      <c r="Q128" s="402">
        <f t="shared" si="26"/>
        <v>0</v>
      </c>
      <c r="R128" s="402">
        <f t="shared" si="27"/>
        <v>0</v>
      </c>
      <c r="S128" s="402"/>
    </row>
    <row r="129" spans="1:20" ht="26.1" customHeight="1">
      <c r="B129" s="133"/>
      <c r="C129" s="38" t="s">
        <v>145</v>
      </c>
      <c r="D129" s="39" t="s">
        <v>330</v>
      </c>
      <c r="E129" s="27" t="s">
        <v>69</v>
      </c>
      <c r="F129" s="61" t="s">
        <v>147</v>
      </c>
      <c r="G129" s="40" t="s">
        <v>102</v>
      </c>
      <c r="H129" s="41">
        <f>1 * 0.5 * 0.3</f>
        <v>0.15</v>
      </c>
      <c r="I129" s="208"/>
      <c r="J129" s="209"/>
      <c r="K129" s="209"/>
      <c r="L129" s="227"/>
      <c r="M129" s="42" t="s">
        <v>144</v>
      </c>
      <c r="N129" s="402"/>
      <c r="O129" s="402" t="str">
        <f t="shared" si="24"/>
        <v>조립인양설치통신관련기사</v>
      </c>
      <c r="P129" s="402">
        <f t="shared" si="25"/>
        <v>0</v>
      </c>
      <c r="Q129" s="402">
        <f t="shared" si="26"/>
        <v>0</v>
      </c>
      <c r="R129" s="402">
        <f t="shared" si="27"/>
        <v>0</v>
      </c>
      <c r="S129" s="402"/>
    </row>
    <row r="130" spans="1:20" ht="26.1" customHeight="1">
      <c r="B130" s="133"/>
      <c r="C130" s="38"/>
      <c r="D130" s="39" t="s">
        <v>305</v>
      </c>
      <c r="E130" s="27" t="s">
        <v>69</v>
      </c>
      <c r="F130" s="61" t="s">
        <v>148</v>
      </c>
      <c r="G130" s="40" t="s">
        <v>102</v>
      </c>
      <c r="H130" s="41">
        <f>3 * 0.5 * 0.3</f>
        <v>0.44999999999999996</v>
      </c>
      <c r="I130" s="208"/>
      <c r="J130" s="209"/>
      <c r="K130" s="209"/>
      <c r="L130" s="227"/>
      <c r="M130" s="42"/>
      <c r="N130" s="402"/>
      <c r="O130" s="402" t="str">
        <f t="shared" si="24"/>
        <v>무선안테나공</v>
      </c>
      <c r="P130" s="402">
        <f t="shared" si="25"/>
        <v>0</v>
      </c>
      <c r="Q130" s="402">
        <f t="shared" si="26"/>
        <v>0</v>
      </c>
      <c r="R130" s="402">
        <f t="shared" si="27"/>
        <v>0</v>
      </c>
      <c r="S130" s="402"/>
    </row>
    <row r="131" spans="1:20" ht="26.1" customHeight="1">
      <c r="B131" s="133"/>
      <c r="C131" s="38" t="s">
        <v>146</v>
      </c>
      <c r="D131" s="39"/>
      <c r="E131" s="27"/>
      <c r="F131" s="61"/>
      <c r="G131" s="40"/>
      <c r="H131" s="41"/>
      <c r="I131" s="208"/>
      <c r="J131" s="209"/>
      <c r="K131" s="209"/>
      <c r="L131" s="227"/>
      <c r="M131" s="42"/>
      <c r="N131" s="402"/>
      <c r="O131" s="402" t="str">
        <f t="shared" si="24"/>
        <v>방향조정</v>
      </c>
      <c r="P131" s="402">
        <f t="shared" si="25"/>
        <v>0</v>
      </c>
      <c r="Q131" s="402">
        <f t="shared" si="26"/>
        <v>0</v>
      </c>
      <c r="R131" s="402">
        <f t="shared" si="27"/>
        <v>0</v>
      </c>
      <c r="S131" s="402"/>
    </row>
    <row r="132" spans="1:20" ht="26.1" customHeight="1">
      <c r="B132" s="133"/>
      <c r="C132" s="38"/>
      <c r="D132" s="39" t="s">
        <v>305</v>
      </c>
      <c r="E132" s="27" t="s">
        <v>69</v>
      </c>
      <c r="F132" s="61">
        <v>1</v>
      </c>
      <c r="G132" s="40" t="s">
        <v>102</v>
      </c>
      <c r="H132" s="340">
        <f>F132</f>
        <v>1</v>
      </c>
      <c r="I132" s="208"/>
      <c r="J132" s="209"/>
      <c r="K132" s="209"/>
      <c r="L132" s="227"/>
      <c r="M132" s="42"/>
      <c r="N132" s="402"/>
      <c r="O132" s="402" t="str">
        <f t="shared" si="24"/>
        <v>무선안테나공</v>
      </c>
      <c r="P132" s="402">
        <f t="shared" si="25"/>
        <v>0</v>
      </c>
      <c r="Q132" s="402">
        <f t="shared" si="26"/>
        <v>0</v>
      </c>
      <c r="R132" s="402">
        <f t="shared" si="27"/>
        <v>0</v>
      </c>
      <c r="S132" s="402"/>
    </row>
    <row r="133" spans="1:20" ht="26.1" customHeight="1">
      <c r="B133" s="133"/>
      <c r="C133" s="134"/>
      <c r="D133" s="134"/>
      <c r="E133" s="103"/>
      <c r="F133" s="135"/>
      <c r="G133" s="136"/>
      <c r="H133" s="363"/>
      <c r="I133" s="216"/>
      <c r="J133" s="217"/>
      <c r="K133" s="217"/>
      <c r="L133" s="230"/>
      <c r="M133" s="104"/>
      <c r="N133" s="402"/>
      <c r="O133" s="402"/>
      <c r="P133" s="402"/>
      <c r="Q133" s="402"/>
      <c r="R133" s="402"/>
      <c r="S133" s="402"/>
    </row>
    <row r="134" spans="1:20" s="323" customFormat="1" ht="26.1" customHeight="1">
      <c r="A134" s="313"/>
      <c r="B134" s="314">
        <f>B125+1</f>
        <v>210</v>
      </c>
      <c r="C134" s="315" t="s">
        <v>2351</v>
      </c>
      <c r="D134" s="316" t="s">
        <v>1385</v>
      </c>
      <c r="E134" s="317" t="s">
        <v>77</v>
      </c>
      <c r="F134" s="318"/>
      <c r="G134" s="319"/>
      <c r="H134" s="320"/>
      <c r="I134" s="321"/>
      <c r="J134" s="321"/>
      <c r="K134" s="321"/>
      <c r="L134" s="321"/>
      <c r="M134" s="322"/>
      <c r="N134" s="402"/>
      <c r="O134" s="402" t="str">
        <f t="shared" ref="O134:O137" si="28">CONCATENATE(C134,D134)</f>
        <v>VHF안테나(3소자) 철거야기3소자, 150㎒ 대역, 가대포함</v>
      </c>
      <c r="P134" s="402">
        <f t="shared" ref="P134:P137" si="29">J134</f>
        <v>0</v>
      </c>
      <c r="Q134" s="402">
        <f t="shared" ref="Q134:Q137" si="30">K134</f>
        <v>0</v>
      </c>
      <c r="R134" s="402">
        <f t="shared" ref="R134:R137" si="31">L134</f>
        <v>0</v>
      </c>
      <c r="S134" s="402"/>
      <c r="T134" s="385"/>
    </row>
    <row r="135" spans="1:20" ht="26.1" customHeight="1">
      <c r="B135" s="37"/>
      <c r="C135" s="60" t="s">
        <v>33</v>
      </c>
      <c r="D135" s="39"/>
      <c r="E135" s="26"/>
      <c r="F135" s="61"/>
      <c r="G135" s="40"/>
      <c r="H135" s="41"/>
      <c r="I135" s="208"/>
      <c r="J135" s="209"/>
      <c r="K135" s="209"/>
      <c r="L135" s="227"/>
      <c r="M135" s="42"/>
      <c r="N135" s="402"/>
      <c r="O135" s="402" t="str">
        <f t="shared" si="28"/>
        <v>노무비</v>
      </c>
      <c r="P135" s="402">
        <f t="shared" si="29"/>
        <v>0</v>
      </c>
      <c r="Q135" s="402">
        <f t="shared" si="30"/>
        <v>0</v>
      </c>
      <c r="R135" s="402">
        <f t="shared" si="31"/>
        <v>0</v>
      </c>
      <c r="S135" s="402"/>
    </row>
    <row r="136" spans="1:20" ht="26.1" customHeight="1">
      <c r="B136" s="37"/>
      <c r="C136" s="38" t="s">
        <v>145</v>
      </c>
      <c r="D136" s="39" t="s">
        <v>330</v>
      </c>
      <c r="E136" s="27" t="s">
        <v>69</v>
      </c>
      <c r="F136" s="61" t="s">
        <v>2349</v>
      </c>
      <c r="G136" s="40" t="s">
        <v>102</v>
      </c>
      <c r="H136" s="41">
        <f>1 * 0.5 * 0.3 * 0.3</f>
        <v>4.4999999999999998E-2</v>
      </c>
      <c r="I136" s="208"/>
      <c r="J136" s="209"/>
      <c r="K136" s="209"/>
      <c r="L136" s="227"/>
      <c r="M136" s="42" t="s">
        <v>144</v>
      </c>
      <c r="N136" s="402"/>
      <c r="O136" s="402" t="str">
        <f t="shared" si="28"/>
        <v>조립인양설치통신관련기사</v>
      </c>
      <c r="P136" s="402">
        <f t="shared" si="29"/>
        <v>0</v>
      </c>
      <c r="Q136" s="402">
        <f t="shared" si="30"/>
        <v>0</v>
      </c>
      <c r="R136" s="402">
        <f t="shared" si="31"/>
        <v>0</v>
      </c>
      <c r="S136" s="402"/>
    </row>
    <row r="137" spans="1:20" ht="26.1" customHeight="1">
      <c r="B137" s="37"/>
      <c r="C137" s="38"/>
      <c r="D137" s="39" t="s">
        <v>305</v>
      </c>
      <c r="E137" s="27" t="s">
        <v>69</v>
      </c>
      <c r="F137" s="61" t="s">
        <v>150</v>
      </c>
      <c r="G137" s="40" t="s">
        <v>102</v>
      </c>
      <c r="H137" s="41">
        <f>3 * 0.5 * 0.3 * 0.3</f>
        <v>0.13499999999999998</v>
      </c>
      <c r="I137" s="208"/>
      <c r="J137" s="209"/>
      <c r="K137" s="209"/>
      <c r="L137" s="227"/>
      <c r="M137" s="42"/>
      <c r="N137" s="402"/>
      <c r="O137" s="402" t="str">
        <f t="shared" si="28"/>
        <v>무선안테나공</v>
      </c>
      <c r="P137" s="402">
        <f t="shared" si="29"/>
        <v>0</v>
      </c>
      <c r="Q137" s="402">
        <f t="shared" si="30"/>
        <v>0</v>
      </c>
      <c r="R137" s="402">
        <f t="shared" si="31"/>
        <v>0</v>
      </c>
      <c r="S137" s="402"/>
    </row>
    <row r="138" spans="1:20" ht="26.1" customHeight="1">
      <c r="B138" s="114"/>
      <c r="C138" s="115"/>
      <c r="D138" s="116"/>
      <c r="E138" s="117"/>
      <c r="F138" s="118"/>
      <c r="G138" s="669"/>
      <c r="H138" s="533"/>
      <c r="I138" s="220"/>
      <c r="J138" s="221"/>
      <c r="K138" s="221"/>
      <c r="L138" s="232"/>
      <c r="M138" s="100"/>
      <c r="N138" s="402"/>
      <c r="O138" s="402"/>
      <c r="P138" s="402"/>
      <c r="Q138" s="402"/>
      <c r="R138" s="402"/>
      <c r="S138" s="402"/>
    </row>
    <row r="139" spans="1:20" s="323" customFormat="1" ht="26.1" customHeight="1">
      <c r="A139" s="313"/>
      <c r="B139" s="314">
        <f>B134+1</f>
        <v>211</v>
      </c>
      <c r="C139" s="315" t="s">
        <v>1424</v>
      </c>
      <c r="D139" s="316" t="s">
        <v>1385</v>
      </c>
      <c r="E139" s="317" t="s">
        <v>77</v>
      </c>
      <c r="F139" s="318"/>
      <c r="G139" s="319"/>
      <c r="H139" s="320"/>
      <c r="I139" s="321"/>
      <c r="J139" s="321"/>
      <c r="K139" s="321"/>
      <c r="L139" s="321"/>
      <c r="M139" s="322"/>
      <c r="N139" s="402"/>
      <c r="O139" s="402" t="str">
        <f t="shared" si="12"/>
        <v>VHF안테나(3소자) 설치야기3소자, 150㎒ 대역, 가대포함</v>
      </c>
      <c r="P139" s="402">
        <f t="shared" si="13"/>
        <v>0</v>
      </c>
      <c r="Q139" s="402">
        <f t="shared" si="14"/>
        <v>0</v>
      </c>
      <c r="R139" s="402">
        <f t="shared" si="15"/>
        <v>0</v>
      </c>
      <c r="S139" s="402"/>
      <c r="T139" s="385"/>
    </row>
    <row r="140" spans="1:20" ht="26.1" customHeight="1">
      <c r="B140" s="29"/>
      <c r="C140" s="47" t="s">
        <v>1404</v>
      </c>
      <c r="D140" s="30"/>
      <c r="E140" s="31"/>
      <c r="F140" s="32"/>
      <c r="G140" s="33"/>
      <c r="H140" s="34"/>
      <c r="I140" s="211"/>
      <c r="J140" s="212"/>
      <c r="K140" s="212"/>
      <c r="L140" s="226"/>
      <c r="M140" s="35"/>
      <c r="N140" s="402"/>
      <c r="O140" s="402" t="str">
        <f t="shared" si="12"/>
        <v>재료비</v>
      </c>
      <c r="P140" s="402">
        <f t="shared" si="13"/>
        <v>0</v>
      </c>
      <c r="Q140" s="402">
        <f t="shared" si="14"/>
        <v>0</v>
      </c>
      <c r="R140" s="402">
        <f t="shared" si="15"/>
        <v>0</v>
      </c>
      <c r="S140" s="402"/>
    </row>
    <row r="141" spans="1:20" ht="26.1" customHeight="1">
      <c r="B141" s="48"/>
      <c r="C141" s="39" t="s">
        <v>370</v>
      </c>
      <c r="D141" s="39" t="s">
        <v>1425</v>
      </c>
      <c r="E141" s="27" t="s">
        <v>77</v>
      </c>
      <c r="F141" s="61">
        <v>1</v>
      </c>
      <c r="G141" s="40" t="s">
        <v>108</v>
      </c>
      <c r="H141" s="340">
        <f>F141</f>
        <v>1</v>
      </c>
      <c r="I141" s="208"/>
      <c r="J141" s="209"/>
      <c r="K141" s="209"/>
      <c r="L141" s="227"/>
      <c r="M141" s="42"/>
      <c r="N141" s="402"/>
      <c r="O141" s="402" t="str">
        <f t="shared" si="12"/>
        <v>VHF안테나(3소자)야기3소자, 150㎒ 대역</v>
      </c>
      <c r="P141" s="402">
        <f t="shared" si="13"/>
        <v>0</v>
      </c>
      <c r="Q141" s="402">
        <f t="shared" si="14"/>
        <v>0</v>
      </c>
      <c r="R141" s="402">
        <f t="shared" si="15"/>
        <v>0</v>
      </c>
      <c r="S141" s="402"/>
    </row>
    <row r="142" spans="1:20" ht="26.1" customHeight="1">
      <c r="B142" s="37"/>
      <c r="C142" s="39" t="s">
        <v>1426</v>
      </c>
      <c r="D142" s="39" t="s">
        <v>371</v>
      </c>
      <c r="E142" s="27" t="s">
        <v>74</v>
      </c>
      <c r="F142" s="341">
        <v>1</v>
      </c>
      <c r="G142" s="40" t="s">
        <v>102</v>
      </c>
      <c r="H142" s="340">
        <f>F142</f>
        <v>1</v>
      </c>
      <c r="I142" s="208"/>
      <c r="J142" s="209"/>
      <c r="K142" s="209"/>
      <c r="L142" s="227"/>
      <c r="M142" s="43"/>
      <c r="N142" s="402"/>
      <c r="O142" s="402" t="str">
        <f t="shared" si="12"/>
        <v>VHF안테나 가대폴 거치형(제작사양)</v>
      </c>
      <c r="P142" s="402">
        <f t="shared" si="13"/>
        <v>0</v>
      </c>
      <c r="Q142" s="402">
        <f t="shared" si="14"/>
        <v>0</v>
      </c>
      <c r="R142" s="402">
        <f t="shared" si="15"/>
        <v>0</v>
      </c>
      <c r="S142" s="402"/>
    </row>
    <row r="143" spans="1:20" ht="26.1" customHeight="1">
      <c r="B143" s="37"/>
      <c r="C143" s="60" t="s">
        <v>33</v>
      </c>
      <c r="D143" s="39"/>
      <c r="E143" s="26"/>
      <c r="F143" s="61"/>
      <c r="G143" s="40"/>
      <c r="H143" s="41"/>
      <c r="I143" s="208"/>
      <c r="J143" s="209"/>
      <c r="K143" s="209"/>
      <c r="L143" s="227"/>
      <c r="M143" s="42"/>
      <c r="N143" s="402"/>
      <c r="O143" s="402" t="str">
        <f t="shared" si="12"/>
        <v>노무비</v>
      </c>
      <c r="P143" s="402">
        <f t="shared" si="13"/>
        <v>0</v>
      </c>
      <c r="Q143" s="402">
        <f t="shared" si="14"/>
        <v>0</v>
      </c>
      <c r="R143" s="402">
        <f t="shared" si="15"/>
        <v>0</v>
      </c>
      <c r="S143" s="402"/>
    </row>
    <row r="144" spans="1:20" ht="26.1" customHeight="1">
      <c r="B144" s="37"/>
      <c r="C144" s="38" t="s">
        <v>145</v>
      </c>
      <c r="D144" s="39" t="s">
        <v>330</v>
      </c>
      <c r="E144" s="27" t="s">
        <v>69</v>
      </c>
      <c r="F144" s="61" t="s">
        <v>147</v>
      </c>
      <c r="G144" s="40" t="s">
        <v>108</v>
      </c>
      <c r="H144" s="41">
        <f>1 * 0.5 * 0.3</f>
        <v>0.15</v>
      </c>
      <c r="I144" s="208"/>
      <c r="J144" s="209"/>
      <c r="K144" s="209"/>
      <c r="L144" s="227"/>
      <c r="M144" s="42" t="s">
        <v>144</v>
      </c>
      <c r="N144" s="402"/>
      <c r="O144" s="402" t="str">
        <f t="shared" si="12"/>
        <v>조립인양설치통신관련기사</v>
      </c>
      <c r="P144" s="402">
        <f t="shared" si="13"/>
        <v>0</v>
      </c>
      <c r="Q144" s="402">
        <f t="shared" si="14"/>
        <v>0</v>
      </c>
      <c r="R144" s="402">
        <f t="shared" si="15"/>
        <v>0</v>
      </c>
      <c r="S144" s="402"/>
    </row>
    <row r="145" spans="1:20" ht="26.1" customHeight="1">
      <c r="B145" s="37"/>
      <c r="C145" s="38"/>
      <c r="D145" s="39" t="s">
        <v>305</v>
      </c>
      <c r="E145" s="27" t="s">
        <v>69</v>
      </c>
      <c r="F145" s="61" t="s">
        <v>148</v>
      </c>
      <c r="G145" s="40" t="s">
        <v>108</v>
      </c>
      <c r="H145" s="41">
        <f>3 * 0.5 * 0.3</f>
        <v>0.44999999999999996</v>
      </c>
      <c r="I145" s="208"/>
      <c r="J145" s="209"/>
      <c r="K145" s="209"/>
      <c r="L145" s="227"/>
      <c r="M145" s="42"/>
      <c r="N145" s="402"/>
      <c r="O145" s="402" t="str">
        <f t="shared" si="12"/>
        <v>무선안테나공</v>
      </c>
      <c r="P145" s="402">
        <f t="shared" si="13"/>
        <v>0</v>
      </c>
      <c r="Q145" s="402">
        <f t="shared" si="14"/>
        <v>0</v>
      </c>
      <c r="R145" s="402">
        <f t="shared" si="15"/>
        <v>0</v>
      </c>
      <c r="S145" s="402"/>
    </row>
    <row r="146" spans="1:20" ht="26.1" customHeight="1">
      <c r="B146" s="37"/>
      <c r="C146" s="38" t="s">
        <v>146</v>
      </c>
      <c r="D146" s="39"/>
      <c r="E146" s="27"/>
      <c r="F146" s="61"/>
      <c r="G146" s="40"/>
      <c r="H146" s="41"/>
      <c r="I146" s="208"/>
      <c r="J146" s="209"/>
      <c r="K146" s="209"/>
      <c r="L146" s="227"/>
      <c r="M146" s="42"/>
      <c r="N146" s="402"/>
      <c r="O146" s="402" t="str">
        <f t="shared" si="12"/>
        <v>방향조정</v>
      </c>
      <c r="P146" s="402">
        <f t="shared" si="13"/>
        <v>0</v>
      </c>
      <c r="Q146" s="402">
        <f t="shared" si="14"/>
        <v>0</v>
      </c>
      <c r="R146" s="402">
        <f t="shared" si="15"/>
        <v>0</v>
      </c>
      <c r="S146" s="402"/>
    </row>
    <row r="147" spans="1:20" ht="26.1" customHeight="1">
      <c r="B147" s="37"/>
      <c r="C147" s="38"/>
      <c r="D147" s="39" t="s">
        <v>305</v>
      </c>
      <c r="E147" s="27" t="s">
        <v>69</v>
      </c>
      <c r="F147" s="61">
        <v>1</v>
      </c>
      <c r="G147" s="40" t="s">
        <v>108</v>
      </c>
      <c r="H147" s="340">
        <f>F147</f>
        <v>1</v>
      </c>
      <c r="I147" s="208"/>
      <c r="J147" s="209"/>
      <c r="K147" s="209"/>
      <c r="L147" s="227"/>
      <c r="M147" s="42"/>
      <c r="N147" s="402"/>
      <c r="O147" s="402" t="str">
        <f t="shared" si="12"/>
        <v>무선안테나공</v>
      </c>
      <c r="P147" s="402">
        <f t="shared" si="13"/>
        <v>0</v>
      </c>
      <c r="Q147" s="402">
        <f t="shared" si="14"/>
        <v>0</v>
      </c>
      <c r="R147" s="402">
        <f t="shared" si="15"/>
        <v>0</v>
      </c>
      <c r="S147" s="402"/>
    </row>
    <row r="148" spans="1:20" ht="26.1" customHeight="1">
      <c r="B148" s="79"/>
      <c r="C148" s="80"/>
      <c r="D148" s="81"/>
      <c r="E148" s="28"/>
      <c r="F148" s="82"/>
      <c r="G148" s="83"/>
      <c r="H148" s="84"/>
      <c r="I148" s="214"/>
      <c r="J148" s="215"/>
      <c r="K148" s="215"/>
      <c r="L148" s="228"/>
      <c r="M148" s="85"/>
      <c r="N148" s="402"/>
      <c r="O148" s="402" t="str">
        <f t="shared" si="12"/>
        <v/>
      </c>
      <c r="P148" s="402">
        <f t="shared" si="13"/>
        <v>0</v>
      </c>
      <c r="Q148" s="402">
        <f t="shared" si="14"/>
        <v>0</v>
      </c>
      <c r="R148" s="402">
        <f t="shared" si="15"/>
        <v>0</v>
      </c>
      <c r="S148" s="402"/>
    </row>
    <row r="149" spans="1:20" s="323" customFormat="1" ht="26.1" customHeight="1">
      <c r="A149" s="313"/>
      <c r="B149" s="314">
        <f>B139+1</f>
        <v>212</v>
      </c>
      <c r="C149" s="315" t="s">
        <v>1424</v>
      </c>
      <c r="D149" s="316" t="s">
        <v>1388</v>
      </c>
      <c r="E149" s="317" t="s">
        <v>77</v>
      </c>
      <c r="F149" s="318"/>
      <c r="G149" s="319"/>
      <c r="H149" s="320"/>
      <c r="I149" s="321"/>
      <c r="J149" s="321"/>
      <c r="K149" s="321"/>
      <c r="L149" s="321"/>
      <c r="M149" s="322"/>
      <c r="N149" s="402"/>
      <c r="O149" s="402" t="str">
        <f t="shared" ref="O149:O157" si="32">CONCATENATE(C149,D149)</f>
        <v>VHF안테나(3소자) 설치야기3소자, 150㎒ 대역</v>
      </c>
      <c r="P149" s="402">
        <f t="shared" ref="P149:P157" si="33">J149</f>
        <v>0</v>
      </c>
      <c r="Q149" s="402">
        <f t="shared" ref="Q149:Q157" si="34">K149</f>
        <v>0</v>
      </c>
      <c r="R149" s="402">
        <f t="shared" ref="R149:R157" si="35">L149</f>
        <v>0</v>
      </c>
      <c r="S149" s="402"/>
      <c r="T149" s="385"/>
    </row>
    <row r="150" spans="1:20" ht="26.1" customHeight="1">
      <c r="B150" s="29"/>
      <c r="C150" s="47" t="s">
        <v>1404</v>
      </c>
      <c r="D150" s="30"/>
      <c r="E150" s="31"/>
      <c r="F150" s="32"/>
      <c r="G150" s="33"/>
      <c r="H150" s="34"/>
      <c r="I150" s="211"/>
      <c r="J150" s="212"/>
      <c r="K150" s="212"/>
      <c r="L150" s="226"/>
      <c r="M150" s="35"/>
      <c r="N150" s="402"/>
      <c r="O150" s="402" t="str">
        <f t="shared" si="32"/>
        <v>재료비</v>
      </c>
      <c r="P150" s="402">
        <f t="shared" si="33"/>
        <v>0</v>
      </c>
      <c r="Q150" s="402">
        <f t="shared" si="34"/>
        <v>0</v>
      </c>
      <c r="R150" s="402">
        <f t="shared" si="35"/>
        <v>0</v>
      </c>
      <c r="S150" s="402"/>
    </row>
    <row r="151" spans="1:20" ht="26.1" customHeight="1">
      <c r="B151" s="48"/>
      <c r="C151" s="39" t="s">
        <v>370</v>
      </c>
      <c r="D151" s="39" t="s">
        <v>1425</v>
      </c>
      <c r="E151" s="27" t="s">
        <v>77</v>
      </c>
      <c r="F151" s="61">
        <v>1</v>
      </c>
      <c r="G151" s="40" t="s">
        <v>102</v>
      </c>
      <c r="H151" s="340">
        <f>F151</f>
        <v>1</v>
      </c>
      <c r="I151" s="208"/>
      <c r="J151" s="209"/>
      <c r="K151" s="209"/>
      <c r="L151" s="227"/>
      <c r="M151" s="42"/>
      <c r="N151" s="402"/>
      <c r="O151" s="402" t="str">
        <f t="shared" si="32"/>
        <v>VHF안테나(3소자)야기3소자, 150㎒ 대역</v>
      </c>
      <c r="P151" s="402">
        <f t="shared" si="33"/>
        <v>0</v>
      </c>
      <c r="Q151" s="402">
        <f t="shared" si="34"/>
        <v>0</v>
      </c>
      <c r="R151" s="402">
        <f t="shared" si="35"/>
        <v>0</v>
      </c>
      <c r="S151" s="402"/>
    </row>
    <row r="152" spans="1:20" ht="26.1" customHeight="1">
      <c r="B152" s="37"/>
      <c r="C152" s="60" t="s">
        <v>33</v>
      </c>
      <c r="D152" s="39"/>
      <c r="E152" s="26"/>
      <c r="F152" s="61"/>
      <c r="G152" s="40"/>
      <c r="H152" s="41"/>
      <c r="I152" s="208"/>
      <c r="J152" s="209"/>
      <c r="K152" s="209"/>
      <c r="L152" s="227"/>
      <c r="M152" s="42"/>
      <c r="N152" s="402"/>
      <c r="O152" s="402" t="str">
        <f t="shared" si="32"/>
        <v>노무비</v>
      </c>
      <c r="P152" s="402">
        <f t="shared" si="33"/>
        <v>0</v>
      </c>
      <c r="Q152" s="402">
        <f t="shared" si="34"/>
        <v>0</v>
      </c>
      <c r="R152" s="402">
        <f t="shared" si="35"/>
        <v>0</v>
      </c>
      <c r="S152" s="402"/>
    </row>
    <row r="153" spans="1:20" ht="26.1" customHeight="1">
      <c r="B153" s="79"/>
      <c r="C153" s="80" t="s">
        <v>145</v>
      </c>
      <c r="D153" s="81" t="s">
        <v>330</v>
      </c>
      <c r="E153" s="28" t="s">
        <v>69</v>
      </c>
      <c r="F153" s="82" t="s">
        <v>147</v>
      </c>
      <c r="G153" s="83" t="s">
        <v>102</v>
      </c>
      <c r="H153" s="84">
        <f>1 * 0.5 * 0.3</f>
        <v>0.15</v>
      </c>
      <c r="I153" s="214"/>
      <c r="J153" s="215"/>
      <c r="K153" s="215"/>
      <c r="L153" s="228"/>
      <c r="M153" s="85" t="s">
        <v>144</v>
      </c>
      <c r="N153" s="402"/>
      <c r="O153" s="402" t="str">
        <f t="shared" si="32"/>
        <v>조립인양설치통신관련기사</v>
      </c>
      <c r="P153" s="402">
        <f t="shared" si="33"/>
        <v>0</v>
      </c>
      <c r="Q153" s="402">
        <f t="shared" si="34"/>
        <v>0</v>
      </c>
      <c r="R153" s="402">
        <f t="shared" si="35"/>
        <v>0</v>
      </c>
      <c r="S153" s="402"/>
    </row>
    <row r="154" spans="1:20" ht="26.1" customHeight="1">
      <c r="B154" s="36"/>
      <c r="C154" s="416"/>
      <c r="D154" s="30" t="s">
        <v>305</v>
      </c>
      <c r="E154" s="417" t="s">
        <v>69</v>
      </c>
      <c r="F154" s="87" t="s">
        <v>148</v>
      </c>
      <c r="G154" s="33" t="s">
        <v>102</v>
      </c>
      <c r="H154" s="34">
        <f>3 * 0.5 * 0.3</f>
        <v>0.44999999999999996</v>
      </c>
      <c r="I154" s="211"/>
      <c r="J154" s="212"/>
      <c r="K154" s="212"/>
      <c r="L154" s="226"/>
      <c r="M154" s="35"/>
      <c r="N154" s="402"/>
      <c r="O154" s="402" t="str">
        <f t="shared" si="32"/>
        <v>무선안테나공</v>
      </c>
      <c r="P154" s="402">
        <f t="shared" si="33"/>
        <v>0</v>
      </c>
      <c r="Q154" s="402">
        <f t="shared" si="34"/>
        <v>0</v>
      </c>
      <c r="R154" s="402">
        <f t="shared" si="35"/>
        <v>0</v>
      </c>
      <c r="S154" s="402"/>
    </row>
    <row r="155" spans="1:20" ht="26.1" customHeight="1">
      <c r="B155" s="37"/>
      <c r="C155" s="38" t="s">
        <v>146</v>
      </c>
      <c r="D155" s="39"/>
      <c r="E155" s="27"/>
      <c r="F155" s="61"/>
      <c r="G155" s="40"/>
      <c r="H155" s="41"/>
      <c r="I155" s="208"/>
      <c r="J155" s="209"/>
      <c r="K155" s="209"/>
      <c r="L155" s="227"/>
      <c r="M155" s="42"/>
      <c r="N155" s="402"/>
      <c r="O155" s="402" t="str">
        <f t="shared" si="32"/>
        <v>방향조정</v>
      </c>
      <c r="P155" s="402">
        <f t="shared" si="33"/>
        <v>0</v>
      </c>
      <c r="Q155" s="402">
        <f t="shared" si="34"/>
        <v>0</v>
      </c>
      <c r="R155" s="402">
        <f t="shared" si="35"/>
        <v>0</v>
      </c>
      <c r="S155" s="402"/>
    </row>
    <row r="156" spans="1:20" ht="26.1" customHeight="1">
      <c r="B156" s="37"/>
      <c r="C156" s="38"/>
      <c r="D156" s="39" t="s">
        <v>305</v>
      </c>
      <c r="E156" s="27" t="s">
        <v>69</v>
      </c>
      <c r="F156" s="61">
        <v>1</v>
      </c>
      <c r="G156" s="40" t="s">
        <v>102</v>
      </c>
      <c r="H156" s="340">
        <f>F156</f>
        <v>1</v>
      </c>
      <c r="I156" s="208"/>
      <c r="J156" s="209"/>
      <c r="K156" s="209"/>
      <c r="L156" s="227"/>
      <c r="M156" s="42"/>
      <c r="N156" s="402"/>
      <c r="O156" s="402" t="str">
        <f t="shared" si="32"/>
        <v>무선안테나공</v>
      </c>
      <c r="P156" s="402">
        <f t="shared" si="33"/>
        <v>0</v>
      </c>
      <c r="Q156" s="402">
        <f t="shared" si="34"/>
        <v>0</v>
      </c>
      <c r="R156" s="402">
        <f t="shared" si="35"/>
        <v>0</v>
      </c>
      <c r="S156" s="402"/>
    </row>
    <row r="157" spans="1:20" ht="26.1" customHeight="1">
      <c r="B157" s="79"/>
      <c r="C157" s="80"/>
      <c r="D157" s="81"/>
      <c r="E157" s="28"/>
      <c r="F157" s="82"/>
      <c r="G157" s="83"/>
      <c r="H157" s="84"/>
      <c r="I157" s="214"/>
      <c r="J157" s="215"/>
      <c r="K157" s="215"/>
      <c r="L157" s="228"/>
      <c r="M157" s="85"/>
      <c r="N157" s="402"/>
      <c r="O157" s="402" t="str">
        <f t="shared" si="32"/>
        <v/>
      </c>
      <c r="P157" s="402">
        <f t="shared" si="33"/>
        <v>0</v>
      </c>
      <c r="Q157" s="402">
        <f t="shared" si="34"/>
        <v>0</v>
      </c>
      <c r="R157" s="402">
        <f t="shared" si="35"/>
        <v>0</v>
      </c>
      <c r="S157" s="402"/>
    </row>
    <row r="158" spans="1:20" s="323" customFormat="1" ht="26.1" customHeight="1">
      <c r="A158" s="313"/>
      <c r="B158" s="314">
        <f>B149+1</f>
        <v>213</v>
      </c>
      <c r="C158" s="315" t="s">
        <v>1736</v>
      </c>
      <c r="D158" s="316" t="s">
        <v>151</v>
      </c>
      <c r="E158" s="317" t="s">
        <v>1467</v>
      </c>
      <c r="F158" s="318"/>
      <c r="G158" s="319"/>
      <c r="H158" s="320"/>
      <c r="I158" s="321"/>
      <c r="J158" s="321"/>
      <c r="K158" s="321"/>
      <c r="L158" s="321"/>
      <c r="M158" s="322"/>
      <c r="N158" s="402"/>
      <c r="O158" s="402" t="str">
        <f t="shared" ref="O158:O194" si="36">CONCATENATE(C158,D158)</f>
        <v>VHF 안테나 철거야기, 150㎒ 대역</v>
      </c>
      <c r="P158" s="402">
        <f t="shared" ref="P158:P194" si="37">J158</f>
        <v>0</v>
      </c>
      <c r="Q158" s="402">
        <f t="shared" ref="Q158:Q194" si="38">K158</f>
        <v>0</v>
      </c>
      <c r="R158" s="402">
        <f t="shared" ref="R158:R194" si="39">L158</f>
        <v>0</v>
      </c>
      <c r="S158" s="402"/>
      <c r="T158" s="385"/>
    </row>
    <row r="159" spans="1:20" ht="26.1" customHeight="1">
      <c r="B159" s="424"/>
      <c r="C159" s="647" t="s">
        <v>33</v>
      </c>
      <c r="D159" s="425"/>
      <c r="E159" s="645"/>
      <c r="F159" s="426"/>
      <c r="G159" s="427"/>
      <c r="H159" s="428"/>
      <c r="I159" s="429"/>
      <c r="J159" s="430"/>
      <c r="K159" s="430"/>
      <c r="L159" s="431"/>
      <c r="M159" s="432"/>
      <c r="N159" s="402"/>
      <c r="O159" s="402" t="str">
        <f t="shared" si="36"/>
        <v>노무비</v>
      </c>
      <c r="P159" s="402">
        <f t="shared" si="37"/>
        <v>0</v>
      </c>
      <c r="Q159" s="402">
        <f t="shared" si="38"/>
        <v>0</v>
      </c>
      <c r="R159" s="402">
        <f t="shared" si="39"/>
        <v>0</v>
      </c>
      <c r="S159" s="402"/>
    </row>
    <row r="160" spans="1:20" ht="26.1" customHeight="1">
      <c r="B160" s="37"/>
      <c r="C160" s="38" t="s">
        <v>145</v>
      </c>
      <c r="D160" s="39" t="s">
        <v>330</v>
      </c>
      <c r="E160" s="27" t="s">
        <v>69</v>
      </c>
      <c r="F160" s="61" t="s">
        <v>149</v>
      </c>
      <c r="G160" s="40" t="s">
        <v>108</v>
      </c>
      <c r="H160" s="41">
        <f>1 * 0.5 * 0.3 * 0.3</f>
        <v>4.4999999999999998E-2</v>
      </c>
      <c r="I160" s="208"/>
      <c r="J160" s="209"/>
      <c r="K160" s="209"/>
      <c r="L160" s="227"/>
      <c r="M160" s="42" t="s">
        <v>144</v>
      </c>
      <c r="N160" s="402"/>
      <c r="O160" s="402" t="str">
        <f t="shared" si="36"/>
        <v>조립인양설치통신관련기사</v>
      </c>
      <c r="P160" s="402">
        <f t="shared" si="37"/>
        <v>0</v>
      </c>
      <c r="Q160" s="402">
        <f t="shared" si="38"/>
        <v>0</v>
      </c>
      <c r="R160" s="402">
        <f t="shared" si="39"/>
        <v>0</v>
      </c>
      <c r="S160" s="402"/>
    </row>
    <row r="161" spans="1:20" ht="26.1" customHeight="1">
      <c r="B161" s="37"/>
      <c r="C161" s="38"/>
      <c r="D161" s="39" t="s">
        <v>305</v>
      </c>
      <c r="E161" s="27" t="s">
        <v>69</v>
      </c>
      <c r="F161" s="61" t="s">
        <v>150</v>
      </c>
      <c r="G161" s="40" t="s">
        <v>108</v>
      </c>
      <c r="H161" s="41">
        <f>3 * 0.5 * 0.3 * 0.3</f>
        <v>0.13499999999999998</v>
      </c>
      <c r="I161" s="208"/>
      <c r="J161" s="209"/>
      <c r="K161" s="209"/>
      <c r="L161" s="227"/>
      <c r="M161" s="42"/>
      <c r="N161" s="402"/>
      <c r="O161" s="402" t="str">
        <f t="shared" si="36"/>
        <v>무선안테나공</v>
      </c>
      <c r="P161" s="402">
        <f t="shared" si="37"/>
        <v>0</v>
      </c>
      <c r="Q161" s="402">
        <f t="shared" si="38"/>
        <v>0</v>
      </c>
      <c r="R161" s="402">
        <f t="shared" si="39"/>
        <v>0</v>
      </c>
      <c r="S161" s="402"/>
    </row>
    <row r="162" spans="1:20" ht="26.1" customHeight="1">
      <c r="B162" s="79"/>
      <c r="C162" s="80"/>
      <c r="D162" s="81"/>
      <c r="E162" s="28"/>
      <c r="F162" s="82"/>
      <c r="G162" s="83"/>
      <c r="H162" s="84"/>
      <c r="I162" s="214"/>
      <c r="J162" s="215"/>
      <c r="K162" s="215"/>
      <c r="L162" s="228"/>
      <c r="M162" s="85"/>
      <c r="N162" s="402"/>
      <c r="O162" s="402" t="str">
        <f t="shared" si="36"/>
        <v/>
      </c>
      <c r="P162" s="402">
        <f t="shared" si="37"/>
        <v>0</v>
      </c>
      <c r="Q162" s="402">
        <f t="shared" si="38"/>
        <v>0</v>
      </c>
      <c r="R162" s="402">
        <f t="shared" si="39"/>
        <v>0</v>
      </c>
      <c r="S162" s="402"/>
    </row>
    <row r="163" spans="1:20" s="323" customFormat="1" ht="26.1" customHeight="1">
      <c r="A163" s="313"/>
      <c r="B163" s="314">
        <f>B158+1</f>
        <v>214</v>
      </c>
      <c r="C163" s="315" t="s">
        <v>1427</v>
      </c>
      <c r="D163" s="316" t="s">
        <v>1675</v>
      </c>
      <c r="E163" s="317" t="s">
        <v>1676</v>
      </c>
      <c r="F163" s="318"/>
      <c r="G163" s="319"/>
      <c r="H163" s="320"/>
      <c r="I163" s="321"/>
      <c r="J163" s="321"/>
      <c r="K163" s="321"/>
      <c r="L163" s="321"/>
      <c r="M163" s="322"/>
      <c r="N163" s="402"/>
      <c r="O163" s="402" t="str">
        <f t="shared" si="36"/>
        <v>동축케이블(급전선) 포설ECX 10D-2V, 15m, 동축콘넥터 포함</v>
      </c>
      <c r="P163" s="402">
        <f t="shared" si="37"/>
        <v>0</v>
      </c>
      <c r="Q163" s="402">
        <f t="shared" si="38"/>
        <v>0</v>
      </c>
      <c r="R163" s="402">
        <f t="shared" si="39"/>
        <v>0</v>
      </c>
      <c r="S163" s="402"/>
      <c r="T163" s="385"/>
    </row>
    <row r="164" spans="1:20" ht="26.1" customHeight="1">
      <c r="B164" s="36"/>
      <c r="C164" s="47" t="s">
        <v>1404</v>
      </c>
      <c r="D164" s="30"/>
      <c r="E164" s="31"/>
      <c r="F164" s="121"/>
      <c r="G164" s="122"/>
      <c r="H164" s="123"/>
      <c r="I164" s="222"/>
      <c r="J164" s="222"/>
      <c r="K164" s="222"/>
      <c r="L164" s="222"/>
      <c r="M164" s="124"/>
      <c r="N164" s="402"/>
      <c r="O164" s="402" t="str">
        <f t="shared" si="36"/>
        <v>재료비</v>
      </c>
      <c r="P164" s="402">
        <f t="shared" si="37"/>
        <v>0</v>
      </c>
      <c r="Q164" s="402">
        <f t="shared" si="38"/>
        <v>0</v>
      </c>
      <c r="R164" s="402">
        <f t="shared" si="39"/>
        <v>0</v>
      </c>
      <c r="S164" s="402"/>
    </row>
    <row r="165" spans="1:20" ht="26.1" customHeight="1">
      <c r="B165" s="37"/>
      <c r="C165" s="39" t="s">
        <v>1677</v>
      </c>
      <c r="D165" s="39" t="s">
        <v>1675</v>
      </c>
      <c r="E165" s="27" t="s">
        <v>1676</v>
      </c>
      <c r="F165" s="107">
        <v>1</v>
      </c>
      <c r="G165" s="40" t="s">
        <v>102</v>
      </c>
      <c r="H165" s="340">
        <f>F165</f>
        <v>1</v>
      </c>
      <c r="I165" s="208"/>
      <c r="J165" s="209"/>
      <c r="K165" s="209"/>
      <c r="L165" s="227"/>
      <c r="M165" s="43"/>
      <c r="N165" s="402"/>
      <c r="O165" s="402" t="str">
        <f t="shared" si="36"/>
        <v>동축케이블(급전선)ECX 10D-2V, 15m, 동축콘넥터 포함</v>
      </c>
      <c r="P165" s="402">
        <f t="shared" si="37"/>
        <v>0</v>
      </c>
      <c r="Q165" s="402">
        <f t="shared" si="38"/>
        <v>0</v>
      </c>
      <c r="R165" s="402">
        <f t="shared" si="39"/>
        <v>0</v>
      </c>
      <c r="S165" s="402"/>
    </row>
    <row r="166" spans="1:20" ht="26.1" customHeight="1">
      <c r="B166" s="37"/>
      <c r="C166" s="60" t="s">
        <v>33</v>
      </c>
      <c r="D166" s="39"/>
      <c r="E166" s="26"/>
      <c r="F166" s="61"/>
      <c r="G166" s="40"/>
      <c r="H166" s="41"/>
      <c r="I166" s="208"/>
      <c r="J166" s="209"/>
      <c r="K166" s="209"/>
      <c r="L166" s="227"/>
      <c r="M166" s="504"/>
      <c r="N166" s="402"/>
      <c r="O166" s="402" t="str">
        <f t="shared" si="36"/>
        <v>노무비</v>
      </c>
      <c r="P166" s="402">
        <f t="shared" si="37"/>
        <v>0</v>
      </c>
      <c r="Q166" s="402">
        <f t="shared" si="38"/>
        <v>0</v>
      </c>
      <c r="R166" s="402">
        <f t="shared" si="39"/>
        <v>0</v>
      </c>
      <c r="S166" s="402"/>
    </row>
    <row r="167" spans="1:20" ht="26.1" customHeight="1">
      <c r="B167" s="37"/>
      <c r="C167" s="38" t="s">
        <v>1387</v>
      </c>
      <c r="D167" s="39" t="s">
        <v>304</v>
      </c>
      <c r="E167" s="27" t="s">
        <v>69</v>
      </c>
      <c r="F167" s="61" t="s">
        <v>1789</v>
      </c>
      <c r="G167" s="40" t="s">
        <v>102</v>
      </c>
      <c r="H167" s="41">
        <f>0.17/10*15</f>
        <v>0.255</v>
      </c>
      <c r="I167" s="208"/>
      <c r="J167" s="209"/>
      <c r="K167" s="209"/>
      <c r="L167" s="227"/>
      <c r="M167" s="504" t="s">
        <v>1386</v>
      </c>
      <c r="N167" s="402"/>
      <c r="O167" s="402" t="str">
        <f t="shared" si="36"/>
        <v>포설통신케이블공</v>
      </c>
      <c r="P167" s="402">
        <f t="shared" si="37"/>
        <v>0</v>
      </c>
      <c r="Q167" s="402">
        <f t="shared" si="38"/>
        <v>0</v>
      </c>
      <c r="R167" s="402">
        <f t="shared" si="39"/>
        <v>0</v>
      </c>
      <c r="S167" s="402"/>
    </row>
    <row r="168" spans="1:20" ht="26.1" customHeight="1">
      <c r="B168" s="37"/>
      <c r="C168" s="38"/>
      <c r="D168" s="39"/>
      <c r="E168" s="27"/>
      <c r="F168" s="61"/>
      <c r="G168" s="40"/>
      <c r="H168" s="41"/>
      <c r="I168" s="208"/>
      <c r="J168" s="209"/>
      <c r="K168" s="209"/>
      <c r="L168" s="227"/>
      <c r="M168" s="42"/>
      <c r="N168" s="402"/>
      <c r="O168" s="402" t="str">
        <f t="shared" si="36"/>
        <v/>
      </c>
      <c r="P168" s="402">
        <f t="shared" si="37"/>
        <v>0</v>
      </c>
      <c r="Q168" s="402">
        <f t="shared" si="38"/>
        <v>0</v>
      </c>
      <c r="R168" s="402">
        <f t="shared" si="39"/>
        <v>0</v>
      </c>
      <c r="S168" s="402"/>
    </row>
    <row r="169" spans="1:20" s="323" customFormat="1" ht="26.1" customHeight="1">
      <c r="A169" s="313"/>
      <c r="B169" s="314">
        <f>B163+1</f>
        <v>215</v>
      </c>
      <c r="C169" s="315" t="s">
        <v>152</v>
      </c>
      <c r="D169" s="316" t="s">
        <v>80</v>
      </c>
      <c r="E169" s="317" t="s">
        <v>78</v>
      </c>
      <c r="F169" s="318"/>
      <c r="G169" s="319"/>
      <c r="H169" s="320"/>
      <c r="I169" s="321"/>
      <c r="J169" s="321"/>
      <c r="K169" s="321"/>
      <c r="L169" s="321"/>
      <c r="M169" s="322"/>
      <c r="N169" s="402"/>
      <c r="O169" s="402" t="str">
        <f t="shared" si="36"/>
        <v>동축케이블(급전선) 철거ECX 10D-2V</v>
      </c>
      <c r="P169" s="402">
        <f t="shared" si="37"/>
        <v>0</v>
      </c>
      <c r="Q169" s="402">
        <f t="shared" si="38"/>
        <v>0</v>
      </c>
      <c r="R169" s="402">
        <f t="shared" si="39"/>
        <v>0</v>
      </c>
      <c r="S169" s="402"/>
      <c r="T169" s="385"/>
    </row>
    <row r="170" spans="1:20" ht="26.1" customHeight="1">
      <c r="B170" s="36"/>
      <c r="C170" s="86" t="s">
        <v>33</v>
      </c>
      <c r="D170" s="30"/>
      <c r="E170" s="31"/>
      <c r="F170" s="87"/>
      <c r="G170" s="33"/>
      <c r="H170" s="34"/>
      <c r="I170" s="211"/>
      <c r="J170" s="212"/>
      <c r="K170" s="212"/>
      <c r="L170" s="226"/>
      <c r="M170" s="35"/>
      <c r="N170" s="402"/>
      <c r="O170" s="402" t="str">
        <f t="shared" si="36"/>
        <v>노무비</v>
      </c>
      <c r="P170" s="402">
        <f t="shared" si="37"/>
        <v>0</v>
      </c>
      <c r="Q170" s="402">
        <f t="shared" si="38"/>
        <v>0</v>
      </c>
      <c r="R170" s="402">
        <f t="shared" si="39"/>
        <v>0</v>
      </c>
      <c r="S170" s="402"/>
    </row>
    <row r="171" spans="1:20" ht="26.1" customHeight="1">
      <c r="B171" s="37"/>
      <c r="C171" s="38" t="s">
        <v>1387</v>
      </c>
      <c r="D171" s="39" t="s">
        <v>304</v>
      </c>
      <c r="E171" s="27" t="s">
        <v>69</v>
      </c>
      <c r="F171" s="61" t="s">
        <v>1562</v>
      </c>
      <c r="G171" s="40" t="s">
        <v>102</v>
      </c>
      <c r="H171" s="41">
        <f>0.17/10*0.5</f>
        <v>8.5000000000000006E-3</v>
      </c>
      <c r="I171" s="208"/>
      <c r="J171" s="209"/>
      <c r="K171" s="209"/>
      <c r="L171" s="227"/>
      <c r="M171" s="42" t="s">
        <v>1386</v>
      </c>
      <c r="N171" s="402"/>
      <c r="O171" s="402" t="str">
        <f t="shared" si="36"/>
        <v>포설통신케이블공</v>
      </c>
      <c r="P171" s="402">
        <f t="shared" si="37"/>
        <v>0</v>
      </c>
      <c r="Q171" s="402">
        <f t="shared" si="38"/>
        <v>0</v>
      </c>
      <c r="R171" s="402">
        <f t="shared" si="39"/>
        <v>0</v>
      </c>
      <c r="S171" s="402"/>
    </row>
    <row r="172" spans="1:20" ht="26.1" customHeight="1">
      <c r="B172" s="37"/>
      <c r="C172" s="38"/>
      <c r="D172" s="39"/>
      <c r="E172" s="27"/>
      <c r="F172" s="61"/>
      <c r="G172" s="40"/>
      <c r="H172" s="41"/>
      <c r="I172" s="208"/>
      <c r="J172" s="209"/>
      <c r="K172" s="209"/>
      <c r="L172" s="227"/>
      <c r="M172" s="42"/>
      <c r="N172" s="402"/>
      <c r="O172" s="402" t="str">
        <f t="shared" si="36"/>
        <v/>
      </c>
      <c r="P172" s="402">
        <f t="shared" si="37"/>
        <v>0</v>
      </c>
      <c r="Q172" s="402">
        <f t="shared" si="38"/>
        <v>0</v>
      </c>
      <c r="R172" s="402">
        <f t="shared" si="39"/>
        <v>0</v>
      </c>
      <c r="S172" s="402"/>
    </row>
    <row r="173" spans="1:20" ht="26.1" customHeight="1">
      <c r="B173" s="37"/>
      <c r="C173" s="38"/>
      <c r="D173" s="39"/>
      <c r="E173" s="27"/>
      <c r="F173" s="61"/>
      <c r="G173" s="40"/>
      <c r="H173" s="41"/>
      <c r="I173" s="208"/>
      <c r="J173" s="209"/>
      <c r="K173" s="209"/>
      <c r="L173" s="227"/>
      <c r="M173" s="42"/>
      <c r="N173" s="402"/>
      <c r="O173" s="402" t="str">
        <f t="shared" si="36"/>
        <v/>
      </c>
      <c r="P173" s="402">
        <f t="shared" si="37"/>
        <v>0</v>
      </c>
      <c r="Q173" s="402">
        <f t="shared" si="38"/>
        <v>0</v>
      </c>
      <c r="R173" s="402">
        <f t="shared" si="39"/>
        <v>0</v>
      </c>
      <c r="S173" s="402"/>
    </row>
    <row r="174" spans="1:20" s="323" customFormat="1" ht="26.1" customHeight="1">
      <c r="A174" s="313"/>
      <c r="B174" s="314">
        <f>B169+1</f>
        <v>216</v>
      </c>
      <c r="C174" s="315" t="s">
        <v>1428</v>
      </c>
      <c r="D174" s="316" t="s">
        <v>82</v>
      </c>
      <c r="E174" s="317" t="s">
        <v>79</v>
      </c>
      <c r="F174" s="318"/>
      <c r="G174" s="319"/>
      <c r="H174" s="320"/>
      <c r="I174" s="321"/>
      <c r="J174" s="321"/>
      <c r="K174" s="321"/>
      <c r="L174" s="321"/>
      <c r="M174" s="322"/>
      <c r="N174" s="402"/>
      <c r="O174" s="402" t="str">
        <f t="shared" si="36"/>
        <v>동축보안기 설치BYW-N형/50C, 피더형</v>
      </c>
      <c r="P174" s="402">
        <f t="shared" si="37"/>
        <v>0</v>
      </c>
      <c r="Q174" s="402">
        <f t="shared" si="38"/>
        <v>0</v>
      </c>
      <c r="R174" s="402">
        <f t="shared" si="39"/>
        <v>0</v>
      </c>
      <c r="S174" s="402"/>
      <c r="T174" s="385"/>
    </row>
    <row r="175" spans="1:20" ht="26.1" customHeight="1">
      <c r="B175" s="29"/>
      <c r="C175" s="47" t="s">
        <v>1404</v>
      </c>
      <c r="D175" s="30"/>
      <c r="E175" s="31"/>
      <c r="F175" s="32"/>
      <c r="G175" s="33"/>
      <c r="H175" s="34"/>
      <c r="I175" s="211"/>
      <c r="J175" s="212"/>
      <c r="K175" s="212"/>
      <c r="L175" s="226"/>
      <c r="M175" s="35"/>
      <c r="N175" s="402"/>
      <c r="O175" s="402" t="str">
        <f t="shared" si="36"/>
        <v>재료비</v>
      </c>
      <c r="P175" s="402">
        <f t="shared" si="37"/>
        <v>0</v>
      </c>
      <c r="Q175" s="402">
        <f t="shared" si="38"/>
        <v>0</v>
      </c>
      <c r="R175" s="402">
        <f t="shared" si="39"/>
        <v>0</v>
      </c>
      <c r="S175" s="402"/>
    </row>
    <row r="176" spans="1:20" ht="26.1" customHeight="1">
      <c r="B176" s="48"/>
      <c r="C176" s="39" t="s">
        <v>81</v>
      </c>
      <c r="D176" s="39" t="s">
        <v>82</v>
      </c>
      <c r="E176" s="27" t="s">
        <v>79</v>
      </c>
      <c r="F176" s="61">
        <v>1</v>
      </c>
      <c r="G176" s="40" t="s">
        <v>108</v>
      </c>
      <c r="H176" s="340">
        <f>F176</f>
        <v>1</v>
      </c>
      <c r="I176" s="208"/>
      <c r="J176" s="209"/>
      <c r="K176" s="209"/>
      <c r="L176" s="227"/>
      <c r="M176" s="42"/>
      <c r="N176" s="402"/>
      <c r="O176" s="402" t="str">
        <f t="shared" si="36"/>
        <v>동축보안기BYW-N형/50C, 피더형</v>
      </c>
      <c r="P176" s="402">
        <f t="shared" si="37"/>
        <v>0</v>
      </c>
      <c r="Q176" s="402">
        <f t="shared" si="38"/>
        <v>0</v>
      </c>
      <c r="R176" s="402">
        <f t="shared" si="39"/>
        <v>0</v>
      </c>
      <c r="S176" s="402"/>
    </row>
    <row r="177" spans="1:20" ht="26.1" customHeight="1">
      <c r="B177" s="133"/>
      <c r="C177" s="134"/>
      <c r="D177" s="134"/>
      <c r="E177" s="103"/>
      <c r="F177" s="135"/>
      <c r="G177" s="136"/>
      <c r="H177" s="363"/>
      <c r="I177" s="216"/>
      <c r="J177" s="217"/>
      <c r="K177" s="217"/>
      <c r="L177" s="230"/>
      <c r="M177" s="104"/>
      <c r="N177" s="402"/>
      <c r="O177" s="402" t="str">
        <f t="shared" si="36"/>
        <v/>
      </c>
      <c r="P177" s="402">
        <f t="shared" si="37"/>
        <v>0</v>
      </c>
      <c r="Q177" s="402">
        <f t="shared" si="38"/>
        <v>0</v>
      </c>
      <c r="R177" s="402">
        <f t="shared" si="39"/>
        <v>0</v>
      </c>
      <c r="S177" s="402"/>
    </row>
    <row r="178" spans="1:20" ht="26.1" customHeight="1">
      <c r="B178" s="88"/>
      <c r="C178" s="81"/>
      <c r="D178" s="81"/>
      <c r="E178" s="28"/>
      <c r="F178" s="82"/>
      <c r="G178" s="83"/>
      <c r="H178" s="84"/>
      <c r="I178" s="214"/>
      <c r="J178" s="215"/>
      <c r="K178" s="215"/>
      <c r="L178" s="228"/>
      <c r="M178" s="85"/>
      <c r="N178" s="402"/>
      <c r="O178" s="402" t="str">
        <f t="shared" si="36"/>
        <v/>
      </c>
      <c r="P178" s="402">
        <f t="shared" si="37"/>
        <v>0</v>
      </c>
      <c r="Q178" s="402">
        <f t="shared" si="38"/>
        <v>0</v>
      </c>
      <c r="R178" s="402">
        <f t="shared" si="39"/>
        <v>0</v>
      </c>
      <c r="S178" s="402"/>
    </row>
    <row r="179" spans="1:20" s="323" customFormat="1" ht="26.1" customHeight="1">
      <c r="A179" s="313"/>
      <c r="B179" s="314">
        <f>B174+1</f>
        <v>217</v>
      </c>
      <c r="C179" s="315" t="s">
        <v>1472</v>
      </c>
      <c r="D179" s="316" t="s">
        <v>1473</v>
      </c>
      <c r="E179" s="317" t="s">
        <v>103</v>
      </c>
      <c r="F179" s="318"/>
      <c r="G179" s="319"/>
      <c r="H179" s="320"/>
      <c r="I179" s="321"/>
      <c r="J179" s="321"/>
      <c r="K179" s="321"/>
      <c r="L179" s="321"/>
      <c r="M179" s="322"/>
      <c r="N179" s="402"/>
      <c r="O179" s="402" t="str">
        <f t="shared" si="36"/>
        <v>VHF 주파수 변경함백산 계열</v>
      </c>
      <c r="P179" s="402">
        <f t="shared" si="37"/>
        <v>0</v>
      </c>
      <c r="Q179" s="402">
        <f t="shared" si="38"/>
        <v>0</v>
      </c>
      <c r="R179" s="402">
        <f t="shared" si="39"/>
        <v>0</v>
      </c>
      <c r="S179" s="402"/>
      <c r="T179" s="385"/>
    </row>
    <row r="180" spans="1:20" ht="26.1" customHeight="1">
      <c r="B180" s="36"/>
      <c r="C180" s="86" t="s">
        <v>33</v>
      </c>
      <c r="D180" s="30"/>
      <c r="E180" s="31"/>
      <c r="F180" s="87"/>
      <c r="G180" s="33"/>
      <c r="H180" s="34"/>
      <c r="I180" s="211"/>
      <c r="J180" s="212"/>
      <c r="K180" s="212"/>
      <c r="L180" s="226"/>
      <c r="M180" s="35"/>
      <c r="N180" s="402"/>
      <c r="O180" s="402" t="str">
        <f t="shared" si="36"/>
        <v>노무비</v>
      </c>
      <c r="P180" s="402">
        <f t="shared" si="37"/>
        <v>0</v>
      </c>
      <c r="Q180" s="402">
        <f t="shared" si="38"/>
        <v>0</v>
      </c>
      <c r="R180" s="402">
        <f t="shared" si="39"/>
        <v>0</v>
      </c>
      <c r="S180" s="402"/>
    </row>
    <row r="181" spans="1:20" ht="26.1" customHeight="1">
      <c r="B181" s="37"/>
      <c r="C181" s="38" t="s">
        <v>1468</v>
      </c>
      <c r="D181" s="39" t="s">
        <v>1469</v>
      </c>
      <c r="E181" s="27" t="s">
        <v>69</v>
      </c>
      <c r="F181" s="61" t="s">
        <v>1471</v>
      </c>
      <c r="G181" s="40" t="s">
        <v>102</v>
      </c>
      <c r="H181" s="41">
        <f>4 * 0.6 / 10</f>
        <v>0.24</v>
      </c>
      <c r="I181" s="208"/>
      <c r="J181" s="209"/>
      <c r="K181" s="209"/>
      <c r="L181" s="227"/>
      <c r="M181" s="504" t="s">
        <v>1470</v>
      </c>
      <c r="N181" s="402"/>
      <c r="O181" s="402" t="str">
        <f t="shared" si="36"/>
        <v>국부점검 및 조정시험통신관련산업기사</v>
      </c>
      <c r="P181" s="402">
        <f t="shared" si="37"/>
        <v>0</v>
      </c>
      <c r="Q181" s="402">
        <f t="shared" si="38"/>
        <v>0</v>
      </c>
      <c r="R181" s="402">
        <f t="shared" si="39"/>
        <v>0</v>
      </c>
      <c r="S181" s="402"/>
    </row>
    <row r="182" spans="1:20" ht="26.1" customHeight="1">
      <c r="B182" s="37"/>
      <c r="C182" s="38"/>
      <c r="D182" s="39"/>
      <c r="E182" s="27"/>
      <c r="F182" s="61"/>
      <c r="G182" s="40"/>
      <c r="H182" s="41"/>
      <c r="I182" s="208"/>
      <c r="J182" s="209"/>
      <c r="K182" s="209"/>
      <c r="L182" s="227"/>
      <c r="M182" s="42"/>
      <c r="N182" s="402"/>
      <c r="O182" s="402"/>
      <c r="P182" s="402"/>
      <c r="Q182" s="402"/>
      <c r="R182" s="402"/>
      <c r="S182" s="402"/>
    </row>
    <row r="183" spans="1:20" s="323" customFormat="1" ht="26.1" customHeight="1">
      <c r="A183" s="313"/>
      <c r="B183" s="329" t="s">
        <v>157</v>
      </c>
      <c r="C183" s="330"/>
      <c r="D183" s="331"/>
      <c r="E183" s="332"/>
      <c r="F183" s="333"/>
      <c r="G183" s="334"/>
      <c r="H183" s="335"/>
      <c r="I183" s="336"/>
      <c r="J183" s="336"/>
      <c r="K183" s="336"/>
      <c r="L183" s="336"/>
      <c r="M183" s="337"/>
      <c r="N183" s="402"/>
      <c r="O183" s="402" t="str">
        <f t="shared" si="36"/>
        <v/>
      </c>
      <c r="P183" s="402">
        <f t="shared" si="37"/>
        <v>0</v>
      </c>
      <c r="Q183" s="402">
        <f t="shared" si="38"/>
        <v>0</v>
      </c>
      <c r="R183" s="402">
        <f t="shared" si="39"/>
        <v>0</v>
      </c>
      <c r="S183" s="402"/>
      <c r="T183" s="385"/>
    </row>
    <row r="184" spans="1:20" s="323" customFormat="1" ht="26.1" customHeight="1">
      <c r="A184" s="313"/>
      <c r="B184" s="314">
        <v>301</v>
      </c>
      <c r="C184" s="315" t="s">
        <v>163</v>
      </c>
      <c r="D184" s="316" t="s">
        <v>167</v>
      </c>
      <c r="E184" s="317" t="s">
        <v>74</v>
      </c>
      <c r="F184" s="318"/>
      <c r="G184" s="319"/>
      <c r="H184" s="320"/>
      <c r="I184" s="321"/>
      <c r="J184" s="321"/>
      <c r="K184" s="321"/>
      <c r="L184" s="321"/>
      <c r="M184" s="322"/>
      <c r="N184" s="402"/>
      <c r="O184" s="402" t="str">
        <f t="shared" si="36"/>
        <v>수위계 철거레이더식 수위계</v>
      </c>
      <c r="P184" s="402">
        <f t="shared" si="37"/>
        <v>0</v>
      </c>
      <c r="Q184" s="402">
        <f t="shared" si="38"/>
        <v>0</v>
      </c>
      <c r="R184" s="402">
        <f t="shared" si="39"/>
        <v>0</v>
      </c>
      <c r="S184" s="402"/>
      <c r="T184" s="385"/>
    </row>
    <row r="185" spans="1:20" ht="26.1" customHeight="1">
      <c r="B185" s="36"/>
      <c r="C185" s="86" t="s">
        <v>33</v>
      </c>
      <c r="D185" s="30"/>
      <c r="E185" s="31"/>
      <c r="F185" s="87"/>
      <c r="G185" s="33"/>
      <c r="H185" s="34"/>
      <c r="I185" s="211"/>
      <c r="J185" s="212"/>
      <c r="K185" s="212"/>
      <c r="L185" s="226"/>
      <c r="M185" s="35"/>
      <c r="N185" s="402"/>
      <c r="O185" s="402" t="str">
        <f t="shared" si="36"/>
        <v>노무비</v>
      </c>
      <c r="P185" s="402">
        <f t="shared" si="37"/>
        <v>0</v>
      </c>
      <c r="Q185" s="402">
        <f t="shared" si="38"/>
        <v>0</v>
      </c>
      <c r="R185" s="402">
        <f t="shared" si="39"/>
        <v>0</v>
      </c>
      <c r="S185" s="402"/>
    </row>
    <row r="186" spans="1:20" ht="26.1" customHeight="1">
      <c r="B186" s="37"/>
      <c r="C186" s="38" t="s">
        <v>159</v>
      </c>
      <c r="D186" s="39" t="s">
        <v>67</v>
      </c>
      <c r="E186" s="27" t="s">
        <v>69</v>
      </c>
      <c r="F186" s="61" t="s">
        <v>164</v>
      </c>
      <c r="G186" s="40" t="s">
        <v>108</v>
      </c>
      <c r="H186" s="41">
        <f>0.15 * 0.4</f>
        <v>0.06</v>
      </c>
      <c r="I186" s="208"/>
      <c r="J186" s="209"/>
      <c r="K186" s="209"/>
      <c r="L186" s="227"/>
      <c r="M186" s="42" t="s">
        <v>158</v>
      </c>
      <c r="N186" s="402"/>
      <c r="O186" s="402" t="str">
        <f t="shared" si="36"/>
        <v>브라켓 설치통신설비공</v>
      </c>
      <c r="P186" s="402">
        <f t="shared" si="37"/>
        <v>0</v>
      </c>
      <c r="Q186" s="402">
        <f t="shared" si="38"/>
        <v>0</v>
      </c>
      <c r="R186" s="402">
        <f t="shared" si="39"/>
        <v>0</v>
      </c>
      <c r="S186" s="402"/>
    </row>
    <row r="187" spans="1:20" ht="26.1" customHeight="1">
      <c r="B187" s="37"/>
      <c r="C187" s="38" t="s">
        <v>160</v>
      </c>
      <c r="D187" s="39" t="s">
        <v>67</v>
      </c>
      <c r="E187" s="27" t="s">
        <v>69</v>
      </c>
      <c r="F187" s="61" t="s">
        <v>165</v>
      </c>
      <c r="G187" s="40" t="s">
        <v>108</v>
      </c>
      <c r="H187" s="41">
        <f>0.09 * 0.4</f>
        <v>3.5999999999999997E-2</v>
      </c>
      <c r="I187" s="208"/>
      <c r="J187" s="209"/>
      <c r="K187" s="209"/>
      <c r="L187" s="227"/>
      <c r="M187" s="42"/>
      <c r="N187" s="402"/>
      <c r="O187" s="402" t="str">
        <f t="shared" si="36"/>
        <v>변환기 설치통신설비공</v>
      </c>
      <c r="P187" s="402">
        <f t="shared" si="37"/>
        <v>0</v>
      </c>
      <c r="Q187" s="402">
        <f t="shared" si="38"/>
        <v>0</v>
      </c>
      <c r="R187" s="402">
        <f t="shared" si="39"/>
        <v>0</v>
      </c>
      <c r="S187" s="402"/>
    </row>
    <row r="188" spans="1:20" ht="26.1" customHeight="1">
      <c r="B188" s="37"/>
      <c r="C188" s="38" t="s">
        <v>161</v>
      </c>
      <c r="D188" s="39" t="s">
        <v>67</v>
      </c>
      <c r="E188" s="27" t="s">
        <v>69</v>
      </c>
      <c r="F188" s="61" t="s">
        <v>166</v>
      </c>
      <c r="G188" s="40" t="s">
        <v>108</v>
      </c>
      <c r="H188" s="41">
        <f>0.1 * 0.4</f>
        <v>4.0000000000000008E-2</v>
      </c>
      <c r="I188" s="208"/>
      <c r="J188" s="209"/>
      <c r="K188" s="209"/>
      <c r="L188" s="227"/>
      <c r="M188" s="42"/>
      <c r="N188" s="402"/>
      <c r="O188" s="402" t="str">
        <f t="shared" si="36"/>
        <v>센서 설치통신설비공</v>
      </c>
      <c r="P188" s="402">
        <f t="shared" si="37"/>
        <v>0</v>
      </c>
      <c r="Q188" s="402">
        <f t="shared" si="38"/>
        <v>0</v>
      </c>
      <c r="R188" s="402">
        <f t="shared" si="39"/>
        <v>0</v>
      </c>
      <c r="S188" s="402"/>
    </row>
    <row r="189" spans="1:20" ht="26.1" customHeight="1">
      <c r="B189" s="37"/>
      <c r="C189" s="38"/>
      <c r="D189" s="39"/>
      <c r="E189" s="27"/>
      <c r="F189" s="61"/>
      <c r="G189" s="40"/>
      <c r="H189" s="41"/>
      <c r="I189" s="208"/>
      <c r="J189" s="209"/>
      <c r="K189" s="209"/>
      <c r="L189" s="227"/>
      <c r="M189" s="42"/>
      <c r="N189" s="402"/>
      <c r="O189" s="402" t="str">
        <f t="shared" si="36"/>
        <v/>
      </c>
      <c r="P189" s="402">
        <f t="shared" si="37"/>
        <v>0</v>
      </c>
      <c r="Q189" s="402">
        <f t="shared" si="38"/>
        <v>0</v>
      </c>
      <c r="R189" s="402">
        <f t="shared" si="39"/>
        <v>0</v>
      </c>
      <c r="S189" s="402"/>
    </row>
    <row r="190" spans="1:20" s="323" customFormat="1" ht="26.1" customHeight="1">
      <c r="A190" s="313"/>
      <c r="B190" s="314">
        <f>B184+1</f>
        <v>302</v>
      </c>
      <c r="C190" s="315" t="s">
        <v>163</v>
      </c>
      <c r="D190" s="316" t="s">
        <v>168</v>
      </c>
      <c r="E190" s="317" t="s">
        <v>74</v>
      </c>
      <c r="F190" s="318"/>
      <c r="G190" s="319"/>
      <c r="H190" s="320"/>
      <c r="I190" s="321"/>
      <c r="J190" s="321"/>
      <c r="K190" s="321"/>
      <c r="L190" s="321"/>
      <c r="M190" s="322"/>
      <c r="N190" s="402"/>
      <c r="O190" s="402" t="str">
        <f t="shared" si="36"/>
        <v>수위계 철거부자식 수위계</v>
      </c>
      <c r="P190" s="402">
        <f t="shared" si="37"/>
        <v>0</v>
      </c>
      <c r="Q190" s="402">
        <f t="shared" si="38"/>
        <v>0</v>
      </c>
      <c r="R190" s="402">
        <f t="shared" si="39"/>
        <v>0</v>
      </c>
      <c r="S190" s="402"/>
      <c r="T190" s="385"/>
    </row>
    <row r="191" spans="1:20" ht="26.1" customHeight="1">
      <c r="B191" s="36"/>
      <c r="C191" s="86" t="s">
        <v>33</v>
      </c>
      <c r="D191" s="30"/>
      <c r="E191" s="31"/>
      <c r="F191" s="87"/>
      <c r="G191" s="33"/>
      <c r="H191" s="34"/>
      <c r="I191" s="211"/>
      <c r="J191" s="212"/>
      <c r="K191" s="212"/>
      <c r="L191" s="226"/>
      <c r="M191" s="35"/>
      <c r="N191" s="402"/>
      <c r="O191" s="402" t="str">
        <f t="shared" si="36"/>
        <v>노무비</v>
      </c>
      <c r="P191" s="402">
        <f t="shared" si="37"/>
        <v>0</v>
      </c>
      <c r="Q191" s="402">
        <f t="shared" si="38"/>
        <v>0</v>
      </c>
      <c r="R191" s="402">
        <f t="shared" si="39"/>
        <v>0</v>
      </c>
      <c r="S191" s="402"/>
    </row>
    <row r="192" spans="1:20" ht="26.1" customHeight="1">
      <c r="B192" s="37"/>
      <c r="C192" s="38" t="s">
        <v>159</v>
      </c>
      <c r="D192" s="39" t="s">
        <v>67</v>
      </c>
      <c r="E192" s="27" t="s">
        <v>69</v>
      </c>
      <c r="F192" s="61" t="s">
        <v>164</v>
      </c>
      <c r="G192" s="40" t="s">
        <v>108</v>
      </c>
      <c r="H192" s="41">
        <f>0.15 * 0.4</f>
        <v>0.06</v>
      </c>
      <c r="I192" s="208"/>
      <c r="J192" s="209"/>
      <c r="K192" s="209"/>
      <c r="L192" s="227"/>
      <c r="M192" s="42" t="s">
        <v>158</v>
      </c>
      <c r="N192" s="402"/>
      <c r="O192" s="402" t="str">
        <f t="shared" si="36"/>
        <v>브라켓 설치통신설비공</v>
      </c>
      <c r="P192" s="402">
        <f t="shared" si="37"/>
        <v>0</v>
      </c>
      <c r="Q192" s="402">
        <f t="shared" si="38"/>
        <v>0</v>
      </c>
      <c r="R192" s="402">
        <f t="shared" si="39"/>
        <v>0</v>
      </c>
      <c r="S192" s="402"/>
    </row>
    <row r="193" spans="1:20" ht="26.1" customHeight="1">
      <c r="B193" s="37"/>
      <c r="C193" s="38" t="s">
        <v>161</v>
      </c>
      <c r="D193" s="39" t="s">
        <v>67</v>
      </c>
      <c r="E193" s="27" t="s">
        <v>69</v>
      </c>
      <c r="F193" s="61" t="s">
        <v>166</v>
      </c>
      <c r="G193" s="40" t="s">
        <v>108</v>
      </c>
      <c r="H193" s="41">
        <f>0.1 * 0.4</f>
        <v>4.0000000000000008E-2</v>
      </c>
      <c r="I193" s="208"/>
      <c r="J193" s="209"/>
      <c r="K193" s="209"/>
      <c r="L193" s="227"/>
      <c r="M193" s="42"/>
      <c r="N193" s="402"/>
      <c r="O193" s="402" t="str">
        <f t="shared" si="36"/>
        <v>센서 설치통신설비공</v>
      </c>
      <c r="P193" s="402">
        <f t="shared" si="37"/>
        <v>0</v>
      </c>
      <c r="Q193" s="402">
        <f t="shared" si="38"/>
        <v>0</v>
      </c>
      <c r="R193" s="402">
        <f t="shared" si="39"/>
        <v>0</v>
      </c>
      <c r="S193" s="402"/>
    </row>
    <row r="194" spans="1:20" ht="26.1" customHeight="1">
      <c r="B194" s="79"/>
      <c r="C194" s="80"/>
      <c r="D194" s="81"/>
      <c r="E194" s="28"/>
      <c r="F194" s="82"/>
      <c r="G194" s="83"/>
      <c r="H194" s="84"/>
      <c r="I194" s="214"/>
      <c r="J194" s="215"/>
      <c r="K194" s="215"/>
      <c r="L194" s="228"/>
      <c r="M194" s="85"/>
      <c r="N194" s="402"/>
      <c r="O194" s="402" t="str">
        <f t="shared" si="36"/>
        <v/>
      </c>
      <c r="P194" s="402">
        <f t="shared" si="37"/>
        <v>0</v>
      </c>
      <c r="Q194" s="402">
        <f t="shared" si="38"/>
        <v>0</v>
      </c>
      <c r="R194" s="402">
        <f t="shared" si="39"/>
        <v>0</v>
      </c>
      <c r="S194" s="402"/>
    </row>
    <row r="195" spans="1:20" s="323" customFormat="1" ht="26.1" customHeight="1">
      <c r="A195" s="313"/>
      <c r="B195" s="314">
        <f>B190+1</f>
        <v>303</v>
      </c>
      <c r="C195" s="315" t="s">
        <v>1430</v>
      </c>
      <c r="D195" s="316" t="s">
        <v>87</v>
      </c>
      <c r="E195" s="317" t="s">
        <v>78</v>
      </c>
      <c r="F195" s="318"/>
      <c r="G195" s="319"/>
      <c r="H195" s="320"/>
      <c r="I195" s="321"/>
      <c r="J195" s="321"/>
      <c r="K195" s="321"/>
      <c r="L195" s="321"/>
      <c r="M195" s="322"/>
      <c r="N195" s="402"/>
      <c r="O195" s="402" t="str">
        <f t="shared" ref="O195:O365" si="40">CONCATENATE(C195,D195)</f>
        <v>후렉시블 전선관 포설SW, 22㎜</v>
      </c>
      <c r="P195" s="402">
        <f t="shared" ref="P195:P365" si="41">J195</f>
        <v>0</v>
      </c>
      <c r="Q195" s="402">
        <f t="shared" ref="Q195:Q365" si="42">K195</f>
        <v>0</v>
      </c>
      <c r="R195" s="402">
        <f t="shared" ref="R195:R365" si="43">L195</f>
        <v>0</v>
      </c>
      <c r="S195" s="402"/>
      <c r="T195" s="385"/>
    </row>
    <row r="196" spans="1:20" ht="26.1" customHeight="1">
      <c r="B196" s="29"/>
      <c r="C196" s="47" t="s">
        <v>1404</v>
      </c>
      <c r="D196" s="30"/>
      <c r="E196" s="31"/>
      <c r="F196" s="32"/>
      <c r="G196" s="33"/>
      <c r="H196" s="34"/>
      <c r="I196" s="211"/>
      <c r="J196" s="212"/>
      <c r="K196" s="212"/>
      <c r="L196" s="226"/>
      <c r="M196" s="35"/>
      <c r="N196" s="402"/>
      <c r="O196" s="402" t="str">
        <f t="shared" si="40"/>
        <v>재료비</v>
      </c>
      <c r="P196" s="402">
        <f t="shared" si="41"/>
        <v>0</v>
      </c>
      <c r="Q196" s="402">
        <f t="shared" si="42"/>
        <v>0</v>
      </c>
      <c r="R196" s="402">
        <f t="shared" si="43"/>
        <v>0</v>
      </c>
      <c r="S196" s="402"/>
    </row>
    <row r="197" spans="1:20" ht="26.1" customHeight="1">
      <c r="B197" s="48"/>
      <c r="C197" s="39" t="s">
        <v>86</v>
      </c>
      <c r="D197" s="39" t="s">
        <v>87</v>
      </c>
      <c r="E197" s="27" t="s">
        <v>78</v>
      </c>
      <c r="F197" s="61" t="s">
        <v>175</v>
      </c>
      <c r="G197" s="40" t="s">
        <v>108</v>
      </c>
      <c r="H197" s="41">
        <f>1*1.1</f>
        <v>1.1000000000000001</v>
      </c>
      <c r="I197" s="208"/>
      <c r="J197" s="209"/>
      <c r="K197" s="209"/>
      <c r="L197" s="227"/>
      <c r="M197" s="504" t="s">
        <v>171</v>
      </c>
      <c r="N197" s="402"/>
      <c r="O197" s="402" t="str">
        <f t="shared" si="40"/>
        <v>후렉시블 전선관SW, 22㎜</v>
      </c>
      <c r="P197" s="402">
        <f t="shared" si="41"/>
        <v>0</v>
      </c>
      <c r="Q197" s="402">
        <f t="shared" si="42"/>
        <v>0</v>
      </c>
      <c r="R197" s="402">
        <f t="shared" si="43"/>
        <v>0</v>
      </c>
      <c r="S197" s="402"/>
    </row>
    <row r="198" spans="1:20" ht="26.1" customHeight="1">
      <c r="B198" s="48"/>
      <c r="C198" s="39" t="s">
        <v>36</v>
      </c>
      <c r="D198" s="39" t="s">
        <v>37</v>
      </c>
      <c r="E198" s="27" t="s">
        <v>38</v>
      </c>
      <c r="F198" s="61">
        <v>0.2</v>
      </c>
      <c r="G198" s="40" t="s">
        <v>108</v>
      </c>
      <c r="H198" s="340">
        <f t="shared" ref="H198" si="44">F198</f>
        <v>0.2</v>
      </c>
      <c r="I198" s="208"/>
      <c r="J198" s="209"/>
      <c r="K198" s="209"/>
      <c r="L198" s="227"/>
      <c r="M198" s="42" t="s">
        <v>177</v>
      </c>
      <c r="N198" s="402"/>
      <c r="O198" s="402" t="str">
        <f t="shared" si="40"/>
        <v>전선관부속품비전선관의 20%</v>
      </c>
      <c r="P198" s="402">
        <f t="shared" si="41"/>
        <v>0</v>
      </c>
      <c r="Q198" s="402">
        <f t="shared" si="42"/>
        <v>0</v>
      </c>
      <c r="R198" s="402">
        <f t="shared" si="43"/>
        <v>0</v>
      </c>
      <c r="S198" s="402"/>
    </row>
    <row r="199" spans="1:20" ht="26.1" customHeight="1">
      <c r="B199" s="37"/>
      <c r="C199" s="60" t="s">
        <v>33</v>
      </c>
      <c r="D199" s="39"/>
      <c r="E199" s="26"/>
      <c r="F199" s="61"/>
      <c r="G199" s="40"/>
      <c r="H199" s="41"/>
      <c r="I199" s="208"/>
      <c r="J199" s="209"/>
      <c r="K199" s="209"/>
      <c r="L199" s="227"/>
      <c r="M199" s="42"/>
      <c r="N199" s="402"/>
      <c r="O199" s="402" t="str">
        <f t="shared" si="40"/>
        <v>노무비</v>
      </c>
      <c r="P199" s="402">
        <f t="shared" si="41"/>
        <v>0</v>
      </c>
      <c r="Q199" s="402">
        <f t="shared" si="42"/>
        <v>0</v>
      </c>
      <c r="R199" s="402">
        <f t="shared" si="43"/>
        <v>0</v>
      </c>
      <c r="S199" s="402"/>
    </row>
    <row r="200" spans="1:20" ht="26.1" customHeight="1">
      <c r="B200" s="37"/>
      <c r="C200" s="38" t="s">
        <v>1664</v>
      </c>
      <c r="D200" s="39" t="s">
        <v>66</v>
      </c>
      <c r="E200" s="27" t="s">
        <v>69</v>
      </c>
      <c r="F200" s="61" t="s">
        <v>1665</v>
      </c>
      <c r="G200" s="40" t="s">
        <v>108</v>
      </c>
      <c r="H200" s="41">
        <f>0.59 / 10</f>
        <v>5.8999999999999997E-2</v>
      </c>
      <c r="I200" s="208"/>
      <c r="J200" s="209"/>
      <c r="K200" s="209"/>
      <c r="L200" s="227"/>
      <c r="M200" s="42" t="s">
        <v>176</v>
      </c>
      <c r="N200" s="402"/>
      <c r="O200" s="402" t="str">
        <f t="shared" si="40"/>
        <v>금속제 가요 전선관 배관통신내선공</v>
      </c>
      <c r="P200" s="402">
        <f t="shared" si="41"/>
        <v>0</v>
      </c>
      <c r="Q200" s="402">
        <f t="shared" si="42"/>
        <v>0</v>
      </c>
      <c r="R200" s="402">
        <f t="shared" si="43"/>
        <v>0</v>
      </c>
      <c r="S200" s="402"/>
    </row>
    <row r="201" spans="1:20" ht="26.1" customHeight="1">
      <c r="B201" s="79"/>
      <c r="C201" s="80"/>
      <c r="D201" s="81"/>
      <c r="E201" s="28"/>
      <c r="F201" s="82"/>
      <c r="G201" s="83"/>
      <c r="H201" s="84"/>
      <c r="I201" s="214"/>
      <c r="J201" s="215"/>
      <c r="K201" s="215"/>
      <c r="L201" s="228"/>
      <c r="M201" s="85"/>
      <c r="N201" s="402"/>
      <c r="O201" s="402" t="str">
        <f t="shared" si="40"/>
        <v/>
      </c>
      <c r="P201" s="402">
        <f t="shared" si="41"/>
        <v>0</v>
      </c>
      <c r="Q201" s="402">
        <f t="shared" si="42"/>
        <v>0</v>
      </c>
      <c r="R201" s="402">
        <f t="shared" si="43"/>
        <v>0</v>
      </c>
      <c r="S201" s="402"/>
    </row>
    <row r="202" spans="1:20" s="323" customFormat="1" ht="26.1" customHeight="1">
      <c r="A202" s="313"/>
      <c r="B202" s="314">
        <f>B195+1</f>
        <v>304</v>
      </c>
      <c r="C202" s="315" t="s">
        <v>1430</v>
      </c>
      <c r="D202" s="316" t="s">
        <v>2005</v>
      </c>
      <c r="E202" s="317" t="s">
        <v>78</v>
      </c>
      <c r="F202" s="318"/>
      <c r="G202" s="319"/>
      <c r="H202" s="320"/>
      <c r="I202" s="321"/>
      <c r="J202" s="321"/>
      <c r="K202" s="321"/>
      <c r="L202" s="321"/>
      <c r="M202" s="322"/>
      <c r="N202" s="402"/>
      <c r="O202" s="402" t="str">
        <f t="shared" ref="O202:O208" si="45">CONCATENATE(C202,D202)</f>
        <v>후렉시블 전선관 포설SW, 36㎜</v>
      </c>
      <c r="P202" s="402">
        <f t="shared" ref="P202:P208" si="46">J202</f>
        <v>0</v>
      </c>
      <c r="Q202" s="402">
        <f t="shared" ref="Q202:Q208" si="47">K202</f>
        <v>0</v>
      </c>
      <c r="R202" s="402">
        <f t="shared" ref="R202:R208" si="48">L202</f>
        <v>0</v>
      </c>
      <c r="S202" s="402"/>
      <c r="T202" s="385"/>
    </row>
    <row r="203" spans="1:20" ht="26.1" customHeight="1">
      <c r="B203" s="29"/>
      <c r="C203" s="47" t="s">
        <v>1404</v>
      </c>
      <c r="D203" s="30"/>
      <c r="E203" s="31"/>
      <c r="F203" s="32"/>
      <c r="G203" s="33"/>
      <c r="H203" s="34"/>
      <c r="I203" s="211"/>
      <c r="J203" s="212"/>
      <c r="K203" s="212"/>
      <c r="L203" s="226"/>
      <c r="M203" s="35"/>
      <c r="N203" s="402"/>
      <c r="O203" s="402" t="str">
        <f t="shared" si="45"/>
        <v>재료비</v>
      </c>
      <c r="P203" s="402">
        <f t="shared" si="46"/>
        <v>0</v>
      </c>
      <c r="Q203" s="402">
        <f t="shared" si="47"/>
        <v>0</v>
      </c>
      <c r="R203" s="402">
        <f t="shared" si="48"/>
        <v>0</v>
      </c>
      <c r="S203" s="402"/>
    </row>
    <row r="204" spans="1:20" ht="26.1" customHeight="1">
      <c r="B204" s="48"/>
      <c r="C204" s="39" t="s">
        <v>86</v>
      </c>
      <c r="D204" s="39" t="s">
        <v>2005</v>
      </c>
      <c r="E204" s="27" t="s">
        <v>78</v>
      </c>
      <c r="F204" s="61" t="s">
        <v>175</v>
      </c>
      <c r="G204" s="40" t="s">
        <v>102</v>
      </c>
      <c r="H204" s="41">
        <f>1*1.1</f>
        <v>1.1000000000000001</v>
      </c>
      <c r="I204" s="208"/>
      <c r="J204" s="209"/>
      <c r="K204" s="209"/>
      <c r="L204" s="227"/>
      <c r="M204" s="504" t="s">
        <v>171</v>
      </c>
      <c r="N204" s="402"/>
      <c r="O204" s="402" t="str">
        <f t="shared" si="45"/>
        <v>후렉시블 전선관SW, 36㎜</v>
      </c>
      <c r="P204" s="402">
        <f t="shared" si="46"/>
        <v>0</v>
      </c>
      <c r="Q204" s="402">
        <f t="shared" si="47"/>
        <v>0</v>
      </c>
      <c r="R204" s="402">
        <f t="shared" si="48"/>
        <v>0</v>
      </c>
      <c r="S204" s="402"/>
    </row>
    <row r="205" spans="1:20" ht="26.1" customHeight="1">
      <c r="B205" s="48"/>
      <c r="C205" s="39" t="s">
        <v>36</v>
      </c>
      <c r="D205" s="39" t="s">
        <v>37</v>
      </c>
      <c r="E205" s="27" t="s">
        <v>38</v>
      </c>
      <c r="F205" s="61">
        <v>0.2</v>
      </c>
      <c r="G205" s="40" t="s">
        <v>102</v>
      </c>
      <c r="H205" s="340">
        <f t="shared" ref="H205" si="49">F205</f>
        <v>0.2</v>
      </c>
      <c r="I205" s="208"/>
      <c r="J205" s="209"/>
      <c r="K205" s="209"/>
      <c r="L205" s="227"/>
      <c r="M205" s="42" t="s">
        <v>177</v>
      </c>
      <c r="N205" s="402"/>
      <c r="O205" s="402" t="str">
        <f t="shared" si="45"/>
        <v>전선관부속품비전선관의 20%</v>
      </c>
      <c r="P205" s="402">
        <f t="shared" si="46"/>
        <v>0</v>
      </c>
      <c r="Q205" s="402">
        <f t="shared" si="47"/>
        <v>0</v>
      </c>
      <c r="R205" s="402">
        <f t="shared" si="48"/>
        <v>0</v>
      </c>
      <c r="S205" s="402"/>
    </row>
    <row r="206" spans="1:20" ht="26.1" customHeight="1">
      <c r="B206" s="37"/>
      <c r="C206" s="60" t="s">
        <v>33</v>
      </c>
      <c r="D206" s="39"/>
      <c r="E206" s="26"/>
      <c r="F206" s="61"/>
      <c r="G206" s="40"/>
      <c r="H206" s="41"/>
      <c r="I206" s="208"/>
      <c r="J206" s="209"/>
      <c r="K206" s="209"/>
      <c r="L206" s="227"/>
      <c r="M206" s="42"/>
      <c r="N206" s="402"/>
      <c r="O206" s="402" t="str">
        <f t="shared" si="45"/>
        <v>노무비</v>
      </c>
      <c r="P206" s="402">
        <f t="shared" si="46"/>
        <v>0</v>
      </c>
      <c r="Q206" s="402">
        <f t="shared" si="47"/>
        <v>0</v>
      </c>
      <c r="R206" s="402">
        <f t="shared" si="48"/>
        <v>0</v>
      </c>
      <c r="S206" s="402"/>
    </row>
    <row r="207" spans="1:20" ht="26.1" customHeight="1">
      <c r="B207" s="37"/>
      <c r="C207" s="38" t="s">
        <v>1664</v>
      </c>
      <c r="D207" s="39" t="s">
        <v>66</v>
      </c>
      <c r="E207" s="27" t="s">
        <v>69</v>
      </c>
      <c r="F207" s="61" t="s">
        <v>2006</v>
      </c>
      <c r="G207" s="40" t="s">
        <v>102</v>
      </c>
      <c r="H207" s="41">
        <f>0.59 / 10</f>
        <v>5.8999999999999997E-2</v>
      </c>
      <c r="I207" s="208"/>
      <c r="J207" s="209"/>
      <c r="K207" s="209"/>
      <c r="L207" s="227"/>
      <c r="M207" s="42" t="s">
        <v>176</v>
      </c>
      <c r="N207" s="402"/>
      <c r="O207" s="402" t="str">
        <f t="shared" si="45"/>
        <v>금속제 가요 전선관 배관통신내선공</v>
      </c>
      <c r="P207" s="402">
        <f t="shared" si="46"/>
        <v>0</v>
      </c>
      <c r="Q207" s="402">
        <f t="shared" si="47"/>
        <v>0</v>
      </c>
      <c r="R207" s="402">
        <f t="shared" si="48"/>
        <v>0</v>
      </c>
      <c r="S207" s="402"/>
    </row>
    <row r="208" spans="1:20" ht="26.1" customHeight="1">
      <c r="B208" s="79"/>
      <c r="C208" s="80"/>
      <c r="D208" s="81"/>
      <c r="E208" s="28"/>
      <c r="F208" s="82"/>
      <c r="G208" s="83"/>
      <c r="H208" s="84"/>
      <c r="I208" s="214"/>
      <c r="J208" s="215"/>
      <c r="K208" s="215"/>
      <c r="L208" s="228"/>
      <c r="M208" s="85"/>
      <c r="N208" s="402"/>
      <c r="O208" s="402" t="str">
        <f t="shared" si="45"/>
        <v/>
      </c>
      <c r="P208" s="402">
        <f t="shared" si="46"/>
        <v>0</v>
      </c>
      <c r="Q208" s="402">
        <f t="shared" si="47"/>
        <v>0</v>
      </c>
      <c r="R208" s="402">
        <f t="shared" si="48"/>
        <v>0</v>
      </c>
      <c r="S208" s="402"/>
    </row>
    <row r="209" spans="1:20" s="323" customFormat="1" ht="26.1" customHeight="1">
      <c r="A209" s="313"/>
      <c r="B209" s="314">
        <f>B202+1</f>
        <v>305</v>
      </c>
      <c r="C209" s="315" t="s">
        <v>1430</v>
      </c>
      <c r="D209" s="316" t="s">
        <v>1642</v>
      </c>
      <c r="E209" s="317" t="s">
        <v>78</v>
      </c>
      <c r="F209" s="318"/>
      <c r="G209" s="319"/>
      <c r="H209" s="320"/>
      <c r="I209" s="321"/>
      <c r="J209" s="321"/>
      <c r="K209" s="321"/>
      <c r="L209" s="321"/>
      <c r="M209" s="322"/>
      <c r="N209" s="402"/>
      <c r="O209" s="402" t="str">
        <f t="shared" ref="O209:O215" si="50">CONCATENATE(C209,D209)</f>
        <v>후렉시블 전선관 포설GW, 22㎜</v>
      </c>
      <c r="P209" s="402">
        <f t="shared" ref="P209:P215" si="51">J209</f>
        <v>0</v>
      </c>
      <c r="Q209" s="402">
        <f t="shared" ref="Q209:Q215" si="52">K209</f>
        <v>0</v>
      </c>
      <c r="R209" s="402">
        <f t="shared" ref="R209:R215" si="53">L209</f>
        <v>0</v>
      </c>
      <c r="S209" s="402"/>
      <c r="T209" s="385"/>
    </row>
    <row r="210" spans="1:20" ht="26.1" customHeight="1">
      <c r="B210" s="29"/>
      <c r="C210" s="47" t="s">
        <v>1404</v>
      </c>
      <c r="D210" s="30"/>
      <c r="E210" s="31"/>
      <c r="F210" s="32"/>
      <c r="G210" s="33"/>
      <c r="H210" s="34"/>
      <c r="I210" s="211"/>
      <c r="J210" s="212"/>
      <c r="K210" s="212"/>
      <c r="L210" s="226"/>
      <c r="M210" s="35"/>
      <c r="N210" s="402"/>
      <c r="O210" s="402" t="str">
        <f t="shared" si="50"/>
        <v>재료비</v>
      </c>
      <c r="P210" s="402">
        <f t="shared" si="51"/>
        <v>0</v>
      </c>
      <c r="Q210" s="402">
        <f t="shared" si="52"/>
        <v>0</v>
      </c>
      <c r="R210" s="402">
        <f t="shared" si="53"/>
        <v>0</v>
      </c>
      <c r="S210" s="402"/>
    </row>
    <row r="211" spans="1:20" ht="26.1" customHeight="1">
      <c r="B211" s="48"/>
      <c r="C211" s="39" t="s">
        <v>86</v>
      </c>
      <c r="D211" s="39" t="s">
        <v>1642</v>
      </c>
      <c r="E211" s="27" t="s">
        <v>78</v>
      </c>
      <c r="F211" s="61" t="s">
        <v>175</v>
      </c>
      <c r="G211" s="40" t="s">
        <v>102</v>
      </c>
      <c r="H211" s="41">
        <f>1*1.1</f>
        <v>1.1000000000000001</v>
      </c>
      <c r="I211" s="208"/>
      <c r="J211" s="209"/>
      <c r="K211" s="209"/>
      <c r="L211" s="227"/>
      <c r="M211" s="42" t="s">
        <v>171</v>
      </c>
      <c r="N211" s="402"/>
      <c r="O211" s="402" t="str">
        <f t="shared" si="50"/>
        <v>후렉시블 전선관GW, 22㎜</v>
      </c>
      <c r="P211" s="402">
        <f t="shared" si="51"/>
        <v>0</v>
      </c>
      <c r="Q211" s="402">
        <f t="shared" si="52"/>
        <v>0</v>
      </c>
      <c r="R211" s="402">
        <f t="shared" si="53"/>
        <v>0</v>
      </c>
      <c r="S211" s="402"/>
    </row>
    <row r="212" spans="1:20" ht="26.1" customHeight="1">
      <c r="B212" s="48"/>
      <c r="C212" s="39" t="s">
        <v>36</v>
      </c>
      <c r="D212" s="39" t="s">
        <v>37</v>
      </c>
      <c r="E212" s="27" t="s">
        <v>38</v>
      </c>
      <c r="F212" s="61">
        <v>0.2</v>
      </c>
      <c r="G212" s="40" t="s">
        <v>102</v>
      </c>
      <c r="H212" s="340">
        <f t="shared" ref="H212" si="54">F212</f>
        <v>0.2</v>
      </c>
      <c r="I212" s="208"/>
      <c r="J212" s="209"/>
      <c r="K212" s="209"/>
      <c r="L212" s="227"/>
      <c r="M212" s="42" t="s">
        <v>177</v>
      </c>
      <c r="N212" s="402"/>
      <c r="O212" s="402" t="str">
        <f t="shared" si="50"/>
        <v>전선관부속품비전선관의 20%</v>
      </c>
      <c r="P212" s="402">
        <f t="shared" si="51"/>
        <v>0</v>
      </c>
      <c r="Q212" s="402">
        <f t="shared" si="52"/>
        <v>0</v>
      </c>
      <c r="R212" s="402">
        <f t="shared" si="53"/>
        <v>0</v>
      </c>
      <c r="S212" s="402"/>
    </row>
    <row r="213" spans="1:20" ht="26.1" customHeight="1">
      <c r="B213" s="37"/>
      <c r="C213" s="60" t="s">
        <v>33</v>
      </c>
      <c r="D213" s="39"/>
      <c r="E213" s="26"/>
      <c r="F213" s="61"/>
      <c r="G213" s="40"/>
      <c r="H213" s="41"/>
      <c r="I213" s="208"/>
      <c r="J213" s="209"/>
      <c r="K213" s="209"/>
      <c r="L213" s="227"/>
      <c r="M213" s="42"/>
      <c r="N213" s="402"/>
      <c r="O213" s="402" t="str">
        <f t="shared" si="50"/>
        <v>노무비</v>
      </c>
      <c r="P213" s="402">
        <f t="shared" si="51"/>
        <v>0</v>
      </c>
      <c r="Q213" s="402">
        <f t="shared" si="52"/>
        <v>0</v>
      </c>
      <c r="R213" s="402">
        <f t="shared" si="53"/>
        <v>0</v>
      </c>
      <c r="S213" s="402"/>
    </row>
    <row r="214" spans="1:20" ht="26.1" customHeight="1">
      <c r="B214" s="37"/>
      <c r="C214" s="38" t="s">
        <v>1664</v>
      </c>
      <c r="D214" s="39" t="s">
        <v>66</v>
      </c>
      <c r="E214" s="27" t="s">
        <v>69</v>
      </c>
      <c r="F214" s="61" t="s">
        <v>1665</v>
      </c>
      <c r="G214" s="40" t="s">
        <v>102</v>
      </c>
      <c r="H214" s="41">
        <f>0.59 / 10</f>
        <v>5.8999999999999997E-2</v>
      </c>
      <c r="I214" s="208"/>
      <c r="J214" s="209"/>
      <c r="K214" s="209"/>
      <c r="L214" s="227"/>
      <c r="M214" s="42" t="s">
        <v>176</v>
      </c>
      <c r="N214" s="402"/>
      <c r="O214" s="402" t="str">
        <f t="shared" si="50"/>
        <v>금속제 가요 전선관 배관통신내선공</v>
      </c>
      <c r="P214" s="402">
        <f t="shared" si="51"/>
        <v>0</v>
      </c>
      <c r="Q214" s="402">
        <f t="shared" si="52"/>
        <v>0</v>
      </c>
      <c r="R214" s="402">
        <f t="shared" si="53"/>
        <v>0</v>
      </c>
      <c r="S214" s="402"/>
    </row>
    <row r="215" spans="1:20" ht="26.1" customHeight="1">
      <c r="B215" s="79"/>
      <c r="C215" s="80"/>
      <c r="D215" s="81"/>
      <c r="E215" s="28"/>
      <c r="F215" s="82"/>
      <c r="G215" s="83"/>
      <c r="H215" s="84"/>
      <c r="I215" s="214"/>
      <c r="J215" s="215"/>
      <c r="K215" s="215"/>
      <c r="L215" s="228"/>
      <c r="M215" s="85"/>
      <c r="N215" s="402"/>
      <c r="O215" s="402" t="str">
        <f t="shared" si="50"/>
        <v/>
      </c>
      <c r="P215" s="402">
        <f t="shared" si="51"/>
        <v>0</v>
      </c>
      <c r="Q215" s="402">
        <f t="shared" si="52"/>
        <v>0</v>
      </c>
      <c r="R215" s="402">
        <f t="shared" si="53"/>
        <v>0</v>
      </c>
      <c r="S215" s="402"/>
    </row>
    <row r="216" spans="1:20" s="323" customFormat="1" ht="26.1" customHeight="1">
      <c r="A216" s="313"/>
      <c r="B216" s="314">
        <f>B209+1</f>
        <v>306</v>
      </c>
      <c r="C216" s="315" t="s">
        <v>1430</v>
      </c>
      <c r="D216" s="316" t="s">
        <v>1643</v>
      </c>
      <c r="E216" s="317" t="s">
        <v>78</v>
      </c>
      <c r="F216" s="318"/>
      <c r="G216" s="319"/>
      <c r="H216" s="320"/>
      <c r="I216" s="321"/>
      <c r="J216" s="321"/>
      <c r="K216" s="321"/>
      <c r="L216" s="321"/>
      <c r="M216" s="322"/>
      <c r="N216" s="402"/>
      <c r="O216" s="402" t="str">
        <f t="shared" ref="O216:O222" si="55">CONCATENATE(C216,D216)</f>
        <v>후렉시블 전선관 포설GW, 12㎜</v>
      </c>
      <c r="P216" s="402">
        <f t="shared" ref="P216:P222" si="56">J216</f>
        <v>0</v>
      </c>
      <c r="Q216" s="402">
        <f t="shared" ref="Q216:Q222" si="57">K216</f>
        <v>0</v>
      </c>
      <c r="R216" s="402">
        <f t="shared" ref="R216:R222" si="58">L216</f>
        <v>0</v>
      </c>
      <c r="S216" s="402"/>
      <c r="T216" s="385"/>
    </row>
    <row r="217" spans="1:20" ht="26.1" customHeight="1">
      <c r="B217" s="29"/>
      <c r="C217" s="47" t="s">
        <v>1404</v>
      </c>
      <c r="D217" s="30"/>
      <c r="E217" s="31"/>
      <c r="F217" s="32"/>
      <c r="G217" s="33"/>
      <c r="H217" s="34"/>
      <c r="I217" s="211"/>
      <c r="J217" s="212"/>
      <c r="K217" s="212"/>
      <c r="L217" s="226"/>
      <c r="M217" s="35"/>
      <c r="N217" s="402"/>
      <c r="O217" s="402" t="str">
        <f t="shared" si="55"/>
        <v>재료비</v>
      </c>
      <c r="P217" s="402">
        <f t="shared" si="56"/>
        <v>0</v>
      </c>
      <c r="Q217" s="402">
        <f t="shared" si="57"/>
        <v>0</v>
      </c>
      <c r="R217" s="402">
        <f t="shared" si="58"/>
        <v>0</v>
      </c>
      <c r="S217" s="402"/>
    </row>
    <row r="218" spans="1:20" ht="26.1" customHeight="1">
      <c r="B218" s="48"/>
      <c r="C218" s="39" t="s">
        <v>86</v>
      </c>
      <c r="D218" s="39" t="s">
        <v>1643</v>
      </c>
      <c r="E218" s="27" t="s">
        <v>78</v>
      </c>
      <c r="F218" s="61" t="s">
        <v>175</v>
      </c>
      <c r="G218" s="40" t="s">
        <v>102</v>
      </c>
      <c r="H218" s="41">
        <f>1*1.1</f>
        <v>1.1000000000000001</v>
      </c>
      <c r="I218" s="208"/>
      <c r="J218" s="209"/>
      <c r="K218" s="209"/>
      <c r="L218" s="227"/>
      <c r="M218" s="42" t="s">
        <v>171</v>
      </c>
      <c r="N218" s="402"/>
      <c r="O218" s="402" t="str">
        <f t="shared" si="55"/>
        <v>후렉시블 전선관GW, 12㎜</v>
      </c>
      <c r="P218" s="402">
        <f t="shared" si="56"/>
        <v>0</v>
      </c>
      <c r="Q218" s="402">
        <f t="shared" si="57"/>
        <v>0</v>
      </c>
      <c r="R218" s="402">
        <f t="shared" si="58"/>
        <v>0</v>
      </c>
      <c r="S218" s="402"/>
    </row>
    <row r="219" spans="1:20" ht="26.1" customHeight="1">
      <c r="B219" s="133"/>
      <c r="C219" s="134" t="s">
        <v>36</v>
      </c>
      <c r="D219" s="134" t="s">
        <v>37</v>
      </c>
      <c r="E219" s="103" t="s">
        <v>38</v>
      </c>
      <c r="F219" s="135">
        <v>0.2</v>
      </c>
      <c r="G219" s="136" t="s">
        <v>102</v>
      </c>
      <c r="H219" s="363">
        <f t="shared" ref="H219" si="59">F219</f>
        <v>0.2</v>
      </c>
      <c r="I219" s="216"/>
      <c r="J219" s="217"/>
      <c r="K219" s="217"/>
      <c r="L219" s="230"/>
      <c r="M219" s="104" t="s">
        <v>177</v>
      </c>
      <c r="N219" s="402"/>
      <c r="O219" s="402" t="str">
        <f t="shared" si="55"/>
        <v>전선관부속품비전선관의 20%</v>
      </c>
      <c r="P219" s="402">
        <f t="shared" si="56"/>
        <v>0</v>
      </c>
      <c r="Q219" s="402">
        <f t="shared" si="57"/>
        <v>0</v>
      </c>
      <c r="R219" s="402">
        <f t="shared" si="58"/>
        <v>0</v>
      </c>
      <c r="S219" s="402"/>
    </row>
    <row r="220" spans="1:20" ht="26.1" customHeight="1">
      <c r="B220" s="37"/>
      <c r="C220" s="60" t="s">
        <v>33</v>
      </c>
      <c r="D220" s="39"/>
      <c r="E220" s="26"/>
      <c r="F220" s="61"/>
      <c r="G220" s="40"/>
      <c r="H220" s="41"/>
      <c r="I220" s="208"/>
      <c r="J220" s="209"/>
      <c r="K220" s="209"/>
      <c r="L220" s="227"/>
      <c r="M220" s="42"/>
      <c r="N220" s="402"/>
      <c r="O220" s="402" t="str">
        <f t="shared" si="55"/>
        <v>노무비</v>
      </c>
      <c r="P220" s="402">
        <f t="shared" si="56"/>
        <v>0</v>
      </c>
      <c r="Q220" s="402">
        <f t="shared" si="57"/>
        <v>0</v>
      </c>
      <c r="R220" s="402">
        <f t="shared" si="58"/>
        <v>0</v>
      </c>
      <c r="S220" s="402"/>
    </row>
    <row r="221" spans="1:20" ht="26.1" customHeight="1">
      <c r="B221" s="37"/>
      <c r="C221" s="38" t="s">
        <v>1664</v>
      </c>
      <c r="D221" s="39" t="s">
        <v>66</v>
      </c>
      <c r="E221" s="27" t="s">
        <v>69</v>
      </c>
      <c r="F221" s="61" t="s">
        <v>1666</v>
      </c>
      <c r="G221" s="40" t="s">
        <v>102</v>
      </c>
      <c r="H221" s="41">
        <f>0.44 / 10</f>
        <v>4.3999999999999997E-2</v>
      </c>
      <c r="I221" s="208"/>
      <c r="J221" s="209"/>
      <c r="K221" s="209"/>
      <c r="L221" s="227"/>
      <c r="M221" s="42" t="s">
        <v>176</v>
      </c>
      <c r="N221" s="402"/>
      <c r="O221" s="402" t="str">
        <f t="shared" si="55"/>
        <v>금속제 가요 전선관 배관통신내선공</v>
      </c>
      <c r="P221" s="402">
        <f t="shared" si="56"/>
        <v>0</v>
      </c>
      <c r="Q221" s="402">
        <f t="shared" si="57"/>
        <v>0</v>
      </c>
      <c r="R221" s="402">
        <f t="shared" si="58"/>
        <v>0</v>
      </c>
      <c r="S221" s="402"/>
    </row>
    <row r="222" spans="1:20" ht="26.1" customHeight="1">
      <c r="B222" s="79"/>
      <c r="C222" s="80"/>
      <c r="D222" s="81"/>
      <c r="E222" s="28"/>
      <c r="F222" s="82"/>
      <c r="G222" s="83"/>
      <c r="H222" s="84"/>
      <c r="I222" s="214"/>
      <c r="J222" s="215"/>
      <c r="K222" s="215"/>
      <c r="L222" s="228"/>
      <c r="M222" s="85"/>
      <c r="N222" s="402"/>
      <c r="O222" s="402" t="str">
        <f t="shared" si="55"/>
        <v/>
      </c>
      <c r="P222" s="402">
        <f t="shared" si="56"/>
        <v>0</v>
      </c>
      <c r="Q222" s="402">
        <f t="shared" si="57"/>
        <v>0</v>
      </c>
      <c r="R222" s="402">
        <f t="shared" si="58"/>
        <v>0</v>
      </c>
      <c r="S222" s="402"/>
    </row>
    <row r="223" spans="1:20" s="323" customFormat="1" ht="26.1" customHeight="1">
      <c r="A223" s="313"/>
      <c r="B223" s="314">
        <f>B216+1</f>
        <v>307</v>
      </c>
      <c r="C223" s="315" t="s">
        <v>178</v>
      </c>
      <c r="D223" s="316" t="s">
        <v>87</v>
      </c>
      <c r="E223" s="317" t="s">
        <v>78</v>
      </c>
      <c r="F223" s="318"/>
      <c r="G223" s="319"/>
      <c r="H223" s="320"/>
      <c r="I223" s="321"/>
      <c r="J223" s="321"/>
      <c r="K223" s="321"/>
      <c r="L223" s="321"/>
      <c r="M223" s="322"/>
      <c r="N223" s="402"/>
      <c r="O223" s="402" t="str">
        <f t="shared" si="40"/>
        <v>후렉시블 전선관 철거SW, 22㎜</v>
      </c>
      <c r="P223" s="402">
        <f t="shared" si="41"/>
        <v>0</v>
      </c>
      <c r="Q223" s="402">
        <f t="shared" si="42"/>
        <v>0</v>
      </c>
      <c r="R223" s="402">
        <f t="shared" si="43"/>
        <v>0</v>
      </c>
      <c r="S223" s="402"/>
      <c r="T223" s="385"/>
    </row>
    <row r="224" spans="1:20" ht="26.1" customHeight="1">
      <c r="B224" s="36"/>
      <c r="C224" s="86" t="s">
        <v>33</v>
      </c>
      <c r="D224" s="30"/>
      <c r="E224" s="31"/>
      <c r="F224" s="87"/>
      <c r="G224" s="33"/>
      <c r="H224" s="34"/>
      <c r="I224" s="211"/>
      <c r="J224" s="212"/>
      <c r="K224" s="212"/>
      <c r="L224" s="226"/>
      <c r="M224" s="35"/>
      <c r="N224" s="402"/>
      <c r="O224" s="402" t="str">
        <f t="shared" si="40"/>
        <v>노무비</v>
      </c>
      <c r="P224" s="402">
        <f t="shared" si="41"/>
        <v>0</v>
      </c>
      <c r="Q224" s="402">
        <f t="shared" si="42"/>
        <v>0</v>
      </c>
      <c r="R224" s="402">
        <f t="shared" si="43"/>
        <v>0</v>
      </c>
      <c r="S224" s="402"/>
    </row>
    <row r="225" spans="1:20" ht="26.1" customHeight="1">
      <c r="B225" s="37"/>
      <c r="C225" s="38" t="s">
        <v>1664</v>
      </c>
      <c r="D225" s="39" t="s">
        <v>66</v>
      </c>
      <c r="E225" s="27" t="s">
        <v>69</v>
      </c>
      <c r="F225" s="61" t="s">
        <v>1667</v>
      </c>
      <c r="G225" s="40" t="s">
        <v>108</v>
      </c>
      <c r="H225" s="41">
        <f>0.59 / 10 * 0.3</f>
        <v>1.7699999999999997E-2</v>
      </c>
      <c r="I225" s="208"/>
      <c r="J225" s="209"/>
      <c r="K225" s="209"/>
      <c r="L225" s="227"/>
      <c r="M225" s="42" t="s">
        <v>176</v>
      </c>
      <c r="N225" s="402"/>
      <c r="O225" s="402" t="str">
        <f t="shared" si="40"/>
        <v>금속제 가요 전선관 배관통신내선공</v>
      </c>
      <c r="P225" s="402">
        <f t="shared" si="41"/>
        <v>0</v>
      </c>
      <c r="Q225" s="402">
        <f t="shared" si="42"/>
        <v>0</v>
      </c>
      <c r="R225" s="402">
        <f t="shared" si="43"/>
        <v>0</v>
      </c>
      <c r="S225" s="402"/>
    </row>
    <row r="226" spans="1:20" ht="26.1" customHeight="1">
      <c r="B226" s="37"/>
      <c r="C226" s="38"/>
      <c r="D226" s="39"/>
      <c r="E226" s="27"/>
      <c r="F226" s="61"/>
      <c r="G226" s="40"/>
      <c r="H226" s="41"/>
      <c r="I226" s="208"/>
      <c r="J226" s="209"/>
      <c r="K226" s="209"/>
      <c r="L226" s="227"/>
      <c r="M226" s="42"/>
      <c r="N226" s="402"/>
      <c r="O226" s="402"/>
      <c r="P226" s="402"/>
      <c r="Q226" s="402"/>
      <c r="R226" s="402"/>
      <c r="S226" s="402"/>
    </row>
    <row r="227" spans="1:20" s="323" customFormat="1" ht="26.1" customHeight="1">
      <c r="A227" s="313"/>
      <c r="B227" s="314">
        <f>B223+1</f>
        <v>308</v>
      </c>
      <c r="C227" s="315" t="s">
        <v>1953</v>
      </c>
      <c r="D227" s="316" t="s">
        <v>1961</v>
      </c>
      <c r="E227" s="317" t="s">
        <v>74</v>
      </c>
      <c r="F227" s="318"/>
      <c r="G227" s="319"/>
      <c r="H227" s="320"/>
      <c r="I227" s="321"/>
      <c r="J227" s="321"/>
      <c r="K227" s="321"/>
      <c r="L227" s="321"/>
      <c r="M227" s="322"/>
      <c r="N227" s="402"/>
      <c r="O227" s="402" t="str">
        <f t="shared" ref="O227:O229" si="60">CONCATENATE(C227,D227)</f>
        <v>수위계(리드스위치식)(1.5m)1.5m 계측</v>
      </c>
      <c r="P227" s="402">
        <f t="shared" ref="P227:P229" si="61">J227</f>
        <v>0</v>
      </c>
      <c r="Q227" s="402">
        <f t="shared" ref="Q227:Q229" si="62">K227</f>
        <v>0</v>
      </c>
      <c r="R227" s="402">
        <f t="shared" ref="R227:R229" si="63">L227</f>
        <v>0</v>
      </c>
      <c r="S227" s="402"/>
      <c r="T227" s="385"/>
    </row>
    <row r="228" spans="1:20" ht="26.1" customHeight="1">
      <c r="B228" s="36"/>
      <c r="C228" s="86" t="s">
        <v>32</v>
      </c>
      <c r="D228" s="30"/>
      <c r="E228" s="31"/>
      <c r="F228" s="87"/>
      <c r="G228" s="33"/>
      <c r="H228" s="34"/>
      <c r="I228" s="211"/>
      <c r="J228" s="212"/>
      <c r="K228" s="212"/>
      <c r="L228" s="226"/>
      <c r="M228" s="35"/>
      <c r="N228" s="402"/>
      <c r="O228" s="402" t="str">
        <f t="shared" si="60"/>
        <v>재료비</v>
      </c>
      <c r="P228" s="402">
        <f t="shared" si="61"/>
        <v>0</v>
      </c>
      <c r="Q228" s="402">
        <f t="shared" si="62"/>
        <v>0</v>
      </c>
      <c r="R228" s="402">
        <f t="shared" si="63"/>
        <v>0</v>
      </c>
      <c r="S228" s="402"/>
    </row>
    <row r="229" spans="1:20" ht="26.1" customHeight="1">
      <c r="B229" s="37"/>
      <c r="C229" s="38" t="s">
        <v>1953</v>
      </c>
      <c r="D229" s="39" t="s">
        <v>1961</v>
      </c>
      <c r="E229" s="27" t="s">
        <v>74</v>
      </c>
      <c r="F229" s="61">
        <v>1</v>
      </c>
      <c r="G229" s="40" t="s">
        <v>102</v>
      </c>
      <c r="H229" s="41">
        <v>1</v>
      </c>
      <c r="I229" s="208"/>
      <c r="J229" s="209"/>
      <c r="K229" s="209"/>
      <c r="L229" s="227"/>
      <c r="M229" s="42"/>
      <c r="N229" s="402"/>
      <c r="O229" s="402" t="str">
        <f t="shared" si="60"/>
        <v>수위계(리드스위치식)(1.5m)1.5m 계측</v>
      </c>
      <c r="P229" s="402">
        <f t="shared" si="61"/>
        <v>0</v>
      </c>
      <c r="Q229" s="402">
        <f t="shared" si="62"/>
        <v>0</v>
      </c>
      <c r="R229" s="402">
        <f t="shared" si="63"/>
        <v>0</v>
      </c>
      <c r="S229" s="402"/>
    </row>
    <row r="230" spans="1:20" ht="26.1" customHeight="1">
      <c r="B230" s="37"/>
      <c r="C230" s="38"/>
      <c r="D230" s="39"/>
      <c r="E230" s="27"/>
      <c r="F230" s="61"/>
      <c r="G230" s="40"/>
      <c r="H230" s="41"/>
      <c r="I230" s="208"/>
      <c r="J230" s="209"/>
      <c r="K230" s="209"/>
      <c r="L230" s="227"/>
      <c r="M230" s="42"/>
      <c r="N230" s="402"/>
      <c r="O230" s="402"/>
      <c r="P230" s="402"/>
      <c r="Q230" s="402"/>
      <c r="R230" s="402"/>
      <c r="S230" s="402"/>
    </row>
    <row r="231" spans="1:20" s="323" customFormat="1" ht="26.1" customHeight="1">
      <c r="A231" s="313"/>
      <c r="B231" s="314">
        <f>B227+1</f>
        <v>309</v>
      </c>
      <c r="C231" s="315" t="s">
        <v>1955</v>
      </c>
      <c r="D231" s="316" t="s">
        <v>1963</v>
      </c>
      <c r="E231" s="317" t="s">
        <v>74</v>
      </c>
      <c r="F231" s="318"/>
      <c r="G231" s="319"/>
      <c r="H231" s="320"/>
      <c r="I231" s="321"/>
      <c r="J231" s="321"/>
      <c r="K231" s="321"/>
      <c r="L231" s="321"/>
      <c r="M231" s="322"/>
      <c r="N231" s="402"/>
      <c r="O231" s="402" t="str">
        <f t="shared" ref="O231:O233" si="64">CONCATENATE(C231,D231)</f>
        <v>수위계(리드스위치식)(2.0m)2.0m 계측</v>
      </c>
      <c r="P231" s="402">
        <f t="shared" ref="P231:P233" si="65">J231</f>
        <v>0</v>
      </c>
      <c r="Q231" s="402">
        <f t="shared" ref="Q231:Q233" si="66">K231</f>
        <v>0</v>
      </c>
      <c r="R231" s="402">
        <f t="shared" ref="R231:R233" si="67">L231</f>
        <v>0</v>
      </c>
      <c r="S231" s="402"/>
      <c r="T231" s="385"/>
    </row>
    <row r="232" spans="1:20" ht="26.1" customHeight="1">
      <c r="B232" s="36"/>
      <c r="C232" s="86" t="s">
        <v>32</v>
      </c>
      <c r="D232" s="30"/>
      <c r="E232" s="31"/>
      <c r="F232" s="87"/>
      <c r="G232" s="33"/>
      <c r="H232" s="34"/>
      <c r="I232" s="211"/>
      <c r="J232" s="212"/>
      <c r="K232" s="212"/>
      <c r="L232" s="226"/>
      <c r="M232" s="35"/>
      <c r="N232" s="402"/>
      <c r="O232" s="402" t="str">
        <f t="shared" si="64"/>
        <v>재료비</v>
      </c>
      <c r="P232" s="402">
        <f t="shared" si="65"/>
        <v>0</v>
      </c>
      <c r="Q232" s="402">
        <f t="shared" si="66"/>
        <v>0</v>
      </c>
      <c r="R232" s="402">
        <f t="shared" si="67"/>
        <v>0</v>
      </c>
      <c r="S232" s="402"/>
    </row>
    <row r="233" spans="1:20" ht="26.1" customHeight="1">
      <c r="B233" s="37"/>
      <c r="C233" s="38" t="s">
        <v>1955</v>
      </c>
      <c r="D233" s="39" t="s">
        <v>1963</v>
      </c>
      <c r="E233" s="27" t="s">
        <v>74</v>
      </c>
      <c r="F233" s="61">
        <v>1</v>
      </c>
      <c r="G233" s="40" t="s">
        <v>102</v>
      </c>
      <c r="H233" s="41">
        <v>1</v>
      </c>
      <c r="I233" s="208"/>
      <c r="J233" s="209"/>
      <c r="K233" s="209"/>
      <c r="L233" s="227"/>
      <c r="M233" s="42"/>
      <c r="N233" s="402"/>
      <c r="O233" s="402" t="str">
        <f t="shared" si="64"/>
        <v>수위계(리드스위치식)(2.0m)2.0m 계측</v>
      </c>
      <c r="P233" s="402">
        <f t="shared" si="65"/>
        <v>0</v>
      </c>
      <c r="Q233" s="402">
        <f t="shared" si="66"/>
        <v>0</v>
      </c>
      <c r="R233" s="402">
        <f t="shared" si="67"/>
        <v>0</v>
      </c>
      <c r="S233" s="402"/>
    </row>
    <row r="234" spans="1:20" ht="26.1" customHeight="1">
      <c r="B234" s="37"/>
      <c r="C234" s="38"/>
      <c r="D234" s="39"/>
      <c r="E234" s="27"/>
      <c r="F234" s="61"/>
      <c r="G234" s="40"/>
      <c r="H234" s="41"/>
      <c r="I234" s="208"/>
      <c r="J234" s="209"/>
      <c r="K234" s="209"/>
      <c r="L234" s="227"/>
      <c r="M234" s="42"/>
      <c r="N234" s="402"/>
      <c r="O234" s="402"/>
      <c r="P234" s="402"/>
      <c r="Q234" s="402"/>
      <c r="R234" s="402"/>
      <c r="S234" s="402"/>
    </row>
    <row r="235" spans="1:20" s="323" customFormat="1" ht="26.1" customHeight="1">
      <c r="A235" s="313"/>
      <c r="B235" s="314">
        <f>B231+1</f>
        <v>310</v>
      </c>
      <c r="C235" s="315" t="s">
        <v>1958</v>
      </c>
      <c r="D235" s="316" t="s">
        <v>1966</v>
      </c>
      <c r="E235" s="317" t="s">
        <v>74</v>
      </c>
      <c r="F235" s="318"/>
      <c r="G235" s="319"/>
      <c r="H235" s="320"/>
      <c r="I235" s="321"/>
      <c r="J235" s="321"/>
      <c r="K235" s="321"/>
      <c r="L235" s="321"/>
      <c r="M235" s="322"/>
      <c r="N235" s="402"/>
      <c r="O235" s="402" t="str">
        <f t="shared" ref="O235:O237" si="68">CONCATENATE(C235,D235)</f>
        <v>수위계(리드스위치식)(3.0m)3.0m 계측</v>
      </c>
      <c r="P235" s="402">
        <f t="shared" ref="P235:P237" si="69">J235</f>
        <v>0</v>
      </c>
      <c r="Q235" s="402">
        <f t="shared" ref="Q235:Q237" si="70">K235</f>
        <v>0</v>
      </c>
      <c r="R235" s="402">
        <f t="shared" ref="R235:R237" si="71">L235</f>
        <v>0</v>
      </c>
      <c r="S235" s="402"/>
      <c r="T235" s="385"/>
    </row>
    <row r="236" spans="1:20" ht="26.1" customHeight="1">
      <c r="B236" s="36"/>
      <c r="C236" s="86" t="s">
        <v>32</v>
      </c>
      <c r="D236" s="30"/>
      <c r="E236" s="31"/>
      <c r="F236" s="87"/>
      <c r="G236" s="33"/>
      <c r="H236" s="34"/>
      <c r="I236" s="211"/>
      <c r="J236" s="212"/>
      <c r="K236" s="212"/>
      <c r="L236" s="226"/>
      <c r="M236" s="35"/>
      <c r="N236" s="402"/>
      <c r="O236" s="402" t="str">
        <f t="shared" si="68"/>
        <v>재료비</v>
      </c>
      <c r="P236" s="402">
        <f t="shared" si="69"/>
        <v>0</v>
      </c>
      <c r="Q236" s="402">
        <f t="shared" si="70"/>
        <v>0</v>
      </c>
      <c r="R236" s="402">
        <f t="shared" si="71"/>
        <v>0</v>
      </c>
      <c r="S236" s="402"/>
    </row>
    <row r="237" spans="1:20" ht="26.1" customHeight="1">
      <c r="B237" s="37"/>
      <c r="C237" s="38" t="s">
        <v>1958</v>
      </c>
      <c r="D237" s="39" t="s">
        <v>1966</v>
      </c>
      <c r="E237" s="27" t="s">
        <v>74</v>
      </c>
      <c r="F237" s="61">
        <v>1</v>
      </c>
      <c r="G237" s="40" t="s">
        <v>102</v>
      </c>
      <c r="H237" s="41">
        <v>1</v>
      </c>
      <c r="I237" s="208"/>
      <c r="J237" s="209"/>
      <c r="K237" s="209"/>
      <c r="L237" s="227"/>
      <c r="M237" s="42"/>
      <c r="N237" s="402"/>
      <c r="O237" s="402" t="str">
        <f t="shared" si="68"/>
        <v>수위계(리드스위치식)(3.0m)3.0m 계측</v>
      </c>
      <c r="P237" s="402">
        <f t="shared" si="69"/>
        <v>0</v>
      </c>
      <c r="Q237" s="402">
        <f t="shared" si="70"/>
        <v>0</v>
      </c>
      <c r="R237" s="402">
        <f t="shared" si="71"/>
        <v>0</v>
      </c>
      <c r="S237" s="402"/>
    </row>
    <row r="238" spans="1:20" ht="26.1" customHeight="1">
      <c r="B238" s="37"/>
      <c r="C238" s="38"/>
      <c r="D238" s="39"/>
      <c r="E238" s="27"/>
      <c r="F238" s="61"/>
      <c r="G238" s="40"/>
      <c r="H238" s="41"/>
      <c r="I238" s="208"/>
      <c r="J238" s="209"/>
      <c r="K238" s="209"/>
      <c r="L238" s="227"/>
      <c r="M238" s="42"/>
      <c r="N238" s="402"/>
      <c r="O238" s="402" t="str">
        <f t="shared" ref="O238:O241" si="72">CONCATENATE(C238,D238)</f>
        <v/>
      </c>
      <c r="P238" s="402">
        <f t="shared" ref="P238:P241" si="73">J238</f>
        <v>0</v>
      </c>
      <c r="Q238" s="402">
        <f t="shared" ref="Q238:Q241" si="74">K238</f>
        <v>0</v>
      </c>
      <c r="R238" s="402">
        <f t="shared" ref="R238:R241" si="75">L238</f>
        <v>0</v>
      </c>
      <c r="S238" s="402"/>
    </row>
    <row r="239" spans="1:20" s="323" customFormat="1" ht="26.1" customHeight="1">
      <c r="A239" s="313"/>
      <c r="B239" s="314">
        <f>B235+1</f>
        <v>311</v>
      </c>
      <c r="C239" s="315" t="s">
        <v>1938</v>
      </c>
      <c r="D239" s="316" t="s">
        <v>1939</v>
      </c>
      <c r="E239" s="317" t="s">
        <v>74</v>
      </c>
      <c r="F239" s="318"/>
      <c r="G239" s="319"/>
      <c r="H239" s="320"/>
      <c r="I239" s="321"/>
      <c r="J239" s="321"/>
      <c r="K239" s="321"/>
      <c r="L239" s="321"/>
      <c r="M239" s="322"/>
      <c r="N239" s="402"/>
      <c r="O239" s="402" t="str">
        <f t="shared" si="72"/>
        <v>수위계(리드스위치식)(3.5m)3.5m 계측</v>
      </c>
      <c r="P239" s="402">
        <f t="shared" si="73"/>
        <v>0</v>
      </c>
      <c r="Q239" s="402">
        <f t="shared" si="74"/>
        <v>0</v>
      </c>
      <c r="R239" s="402">
        <f t="shared" si="75"/>
        <v>0</v>
      </c>
      <c r="S239" s="402"/>
      <c r="T239" s="385"/>
    </row>
    <row r="240" spans="1:20" ht="26.1" customHeight="1">
      <c r="B240" s="36"/>
      <c r="C240" s="86" t="s">
        <v>32</v>
      </c>
      <c r="D240" s="30"/>
      <c r="E240" s="31"/>
      <c r="F240" s="87"/>
      <c r="G240" s="33"/>
      <c r="H240" s="34"/>
      <c r="I240" s="211"/>
      <c r="J240" s="212"/>
      <c r="K240" s="212"/>
      <c r="L240" s="226"/>
      <c r="M240" s="35"/>
      <c r="N240" s="402"/>
      <c r="O240" s="402" t="str">
        <f t="shared" si="72"/>
        <v>재료비</v>
      </c>
      <c r="P240" s="402">
        <f t="shared" si="73"/>
        <v>0</v>
      </c>
      <c r="Q240" s="402">
        <f t="shared" si="74"/>
        <v>0</v>
      </c>
      <c r="R240" s="402">
        <f t="shared" si="75"/>
        <v>0</v>
      </c>
      <c r="S240" s="402"/>
    </row>
    <row r="241" spans="1:20" ht="26.1" customHeight="1">
      <c r="B241" s="37"/>
      <c r="C241" s="38" t="s">
        <v>1938</v>
      </c>
      <c r="D241" s="39" t="s">
        <v>1939</v>
      </c>
      <c r="E241" s="27" t="s">
        <v>74</v>
      </c>
      <c r="F241" s="61">
        <v>1</v>
      </c>
      <c r="G241" s="40" t="s">
        <v>102</v>
      </c>
      <c r="H241" s="41">
        <v>1</v>
      </c>
      <c r="I241" s="208"/>
      <c r="J241" s="209"/>
      <c r="K241" s="209"/>
      <c r="L241" s="227"/>
      <c r="M241" s="42"/>
      <c r="N241" s="402"/>
      <c r="O241" s="402" t="str">
        <f t="shared" si="72"/>
        <v>수위계(리드스위치식)(3.5m)3.5m 계측</v>
      </c>
      <c r="P241" s="402">
        <f t="shared" si="73"/>
        <v>0</v>
      </c>
      <c r="Q241" s="402">
        <f t="shared" si="74"/>
        <v>0</v>
      </c>
      <c r="R241" s="402">
        <f t="shared" si="75"/>
        <v>0</v>
      </c>
      <c r="S241" s="402"/>
    </row>
    <row r="242" spans="1:20" ht="26.1" customHeight="1">
      <c r="B242" s="37"/>
      <c r="C242" s="38"/>
      <c r="D242" s="39"/>
      <c r="E242" s="27"/>
      <c r="F242" s="61"/>
      <c r="G242" s="40"/>
      <c r="H242" s="41"/>
      <c r="I242" s="208"/>
      <c r="J242" s="209"/>
      <c r="K242" s="209"/>
      <c r="L242" s="227"/>
      <c r="M242" s="42"/>
      <c r="N242" s="402"/>
      <c r="O242" s="402"/>
      <c r="P242" s="402"/>
      <c r="Q242" s="402"/>
      <c r="R242" s="402"/>
      <c r="S242" s="402"/>
    </row>
    <row r="243" spans="1:20" s="323" customFormat="1" ht="26.1" customHeight="1">
      <c r="A243" s="313"/>
      <c r="B243" s="314">
        <f>B239+1</f>
        <v>312</v>
      </c>
      <c r="C243" s="315" t="s">
        <v>1996</v>
      </c>
      <c r="D243" s="316" t="s">
        <v>1997</v>
      </c>
      <c r="E243" s="317" t="s">
        <v>78</v>
      </c>
      <c r="F243" s="318"/>
      <c r="G243" s="319"/>
      <c r="H243" s="320"/>
      <c r="I243" s="321"/>
      <c r="J243" s="321"/>
      <c r="K243" s="321"/>
      <c r="L243" s="321"/>
      <c r="M243" s="322"/>
      <c r="N243" s="402"/>
      <c r="O243" s="402" t="str">
        <f t="shared" ref="O243:O251" si="76">CONCATENATE(C243,D243)</f>
        <v>전원선(2.5㎟) 포설VCT-2.5㎟-2C</v>
      </c>
      <c r="P243" s="402">
        <f t="shared" ref="P243:P251" si="77">J243</f>
        <v>0</v>
      </c>
      <c r="Q243" s="402">
        <f t="shared" ref="Q243:Q251" si="78">K243</f>
        <v>0</v>
      </c>
      <c r="R243" s="402">
        <f t="shared" ref="R243:R251" si="79">L243</f>
        <v>0</v>
      </c>
      <c r="S243" s="402"/>
      <c r="T243" s="385"/>
    </row>
    <row r="244" spans="1:20" ht="26.1" customHeight="1">
      <c r="B244" s="36"/>
      <c r="C244" s="86" t="s">
        <v>32</v>
      </c>
      <c r="D244" s="30"/>
      <c r="E244" s="31"/>
      <c r="F244" s="87"/>
      <c r="G244" s="33"/>
      <c r="H244" s="34"/>
      <c r="I244" s="211"/>
      <c r="J244" s="212"/>
      <c r="K244" s="212"/>
      <c r="L244" s="226"/>
      <c r="M244" s="35"/>
      <c r="N244" s="402"/>
      <c r="O244" s="402" t="str">
        <f t="shared" si="76"/>
        <v>재료비</v>
      </c>
      <c r="P244" s="402">
        <f t="shared" si="77"/>
        <v>0</v>
      </c>
      <c r="Q244" s="402">
        <f t="shared" si="78"/>
        <v>0</v>
      </c>
      <c r="R244" s="402">
        <f t="shared" si="79"/>
        <v>0</v>
      </c>
      <c r="S244" s="402"/>
    </row>
    <row r="245" spans="1:20" ht="26.1" customHeight="1">
      <c r="B245" s="37"/>
      <c r="C245" s="38" t="s">
        <v>2009</v>
      </c>
      <c r="D245" s="39" t="s">
        <v>1997</v>
      </c>
      <c r="E245" s="27" t="s">
        <v>78</v>
      </c>
      <c r="F245" s="61">
        <v>1.03</v>
      </c>
      <c r="G245" s="40" t="s">
        <v>102</v>
      </c>
      <c r="H245" s="41">
        <v>1</v>
      </c>
      <c r="I245" s="208"/>
      <c r="J245" s="209"/>
      <c r="K245" s="209"/>
      <c r="L245" s="227"/>
      <c r="M245" s="42"/>
      <c r="N245" s="402"/>
      <c r="O245" s="402" t="str">
        <f t="shared" si="76"/>
        <v>전원선(2.5㎟)VCT-2.5㎟-2C</v>
      </c>
      <c r="P245" s="402">
        <f t="shared" si="77"/>
        <v>0</v>
      </c>
      <c r="Q245" s="402">
        <f t="shared" si="78"/>
        <v>0</v>
      </c>
      <c r="R245" s="402">
        <f t="shared" si="79"/>
        <v>0</v>
      </c>
      <c r="S245" s="402"/>
    </row>
    <row r="246" spans="1:20" ht="26.1" customHeight="1">
      <c r="B246" s="37"/>
      <c r="C246" s="60" t="s">
        <v>33</v>
      </c>
      <c r="D246" s="39"/>
      <c r="E246" s="26"/>
      <c r="F246" s="61"/>
      <c r="G246" s="40"/>
      <c r="H246" s="41"/>
      <c r="I246" s="208"/>
      <c r="J246" s="209"/>
      <c r="K246" s="209"/>
      <c r="L246" s="227"/>
      <c r="M246" s="42"/>
      <c r="N246" s="402"/>
      <c r="O246" s="402" t="str">
        <f t="shared" si="76"/>
        <v>노무비</v>
      </c>
      <c r="P246" s="402">
        <f t="shared" si="77"/>
        <v>0</v>
      </c>
      <c r="Q246" s="402">
        <f t="shared" si="78"/>
        <v>0</v>
      </c>
      <c r="R246" s="402">
        <f t="shared" si="79"/>
        <v>0</v>
      </c>
      <c r="S246" s="402"/>
    </row>
    <row r="247" spans="1:20" ht="26.1" customHeight="1">
      <c r="B247" s="37"/>
      <c r="C247" s="38" t="s">
        <v>1387</v>
      </c>
      <c r="D247" s="39" t="s">
        <v>1591</v>
      </c>
      <c r="E247" s="27" t="s">
        <v>69</v>
      </c>
      <c r="F247" s="61" t="s">
        <v>2010</v>
      </c>
      <c r="G247" s="40" t="s">
        <v>102</v>
      </c>
      <c r="H247" s="41">
        <f>0.14/10</f>
        <v>1.4000000000000002E-2</v>
      </c>
      <c r="I247" s="208"/>
      <c r="J247" s="209"/>
      <c r="K247" s="209"/>
      <c r="L247" s="227"/>
      <c r="M247" s="42" t="s">
        <v>173</v>
      </c>
      <c r="N247" s="402"/>
      <c r="O247" s="402" t="str">
        <f t="shared" si="76"/>
        <v>포설통신케이블공</v>
      </c>
      <c r="P247" s="402">
        <f t="shared" si="77"/>
        <v>0</v>
      </c>
      <c r="Q247" s="402">
        <f t="shared" si="78"/>
        <v>0</v>
      </c>
      <c r="R247" s="402">
        <f t="shared" si="79"/>
        <v>0</v>
      </c>
      <c r="S247" s="402"/>
    </row>
    <row r="248" spans="1:20" ht="26.1" customHeight="1">
      <c r="B248" s="37"/>
      <c r="C248" s="38"/>
      <c r="D248" s="39"/>
      <c r="E248" s="27"/>
      <c r="F248" s="61"/>
      <c r="G248" s="40"/>
      <c r="H248" s="41"/>
      <c r="I248" s="208"/>
      <c r="J248" s="209"/>
      <c r="K248" s="209"/>
      <c r="L248" s="227"/>
      <c r="M248" s="42"/>
      <c r="N248" s="402"/>
      <c r="O248" s="402" t="str">
        <f t="shared" si="76"/>
        <v/>
      </c>
      <c r="P248" s="402">
        <f t="shared" si="77"/>
        <v>0</v>
      </c>
      <c r="Q248" s="402">
        <f t="shared" si="78"/>
        <v>0</v>
      </c>
      <c r="R248" s="402">
        <f t="shared" si="79"/>
        <v>0</v>
      </c>
      <c r="S248" s="402"/>
    </row>
    <row r="249" spans="1:20" s="323" customFormat="1" ht="26.1" customHeight="1">
      <c r="A249" s="313"/>
      <c r="B249" s="314">
        <f>B243+1</f>
        <v>313</v>
      </c>
      <c r="C249" s="315" t="s">
        <v>1998</v>
      </c>
      <c r="D249" s="316" t="s">
        <v>1941</v>
      </c>
      <c r="E249" s="317" t="s">
        <v>78</v>
      </c>
      <c r="F249" s="318"/>
      <c r="G249" s="319"/>
      <c r="H249" s="320"/>
      <c r="I249" s="321"/>
      <c r="J249" s="321"/>
      <c r="K249" s="321"/>
      <c r="L249" s="321"/>
      <c r="M249" s="322"/>
      <c r="N249" s="402"/>
      <c r="O249" s="402" t="str">
        <f t="shared" si="76"/>
        <v>신호선(CVV) 포설CPEV-S-0.65㎜-20P</v>
      </c>
      <c r="P249" s="402">
        <f t="shared" si="77"/>
        <v>0</v>
      </c>
      <c r="Q249" s="402">
        <f t="shared" si="78"/>
        <v>0</v>
      </c>
      <c r="R249" s="402">
        <f t="shared" si="79"/>
        <v>0</v>
      </c>
      <c r="S249" s="402"/>
      <c r="T249" s="385"/>
    </row>
    <row r="250" spans="1:20" ht="26.1" customHeight="1">
      <c r="B250" s="36"/>
      <c r="C250" s="86" t="s">
        <v>32</v>
      </c>
      <c r="D250" s="30"/>
      <c r="E250" s="31"/>
      <c r="F250" s="87"/>
      <c r="G250" s="33"/>
      <c r="H250" s="34"/>
      <c r="I250" s="211"/>
      <c r="J250" s="212"/>
      <c r="K250" s="212"/>
      <c r="L250" s="226"/>
      <c r="M250" s="35"/>
      <c r="N250" s="402"/>
      <c r="O250" s="402" t="str">
        <f t="shared" si="76"/>
        <v>재료비</v>
      </c>
      <c r="P250" s="402">
        <f t="shared" si="77"/>
        <v>0</v>
      </c>
      <c r="Q250" s="402">
        <f t="shared" si="78"/>
        <v>0</v>
      </c>
      <c r="R250" s="402">
        <f t="shared" si="79"/>
        <v>0</v>
      </c>
      <c r="S250" s="402"/>
    </row>
    <row r="251" spans="1:20" ht="26.1" customHeight="1">
      <c r="B251" s="37"/>
      <c r="C251" s="38" t="s">
        <v>1940</v>
      </c>
      <c r="D251" s="39" t="s">
        <v>1941</v>
      </c>
      <c r="E251" s="27" t="s">
        <v>78</v>
      </c>
      <c r="F251" s="61">
        <v>1.03</v>
      </c>
      <c r="G251" s="40" t="s">
        <v>102</v>
      </c>
      <c r="H251" s="41">
        <v>1</v>
      </c>
      <c r="I251" s="208"/>
      <c r="J251" s="209"/>
      <c r="K251" s="209"/>
      <c r="L251" s="227"/>
      <c r="M251" s="42"/>
      <c r="N251" s="402"/>
      <c r="O251" s="402" t="str">
        <f t="shared" si="76"/>
        <v>리드스위치식 수위계 신호선CPEV-S-0.65㎜-20P</v>
      </c>
      <c r="P251" s="402">
        <f t="shared" si="77"/>
        <v>0</v>
      </c>
      <c r="Q251" s="402">
        <f t="shared" si="78"/>
        <v>0</v>
      </c>
      <c r="R251" s="402">
        <f t="shared" si="79"/>
        <v>0</v>
      </c>
      <c r="S251" s="402"/>
    </row>
    <row r="252" spans="1:20" ht="26.1" customHeight="1">
      <c r="B252" s="37"/>
      <c r="C252" s="60" t="s">
        <v>33</v>
      </c>
      <c r="D252" s="39"/>
      <c r="E252" s="26"/>
      <c r="F252" s="61"/>
      <c r="G252" s="40"/>
      <c r="H252" s="41"/>
      <c r="I252" s="208"/>
      <c r="J252" s="209"/>
      <c r="K252" s="209"/>
      <c r="L252" s="227"/>
      <c r="M252" s="42"/>
      <c r="N252" s="402"/>
      <c r="O252" s="402" t="str">
        <f t="shared" ref="O252:O253" si="80">CONCATENATE(C252,D252)</f>
        <v>노무비</v>
      </c>
      <c r="P252" s="402">
        <f t="shared" ref="P252:P253" si="81">J252</f>
        <v>0</v>
      </c>
      <c r="Q252" s="402">
        <f t="shared" ref="Q252:Q253" si="82">K252</f>
        <v>0</v>
      </c>
      <c r="R252" s="402">
        <f t="shared" ref="R252:R253" si="83">L252</f>
        <v>0</v>
      </c>
      <c r="S252" s="402"/>
    </row>
    <row r="253" spans="1:20" ht="26.1" customHeight="1">
      <c r="B253" s="37"/>
      <c r="C253" s="38" t="s">
        <v>1387</v>
      </c>
      <c r="D253" s="39" t="s">
        <v>1591</v>
      </c>
      <c r="E253" s="27" t="s">
        <v>69</v>
      </c>
      <c r="F253" s="384" t="s">
        <v>2011</v>
      </c>
      <c r="G253" s="40" t="s">
        <v>102</v>
      </c>
      <c r="H253" s="41">
        <f>0.19/10*1.2</f>
        <v>2.2799999999999997E-2</v>
      </c>
      <c r="I253" s="208"/>
      <c r="J253" s="209"/>
      <c r="K253" s="209"/>
      <c r="L253" s="227"/>
      <c r="M253" s="42" t="s">
        <v>173</v>
      </c>
      <c r="N253" s="402"/>
      <c r="O253" s="402" t="str">
        <f t="shared" si="80"/>
        <v>포설통신케이블공</v>
      </c>
      <c r="P253" s="402">
        <f t="shared" si="81"/>
        <v>0</v>
      </c>
      <c r="Q253" s="402">
        <f t="shared" si="82"/>
        <v>0</v>
      </c>
      <c r="R253" s="402">
        <f t="shared" si="83"/>
        <v>0</v>
      </c>
      <c r="S253" s="402"/>
    </row>
    <row r="254" spans="1:20" ht="26.1" customHeight="1">
      <c r="B254" s="37"/>
      <c r="C254" s="38"/>
      <c r="D254" s="39"/>
      <c r="E254" s="27"/>
      <c r="F254" s="61"/>
      <c r="G254" s="40"/>
      <c r="H254" s="41"/>
      <c r="I254" s="208"/>
      <c r="J254" s="209"/>
      <c r="K254" s="209"/>
      <c r="L254" s="227"/>
      <c r="M254" s="42"/>
      <c r="N254" s="402"/>
      <c r="O254" s="402"/>
      <c r="P254" s="402"/>
      <c r="Q254" s="402"/>
      <c r="R254" s="402"/>
      <c r="S254" s="402"/>
    </row>
    <row r="255" spans="1:20" s="323" customFormat="1" ht="26.1" customHeight="1">
      <c r="A255" s="313"/>
      <c r="B255" s="314">
        <f>B249+1</f>
        <v>314</v>
      </c>
      <c r="C255" s="315" t="s">
        <v>2434</v>
      </c>
      <c r="D255" s="316" t="s">
        <v>1942</v>
      </c>
      <c r="E255" s="317" t="s">
        <v>74</v>
      </c>
      <c r="F255" s="318"/>
      <c r="G255" s="319"/>
      <c r="H255" s="320"/>
      <c r="I255" s="321"/>
      <c r="J255" s="321"/>
      <c r="K255" s="321"/>
      <c r="L255" s="321"/>
      <c r="M255" s="322"/>
      <c r="N255" s="402"/>
      <c r="O255" s="402" t="str">
        <f t="shared" ref="O255:O259" si="84">CONCATENATE(C255,D255)</f>
        <v>리드식 코더 설치리드식용</v>
      </c>
      <c r="P255" s="402">
        <f t="shared" ref="P255:P259" si="85">J255</f>
        <v>0</v>
      </c>
      <c r="Q255" s="402">
        <f t="shared" ref="Q255:Q259" si="86">K255</f>
        <v>0</v>
      </c>
      <c r="R255" s="402">
        <f t="shared" ref="R255:R259" si="87">L255</f>
        <v>0</v>
      </c>
      <c r="S255" s="402"/>
      <c r="T255" s="385"/>
    </row>
    <row r="256" spans="1:20" ht="25.5" customHeight="1">
      <c r="B256" s="36"/>
      <c r="C256" s="86" t="s">
        <v>32</v>
      </c>
      <c r="D256" s="30"/>
      <c r="E256" s="31"/>
      <c r="F256" s="87"/>
      <c r="G256" s="33"/>
      <c r="H256" s="34"/>
      <c r="I256" s="211"/>
      <c r="J256" s="212"/>
      <c r="K256" s="212"/>
      <c r="L256" s="226"/>
      <c r="M256" s="35"/>
      <c r="N256" s="402"/>
      <c r="O256" s="402" t="str">
        <f t="shared" si="84"/>
        <v>재료비</v>
      </c>
      <c r="P256" s="402">
        <f t="shared" si="85"/>
        <v>0</v>
      </c>
      <c r="Q256" s="402">
        <f t="shared" si="86"/>
        <v>0</v>
      </c>
      <c r="R256" s="402">
        <f t="shared" si="87"/>
        <v>0</v>
      </c>
      <c r="S256" s="402"/>
    </row>
    <row r="257" spans="1:20" ht="26.1" customHeight="1">
      <c r="B257" s="37"/>
      <c r="C257" s="38" t="s">
        <v>2433</v>
      </c>
      <c r="D257" s="39" t="s">
        <v>1942</v>
      </c>
      <c r="E257" s="27" t="s">
        <v>74</v>
      </c>
      <c r="F257" s="61">
        <v>1.03</v>
      </c>
      <c r="G257" s="40" t="s">
        <v>102</v>
      </c>
      <c r="H257" s="41">
        <v>1</v>
      </c>
      <c r="I257" s="208"/>
      <c r="J257" s="209"/>
      <c r="K257" s="209"/>
      <c r="L257" s="227"/>
      <c r="M257" s="42"/>
      <c r="N257" s="402"/>
      <c r="O257" s="402" t="str">
        <f t="shared" si="84"/>
        <v>리드식 코더리드식용</v>
      </c>
      <c r="P257" s="402">
        <f t="shared" si="85"/>
        <v>0</v>
      </c>
      <c r="Q257" s="402">
        <f t="shared" si="86"/>
        <v>0</v>
      </c>
      <c r="R257" s="402">
        <f t="shared" si="87"/>
        <v>0</v>
      </c>
      <c r="S257" s="402"/>
    </row>
    <row r="258" spans="1:20" ht="26.1" customHeight="1">
      <c r="B258" s="37"/>
      <c r="C258" s="60" t="s">
        <v>33</v>
      </c>
      <c r="D258" s="39"/>
      <c r="E258" s="26"/>
      <c r="F258" s="61"/>
      <c r="G258" s="40"/>
      <c r="H258" s="41"/>
      <c r="I258" s="208"/>
      <c r="J258" s="209"/>
      <c r="K258" s="209"/>
      <c r="L258" s="227"/>
      <c r="M258" s="42"/>
      <c r="N258" s="402"/>
      <c r="O258" s="402" t="str">
        <f t="shared" si="84"/>
        <v>노무비</v>
      </c>
      <c r="P258" s="402">
        <f t="shared" si="85"/>
        <v>0</v>
      </c>
      <c r="Q258" s="402">
        <f t="shared" si="86"/>
        <v>0</v>
      </c>
      <c r="R258" s="402">
        <f t="shared" si="87"/>
        <v>0</v>
      </c>
      <c r="S258" s="402"/>
    </row>
    <row r="259" spans="1:20" ht="26.1" customHeight="1">
      <c r="B259" s="37"/>
      <c r="C259" s="38" t="s">
        <v>1460</v>
      </c>
      <c r="D259" s="39" t="s">
        <v>558</v>
      </c>
      <c r="E259" s="27" t="s">
        <v>69</v>
      </c>
      <c r="F259" s="384" t="s">
        <v>2436</v>
      </c>
      <c r="G259" s="40" t="s">
        <v>102</v>
      </c>
      <c r="H259" s="41">
        <f>0.5+0.02</f>
        <v>0.52</v>
      </c>
      <c r="I259" s="208"/>
      <c r="J259" s="209"/>
      <c r="K259" s="209"/>
      <c r="L259" s="227"/>
      <c r="M259" s="42" t="s">
        <v>2018</v>
      </c>
      <c r="N259" s="402"/>
      <c r="O259" s="402" t="str">
        <f t="shared" si="84"/>
        <v>설치통신설비공</v>
      </c>
      <c r="P259" s="402">
        <f t="shared" si="85"/>
        <v>0</v>
      </c>
      <c r="Q259" s="402">
        <f t="shared" si="86"/>
        <v>0</v>
      </c>
      <c r="R259" s="402">
        <f t="shared" si="87"/>
        <v>0</v>
      </c>
      <c r="S259" s="402"/>
    </row>
    <row r="260" spans="1:20" ht="26.1" customHeight="1">
      <c r="B260" s="37"/>
      <c r="C260" s="38"/>
      <c r="D260" s="39" t="s">
        <v>1465</v>
      </c>
      <c r="E260" s="27" t="s">
        <v>69</v>
      </c>
      <c r="F260" s="384">
        <v>0.5</v>
      </c>
      <c r="G260" s="40" t="s">
        <v>102</v>
      </c>
      <c r="H260" s="41">
        <f>F260</f>
        <v>0.5</v>
      </c>
      <c r="I260" s="208"/>
      <c r="J260" s="209"/>
      <c r="K260" s="209"/>
      <c r="L260" s="227"/>
      <c r="M260" s="42" t="s">
        <v>2018</v>
      </c>
      <c r="N260" s="402"/>
      <c r="O260" s="402" t="str">
        <f t="shared" ref="O260" si="88">CONCATENATE(C260,D260)</f>
        <v>보통인부</v>
      </c>
      <c r="P260" s="402">
        <f t="shared" ref="P260" si="89">J260</f>
        <v>0</v>
      </c>
      <c r="Q260" s="402">
        <f t="shared" ref="Q260" si="90">K260</f>
        <v>0</v>
      </c>
      <c r="R260" s="402">
        <f t="shared" ref="R260" si="91">L260</f>
        <v>0</v>
      </c>
      <c r="S260" s="402"/>
    </row>
    <row r="261" spans="1:20" ht="26.1" customHeight="1">
      <c r="B261" s="37"/>
      <c r="C261" s="38"/>
      <c r="D261" s="39"/>
      <c r="E261" s="27"/>
      <c r="F261" s="61"/>
      <c r="G261" s="40"/>
      <c r="H261" s="41"/>
      <c r="I261" s="208"/>
      <c r="J261" s="209"/>
      <c r="K261" s="209"/>
      <c r="L261" s="227"/>
      <c r="M261" s="42"/>
      <c r="N261" s="402"/>
      <c r="O261" s="402"/>
      <c r="P261" s="402"/>
      <c r="Q261" s="402"/>
      <c r="R261" s="402"/>
      <c r="S261" s="402"/>
    </row>
    <row r="262" spans="1:20" s="323" customFormat="1" ht="26.1" customHeight="1">
      <c r="A262" s="313"/>
      <c r="B262" s="314">
        <f>B255+1</f>
        <v>315</v>
      </c>
      <c r="C262" s="315" t="s">
        <v>1999</v>
      </c>
      <c r="D262" s="316" t="s">
        <v>1942</v>
      </c>
      <c r="E262" s="317" t="s">
        <v>74</v>
      </c>
      <c r="F262" s="318"/>
      <c r="G262" s="319"/>
      <c r="H262" s="320"/>
      <c r="I262" s="321"/>
      <c r="J262" s="321"/>
      <c r="K262" s="321"/>
      <c r="L262" s="321"/>
      <c r="M262" s="322"/>
      <c r="N262" s="402"/>
      <c r="O262" s="402" t="str">
        <f t="shared" ref="O262:O266" si="92">CONCATENATE(C262,D262)</f>
        <v>선간피뢰기 설치리드식용</v>
      </c>
      <c r="P262" s="402">
        <f t="shared" ref="P262:P266" si="93">J262</f>
        <v>0</v>
      </c>
      <c r="Q262" s="402">
        <f t="shared" ref="Q262:Q266" si="94">K262</f>
        <v>0</v>
      </c>
      <c r="R262" s="402">
        <f t="shared" ref="R262:R266" si="95">L262</f>
        <v>0</v>
      </c>
      <c r="S262" s="402"/>
      <c r="T262" s="385"/>
    </row>
    <row r="263" spans="1:20" ht="25.5" customHeight="1">
      <c r="B263" s="36"/>
      <c r="C263" s="86" t="s">
        <v>32</v>
      </c>
      <c r="D263" s="30"/>
      <c r="E263" s="31"/>
      <c r="F263" s="87"/>
      <c r="G263" s="33"/>
      <c r="H263" s="34"/>
      <c r="I263" s="211"/>
      <c r="J263" s="212"/>
      <c r="K263" s="212"/>
      <c r="L263" s="226"/>
      <c r="M263" s="35"/>
      <c r="N263" s="402"/>
      <c r="O263" s="402" t="str">
        <f t="shared" si="92"/>
        <v>재료비</v>
      </c>
      <c r="P263" s="402">
        <f t="shared" si="93"/>
        <v>0</v>
      </c>
      <c r="Q263" s="402">
        <f t="shared" si="94"/>
        <v>0</v>
      </c>
      <c r="R263" s="402">
        <f t="shared" si="95"/>
        <v>0</v>
      </c>
      <c r="S263" s="402"/>
    </row>
    <row r="264" spans="1:20" ht="26.1" customHeight="1">
      <c r="B264" s="37"/>
      <c r="C264" s="38" t="s">
        <v>2012</v>
      </c>
      <c r="D264" s="39" t="s">
        <v>1942</v>
      </c>
      <c r="E264" s="27" t="s">
        <v>74</v>
      </c>
      <c r="F264" s="61">
        <v>1.03</v>
      </c>
      <c r="G264" s="40" t="s">
        <v>102</v>
      </c>
      <c r="H264" s="41">
        <v>1</v>
      </c>
      <c r="I264" s="208"/>
      <c r="J264" s="209"/>
      <c r="K264" s="209"/>
      <c r="L264" s="227"/>
      <c r="M264" s="42"/>
      <c r="N264" s="402"/>
      <c r="O264" s="402" t="str">
        <f t="shared" si="92"/>
        <v>선간피뢰기리드식용</v>
      </c>
      <c r="P264" s="402">
        <f t="shared" si="93"/>
        <v>0</v>
      </c>
      <c r="Q264" s="402">
        <f t="shared" si="94"/>
        <v>0</v>
      </c>
      <c r="R264" s="402">
        <f t="shared" si="95"/>
        <v>0</v>
      </c>
      <c r="S264" s="402"/>
    </row>
    <row r="265" spans="1:20" ht="26.1" customHeight="1">
      <c r="B265" s="37"/>
      <c r="C265" s="60" t="s">
        <v>33</v>
      </c>
      <c r="D265" s="39"/>
      <c r="E265" s="26"/>
      <c r="F265" s="61"/>
      <c r="G265" s="40"/>
      <c r="H265" s="41"/>
      <c r="I265" s="208"/>
      <c r="J265" s="209"/>
      <c r="K265" s="209"/>
      <c r="L265" s="227"/>
      <c r="M265" s="42"/>
      <c r="N265" s="402"/>
      <c r="O265" s="402" t="str">
        <f t="shared" si="92"/>
        <v>노무비</v>
      </c>
      <c r="P265" s="402">
        <f t="shared" si="93"/>
        <v>0</v>
      </c>
      <c r="Q265" s="402">
        <f t="shared" si="94"/>
        <v>0</v>
      </c>
      <c r="R265" s="402">
        <f t="shared" si="95"/>
        <v>0</v>
      </c>
      <c r="S265" s="402"/>
    </row>
    <row r="266" spans="1:20" ht="26.1" customHeight="1">
      <c r="B266" s="37"/>
      <c r="C266" s="38" t="s">
        <v>1460</v>
      </c>
      <c r="D266" s="39" t="s">
        <v>1464</v>
      </c>
      <c r="E266" s="27" t="s">
        <v>69</v>
      </c>
      <c r="F266" s="384">
        <v>0.24</v>
      </c>
      <c r="G266" s="40" t="s">
        <v>102</v>
      </c>
      <c r="H266" s="41">
        <f>F266</f>
        <v>0.24</v>
      </c>
      <c r="I266" s="208"/>
      <c r="J266" s="209"/>
      <c r="K266" s="209"/>
      <c r="L266" s="227"/>
      <c r="M266" s="42" t="s">
        <v>2013</v>
      </c>
      <c r="N266" s="402"/>
      <c r="O266" s="402" t="str">
        <f t="shared" si="92"/>
        <v>설치통신내선공</v>
      </c>
      <c r="P266" s="402">
        <f t="shared" si="93"/>
        <v>0</v>
      </c>
      <c r="Q266" s="402">
        <f t="shared" si="94"/>
        <v>0</v>
      </c>
      <c r="R266" s="402">
        <f t="shared" si="95"/>
        <v>0</v>
      </c>
      <c r="S266" s="402"/>
    </row>
    <row r="267" spans="1:20" ht="26.1" customHeight="1">
      <c r="B267" s="37"/>
      <c r="C267" s="38"/>
      <c r="D267" s="39"/>
      <c r="E267" s="27"/>
      <c r="F267" s="61"/>
      <c r="G267" s="40"/>
      <c r="H267" s="41"/>
      <c r="I267" s="208"/>
      <c r="J267" s="209"/>
      <c r="K267" s="209"/>
      <c r="L267" s="227"/>
      <c r="M267" s="42"/>
      <c r="N267" s="402"/>
      <c r="O267" s="402"/>
      <c r="P267" s="402"/>
      <c r="Q267" s="402"/>
      <c r="R267" s="402"/>
      <c r="S267" s="402"/>
    </row>
    <row r="268" spans="1:20" s="323" customFormat="1" ht="26.1" customHeight="1">
      <c r="A268" s="313"/>
      <c r="B268" s="314">
        <f>B262+1</f>
        <v>316</v>
      </c>
      <c r="C268" s="315" t="s">
        <v>1943</v>
      </c>
      <c r="D268" s="316" t="s">
        <v>1942</v>
      </c>
      <c r="E268" s="317" t="s">
        <v>1951</v>
      </c>
      <c r="F268" s="318"/>
      <c r="G268" s="319"/>
      <c r="H268" s="320"/>
      <c r="I268" s="321"/>
      <c r="J268" s="321"/>
      <c r="K268" s="321"/>
      <c r="L268" s="321"/>
      <c r="M268" s="322"/>
      <c r="N268" s="402"/>
      <c r="O268" s="402" t="str">
        <f t="shared" ref="O268:O270" si="96">CONCATENATE(C268,D268)</f>
        <v>여과기리드식용</v>
      </c>
      <c r="P268" s="402">
        <f t="shared" ref="P268:P270" si="97">J268</f>
        <v>0</v>
      </c>
      <c r="Q268" s="402">
        <f t="shared" ref="Q268:Q270" si="98">K268</f>
        <v>0</v>
      </c>
      <c r="R268" s="402">
        <f t="shared" ref="R268:R270" si="99">L268</f>
        <v>0</v>
      </c>
      <c r="S268" s="402"/>
      <c r="T268" s="385"/>
    </row>
    <row r="269" spans="1:20" ht="25.5" customHeight="1">
      <c r="B269" s="36"/>
      <c r="C269" s="86" t="s">
        <v>32</v>
      </c>
      <c r="D269" s="30"/>
      <c r="E269" s="31"/>
      <c r="F269" s="87"/>
      <c r="G269" s="33"/>
      <c r="H269" s="34"/>
      <c r="I269" s="211"/>
      <c r="J269" s="212"/>
      <c r="K269" s="212"/>
      <c r="L269" s="226"/>
      <c r="M269" s="35"/>
      <c r="N269" s="402"/>
      <c r="O269" s="402" t="str">
        <f t="shared" si="96"/>
        <v>재료비</v>
      </c>
      <c r="P269" s="402">
        <f t="shared" si="97"/>
        <v>0</v>
      </c>
      <c r="Q269" s="402">
        <f t="shared" si="98"/>
        <v>0</v>
      </c>
      <c r="R269" s="402">
        <f t="shared" si="99"/>
        <v>0</v>
      </c>
      <c r="S269" s="402"/>
    </row>
    <row r="270" spans="1:20" ht="26.1" customHeight="1">
      <c r="B270" s="37"/>
      <c r="C270" s="38" t="s">
        <v>1943</v>
      </c>
      <c r="D270" s="39" t="s">
        <v>1942</v>
      </c>
      <c r="E270" s="27" t="s">
        <v>1951</v>
      </c>
      <c r="F270" s="61">
        <v>1.03</v>
      </c>
      <c r="G270" s="40" t="s">
        <v>102</v>
      </c>
      <c r="H270" s="41">
        <v>1</v>
      </c>
      <c r="I270" s="208"/>
      <c r="J270" s="209"/>
      <c r="K270" s="209"/>
      <c r="L270" s="227"/>
      <c r="M270" s="42"/>
      <c r="N270" s="402"/>
      <c r="O270" s="402" t="str">
        <f t="shared" si="96"/>
        <v>여과기리드식용</v>
      </c>
      <c r="P270" s="402">
        <f t="shared" si="97"/>
        <v>0</v>
      </c>
      <c r="Q270" s="402">
        <f t="shared" si="98"/>
        <v>0</v>
      </c>
      <c r="R270" s="402">
        <f t="shared" si="99"/>
        <v>0</v>
      </c>
      <c r="S270" s="402"/>
    </row>
    <row r="271" spans="1:20" ht="26.1" customHeight="1">
      <c r="B271" s="37"/>
      <c r="C271" s="38"/>
      <c r="D271" s="39"/>
      <c r="E271" s="27"/>
      <c r="F271" s="61"/>
      <c r="G271" s="40"/>
      <c r="H271" s="41"/>
      <c r="I271" s="208"/>
      <c r="J271" s="209"/>
      <c r="K271" s="209"/>
      <c r="L271" s="227"/>
      <c r="M271" s="42"/>
      <c r="N271" s="402"/>
      <c r="O271" s="402"/>
      <c r="P271" s="402"/>
      <c r="Q271" s="402"/>
      <c r="R271" s="402"/>
      <c r="S271" s="402"/>
    </row>
    <row r="272" spans="1:20" s="323" customFormat="1" ht="26.1" customHeight="1">
      <c r="A272" s="313"/>
      <c r="B272" s="314">
        <f>B268+1</f>
        <v>317</v>
      </c>
      <c r="C272" s="315" t="s">
        <v>1944</v>
      </c>
      <c r="D272" s="316" t="s">
        <v>1942</v>
      </c>
      <c r="E272" s="317" t="s">
        <v>2014</v>
      </c>
      <c r="F272" s="318"/>
      <c r="G272" s="319"/>
      <c r="H272" s="320"/>
      <c r="I272" s="321"/>
      <c r="J272" s="321"/>
      <c r="K272" s="321"/>
      <c r="L272" s="321"/>
      <c r="M272" s="322"/>
      <c r="N272" s="402"/>
      <c r="O272" s="402" t="str">
        <f t="shared" ref="O272:O274" si="100">CONCATENATE(C272,D272)</f>
        <v>설치금구리드식용</v>
      </c>
      <c r="P272" s="402">
        <f t="shared" ref="P272:P274" si="101">J272</f>
        <v>0</v>
      </c>
      <c r="Q272" s="402">
        <f t="shared" ref="Q272:Q274" si="102">K272</f>
        <v>0</v>
      </c>
      <c r="R272" s="402">
        <f t="shared" ref="R272:R274" si="103">L272</f>
        <v>0</v>
      </c>
      <c r="S272" s="402"/>
      <c r="T272" s="385"/>
    </row>
    <row r="273" spans="1:20" ht="25.5" customHeight="1">
      <c r="B273" s="36"/>
      <c r="C273" s="86" t="s">
        <v>32</v>
      </c>
      <c r="D273" s="30"/>
      <c r="E273" s="31"/>
      <c r="F273" s="87"/>
      <c r="G273" s="33"/>
      <c r="H273" s="34"/>
      <c r="I273" s="211"/>
      <c r="J273" s="212"/>
      <c r="K273" s="212"/>
      <c r="L273" s="226"/>
      <c r="M273" s="35"/>
      <c r="N273" s="402"/>
      <c r="O273" s="402" t="str">
        <f t="shared" si="100"/>
        <v>재료비</v>
      </c>
      <c r="P273" s="402">
        <f t="shared" si="101"/>
        <v>0</v>
      </c>
      <c r="Q273" s="402">
        <f t="shared" si="102"/>
        <v>0</v>
      </c>
      <c r="R273" s="402">
        <f t="shared" si="103"/>
        <v>0</v>
      </c>
      <c r="S273" s="402"/>
    </row>
    <row r="274" spans="1:20" ht="26.1" customHeight="1">
      <c r="B274" s="37"/>
      <c r="C274" s="38" t="s">
        <v>1944</v>
      </c>
      <c r="D274" s="39" t="s">
        <v>1942</v>
      </c>
      <c r="E274" s="27" t="s">
        <v>1951</v>
      </c>
      <c r="F274" s="61">
        <v>1.03</v>
      </c>
      <c r="G274" s="40" t="s">
        <v>102</v>
      </c>
      <c r="H274" s="41">
        <v>1</v>
      </c>
      <c r="I274" s="208"/>
      <c r="J274" s="209"/>
      <c r="K274" s="209"/>
      <c r="L274" s="227"/>
      <c r="M274" s="42"/>
      <c r="N274" s="402"/>
      <c r="O274" s="402" t="str">
        <f t="shared" si="100"/>
        <v>설치금구리드식용</v>
      </c>
      <c r="P274" s="402">
        <f t="shared" si="101"/>
        <v>0</v>
      </c>
      <c r="Q274" s="402">
        <f t="shared" si="102"/>
        <v>0</v>
      </c>
      <c r="R274" s="402">
        <f t="shared" si="103"/>
        <v>0</v>
      </c>
      <c r="S274" s="402"/>
    </row>
    <row r="275" spans="1:20" ht="26.1" customHeight="1">
      <c r="B275" s="37"/>
      <c r="C275" s="38"/>
      <c r="D275" s="39"/>
      <c r="E275" s="27"/>
      <c r="F275" s="61"/>
      <c r="G275" s="40"/>
      <c r="H275" s="41"/>
      <c r="I275" s="208"/>
      <c r="J275" s="209"/>
      <c r="K275" s="209"/>
      <c r="L275" s="227"/>
      <c r="M275" s="42"/>
      <c r="N275" s="402"/>
      <c r="O275" s="402"/>
      <c r="P275" s="402"/>
      <c r="Q275" s="402"/>
      <c r="R275" s="402"/>
      <c r="S275" s="402"/>
    </row>
    <row r="276" spans="1:20" s="323" customFormat="1" ht="26.1" customHeight="1">
      <c r="A276" s="313"/>
      <c r="B276" s="314">
        <f>B272+1</f>
        <v>318</v>
      </c>
      <c r="C276" s="315" t="s">
        <v>2000</v>
      </c>
      <c r="D276" s="316" t="s">
        <v>1946</v>
      </c>
      <c r="E276" s="317" t="s">
        <v>38</v>
      </c>
      <c r="F276" s="318"/>
      <c r="G276" s="319"/>
      <c r="H276" s="320"/>
      <c r="I276" s="321"/>
      <c r="J276" s="321"/>
      <c r="K276" s="321"/>
      <c r="L276" s="321"/>
      <c r="M276" s="322"/>
      <c r="N276" s="402"/>
      <c r="O276" s="402" t="str">
        <f t="shared" ref="O276:O280" si="104">CONCATENATE(C276,D276)</f>
        <v>수위계(리드식) 히터 설치100W type</v>
      </c>
      <c r="P276" s="402">
        <f t="shared" ref="P276:P280" si="105">J276</f>
        <v>0</v>
      </c>
      <c r="Q276" s="402">
        <f t="shared" ref="Q276:Q280" si="106">K276</f>
        <v>0</v>
      </c>
      <c r="R276" s="402">
        <f t="shared" ref="R276:R280" si="107">L276</f>
        <v>0</v>
      </c>
      <c r="S276" s="402"/>
      <c r="T276" s="385"/>
    </row>
    <row r="277" spans="1:20" ht="25.5" customHeight="1">
      <c r="B277" s="36"/>
      <c r="C277" s="86" t="s">
        <v>32</v>
      </c>
      <c r="D277" s="30"/>
      <c r="E277" s="31"/>
      <c r="F277" s="87"/>
      <c r="G277" s="33"/>
      <c r="H277" s="34"/>
      <c r="I277" s="211"/>
      <c r="J277" s="212"/>
      <c r="K277" s="212"/>
      <c r="L277" s="226"/>
      <c r="M277" s="35"/>
      <c r="N277" s="402"/>
      <c r="O277" s="402" t="str">
        <f t="shared" si="104"/>
        <v>재료비</v>
      </c>
      <c r="P277" s="402">
        <f t="shared" si="105"/>
        <v>0</v>
      </c>
      <c r="Q277" s="402">
        <f t="shared" si="106"/>
        <v>0</v>
      </c>
      <c r="R277" s="402">
        <f t="shared" si="107"/>
        <v>0</v>
      </c>
      <c r="S277" s="402"/>
    </row>
    <row r="278" spans="1:20" ht="26.1" customHeight="1">
      <c r="B278" s="37"/>
      <c r="C278" s="38" t="s">
        <v>1945</v>
      </c>
      <c r="D278" s="39" t="s">
        <v>1946</v>
      </c>
      <c r="E278" s="27" t="s">
        <v>74</v>
      </c>
      <c r="F278" s="61">
        <v>1.03</v>
      </c>
      <c r="G278" s="40" t="s">
        <v>102</v>
      </c>
      <c r="H278" s="41">
        <v>1</v>
      </c>
      <c r="I278" s="208"/>
      <c r="J278" s="209"/>
      <c r="K278" s="209"/>
      <c r="L278" s="227"/>
      <c r="M278" s="42"/>
      <c r="N278" s="402"/>
      <c r="O278" s="402" t="str">
        <f t="shared" si="104"/>
        <v>수위계(리드스위치식) 히터100W type</v>
      </c>
      <c r="P278" s="402">
        <f t="shared" si="105"/>
        <v>0</v>
      </c>
      <c r="Q278" s="402">
        <f t="shared" si="106"/>
        <v>0</v>
      </c>
      <c r="R278" s="402">
        <f t="shared" si="107"/>
        <v>0</v>
      </c>
      <c r="S278" s="402"/>
    </row>
    <row r="279" spans="1:20" ht="26.1" customHeight="1">
      <c r="B279" s="37"/>
      <c r="C279" s="60" t="s">
        <v>33</v>
      </c>
      <c r="D279" s="39"/>
      <c r="E279" s="26"/>
      <c r="F279" s="61"/>
      <c r="G279" s="40"/>
      <c r="H279" s="41"/>
      <c r="I279" s="208"/>
      <c r="J279" s="209"/>
      <c r="K279" s="209"/>
      <c r="L279" s="227"/>
      <c r="M279" s="42"/>
      <c r="N279" s="402"/>
      <c r="O279" s="402" t="str">
        <f t="shared" si="104"/>
        <v>노무비</v>
      </c>
      <c r="P279" s="402">
        <f t="shared" si="105"/>
        <v>0</v>
      </c>
      <c r="Q279" s="402">
        <f t="shared" si="106"/>
        <v>0</v>
      </c>
      <c r="R279" s="402">
        <f t="shared" si="107"/>
        <v>0</v>
      </c>
      <c r="S279" s="402"/>
    </row>
    <row r="280" spans="1:20" ht="26.1" customHeight="1">
      <c r="B280" s="37"/>
      <c r="C280" s="38" t="s">
        <v>2015</v>
      </c>
      <c r="D280" s="39" t="s">
        <v>67</v>
      </c>
      <c r="E280" s="27" t="s">
        <v>69</v>
      </c>
      <c r="F280" s="384" t="s">
        <v>2017</v>
      </c>
      <c r="G280" s="40" t="s">
        <v>102</v>
      </c>
      <c r="H280" s="41">
        <f>0.5+0.02</f>
        <v>0.52</v>
      </c>
      <c r="I280" s="208"/>
      <c r="J280" s="209"/>
      <c r="K280" s="209"/>
      <c r="L280" s="227"/>
      <c r="M280" s="42" t="s">
        <v>2018</v>
      </c>
      <c r="N280" s="402"/>
      <c r="O280" s="402" t="str">
        <f t="shared" si="104"/>
        <v>장치거치 및 유닛실장통신설비공</v>
      </c>
      <c r="P280" s="402">
        <f t="shared" si="105"/>
        <v>0</v>
      </c>
      <c r="Q280" s="402">
        <f t="shared" si="106"/>
        <v>0</v>
      </c>
      <c r="R280" s="402">
        <f t="shared" si="107"/>
        <v>0</v>
      </c>
      <c r="S280" s="402"/>
    </row>
    <row r="281" spans="1:20" ht="26.1" customHeight="1">
      <c r="B281" s="37"/>
      <c r="C281" s="38"/>
      <c r="D281" s="39" t="s">
        <v>64</v>
      </c>
      <c r="E281" s="27" t="s">
        <v>552</v>
      </c>
      <c r="F281" s="61">
        <v>0.5</v>
      </c>
      <c r="G281" s="40"/>
      <c r="H281" s="41">
        <v>0.5</v>
      </c>
      <c r="I281" s="208"/>
      <c r="J281" s="209"/>
      <c r="K281" s="209"/>
      <c r="L281" s="227"/>
      <c r="M281" s="42"/>
      <c r="N281" s="402"/>
      <c r="O281" s="402"/>
      <c r="P281" s="402"/>
      <c r="Q281" s="402"/>
      <c r="R281" s="402"/>
      <c r="S281" s="402"/>
    </row>
    <row r="282" spans="1:20" ht="26.1" customHeight="1">
      <c r="B282" s="37"/>
      <c r="C282" s="38" t="s">
        <v>2016</v>
      </c>
      <c r="D282" s="39" t="s">
        <v>66</v>
      </c>
      <c r="E282" s="27" t="s">
        <v>552</v>
      </c>
      <c r="F282" s="61">
        <v>0.24</v>
      </c>
      <c r="G282" s="40"/>
      <c r="H282" s="41">
        <v>0.24</v>
      </c>
      <c r="I282" s="208"/>
      <c r="J282" s="209"/>
      <c r="K282" s="209"/>
      <c r="L282" s="227"/>
      <c r="M282" s="42" t="s">
        <v>2013</v>
      </c>
      <c r="N282" s="402"/>
      <c r="O282" s="402" t="str">
        <f t="shared" ref="O282" si="108">CONCATENATE(C282,D282)</f>
        <v>전원용 설치통신내선공</v>
      </c>
      <c r="P282" s="402">
        <f t="shared" ref="P282" si="109">J282</f>
        <v>0</v>
      </c>
      <c r="Q282" s="402">
        <f t="shared" ref="Q282" si="110">K282</f>
        <v>0</v>
      </c>
      <c r="R282" s="402">
        <f t="shared" ref="R282" si="111">L282</f>
        <v>0</v>
      </c>
      <c r="S282" s="402"/>
    </row>
    <row r="283" spans="1:20" ht="26.1" customHeight="1">
      <c r="B283" s="37"/>
      <c r="C283" s="38"/>
      <c r="D283" s="39"/>
      <c r="E283" s="27"/>
      <c r="F283" s="61"/>
      <c r="G283" s="40"/>
      <c r="H283" s="41"/>
      <c r="I283" s="208"/>
      <c r="J283" s="209"/>
      <c r="K283" s="209"/>
      <c r="L283" s="227"/>
      <c r="M283" s="42"/>
      <c r="N283" s="402"/>
      <c r="O283" s="402"/>
      <c r="P283" s="402"/>
      <c r="Q283" s="402"/>
      <c r="R283" s="402"/>
      <c r="S283" s="402"/>
    </row>
    <row r="284" spans="1:20" s="323" customFormat="1" ht="26.1" customHeight="1">
      <c r="A284" s="313"/>
      <c r="B284" s="314">
        <f>B276+1</f>
        <v>319</v>
      </c>
      <c r="C284" s="315" t="s">
        <v>2001</v>
      </c>
      <c r="D284" s="316" t="s">
        <v>1948</v>
      </c>
      <c r="E284" s="317" t="s">
        <v>74</v>
      </c>
      <c r="F284" s="318"/>
      <c r="G284" s="319"/>
      <c r="H284" s="320"/>
      <c r="I284" s="321"/>
      <c r="J284" s="321"/>
      <c r="K284" s="321"/>
      <c r="L284" s="321"/>
      <c r="M284" s="322"/>
      <c r="N284" s="402"/>
      <c r="O284" s="402" t="str">
        <f t="shared" ref="O284:O286" si="112">CONCATENATE(C284,D284)</f>
        <v>수위계(리드식) 컨트롤러Rack mount type</v>
      </c>
      <c r="P284" s="402">
        <f t="shared" ref="P284:P286" si="113">J284</f>
        <v>0</v>
      </c>
      <c r="Q284" s="402">
        <f t="shared" ref="Q284:Q286" si="114">K284</f>
        <v>0</v>
      </c>
      <c r="R284" s="402">
        <f t="shared" ref="R284:R286" si="115">L284</f>
        <v>0</v>
      </c>
      <c r="S284" s="402"/>
      <c r="T284" s="385"/>
    </row>
    <row r="285" spans="1:20" ht="25.5" customHeight="1">
      <c r="B285" s="36"/>
      <c r="C285" s="86" t="s">
        <v>32</v>
      </c>
      <c r="D285" s="30"/>
      <c r="E285" s="31"/>
      <c r="F285" s="87"/>
      <c r="G285" s="33"/>
      <c r="H285" s="34"/>
      <c r="I285" s="211"/>
      <c r="J285" s="212"/>
      <c r="K285" s="212"/>
      <c r="L285" s="226"/>
      <c r="M285" s="35"/>
      <c r="N285" s="402"/>
      <c r="O285" s="402" t="str">
        <f t="shared" si="112"/>
        <v>재료비</v>
      </c>
      <c r="P285" s="402">
        <f t="shared" si="113"/>
        <v>0</v>
      </c>
      <c r="Q285" s="402">
        <f t="shared" si="114"/>
        <v>0</v>
      </c>
      <c r="R285" s="402">
        <f t="shared" si="115"/>
        <v>0</v>
      </c>
      <c r="S285" s="402"/>
    </row>
    <row r="286" spans="1:20" ht="26.1" customHeight="1">
      <c r="B286" s="37"/>
      <c r="C286" s="38" t="s">
        <v>1947</v>
      </c>
      <c r="D286" s="39" t="s">
        <v>1948</v>
      </c>
      <c r="E286" s="27" t="s">
        <v>74</v>
      </c>
      <c r="F286" s="61">
        <v>1</v>
      </c>
      <c r="G286" s="40" t="s">
        <v>102</v>
      </c>
      <c r="H286" s="41">
        <v>1</v>
      </c>
      <c r="I286" s="208"/>
      <c r="J286" s="209"/>
      <c r="K286" s="209"/>
      <c r="L286" s="227"/>
      <c r="M286" s="42"/>
      <c r="N286" s="402"/>
      <c r="O286" s="402" t="str">
        <f t="shared" si="112"/>
        <v>수위계(리드스위치식) 컨트롤러Rack mount type</v>
      </c>
      <c r="P286" s="402">
        <f t="shared" si="113"/>
        <v>0</v>
      </c>
      <c r="Q286" s="402">
        <f t="shared" si="114"/>
        <v>0</v>
      </c>
      <c r="R286" s="402">
        <f t="shared" si="115"/>
        <v>0</v>
      </c>
      <c r="S286" s="402"/>
    </row>
    <row r="287" spans="1:20" ht="26.1" customHeight="1">
      <c r="B287" s="37"/>
      <c r="C287" s="38"/>
      <c r="D287" s="39"/>
      <c r="E287" s="27"/>
      <c r="F287" s="61"/>
      <c r="G287" s="40"/>
      <c r="H287" s="41"/>
      <c r="I287" s="208"/>
      <c r="J287" s="209"/>
      <c r="K287" s="209"/>
      <c r="L287" s="227"/>
      <c r="M287" s="42"/>
      <c r="N287" s="402"/>
      <c r="O287" s="402"/>
      <c r="P287" s="402"/>
      <c r="Q287" s="402"/>
      <c r="R287" s="402"/>
      <c r="S287" s="402"/>
    </row>
    <row r="288" spans="1:20" s="323" customFormat="1" ht="26.1" customHeight="1">
      <c r="A288" s="313"/>
      <c r="B288" s="314">
        <f>B284+1</f>
        <v>320</v>
      </c>
      <c r="C288" s="315" t="s">
        <v>2002</v>
      </c>
      <c r="D288" s="316" t="s">
        <v>1950</v>
      </c>
      <c r="E288" s="317" t="s">
        <v>74</v>
      </c>
      <c r="F288" s="318"/>
      <c r="G288" s="319"/>
      <c r="H288" s="320"/>
      <c r="I288" s="321"/>
      <c r="J288" s="321"/>
      <c r="K288" s="321"/>
      <c r="L288" s="321"/>
      <c r="M288" s="322"/>
      <c r="N288" s="402"/>
      <c r="O288" s="402" t="str">
        <f t="shared" ref="O288:O290" si="116">CONCATENATE(C288,D288)</f>
        <v>수위계(리드식) 어레스터리드식용 200V</v>
      </c>
      <c r="P288" s="402">
        <f t="shared" ref="P288:P290" si="117">J288</f>
        <v>0</v>
      </c>
      <c r="Q288" s="402">
        <f t="shared" ref="Q288:Q290" si="118">K288</f>
        <v>0</v>
      </c>
      <c r="R288" s="402">
        <f t="shared" ref="R288:R290" si="119">L288</f>
        <v>0</v>
      </c>
      <c r="S288" s="402"/>
      <c r="T288" s="385"/>
    </row>
    <row r="289" spans="1:20" ht="25.5" customHeight="1">
      <c r="B289" s="36"/>
      <c r="C289" s="86" t="s">
        <v>32</v>
      </c>
      <c r="D289" s="30"/>
      <c r="E289" s="31"/>
      <c r="F289" s="87"/>
      <c r="G289" s="33"/>
      <c r="H289" s="34"/>
      <c r="I289" s="211"/>
      <c r="J289" s="212"/>
      <c r="K289" s="212"/>
      <c r="L289" s="226"/>
      <c r="M289" s="35"/>
      <c r="N289" s="402"/>
      <c r="O289" s="402" t="str">
        <f t="shared" si="116"/>
        <v>재료비</v>
      </c>
      <c r="P289" s="402">
        <f t="shared" si="117"/>
        <v>0</v>
      </c>
      <c r="Q289" s="402">
        <f t="shared" si="118"/>
        <v>0</v>
      </c>
      <c r="R289" s="402">
        <f t="shared" si="119"/>
        <v>0</v>
      </c>
      <c r="S289" s="402"/>
    </row>
    <row r="290" spans="1:20" ht="26.1" customHeight="1">
      <c r="B290" s="37"/>
      <c r="C290" s="38" t="s">
        <v>1949</v>
      </c>
      <c r="D290" s="39" t="s">
        <v>1950</v>
      </c>
      <c r="E290" s="27" t="s">
        <v>74</v>
      </c>
      <c r="F290" s="61">
        <v>1</v>
      </c>
      <c r="G290" s="40" t="s">
        <v>102</v>
      </c>
      <c r="H290" s="41">
        <v>1</v>
      </c>
      <c r="I290" s="208"/>
      <c r="J290" s="209"/>
      <c r="K290" s="209"/>
      <c r="L290" s="227"/>
      <c r="M290" s="42"/>
      <c r="N290" s="402"/>
      <c r="O290" s="402" t="str">
        <f t="shared" si="116"/>
        <v>수위계(리드스위치식) 어레스터리드식용 200V</v>
      </c>
      <c r="P290" s="402">
        <f t="shared" si="117"/>
        <v>0</v>
      </c>
      <c r="Q290" s="402">
        <f t="shared" si="118"/>
        <v>0</v>
      </c>
      <c r="R290" s="402">
        <f t="shared" si="119"/>
        <v>0</v>
      </c>
      <c r="S290" s="402"/>
    </row>
    <row r="291" spans="1:20" ht="26.1" customHeight="1">
      <c r="B291" s="37"/>
      <c r="C291" s="38"/>
      <c r="D291" s="39"/>
      <c r="E291" s="27"/>
      <c r="F291" s="61"/>
      <c r="G291" s="40"/>
      <c r="H291" s="41"/>
      <c r="I291" s="208"/>
      <c r="J291" s="209"/>
      <c r="K291" s="209"/>
      <c r="L291" s="227"/>
      <c r="M291" s="42"/>
      <c r="N291" s="402"/>
      <c r="O291" s="402"/>
      <c r="P291" s="402"/>
      <c r="Q291" s="402"/>
      <c r="R291" s="402"/>
      <c r="S291" s="402"/>
    </row>
    <row r="292" spans="1:20" s="323" customFormat="1" ht="26.1" customHeight="1">
      <c r="A292" s="313"/>
      <c r="B292" s="314">
        <f>B288+1</f>
        <v>321</v>
      </c>
      <c r="C292" s="315" t="s">
        <v>1968</v>
      </c>
      <c r="D292" s="316" t="s">
        <v>1969</v>
      </c>
      <c r="E292" s="317" t="s">
        <v>1970</v>
      </c>
      <c r="F292" s="318"/>
      <c r="G292" s="319"/>
      <c r="H292" s="320"/>
      <c r="I292" s="321"/>
      <c r="J292" s="321"/>
      <c r="K292" s="321"/>
      <c r="L292" s="321"/>
      <c r="M292" s="322"/>
      <c r="N292" s="402"/>
      <c r="O292" s="402" t="str">
        <f t="shared" ref="O292:O294" si="120">CONCATENATE(C292,D292)</f>
        <v>리드식 수위계 3.5m 1단 3.5m 2단 교량 시공(가평군 선촌2교)수위계 고정판, 빔고정판 포함, 케이블 배관,스텐 통수망, 현장 시공</v>
      </c>
      <c r="P292" s="402">
        <f t="shared" ref="P292:P294" si="121">J292</f>
        <v>0</v>
      </c>
      <c r="Q292" s="402">
        <f t="shared" ref="Q292:Q294" si="122">K292</f>
        <v>0</v>
      </c>
      <c r="R292" s="402">
        <f t="shared" ref="R292:R294" si="123">L292</f>
        <v>0</v>
      </c>
      <c r="S292" s="402"/>
      <c r="T292" s="385"/>
    </row>
    <row r="293" spans="1:20" ht="25.5" customHeight="1">
      <c r="B293" s="36"/>
      <c r="C293" s="86" t="s">
        <v>32</v>
      </c>
      <c r="D293" s="30"/>
      <c r="E293" s="31"/>
      <c r="F293" s="87"/>
      <c r="G293" s="33"/>
      <c r="H293" s="34"/>
      <c r="I293" s="211"/>
      <c r="J293" s="212"/>
      <c r="K293" s="212"/>
      <c r="L293" s="226"/>
      <c r="M293" s="35"/>
      <c r="N293" s="402"/>
      <c r="O293" s="402" t="str">
        <f t="shared" si="120"/>
        <v>재료비</v>
      </c>
      <c r="P293" s="402">
        <f t="shared" si="121"/>
        <v>0</v>
      </c>
      <c r="Q293" s="402">
        <f t="shared" si="122"/>
        <v>0</v>
      </c>
      <c r="R293" s="402">
        <f t="shared" si="123"/>
        <v>0</v>
      </c>
      <c r="S293" s="402"/>
    </row>
    <row r="294" spans="1:20" ht="26.1" customHeight="1">
      <c r="B294" s="37"/>
      <c r="C294" s="38" t="s">
        <v>1968</v>
      </c>
      <c r="D294" s="39" t="s">
        <v>1969</v>
      </c>
      <c r="E294" s="27" t="s">
        <v>1970</v>
      </c>
      <c r="F294" s="61">
        <v>1</v>
      </c>
      <c r="G294" s="40" t="s">
        <v>102</v>
      </c>
      <c r="H294" s="41">
        <v>1</v>
      </c>
      <c r="I294" s="208"/>
      <c r="J294" s="209"/>
      <c r="K294" s="209"/>
      <c r="L294" s="227"/>
      <c r="M294" s="42"/>
      <c r="N294" s="402"/>
      <c r="O294" s="402" t="str">
        <f t="shared" si="120"/>
        <v>리드식 수위계 3.5m 1단 3.5m 2단 교량 시공(가평군 선촌2교)수위계 고정판, 빔고정판 포함, 케이블 배관,스텐 통수망, 현장 시공</v>
      </c>
      <c r="P294" s="402">
        <f t="shared" si="121"/>
        <v>0</v>
      </c>
      <c r="Q294" s="402">
        <f t="shared" si="122"/>
        <v>0</v>
      </c>
      <c r="R294" s="402">
        <f t="shared" si="123"/>
        <v>0</v>
      </c>
      <c r="S294" s="402"/>
    </row>
    <row r="295" spans="1:20" ht="26.1" customHeight="1">
      <c r="B295" s="37"/>
      <c r="C295" s="38"/>
      <c r="D295" s="39"/>
      <c r="E295" s="27"/>
      <c r="F295" s="61"/>
      <c r="G295" s="40"/>
      <c r="H295" s="41"/>
      <c r="I295" s="208"/>
      <c r="J295" s="209"/>
      <c r="K295" s="209"/>
      <c r="L295" s="227"/>
      <c r="M295" s="42"/>
      <c r="N295" s="402"/>
      <c r="O295" s="402"/>
      <c r="P295" s="402"/>
      <c r="Q295" s="402"/>
      <c r="R295" s="402"/>
      <c r="S295" s="402"/>
    </row>
    <row r="296" spans="1:20" s="323" customFormat="1" ht="26.1" customHeight="1">
      <c r="A296" s="313"/>
      <c r="B296" s="314">
        <f>B292+1</f>
        <v>322</v>
      </c>
      <c r="C296" s="315" t="s">
        <v>1971</v>
      </c>
      <c r="D296" s="316" t="s">
        <v>1969</v>
      </c>
      <c r="E296" s="317" t="s">
        <v>1970</v>
      </c>
      <c r="F296" s="318"/>
      <c r="G296" s="319"/>
      <c r="H296" s="320"/>
      <c r="I296" s="321"/>
      <c r="J296" s="321"/>
      <c r="K296" s="321"/>
      <c r="L296" s="321"/>
      <c r="M296" s="322"/>
      <c r="N296" s="402"/>
      <c r="O296" s="402" t="str">
        <f t="shared" ref="O296:O298" si="124">CONCATENATE(C296,D296)</f>
        <v>리드식 수위계 3.5m 1단 1.5m 2단 교량 시공(가평군 화악교)수위계 고정판, 빔고정판 포함, 케이블 배관,스텐 통수망, 현장 시공</v>
      </c>
      <c r="P296" s="402">
        <f t="shared" ref="P296:P298" si="125">J296</f>
        <v>0</v>
      </c>
      <c r="Q296" s="402">
        <f t="shared" ref="Q296:Q298" si="126">K296</f>
        <v>0</v>
      </c>
      <c r="R296" s="402">
        <f t="shared" ref="R296:R298" si="127">L296</f>
        <v>0</v>
      </c>
      <c r="S296" s="402"/>
      <c r="T296" s="385"/>
    </row>
    <row r="297" spans="1:20" ht="25.5" customHeight="1">
      <c r="B297" s="36"/>
      <c r="C297" s="86" t="s">
        <v>32</v>
      </c>
      <c r="D297" s="30"/>
      <c r="E297" s="31"/>
      <c r="F297" s="87"/>
      <c r="G297" s="33"/>
      <c r="H297" s="34"/>
      <c r="I297" s="211"/>
      <c r="J297" s="212"/>
      <c r="K297" s="212"/>
      <c r="L297" s="226"/>
      <c r="M297" s="35"/>
      <c r="N297" s="402"/>
      <c r="O297" s="402" t="str">
        <f t="shared" si="124"/>
        <v>재료비</v>
      </c>
      <c r="P297" s="402">
        <f t="shared" si="125"/>
        <v>0</v>
      </c>
      <c r="Q297" s="402">
        <f t="shared" si="126"/>
        <v>0</v>
      </c>
      <c r="R297" s="402">
        <f t="shared" si="127"/>
        <v>0</v>
      </c>
      <c r="S297" s="402"/>
    </row>
    <row r="298" spans="1:20" ht="26.1" customHeight="1">
      <c r="B298" s="37"/>
      <c r="C298" s="38" t="s">
        <v>1971</v>
      </c>
      <c r="D298" s="39" t="s">
        <v>1969</v>
      </c>
      <c r="E298" s="27" t="s">
        <v>1970</v>
      </c>
      <c r="F298" s="61">
        <v>1</v>
      </c>
      <c r="G298" s="40" t="s">
        <v>102</v>
      </c>
      <c r="H298" s="41">
        <v>1</v>
      </c>
      <c r="I298" s="208"/>
      <c r="J298" s="209"/>
      <c r="K298" s="209"/>
      <c r="L298" s="227"/>
      <c r="M298" s="42"/>
      <c r="N298" s="402"/>
      <c r="O298" s="402" t="str">
        <f t="shared" si="124"/>
        <v>리드식 수위계 3.5m 1단 1.5m 2단 교량 시공(가평군 화악교)수위계 고정판, 빔고정판 포함, 케이블 배관,스텐 통수망, 현장 시공</v>
      </c>
      <c r="P298" s="402">
        <f t="shared" si="125"/>
        <v>0</v>
      </c>
      <c r="Q298" s="402">
        <f t="shared" si="126"/>
        <v>0</v>
      </c>
      <c r="R298" s="402">
        <f t="shared" si="127"/>
        <v>0</v>
      </c>
      <c r="S298" s="402"/>
    </row>
    <row r="299" spans="1:20" ht="26.1" customHeight="1">
      <c r="B299" s="37"/>
      <c r="C299" s="38"/>
      <c r="D299" s="39"/>
      <c r="E299" s="27"/>
      <c r="F299" s="61"/>
      <c r="G299" s="40"/>
      <c r="H299" s="41"/>
      <c r="I299" s="208"/>
      <c r="J299" s="209"/>
      <c r="K299" s="209"/>
      <c r="L299" s="227"/>
      <c r="M299" s="42"/>
      <c r="N299" s="402"/>
      <c r="O299" s="402"/>
      <c r="P299" s="402"/>
      <c r="Q299" s="402"/>
      <c r="R299" s="402"/>
      <c r="S299" s="402"/>
    </row>
    <row r="300" spans="1:20" s="323" customFormat="1" ht="26.1" customHeight="1">
      <c r="A300" s="313"/>
      <c r="B300" s="314">
        <f>B296+1</f>
        <v>323</v>
      </c>
      <c r="C300" s="315" t="s">
        <v>1972</v>
      </c>
      <c r="D300" s="316" t="s">
        <v>1969</v>
      </c>
      <c r="E300" s="317" t="s">
        <v>1970</v>
      </c>
      <c r="F300" s="318"/>
      <c r="G300" s="319"/>
      <c r="H300" s="320"/>
      <c r="I300" s="321"/>
      <c r="J300" s="321"/>
      <c r="K300" s="321"/>
      <c r="L300" s="321"/>
      <c r="M300" s="322"/>
      <c r="N300" s="402"/>
      <c r="O300" s="402" t="str">
        <f t="shared" ref="O300:O302" si="128">CONCATENATE(C300,D300)</f>
        <v>리드식 수위계 3.5m 1단 1.5m 2단 교량시공(괴산군 월문교)수위계 고정판, 빔고정판 포함, 케이블 배관,스텐 통수망, 현장 시공</v>
      </c>
      <c r="P300" s="402">
        <f t="shared" ref="P300:P302" si="129">J300</f>
        <v>0</v>
      </c>
      <c r="Q300" s="402">
        <f t="shared" ref="Q300:Q302" si="130">K300</f>
        <v>0</v>
      </c>
      <c r="R300" s="402">
        <f t="shared" ref="R300:R302" si="131">L300</f>
        <v>0</v>
      </c>
      <c r="S300" s="402"/>
      <c r="T300" s="385"/>
    </row>
    <row r="301" spans="1:20" ht="25.5" customHeight="1">
      <c r="B301" s="36"/>
      <c r="C301" s="86" t="s">
        <v>32</v>
      </c>
      <c r="D301" s="30"/>
      <c r="E301" s="31"/>
      <c r="F301" s="87"/>
      <c r="G301" s="33"/>
      <c r="H301" s="34"/>
      <c r="I301" s="211"/>
      <c r="J301" s="212"/>
      <c r="K301" s="212"/>
      <c r="L301" s="226"/>
      <c r="M301" s="35"/>
      <c r="N301" s="402"/>
      <c r="O301" s="402" t="str">
        <f t="shared" si="128"/>
        <v>재료비</v>
      </c>
      <c r="P301" s="402">
        <f t="shared" si="129"/>
        <v>0</v>
      </c>
      <c r="Q301" s="402">
        <f t="shared" si="130"/>
        <v>0</v>
      </c>
      <c r="R301" s="402">
        <f t="shared" si="131"/>
        <v>0</v>
      </c>
      <c r="S301" s="402"/>
    </row>
    <row r="302" spans="1:20" ht="26.1" customHeight="1">
      <c r="B302" s="37"/>
      <c r="C302" s="38" t="s">
        <v>1972</v>
      </c>
      <c r="D302" s="39" t="s">
        <v>1969</v>
      </c>
      <c r="E302" s="27" t="s">
        <v>1970</v>
      </c>
      <c r="F302" s="61">
        <v>1</v>
      </c>
      <c r="G302" s="40" t="s">
        <v>102</v>
      </c>
      <c r="H302" s="41">
        <v>1</v>
      </c>
      <c r="I302" s="208"/>
      <c r="J302" s="209"/>
      <c r="K302" s="209"/>
      <c r="L302" s="227"/>
      <c r="M302" s="42"/>
      <c r="N302" s="402"/>
      <c r="O302" s="402" t="str">
        <f t="shared" si="128"/>
        <v>리드식 수위계 3.5m 1단 1.5m 2단 교량시공(괴산군 월문교)수위계 고정판, 빔고정판 포함, 케이블 배관,스텐 통수망, 현장 시공</v>
      </c>
      <c r="P302" s="402">
        <f t="shared" si="129"/>
        <v>0</v>
      </c>
      <c r="Q302" s="402">
        <f t="shared" si="130"/>
        <v>0</v>
      </c>
      <c r="R302" s="402">
        <f t="shared" si="131"/>
        <v>0</v>
      </c>
      <c r="S302" s="402"/>
    </row>
    <row r="303" spans="1:20" ht="26.1" customHeight="1">
      <c r="B303" s="37"/>
      <c r="C303" s="38"/>
      <c r="D303" s="39"/>
      <c r="E303" s="27"/>
      <c r="F303" s="61"/>
      <c r="G303" s="40"/>
      <c r="H303" s="41"/>
      <c r="I303" s="208"/>
      <c r="J303" s="209"/>
      <c r="K303" s="209"/>
      <c r="L303" s="227"/>
      <c r="M303" s="42"/>
      <c r="N303" s="402"/>
      <c r="O303" s="402"/>
      <c r="P303" s="402"/>
      <c r="Q303" s="402"/>
      <c r="R303" s="402"/>
      <c r="S303" s="402"/>
    </row>
    <row r="304" spans="1:20" s="323" customFormat="1" ht="26.1" customHeight="1">
      <c r="A304" s="313"/>
      <c r="B304" s="314">
        <f>B300+1</f>
        <v>324</v>
      </c>
      <c r="C304" s="315" t="s">
        <v>1973</v>
      </c>
      <c r="D304" s="316" t="s">
        <v>1969</v>
      </c>
      <c r="E304" s="317" t="s">
        <v>1970</v>
      </c>
      <c r="F304" s="318"/>
      <c r="G304" s="319"/>
      <c r="H304" s="320"/>
      <c r="I304" s="321"/>
      <c r="J304" s="321"/>
      <c r="K304" s="321"/>
      <c r="L304" s="321"/>
      <c r="M304" s="322"/>
      <c r="N304" s="402"/>
      <c r="O304" s="402" t="str">
        <f t="shared" ref="O304:O306" si="132">CONCATENATE(C304,D304)</f>
        <v>리드식 수위계 3.5m 1단 교량시공(괴산군 적석교)수위계 고정판, 빔고정판 포함, 케이블 배관,스텐 통수망, 현장 시공</v>
      </c>
      <c r="P304" s="402">
        <f t="shared" ref="P304:P306" si="133">J304</f>
        <v>0</v>
      </c>
      <c r="Q304" s="402">
        <f t="shared" ref="Q304:Q306" si="134">K304</f>
        <v>0</v>
      </c>
      <c r="R304" s="402">
        <f t="shared" ref="R304:R306" si="135">L304</f>
        <v>0</v>
      </c>
      <c r="S304" s="402"/>
      <c r="T304" s="385"/>
    </row>
    <row r="305" spans="1:20" ht="25.5" customHeight="1">
      <c r="B305" s="36"/>
      <c r="C305" s="86" t="s">
        <v>32</v>
      </c>
      <c r="D305" s="30"/>
      <c r="E305" s="31"/>
      <c r="F305" s="87"/>
      <c r="G305" s="33"/>
      <c r="H305" s="34"/>
      <c r="I305" s="211"/>
      <c r="J305" s="212"/>
      <c r="K305" s="212"/>
      <c r="L305" s="226"/>
      <c r="M305" s="35"/>
      <c r="N305" s="402"/>
      <c r="O305" s="402" t="str">
        <f t="shared" si="132"/>
        <v>재료비</v>
      </c>
      <c r="P305" s="402">
        <f t="shared" si="133"/>
        <v>0</v>
      </c>
      <c r="Q305" s="402">
        <f t="shared" si="134"/>
        <v>0</v>
      </c>
      <c r="R305" s="402">
        <f t="shared" si="135"/>
        <v>0</v>
      </c>
      <c r="S305" s="402"/>
    </row>
    <row r="306" spans="1:20" ht="26.1" customHeight="1">
      <c r="B306" s="37"/>
      <c r="C306" s="38" t="s">
        <v>1973</v>
      </c>
      <c r="D306" s="39" t="s">
        <v>1969</v>
      </c>
      <c r="E306" s="27" t="s">
        <v>1970</v>
      </c>
      <c r="F306" s="61">
        <v>1</v>
      </c>
      <c r="G306" s="40" t="s">
        <v>102</v>
      </c>
      <c r="H306" s="41">
        <v>1</v>
      </c>
      <c r="I306" s="208"/>
      <c r="J306" s="209"/>
      <c r="K306" s="209"/>
      <c r="L306" s="227"/>
      <c r="M306" s="42"/>
      <c r="N306" s="402"/>
      <c r="O306" s="402" t="str">
        <f t="shared" si="132"/>
        <v>리드식 수위계 3.5m 1단 교량시공(괴산군 적석교)수위계 고정판, 빔고정판 포함, 케이블 배관,스텐 통수망, 현장 시공</v>
      </c>
      <c r="P306" s="402">
        <f t="shared" si="133"/>
        <v>0</v>
      </c>
      <c r="Q306" s="402">
        <f t="shared" si="134"/>
        <v>0</v>
      </c>
      <c r="R306" s="402">
        <f t="shared" si="135"/>
        <v>0</v>
      </c>
      <c r="S306" s="402"/>
    </row>
    <row r="307" spans="1:20" ht="26.1" customHeight="1">
      <c r="B307" s="37"/>
      <c r="C307" s="38"/>
      <c r="D307" s="39"/>
      <c r="E307" s="27"/>
      <c r="F307" s="61"/>
      <c r="G307" s="40"/>
      <c r="H307" s="41"/>
      <c r="I307" s="208"/>
      <c r="J307" s="209"/>
      <c r="K307" s="209"/>
      <c r="L307" s="227"/>
      <c r="M307" s="42"/>
      <c r="N307" s="402"/>
      <c r="O307" s="402"/>
      <c r="P307" s="402"/>
      <c r="Q307" s="402"/>
      <c r="R307" s="402"/>
      <c r="S307" s="402"/>
    </row>
    <row r="308" spans="1:20" s="323" customFormat="1" ht="26.1" customHeight="1">
      <c r="A308" s="313"/>
      <c r="B308" s="314">
        <f>B304+1</f>
        <v>325</v>
      </c>
      <c r="C308" s="315" t="s">
        <v>1974</v>
      </c>
      <c r="D308" s="316" t="s">
        <v>1969</v>
      </c>
      <c r="E308" s="317" t="s">
        <v>1970</v>
      </c>
      <c r="F308" s="318"/>
      <c r="G308" s="319"/>
      <c r="H308" s="320"/>
      <c r="I308" s="321"/>
      <c r="J308" s="321"/>
      <c r="K308" s="321"/>
      <c r="L308" s="321"/>
      <c r="M308" s="322"/>
      <c r="N308" s="402"/>
      <c r="O308" s="402" t="str">
        <f t="shared" ref="O308:O310" si="136">CONCATENATE(C308,D308)</f>
        <v>리드식 수위계 3.0m 1단 교량시공(아산시 운교교)수위계 고정판, 빔고정판 포함, 케이블 배관,스텐 통수망, 현장 시공</v>
      </c>
      <c r="P308" s="402">
        <f t="shared" ref="P308:P310" si="137">J308</f>
        <v>0</v>
      </c>
      <c r="Q308" s="402">
        <f t="shared" ref="Q308:Q310" si="138">K308</f>
        <v>0</v>
      </c>
      <c r="R308" s="402">
        <f t="shared" ref="R308:R310" si="139">L308</f>
        <v>0</v>
      </c>
      <c r="S308" s="402"/>
      <c r="T308" s="385"/>
    </row>
    <row r="309" spans="1:20" ht="25.5" customHeight="1">
      <c r="B309" s="36"/>
      <c r="C309" s="86" t="s">
        <v>32</v>
      </c>
      <c r="D309" s="30"/>
      <c r="E309" s="31"/>
      <c r="F309" s="87"/>
      <c r="G309" s="33"/>
      <c r="H309" s="34"/>
      <c r="I309" s="211"/>
      <c r="J309" s="212"/>
      <c r="K309" s="212"/>
      <c r="L309" s="226"/>
      <c r="M309" s="35"/>
      <c r="N309" s="402"/>
      <c r="O309" s="402" t="str">
        <f t="shared" si="136"/>
        <v>재료비</v>
      </c>
      <c r="P309" s="402">
        <f t="shared" si="137"/>
        <v>0</v>
      </c>
      <c r="Q309" s="402">
        <f t="shared" si="138"/>
        <v>0</v>
      </c>
      <c r="R309" s="402">
        <f t="shared" si="139"/>
        <v>0</v>
      </c>
      <c r="S309" s="402"/>
    </row>
    <row r="310" spans="1:20" ht="26.1" customHeight="1">
      <c r="B310" s="37"/>
      <c r="C310" s="38" t="s">
        <v>1974</v>
      </c>
      <c r="D310" s="39" t="s">
        <v>1969</v>
      </c>
      <c r="E310" s="27" t="s">
        <v>1970</v>
      </c>
      <c r="F310" s="61">
        <v>1</v>
      </c>
      <c r="G310" s="40" t="s">
        <v>102</v>
      </c>
      <c r="H310" s="41">
        <v>1</v>
      </c>
      <c r="I310" s="208"/>
      <c r="J310" s="209"/>
      <c r="K310" s="209"/>
      <c r="L310" s="227"/>
      <c r="M310" s="42"/>
      <c r="N310" s="402"/>
      <c r="O310" s="402" t="str">
        <f t="shared" si="136"/>
        <v>리드식 수위계 3.0m 1단 교량시공(아산시 운교교)수위계 고정판, 빔고정판 포함, 케이블 배관,스텐 통수망, 현장 시공</v>
      </c>
      <c r="P310" s="402">
        <f t="shared" si="137"/>
        <v>0</v>
      </c>
      <c r="Q310" s="402">
        <f t="shared" si="138"/>
        <v>0</v>
      </c>
      <c r="R310" s="402">
        <f t="shared" si="139"/>
        <v>0</v>
      </c>
      <c r="S310" s="402"/>
    </row>
    <row r="311" spans="1:20" ht="26.1" customHeight="1">
      <c r="B311" s="37"/>
      <c r="C311" s="38"/>
      <c r="D311" s="39"/>
      <c r="E311" s="27"/>
      <c r="F311" s="61"/>
      <c r="G311" s="40"/>
      <c r="H311" s="41"/>
      <c r="I311" s="208"/>
      <c r="J311" s="209"/>
      <c r="K311" s="209"/>
      <c r="L311" s="227"/>
      <c r="M311" s="42"/>
      <c r="N311" s="402"/>
      <c r="O311" s="402"/>
      <c r="P311" s="402"/>
      <c r="Q311" s="402"/>
      <c r="R311" s="402"/>
      <c r="S311" s="402"/>
    </row>
    <row r="312" spans="1:20" s="323" customFormat="1" ht="26.1" customHeight="1">
      <c r="A312" s="313"/>
      <c r="B312" s="314">
        <f>B308+1</f>
        <v>326</v>
      </c>
      <c r="C312" s="315" t="s">
        <v>1975</v>
      </c>
      <c r="D312" s="316" t="s">
        <v>1969</v>
      </c>
      <c r="E312" s="317" t="s">
        <v>1970</v>
      </c>
      <c r="F312" s="318"/>
      <c r="G312" s="319"/>
      <c r="H312" s="320"/>
      <c r="I312" s="321"/>
      <c r="J312" s="321"/>
      <c r="K312" s="321"/>
      <c r="L312" s="321"/>
      <c r="M312" s="322"/>
      <c r="N312" s="402"/>
      <c r="O312" s="402" t="str">
        <f t="shared" ref="O312:O314" si="140">CONCATENATE(C312,D312)</f>
        <v>리드식 수위계 3.5m 1단 교량시공(안성시 두현교)수위계 고정판, 빔고정판 포함, 케이블 배관,스텐 통수망, 현장 시공</v>
      </c>
      <c r="P312" s="402">
        <f t="shared" ref="P312:P314" si="141">J312</f>
        <v>0</v>
      </c>
      <c r="Q312" s="402">
        <f t="shared" ref="Q312:Q314" si="142">K312</f>
        <v>0</v>
      </c>
      <c r="R312" s="402">
        <f t="shared" ref="R312:R314" si="143">L312</f>
        <v>0</v>
      </c>
      <c r="S312" s="402"/>
      <c r="T312" s="385"/>
    </row>
    <row r="313" spans="1:20" ht="25.5" customHeight="1">
      <c r="B313" s="36"/>
      <c r="C313" s="86" t="s">
        <v>32</v>
      </c>
      <c r="D313" s="30"/>
      <c r="E313" s="31"/>
      <c r="F313" s="87"/>
      <c r="G313" s="33"/>
      <c r="H313" s="34"/>
      <c r="I313" s="211"/>
      <c r="J313" s="212"/>
      <c r="K313" s="212"/>
      <c r="L313" s="226"/>
      <c r="M313" s="35"/>
      <c r="N313" s="402"/>
      <c r="O313" s="402" t="str">
        <f t="shared" si="140"/>
        <v>재료비</v>
      </c>
      <c r="P313" s="402">
        <f t="shared" si="141"/>
        <v>0</v>
      </c>
      <c r="Q313" s="402">
        <f t="shared" si="142"/>
        <v>0</v>
      </c>
      <c r="R313" s="402">
        <f t="shared" si="143"/>
        <v>0</v>
      </c>
      <c r="S313" s="402"/>
    </row>
    <row r="314" spans="1:20" ht="26.1" customHeight="1">
      <c r="B314" s="37"/>
      <c r="C314" s="38" t="s">
        <v>1975</v>
      </c>
      <c r="D314" s="39" t="s">
        <v>1969</v>
      </c>
      <c r="E314" s="27" t="s">
        <v>1970</v>
      </c>
      <c r="F314" s="61">
        <v>1</v>
      </c>
      <c r="G314" s="40" t="s">
        <v>102</v>
      </c>
      <c r="H314" s="41">
        <v>1</v>
      </c>
      <c r="I314" s="208"/>
      <c r="J314" s="209"/>
      <c r="K314" s="209"/>
      <c r="L314" s="227"/>
      <c r="M314" s="42"/>
      <c r="N314" s="402"/>
      <c r="O314" s="402" t="str">
        <f t="shared" si="140"/>
        <v>리드식 수위계 3.5m 1단 교량시공(안성시 두현교)수위계 고정판, 빔고정판 포함, 케이블 배관,스텐 통수망, 현장 시공</v>
      </c>
      <c r="P314" s="402">
        <f t="shared" si="141"/>
        <v>0</v>
      </c>
      <c r="Q314" s="402">
        <f t="shared" si="142"/>
        <v>0</v>
      </c>
      <c r="R314" s="402">
        <f t="shared" si="143"/>
        <v>0</v>
      </c>
      <c r="S314" s="402"/>
    </row>
    <row r="315" spans="1:20" ht="26.1" customHeight="1">
      <c r="B315" s="37"/>
      <c r="C315" s="38"/>
      <c r="D315" s="39"/>
      <c r="E315" s="27"/>
      <c r="F315" s="61"/>
      <c r="G315" s="40"/>
      <c r="H315" s="41"/>
      <c r="I315" s="208"/>
      <c r="J315" s="209"/>
      <c r="K315" s="209"/>
      <c r="L315" s="227"/>
      <c r="M315" s="42"/>
      <c r="N315" s="402"/>
      <c r="O315" s="402"/>
      <c r="P315" s="402"/>
      <c r="Q315" s="402"/>
      <c r="R315" s="402"/>
      <c r="S315" s="402"/>
    </row>
    <row r="316" spans="1:20" s="323" customFormat="1" ht="26.1" customHeight="1">
      <c r="A316" s="313"/>
      <c r="B316" s="314">
        <f>B312+1</f>
        <v>327</v>
      </c>
      <c r="C316" s="315" t="s">
        <v>1976</v>
      </c>
      <c r="D316" s="316" t="s">
        <v>1969</v>
      </c>
      <c r="E316" s="317" t="s">
        <v>1970</v>
      </c>
      <c r="F316" s="318"/>
      <c r="G316" s="319"/>
      <c r="H316" s="320"/>
      <c r="I316" s="321"/>
      <c r="J316" s="321"/>
      <c r="K316" s="321"/>
      <c r="L316" s="321"/>
      <c r="M316" s="322"/>
      <c r="N316" s="402"/>
      <c r="O316" s="402" t="str">
        <f t="shared" ref="O316:O318" si="144">CONCATENATE(C316,D316)</f>
        <v>리드식 수위계 3.5m 1단 교량시공(용인시 전궁교)수위계 고정판, 빔고정판 포함, 케이블 배관,스텐 통수망, 현장 시공</v>
      </c>
      <c r="P316" s="402">
        <f t="shared" ref="P316:P318" si="145">J316</f>
        <v>0</v>
      </c>
      <c r="Q316" s="402">
        <f t="shared" ref="Q316:Q318" si="146">K316</f>
        <v>0</v>
      </c>
      <c r="R316" s="402">
        <f t="shared" ref="R316:R318" si="147">L316</f>
        <v>0</v>
      </c>
      <c r="S316" s="402"/>
      <c r="T316" s="385"/>
    </row>
    <row r="317" spans="1:20" ht="25.5" customHeight="1">
      <c r="B317" s="36"/>
      <c r="C317" s="86" t="s">
        <v>32</v>
      </c>
      <c r="D317" s="30"/>
      <c r="E317" s="31"/>
      <c r="F317" s="87"/>
      <c r="G317" s="33"/>
      <c r="H317" s="34"/>
      <c r="I317" s="211"/>
      <c r="J317" s="212"/>
      <c r="K317" s="212"/>
      <c r="L317" s="226"/>
      <c r="M317" s="35"/>
      <c r="N317" s="402"/>
      <c r="O317" s="402" t="str">
        <f t="shared" si="144"/>
        <v>재료비</v>
      </c>
      <c r="P317" s="402">
        <f t="shared" si="145"/>
        <v>0</v>
      </c>
      <c r="Q317" s="402">
        <f t="shared" si="146"/>
        <v>0</v>
      </c>
      <c r="R317" s="402">
        <f t="shared" si="147"/>
        <v>0</v>
      </c>
      <c r="S317" s="402"/>
    </row>
    <row r="318" spans="1:20" ht="26.1" customHeight="1">
      <c r="B318" s="37"/>
      <c r="C318" s="38" t="s">
        <v>1976</v>
      </c>
      <c r="D318" s="39" t="s">
        <v>1969</v>
      </c>
      <c r="E318" s="27" t="s">
        <v>1970</v>
      </c>
      <c r="F318" s="61">
        <v>1</v>
      </c>
      <c r="G318" s="40" t="s">
        <v>102</v>
      </c>
      <c r="H318" s="41">
        <v>1</v>
      </c>
      <c r="I318" s="208"/>
      <c r="J318" s="209"/>
      <c r="K318" s="209"/>
      <c r="L318" s="227"/>
      <c r="M318" s="42"/>
      <c r="N318" s="402"/>
      <c r="O318" s="402" t="str">
        <f t="shared" si="144"/>
        <v>리드식 수위계 3.5m 1단 교량시공(용인시 전궁교)수위계 고정판, 빔고정판 포함, 케이블 배관,스텐 통수망, 현장 시공</v>
      </c>
      <c r="P318" s="402">
        <f t="shared" si="145"/>
        <v>0</v>
      </c>
      <c r="Q318" s="402">
        <f t="shared" si="146"/>
        <v>0</v>
      </c>
      <c r="R318" s="402">
        <f t="shared" si="147"/>
        <v>0</v>
      </c>
      <c r="S318" s="402"/>
    </row>
    <row r="319" spans="1:20" ht="26.1" customHeight="1">
      <c r="B319" s="37"/>
      <c r="C319" s="38"/>
      <c r="D319" s="39"/>
      <c r="E319" s="27"/>
      <c r="F319" s="61"/>
      <c r="G319" s="40"/>
      <c r="H319" s="41"/>
      <c r="I319" s="208"/>
      <c r="J319" s="209"/>
      <c r="K319" s="209"/>
      <c r="L319" s="227"/>
      <c r="M319" s="42"/>
      <c r="N319" s="402"/>
      <c r="O319" s="402"/>
      <c r="P319" s="402"/>
      <c r="Q319" s="402"/>
      <c r="R319" s="402"/>
      <c r="S319" s="402"/>
    </row>
    <row r="320" spans="1:20" s="323" customFormat="1" ht="26.1" customHeight="1">
      <c r="A320" s="313"/>
      <c r="B320" s="314">
        <f>B316+1</f>
        <v>328</v>
      </c>
      <c r="C320" s="315" t="s">
        <v>1977</v>
      </c>
      <c r="D320" s="316" t="s">
        <v>1969</v>
      </c>
      <c r="E320" s="317" t="s">
        <v>1970</v>
      </c>
      <c r="F320" s="318"/>
      <c r="G320" s="319"/>
      <c r="H320" s="320"/>
      <c r="I320" s="321"/>
      <c r="J320" s="321"/>
      <c r="K320" s="321"/>
      <c r="L320" s="321"/>
      <c r="M320" s="322"/>
      <c r="N320" s="402"/>
      <c r="O320" s="402" t="str">
        <f t="shared" ref="O320:O322" si="148">CONCATENATE(C320,D320)</f>
        <v>리드식 수위계 3.5m 1단 2.0m 2단 교량시공(의정부시 금신교)수위계 고정판, 빔고정판 포함, 케이블 배관,스텐 통수망, 현장 시공</v>
      </c>
      <c r="P320" s="402">
        <f t="shared" ref="P320:P322" si="149">J320</f>
        <v>0</v>
      </c>
      <c r="Q320" s="402">
        <f t="shared" ref="Q320:Q322" si="150">K320</f>
        <v>0</v>
      </c>
      <c r="R320" s="402">
        <f t="shared" ref="R320:R322" si="151">L320</f>
        <v>0</v>
      </c>
      <c r="S320" s="402"/>
      <c r="T320" s="385"/>
    </row>
    <row r="321" spans="1:20" ht="25.5" customHeight="1">
      <c r="B321" s="36"/>
      <c r="C321" s="86" t="s">
        <v>32</v>
      </c>
      <c r="D321" s="30"/>
      <c r="E321" s="31"/>
      <c r="F321" s="87"/>
      <c r="G321" s="33"/>
      <c r="H321" s="34"/>
      <c r="I321" s="211"/>
      <c r="J321" s="212"/>
      <c r="K321" s="212"/>
      <c r="L321" s="226"/>
      <c r="M321" s="35"/>
      <c r="N321" s="402"/>
      <c r="O321" s="402" t="str">
        <f t="shared" si="148"/>
        <v>재료비</v>
      </c>
      <c r="P321" s="402">
        <f t="shared" si="149"/>
        <v>0</v>
      </c>
      <c r="Q321" s="402">
        <f t="shared" si="150"/>
        <v>0</v>
      </c>
      <c r="R321" s="402">
        <f t="shared" si="151"/>
        <v>0</v>
      </c>
      <c r="S321" s="402"/>
    </row>
    <row r="322" spans="1:20" ht="26.1" customHeight="1">
      <c r="B322" s="37"/>
      <c r="C322" s="38" t="s">
        <v>1977</v>
      </c>
      <c r="D322" s="39" t="s">
        <v>1969</v>
      </c>
      <c r="E322" s="27" t="s">
        <v>1970</v>
      </c>
      <c r="F322" s="61">
        <v>1</v>
      </c>
      <c r="G322" s="40" t="s">
        <v>102</v>
      </c>
      <c r="H322" s="41">
        <v>1</v>
      </c>
      <c r="I322" s="208"/>
      <c r="J322" s="209"/>
      <c r="K322" s="209"/>
      <c r="L322" s="227"/>
      <c r="M322" s="42"/>
      <c r="N322" s="402"/>
      <c r="O322" s="402" t="str">
        <f t="shared" si="148"/>
        <v>리드식 수위계 3.5m 1단 2.0m 2단 교량시공(의정부시 금신교)수위계 고정판, 빔고정판 포함, 케이블 배관,스텐 통수망, 현장 시공</v>
      </c>
      <c r="P322" s="402">
        <f t="shared" si="149"/>
        <v>0</v>
      </c>
      <c r="Q322" s="402">
        <f t="shared" si="150"/>
        <v>0</v>
      </c>
      <c r="R322" s="402">
        <f t="shared" si="151"/>
        <v>0</v>
      </c>
      <c r="S322" s="402"/>
    </row>
    <row r="323" spans="1:20" ht="26.1" customHeight="1">
      <c r="B323" s="37"/>
      <c r="C323" s="38"/>
      <c r="D323" s="39"/>
      <c r="E323" s="27"/>
      <c r="F323" s="61"/>
      <c r="G323" s="40"/>
      <c r="H323" s="41"/>
      <c r="I323" s="208"/>
      <c r="J323" s="209"/>
      <c r="K323" s="209"/>
      <c r="L323" s="227"/>
      <c r="M323" s="42"/>
      <c r="N323" s="402"/>
      <c r="O323" s="402"/>
      <c r="P323" s="402"/>
      <c r="Q323" s="402"/>
      <c r="R323" s="402"/>
      <c r="S323" s="402"/>
    </row>
    <row r="324" spans="1:20" s="323" customFormat="1" ht="26.1" customHeight="1">
      <c r="A324" s="313"/>
      <c r="B324" s="314">
        <f>B320+1</f>
        <v>329</v>
      </c>
      <c r="C324" s="315" t="s">
        <v>1978</v>
      </c>
      <c r="D324" s="316" t="s">
        <v>1969</v>
      </c>
      <c r="E324" s="317" t="s">
        <v>1970</v>
      </c>
      <c r="F324" s="318"/>
      <c r="G324" s="319"/>
      <c r="H324" s="320"/>
      <c r="I324" s="321"/>
      <c r="J324" s="321"/>
      <c r="K324" s="321"/>
      <c r="L324" s="321"/>
      <c r="M324" s="322"/>
      <c r="N324" s="402"/>
      <c r="O324" s="402" t="str">
        <f t="shared" ref="O324:O326" si="152">CONCATENATE(C324,D324)</f>
        <v>리드식 수위계 3.0m 1단 교량시공(제천시 송계교)수위계 고정판, 빔고정판 포함, 케이블 배관,스텐 통수망, 현장 시공</v>
      </c>
      <c r="P324" s="402">
        <f t="shared" ref="P324:P326" si="153">J324</f>
        <v>0</v>
      </c>
      <c r="Q324" s="402">
        <f t="shared" ref="Q324:Q326" si="154">K324</f>
        <v>0</v>
      </c>
      <c r="R324" s="402">
        <f t="shared" ref="R324:R326" si="155">L324</f>
        <v>0</v>
      </c>
      <c r="S324" s="402"/>
      <c r="T324" s="385"/>
    </row>
    <row r="325" spans="1:20" ht="25.5" customHeight="1">
      <c r="B325" s="36"/>
      <c r="C325" s="86" t="s">
        <v>32</v>
      </c>
      <c r="D325" s="30"/>
      <c r="E325" s="31"/>
      <c r="F325" s="87"/>
      <c r="G325" s="33"/>
      <c r="H325" s="34"/>
      <c r="I325" s="211"/>
      <c r="J325" s="212"/>
      <c r="K325" s="212"/>
      <c r="L325" s="226"/>
      <c r="M325" s="35"/>
      <c r="N325" s="402"/>
      <c r="O325" s="402" t="str">
        <f t="shared" si="152"/>
        <v>재료비</v>
      </c>
      <c r="P325" s="402">
        <f t="shared" si="153"/>
        <v>0</v>
      </c>
      <c r="Q325" s="402">
        <f t="shared" si="154"/>
        <v>0</v>
      </c>
      <c r="R325" s="402">
        <f t="shared" si="155"/>
        <v>0</v>
      </c>
      <c r="S325" s="402"/>
    </row>
    <row r="326" spans="1:20" ht="26.1" customHeight="1">
      <c r="B326" s="37"/>
      <c r="C326" s="38" t="s">
        <v>1978</v>
      </c>
      <c r="D326" s="39" t="s">
        <v>1969</v>
      </c>
      <c r="E326" s="27" t="s">
        <v>1970</v>
      </c>
      <c r="F326" s="61">
        <v>1</v>
      </c>
      <c r="G326" s="40" t="s">
        <v>102</v>
      </c>
      <c r="H326" s="41">
        <v>1</v>
      </c>
      <c r="I326" s="208"/>
      <c r="J326" s="209"/>
      <c r="K326" s="209"/>
      <c r="L326" s="227"/>
      <c r="M326" s="42"/>
      <c r="N326" s="402"/>
      <c r="O326" s="402" t="str">
        <f t="shared" si="152"/>
        <v>리드식 수위계 3.0m 1단 교량시공(제천시 송계교)수위계 고정판, 빔고정판 포함, 케이블 배관,스텐 통수망, 현장 시공</v>
      </c>
      <c r="P326" s="402">
        <f t="shared" si="153"/>
        <v>0</v>
      </c>
      <c r="Q326" s="402">
        <f t="shared" si="154"/>
        <v>0</v>
      </c>
      <c r="R326" s="402">
        <f t="shared" si="155"/>
        <v>0</v>
      </c>
      <c r="S326" s="402"/>
    </row>
    <row r="327" spans="1:20" ht="26.1" customHeight="1">
      <c r="B327" s="37"/>
      <c r="C327" s="38"/>
      <c r="D327" s="39"/>
      <c r="E327" s="27"/>
      <c r="F327" s="61"/>
      <c r="G327" s="40"/>
      <c r="H327" s="41"/>
      <c r="I327" s="208"/>
      <c r="J327" s="209"/>
      <c r="K327" s="209"/>
      <c r="L327" s="227"/>
      <c r="M327" s="42"/>
      <c r="N327" s="402"/>
      <c r="O327" s="402"/>
      <c r="P327" s="402"/>
      <c r="Q327" s="402"/>
      <c r="R327" s="402"/>
      <c r="S327" s="402"/>
    </row>
    <row r="328" spans="1:20" s="323" customFormat="1" ht="26.1" customHeight="1">
      <c r="A328" s="313"/>
      <c r="B328" s="314">
        <f>B324+1</f>
        <v>330</v>
      </c>
      <c r="C328" s="315" t="s">
        <v>1979</v>
      </c>
      <c r="D328" s="316" t="s">
        <v>1969</v>
      </c>
      <c r="E328" s="317" t="s">
        <v>1970</v>
      </c>
      <c r="F328" s="318"/>
      <c r="G328" s="319"/>
      <c r="H328" s="320"/>
      <c r="I328" s="321"/>
      <c r="J328" s="321"/>
      <c r="K328" s="321"/>
      <c r="L328" s="321"/>
      <c r="M328" s="322"/>
      <c r="N328" s="402"/>
      <c r="O328" s="402" t="str">
        <f t="shared" ref="O328:O330" si="156">CONCATENATE(C328,D328)</f>
        <v>리드식 수위계 3.0m 1단 교량시공(충주시 봉계교)수위계 고정판, 빔고정판 포함, 케이블 배관,스텐 통수망, 현장 시공</v>
      </c>
      <c r="P328" s="402">
        <f t="shared" ref="P328:P330" si="157">J328</f>
        <v>0</v>
      </c>
      <c r="Q328" s="402">
        <f t="shared" ref="Q328:Q330" si="158">K328</f>
        <v>0</v>
      </c>
      <c r="R328" s="402">
        <f t="shared" ref="R328:R330" si="159">L328</f>
        <v>0</v>
      </c>
      <c r="S328" s="402"/>
      <c r="T328" s="385"/>
    </row>
    <row r="329" spans="1:20" ht="25.5" customHeight="1">
      <c r="B329" s="36"/>
      <c r="C329" s="86" t="s">
        <v>32</v>
      </c>
      <c r="D329" s="30"/>
      <c r="E329" s="31"/>
      <c r="F329" s="87"/>
      <c r="G329" s="33"/>
      <c r="H329" s="34"/>
      <c r="I329" s="211"/>
      <c r="J329" s="212"/>
      <c r="K329" s="212"/>
      <c r="L329" s="226"/>
      <c r="M329" s="35"/>
      <c r="N329" s="402"/>
      <c r="O329" s="402" t="str">
        <f t="shared" si="156"/>
        <v>재료비</v>
      </c>
      <c r="P329" s="402">
        <f t="shared" si="157"/>
        <v>0</v>
      </c>
      <c r="Q329" s="402">
        <f t="shared" si="158"/>
        <v>0</v>
      </c>
      <c r="R329" s="402">
        <f t="shared" si="159"/>
        <v>0</v>
      </c>
      <c r="S329" s="402"/>
    </row>
    <row r="330" spans="1:20" ht="26.1" customHeight="1">
      <c r="B330" s="37"/>
      <c r="C330" s="38" t="s">
        <v>1979</v>
      </c>
      <c r="D330" s="39" t="s">
        <v>1969</v>
      </c>
      <c r="E330" s="27" t="s">
        <v>1970</v>
      </c>
      <c r="F330" s="61">
        <v>1</v>
      </c>
      <c r="G330" s="40" t="s">
        <v>102</v>
      </c>
      <c r="H330" s="41">
        <v>1</v>
      </c>
      <c r="I330" s="208"/>
      <c r="J330" s="209"/>
      <c r="K330" s="209"/>
      <c r="L330" s="227"/>
      <c r="M330" s="42"/>
      <c r="N330" s="402"/>
      <c r="O330" s="402" t="str">
        <f t="shared" si="156"/>
        <v>리드식 수위계 3.0m 1단 교량시공(충주시 봉계교)수위계 고정판, 빔고정판 포함, 케이블 배관,스텐 통수망, 현장 시공</v>
      </c>
      <c r="P330" s="402">
        <f t="shared" si="157"/>
        <v>0</v>
      </c>
      <c r="Q330" s="402">
        <f t="shared" si="158"/>
        <v>0</v>
      </c>
      <c r="R330" s="402">
        <f t="shared" si="159"/>
        <v>0</v>
      </c>
      <c r="S330" s="402"/>
    </row>
    <row r="331" spans="1:20" ht="26.1" customHeight="1">
      <c r="B331" s="37"/>
      <c r="C331" s="38"/>
      <c r="D331" s="39"/>
      <c r="E331" s="27"/>
      <c r="F331" s="61"/>
      <c r="G331" s="40"/>
      <c r="H331" s="41"/>
      <c r="I331" s="208"/>
      <c r="J331" s="209"/>
      <c r="K331" s="209"/>
      <c r="L331" s="227"/>
      <c r="M331" s="42"/>
      <c r="N331" s="402"/>
      <c r="O331" s="402"/>
      <c r="P331" s="402"/>
      <c r="Q331" s="402"/>
      <c r="R331" s="402"/>
      <c r="S331" s="402"/>
    </row>
    <row r="332" spans="1:20" s="323" customFormat="1" ht="26.1" customHeight="1">
      <c r="A332" s="313"/>
      <c r="B332" s="314">
        <f>B328+1</f>
        <v>331</v>
      </c>
      <c r="C332" s="315" t="s">
        <v>1980</v>
      </c>
      <c r="D332" s="316" t="s">
        <v>1969</v>
      </c>
      <c r="E332" s="317" t="s">
        <v>1970</v>
      </c>
      <c r="F332" s="318"/>
      <c r="G332" s="319"/>
      <c r="H332" s="320"/>
      <c r="I332" s="321"/>
      <c r="J332" s="321"/>
      <c r="K332" s="321"/>
      <c r="L332" s="321"/>
      <c r="M332" s="322"/>
      <c r="N332" s="402"/>
      <c r="O332" s="402" t="str">
        <f t="shared" ref="O332:O334" si="160">CONCATENATE(C332,D332)</f>
        <v>리드식 수위계 3.5m 1단 교량시공(화성시 발안천2교)수위계 고정판, 빔고정판 포함, 케이블 배관,스텐 통수망, 현장 시공</v>
      </c>
      <c r="P332" s="402">
        <f t="shared" ref="P332:P334" si="161">J332</f>
        <v>0</v>
      </c>
      <c r="Q332" s="402">
        <f t="shared" ref="Q332:Q334" si="162">K332</f>
        <v>0</v>
      </c>
      <c r="R332" s="402">
        <f t="shared" ref="R332:R334" si="163">L332</f>
        <v>0</v>
      </c>
      <c r="S332" s="402"/>
      <c r="T332" s="385"/>
    </row>
    <row r="333" spans="1:20" ht="25.5" customHeight="1">
      <c r="B333" s="36"/>
      <c r="C333" s="86" t="s">
        <v>32</v>
      </c>
      <c r="D333" s="30"/>
      <c r="E333" s="31"/>
      <c r="F333" s="87"/>
      <c r="G333" s="33"/>
      <c r="H333" s="34"/>
      <c r="I333" s="211"/>
      <c r="J333" s="212"/>
      <c r="K333" s="212"/>
      <c r="L333" s="226"/>
      <c r="M333" s="35"/>
      <c r="N333" s="402"/>
      <c r="O333" s="402" t="str">
        <f t="shared" si="160"/>
        <v>재료비</v>
      </c>
      <c r="P333" s="402">
        <f t="shared" si="161"/>
        <v>0</v>
      </c>
      <c r="Q333" s="402">
        <f t="shared" si="162"/>
        <v>0</v>
      </c>
      <c r="R333" s="402">
        <f t="shared" si="163"/>
        <v>0</v>
      </c>
      <c r="S333" s="402"/>
    </row>
    <row r="334" spans="1:20" ht="26.1" customHeight="1">
      <c r="B334" s="37"/>
      <c r="C334" s="38" t="s">
        <v>1980</v>
      </c>
      <c r="D334" s="39" t="s">
        <v>1969</v>
      </c>
      <c r="E334" s="27" t="s">
        <v>1970</v>
      </c>
      <c r="F334" s="61">
        <v>1</v>
      </c>
      <c r="G334" s="40" t="s">
        <v>102</v>
      </c>
      <c r="H334" s="41">
        <v>1</v>
      </c>
      <c r="I334" s="208"/>
      <c r="J334" s="209"/>
      <c r="K334" s="209"/>
      <c r="L334" s="227"/>
      <c r="M334" s="42"/>
      <c r="N334" s="402"/>
      <c r="O334" s="402" t="str">
        <f t="shared" si="160"/>
        <v>리드식 수위계 3.5m 1단 교량시공(화성시 발안천2교)수위계 고정판, 빔고정판 포함, 케이블 배관,스텐 통수망, 현장 시공</v>
      </c>
      <c r="P334" s="402">
        <f t="shared" si="161"/>
        <v>0</v>
      </c>
      <c r="Q334" s="402">
        <f t="shared" si="162"/>
        <v>0</v>
      </c>
      <c r="R334" s="402">
        <f t="shared" si="163"/>
        <v>0</v>
      </c>
      <c r="S334" s="402"/>
    </row>
    <row r="335" spans="1:20" ht="26.1" customHeight="1">
      <c r="B335" s="37"/>
      <c r="C335" s="38"/>
      <c r="D335" s="39"/>
      <c r="E335" s="27"/>
      <c r="F335" s="61"/>
      <c r="G335" s="40"/>
      <c r="H335" s="41"/>
      <c r="I335" s="208"/>
      <c r="J335" s="209"/>
      <c r="K335" s="209"/>
      <c r="L335" s="227"/>
      <c r="M335" s="42"/>
      <c r="N335" s="402"/>
      <c r="O335" s="402"/>
      <c r="P335" s="402"/>
      <c r="Q335" s="402"/>
      <c r="R335" s="402"/>
      <c r="S335" s="402"/>
    </row>
    <row r="336" spans="1:20" s="323" customFormat="1" ht="26.1" customHeight="1">
      <c r="A336" s="313"/>
      <c r="B336" s="314">
        <f>B332+1</f>
        <v>332</v>
      </c>
      <c r="C336" s="315" t="s">
        <v>2398</v>
      </c>
      <c r="D336" s="316" t="s">
        <v>2400</v>
      </c>
      <c r="E336" s="317" t="s">
        <v>1970</v>
      </c>
      <c r="F336" s="318"/>
      <c r="G336" s="319"/>
      <c r="H336" s="320"/>
      <c r="I336" s="321"/>
      <c r="J336" s="321"/>
      <c r="K336" s="321"/>
      <c r="L336" s="321"/>
      <c r="M336" s="322"/>
      <c r="N336" s="402"/>
      <c r="O336" s="402" t="str">
        <f t="shared" ref="O336:O338" si="164">CONCATENATE(C336,D336)</f>
        <v>구조검토비교량 하중 계산</v>
      </c>
      <c r="P336" s="402">
        <f t="shared" ref="P336:P338" si="165">J336</f>
        <v>0</v>
      </c>
      <c r="Q336" s="402">
        <f t="shared" ref="Q336:Q338" si="166">K336</f>
        <v>0</v>
      </c>
      <c r="R336" s="402">
        <f t="shared" ref="R336:R338" si="167">L336</f>
        <v>0</v>
      </c>
      <c r="S336" s="402"/>
      <c r="T336" s="385"/>
    </row>
    <row r="337" spans="1:20" ht="25.5" customHeight="1">
      <c r="B337" s="36"/>
      <c r="C337" s="86" t="s">
        <v>32</v>
      </c>
      <c r="D337" s="30"/>
      <c r="E337" s="31"/>
      <c r="F337" s="87"/>
      <c r="G337" s="33"/>
      <c r="H337" s="34"/>
      <c r="I337" s="211"/>
      <c r="J337" s="212"/>
      <c r="K337" s="212"/>
      <c r="L337" s="226"/>
      <c r="M337" s="35"/>
      <c r="N337" s="402"/>
      <c r="O337" s="402" t="str">
        <f t="shared" si="164"/>
        <v>재료비</v>
      </c>
      <c r="P337" s="402">
        <f t="shared" si="165"/>
        <v>0</v>
      </c>
      <c r="Q337" s="402">
        <f t="shared" si="166"/>
        <v>0</v>
      </c>
      <c r="R337" s="402">
        <f t="shared" si="167"/>
        <v>0</v>
      </c>
      <c r="S337" s="402"/>
    </row>
    <row r="338" spans="1:20" ht="26.1" customHeight="1">
      <c r="B338" s="37"/>
      <c r="C338" s="38" t="s">
        <v>2398</v>
      </c>
      <c r="D338" s="39" t="s">
        <v>2400</v>
      </c>
      <c r="E338" s="27" t="s">
        <v>1970</v>
      </c>
      <c r="F338" s="61">
        <v>1</v>
      </c>
      <c r="G338" s="40" t="s">
        <v>102</v>
      </c>
      <c r="H338" s="41">
        <v>1</v>
      </c>
      <c r="I338" s="208"/>
      <c r="J338" s="209"/>
      <c r="K338" s="209"/>
      <c r="L338" s="227"/>
      <c r="M338" s="42"/>
      <c r="N338" s="402"/>
      <c r="O338" s="402" t="str">
        <f t="shared" si="164"/>
        <v>구조검토비교량 하중 계산</v>
      </c>
      <c r="P338" s="402">
        <f t="shared" si="165"/>
        <v>0</v>
      </c>
      <c r="Q338" s="402">
        <f t="shared" si="166"/>
        <v>0</v>
      </c>
      <c r="R338" s="402">
        <f t="shared" si="167"/>
        <v>0</v>
      </c>
      <c r="S338" s="402"/>
    </row>
    <row r="339" spans="1:20" ht="26.1" customHeight="1">
      <c r="B339" s="37"/>
      <c r="C339" s="38"/>
      <c r="D339" s="39"/>
      <c r="E339" s="27"/>
      <c r="F339" s="61"/>
      <c r="G339" s="40"/>
      <c r="H339" s="41"/>
      <c r="I339" s="208"/>
      <c r="J339" s="209"/>
      <c r="K339" s="209"/>
      <c r="L339" s="227"/>
      <c r="M339" s="42"/>
      <c r="N339" s="402"/>
      <c r="O339" s="402"/>
      <c r="P339" s="402"/>
      <c r="Q339" s="402"/>
      <c r="R339" s="402"/>
      <c r="S339" s="402"/>
    </row>
    <row r="340" spans="1:20" s="323" customFormat="1" ht="26.1" customHeight="1">
      <c r="A340" s="313"/>
      <c r="B340" s="314">
        <f>B336+1</f>
        <v>333</v>
      </c>
      <c r="C340" s="315" t="s">
        <v>1431</v>
      </c>
      <c r="D340" s="316" t="s">
        <v>1399</v>
      </c>
      <c r="E340" s="317" t="s">
        <v>74</v>
      </c>
      <c r="F340" s="318"/>
      <c r="G340" s="319"/>
      <c r="H340" s="320"/>
      <c r="I340" s="321"/>
      <c r="J340" s="321"/>
      <c r="K340" s="321"/>
      <c r="L340" s="321"/>
      <c r="M340" s="322"/>
      <c r="N340" s="402"/>
      <c r="O340" s="402" t="str">
        <f t="shared" si="40"/>
        <v>수위영상확인장치 설치카메라, 라우터, VPN, 거치대, 라이트 포함</v>
      </c>
      <c r="P340" s="402">
        <f t="shared" si="41"/>
        <v>0</v>
      </c>
      <c r="Q340" s="402">
        <f t="shared" si="42"/>
        <v>0</v>
      </c>
      <c r="R340" s="402">
        <f t="shared" si="43"/>
        <v>0</v>
      </c>
      <c r="S340" s="402"/>
      <c r="T340" s="385"/>
    </row>
    <row r="341" spans="1:20" ht="26.1" customHeight="1">
      <c r="B341" s="126"/>
      <c r="C341" s="60" t="s">
        <v>33</v>
      </c>
      <c r="D341" s="127"/>
      <c r="E341" s="110"/>
      <c r="F341" s="128"/>
      <c r="G341" s="129"/>
      <c r="H341" s="130"/>
      <c r="I341" s="218"/>
      <c r="J341" s="219"/>
      <c r="K341" s="219"/>
      <c r="L341" s="231"/>
      <c r="M341" s="111"/>
      <c r="N341" s="402"/>
      <c r="O341" s="402" t="str">
        <f t="shared" si="40"/>
        <v>노무비</v>
      </c>
      <c r="P341" s="402">
        <f t="shared" si="41"/>
        <v>0</v>
      </c>
      <c r="Q341" s="402">
        <f t="shared" si="42"/>
        <v>0</v>
      </c>
      <c r="R341" s="402">
        <f t="shared" si="43"/>
        <v>0</v>
      </c>
      <c r="S341" s="402"/>
    </row>
    <row r="342" spans="1:20" ht="26.1" customHeight="1">
      <c r="B342" s="126"/>
      <c r="C342" s="39" t="s">
        <v>347</v>
      </c>
      <c r="D342" s="39" t="s">
        <v>67</v>
      </c>
      <c r="E342" s="27" t="s">
        <v>69</v>
      </c>
      <c r="F342" s="128">
        <v>0.32</v>
      </c>
      <c r="G342" s="40" t="s">
        <v>102</v>
      </c>
      <c r="H342" s="340">
        <f t="shared" ref="H342:H348" si="168">F342</f>
        <v>0.32</v>
      </c>
      <c r="I342" s="208"/>
      <c r="J342" s="209"/>
      <c r="K342" s="209"/>
      <c r="L342" s="227"/>
      <c r="M342" s="111" t="s">
        <v>353</v>
      </c>
      <c r="N342" s="402"/>
      <c r="O342" s="402" t="str">
        <f t="shared" si="40"/>
        <v>카메라 설치통신설비공</v>
      </c>
      <c r="P342" s="402">
        <f t="shared" si="41"/>
        <v>0</v>
      </c>
      <c r="Q342" s="402">
        <f t="shared" si="42"/>
        <v>0</v>
      </c>
      <c r="R342" s="402">
        <f t="shared" si="43"/>
        <v>0</v>
      </c>
      <c r="S342" s="402"/>
    </row>
    <row r="343" spans="1:20" ht="26.1" customHeight="1">
      <c r="B343" s="126"/>
      <c r="C343" s="379" t="s">
        <v>348</v>
      </c>
      <c r="D343" s="39" t="s">
        <v>67</v>
      </c>
      <c r="E343" s="27" t="s">
        <v>69</v>
      </c>
      <c r="F343" s="128">
        <v>0.23</v>
      </c>
      <c r="G343" s="40" t="s">
        <v>102</v>
      </c>
      <c r="H343" s="340">
        <f t="shared" si="168"/>
        <v>0.23</v>
      </c>
      <c r="I343" s="208"/>
      <c r="J343" s="209"/>
      <c r="K343" s="209"/>
      <c r="L343" s="227"/>
      <c r="M343" s="111" t="s">
        <v>354</v>
      </c>
      <c r="N343" s="402"/>
      <c r="O343" s="402" t="str">
        <f t="shared" si="40"/>
        <v>원격제어장치 설치통신설비공</v>
      </c>
      <c r="P343" s="402">
        <f t="shared" si="41"/>
        <v>0</v>
      </c>
      <c r="Q343" s="402">
        <f t="shared" si="42"/>
        <v>0</v>
      </c>
      <c r="R343" s="402">
        <f t="shared" si="43"/>
        <v>0</v>
      </c>
      <c r="S343" s="402"/>
    </row>
    <row r="344" spans="1:20" ht="26.1" customHeight="1">
      <c r="B344" s="126"/>
      <c r="C344" s="379" t="s">
        <v>349</v>
      </c>
      <c r="D344" s="39" t="s">
        <v>67</v>
      </c>
      <c r="E344" s="27" t="s">
        <v>69</v>
      </c>
      <c r="F344" s="128">
        <v>0.23</v>
      </c>
      <c r="G344" s="40" t="s">
        <v>102</v>
      </c>
      <c r="H344" s="340">
        <f t="shared" si="168"/>
        <v>0.23</v>
      </c>
      <c r="I344" s="208"/>
      <c r="J344" s="209"/>
      <c r="K344" s="209"/>
      <c r="L344" s="227"/>
      <c r="M344" s="111" t="s">
        <v>353</v>
      </c>
      <c r="N344" s="402"/>
      <c r="O344" s="402" t="str">
        <f t="shared" si="40"/>
        <v>브라켓 설치통신설비공</v>
      </c>
      <c r="P344" s="402">
        <f t="shared" si="41"/>
        <v>0</v>
      </c>
      <c r="Q344" s="402">
        <f t="shared" si="42"/>
        <v>0</v>
      </c>
      <c r="R344" s="402">
        <f t="shared" si="43"/>
        <v>0</v>
      </c>
      <c r="S344" s="402"/>
    </row>
    <row r="345" spans="1:20" ht="26.1" customHeight="1">
      <c r="B345" s="126"/>
      <c r="C345" s="379"/>
      <c r="D345" s="39" t="s">
        <v>64</v>
      </c>
      <c r="E345" s="27" t="s">
        <v>69</v>
      </c>
      <c r="F345" s="128">
        <v>0.23</v>
      </c>
      <c r="G345" s="40" t="s">
        <v>102</v>
      </c>
      <c r="H345" s="340">
        <f t="shared" si="168"/>
        <v>0.23</v>
      </c>
      <c r="I345" s="208"/>
      <c r="J345" s="209"/>
      <c r="K345" s="209"/>
      <c r="L345" s="227"/>
      <c r="M345" s="111" t="s">
        <v>353</v>
      </c>
      <c r="N345" s="402"/>
      <c r="O345" s="402" t="str">
        <f t="shared" si="40"/>
        <v>보통인부</v>
      </c>
      <c r="P345" s="402">
        <f t="shared" si="41"/>
        <v>0</v>
      </c>
      <c r="Q345" s="402">
        <f t="shared" si="42"/>
        <v>0</v>
      </c>
      <c r="R345" s="402">
        <f t="shared" si="43"/>
        <v>0</v>
      </c>
      <c r="S345" s="402"/>
    </row>
    <row r="346" spans="1:20" ht="26.1" customHeight="1">
      <c r="B346" s="126"/>
      <c r="C346" s="379" t="s">
        <v>350</v>
      </c>
      <c r="D346" s="39" t="s">
        <v>67</v>
      </c>
      <c r="E346" s="27" t="s">
        <v>69</v>
      </c>
      <c r="F346" s="128">
        <v>0.52</v>
      </c>
      <c r="G346" s="40" t="s">
        <v>102</v>
      </c>
      <c r="H346" s="340">
        <f t="shared" si="168"/>
        <v>0.52</v>
      </c>
      <c r="I346" s="208"/>
      <c r="J346" s="209"/>
      <c r="K346" s="209"/>
      <c r="L346" s="227"/>
      <c r="M346" s="111" t="s">
        <v>353</v>
      </c>
      <c r="N346" s="402"/>
      <c r="O346" s="402" t="str">
        <f t="shared" si="40"/>
        <v>투광기 설치통신설비공</v>
      </c>
      <c r="P346" s="402">
        <f t="shared" si="41"/>
        <v>0</v>
      </c>
      <c r="Q346" s="402">
        <f t="shared" si="42"/>
        <v>0</v>
      </c>
      <c r="R346" s="402">
        <f t="shared" si="43"/>
        <v>0</v>
      </c>
      <c r="S346" s="402"/>
    </row>
    <row r="347" spans="1:20" ht="26.1" customHeight="1">
      <c r="B347" s="126"/>
      <c r="C347" s="379" t="s">
        <v>351</v>
      </c>
      <c r="D347" s="39" t="s">
        <v>558</v>
      </c>
      <c r="E347" s="27" t="s">
        <v>69</v>
      </c>
      <c r="F347" s="128">
        <v>0.22</v>
      </c>
      <c r="G347" s="40" t="s">
        <v>102</v>
      </c>
      <c r="H347" s="340">
        <f t="shared" si="168"/>
        <v>0.22</v>
      </c>
      <c r="I347" s="208"/>
      <c r="J347" s="209"/>
      <c r="K347" s="209"/>
      <c r="L347" s="227"/>
      <c r="M347" s="111" t="s">
        <v>1558</v>
      </c>
      <c r="N347" s="402"/>
      <c r="O347" s="402" t="str">
        <f t="shared" si="40"/>
        <v>LTE라우터 설치통신설비공</v>
      </c>
      <c r="P347" s="402">
        <f t="shared" si="41"/>
        <v>0</v>
      </c>
      <c r="Q347" s="402">
        <f t="shared" si="42"/>
        <v>0</v>
      </c>
      <c r="R347" s="402">
        <f t="shared" si="43"/>
        <v>0</v>
      </c>
      <c r="S347" s="402"/>
    </row>
    <row r="348" spans="1:20" ht="26.1" customHeight="1">
      <c r="B348" s="126"/>
      <c r="C348" s="379"/>
      <c r="D348" s="39" t="s">
        <v>341</v>
      </c>
      <c r="E348" s="27" t="s">
        <v>69</v>
      </c>
      <c r="F348" s="128">
        <v>0.22</v>
      </c>
      <c r="G348" s="40" t="s">
        <v>102</v>
      </c>
      <c r="H348" s="340">
        <f t="shared" si="168"/>
        <v>0.22</v>
      </c>
      <c r="I348" s="208"/>
      <c r="J348" s="209"/>
      <c r="K348" s="209"/>
      <c r="L348" s="227"/>
      <c r="M348" s="111"/>
      <c r="N348" s="402"/>
      <c r="O348" s="402" t="str">
        <f t="shared" si="40"/>
        <v>S/W시험사</v>
      </c>
      <c r="P348" s="402">
        <f t="shared" si="41"/>
        <v>0</v>
      </c>
      <c r="Q348" s="402">
        <f t="shared" si="42"/>
        <v>0</v>
      </c>
      <c r="R348" s="402">
        <f t="shared" si="43"/>
        <v>0</v>
      </c>
      <c r="S348" s="402"/>
    </row>
    <row r="349" spans="1:20" ht="26.1" customHeight="1">
      <c r="B349" s="545"/>
      <c r="C349" s="115" t="s">
        <v>352</v>
      </c>
      <c r="D349" s="134" t="s">
        <v>67</v>
      </c>
      <c r="E349" s="103" t="s">
        <v>69</v>
      </c>
      <c r="F349" s="648" t="s">
        <v>1461</v>
      </c>
      <c r="G349" s="136" t="s">
        <v>102</v>
      </c>
      <c r="H349" s="137">
        <f>0.7*1.2</f>
        <v>0.84</v>
      </c>
      <c r="I349" s="216"/>
      <c r="J349" s="217"/>
      <c r="K349" s="217"/>
      <c r="L349" s="230"/>
      <c r="M349" s="100" t="s">
        <v>355</v>
      </c>
      <c r="N349" s="402"/>
      <c r="O349" s="402" t="str">
        <f t="shared" si="40"/>
        <v>제어장치 외함 설치통신설비공</v>
      </c>
      <c r="P349" s="402">
        <f t="shared" si="41"/>
        <v>0</v>
      </c>
      <c r="Q349" s="402">
        <f t="shared" si="42"/>
        <v>0</v>
      </c>
      <c r="R349" s="402">
        <f t="shared" si="43"/>
        <v>0</v>
      </c>
      <c r="S349" s="402"/>
    </row>
    <row r="350" spans="1:20" ht="26.1" customHeight="1">
      <c r="B350" s="88"/>
      <c r="C350" s="381"/>
      <c r="D350" s="81"/>
      <c r="E350" s="408"/>
      <c r="F350" s="649"/>
      <c r="G350" s="83"/>
      <c r="H350" s="84"/>
      <c r="I350" s="214"/>
      <c r="J350" s="215"/>
      <c r="K350" s="215"/>
      <c r="L350" s="228"/>
      <c r="M350" s="85"/>
      <c r="N350" s="402"/>
      <c r="O350" s="402" t="str">
        <f t="shared" si="40"/>
        <v/>
      </c>
      <c r="P350" s="402">
        <f t="shared" si="41"/>
        <v>0</v>
      </c>
      <c r="Q350" s="402">
        <f t="shared" si="42"/>
        <v>0</v>
      </c>
      <c r="R350" s="402">
        <f t="shared" si="43"/>
        <v>0</v>
      </c>
      <c r="S350" s="402"/>
    </row>
    <row r="351" spans="1:20" s="323" customFormat="1" ht="26.1" customHeight="1">
      <c r="A351" s="313"/>
      <c r="B351" s="314">
        <f>B340+1</f>
        <v>334</v>
      </c>
      <c r="C351" s="315" t="s">
        <v>1846</v>
      </c>
      <c r="D351" s="316" t="s">
        <v>1399</v>
      </c>
      <c r="E351" s="317" t="s">
        <v>74</v>
      </c>
      <c r="F351" s="318"/>
      <c r="G351" s="319"/>
      <c r="H351" s="320"/>
      <c r="I351" s="321"/>
      <c r="J351" s="321"/>
      <c r="K351" s="321"/>
      <c r="L351" s="321"/>
      <c r="M351" s="322"/>
      <c r="N351" s="402"/>
      <c r="O351" s="402" t="str">
        <f t="shared" ref="O351:O361" si="169">CONCATENATE(C351,D351)</f>
        <v>수위영상확인장치 철거(재활용)카메라, 라우터, VPN, 거치대, 라이트 포함</v>
      </c>
      <c r="P351" s="402">
        <f t="shared" ref="P351:P361" si="170">J351</f>
        <v>0</v>
      </c>
      <c r="Q351" s="402">
        <f t="shared" ref="Q351:Q361" si="171">K351</f>
        <v>0</v>
      </c>
      <c r="R351" s="402">
        <f t="shared" ref="R351:R361" si="172">L351</f>
        <v>0</v>
      </c>
      <c r="S351" s="402"/>
      <c r="T351" s="385"/>
    </row>
    <row r="352" spans="1:20" ht="26.1" customHeight="1">
      <c r="B352" s="126"/>
      <c r="C352" s="60" t="s">
        <v>33</v>
      </c>
      <c r="D352" s="127"/>
      <c r="E352" s="110"/>
      <c r="F352" s="128"/>
      <c r="G352" s="129"/>
      <c r="H352" s="130"/>
      <c r="I352" s="218"/>
      <c r="J352" s="219"/>
      <c r="K352" s="219"/>
      <c r="L352" s="231"/>
      <c r="M352" s="111"/>
      <c r="N352" s="402"/>
      <c r="O352" s="402" t="str">
        <f t="shared" si="169"/>
        <v>노무비</v>
      </c>
      <c r="P352" s="402">
        <f t="shared" si="170"/>
        <v>0</v>
      </c>
      <c r="Q352" s="402">
        <f t="shared" si="171"/>
        <v>0</v>
      </c>
      <c r="R352" s="402">
        <f t="shared" si="172"/>
        <v>0</v>
      </c>
      <c r="S352" s="402"/>
    </row>
    <row r="353" spans="1:20" ht="26.1" customHeight="1">
      <c r="B353" s="126"/>
      <c r="C353" s="39" t="s">
        <v>347</v>
      </c>
      <c r="D353" s="39" t="s">
        <v>67</v>
      </c>
      <c r="E353" s="27" t="s">
        <v>69</v>
      </c>
      <c r="F353" s="128" t="s">
        <v>1848</v>
      </c>
      <c r="G353" s="40" t="s">
        <v>102</v>
      </c>
      <c r="H353" s="340">
        <f>0.32 * 1.8</f>
        <v>0.57600000000000007</v>
      </c>
      <c r="I353" s="208"/>
      <c r="J353" s="209"/>
      <c r="K353" s="209"/>
      <c r="L353" s="227"/>
      <c r="M353" s="111" t="s">
        <v>353</v>
      </c>
      <c r="N353" s="402"/>
      <c r="O353" s="402" t="str">
        <f t="shared" si="169"/>
        <v>카메라 설치통신설비공</v>
      </c>
      <c r="P353" s="402">
        <f t="shared" si="170"/>
        <v>0</v>
      </c>
      <c r="Q353" s="402">
        <f t="shared" si="171"/>
        <v>0</v>
      </c>
      <c r="R353" s="402">
        <f t="shared" si="172"/>
        <v>0</v>
      </c>
      <c r="S353" s="402"/>
    </row>
    <row r="354" spans="1:20" ht="26.1" customHeight="1">
      <c r="B354" s="126"/>
      <c r="C354" s="379" t="s">
        <v>348</v>
      </c>
      <c r="D354" s="39" t="s">
        <v>67</v>
      </c>
      <c r="E354" s="27" t="s">
        <v>69</v>
      </c>
      <c r="F354" s="128" t="s">
        <v>1641</v>
      </c>
      <c r="G354" s="40" t="s">
        <v>102</v>
      </c>
      <c r="H354" s="340">
        <f>0.23*1.8</f>
        <v>0.41400000000000003</v>
      </c>
      <c r="I354" s="208"/>
      <c r="J354" s="209"/>
      <c r="K354" s="209"/>
      <c r="L354" s="227"/>
      <c r="M354" s="111" t="s">
        <v>354</v>
      </c>
      <c r="N354" s="402"/>
      <c r="O354" s="402" t="str">
        <f t="shared" si="169"/>
        <v>원격제어장치 설치통신설비공</v>
      </c>
      <c r="P354" s="402">
        <f t="shared" si="170"/>
        <v>0</v>
      </c>
      <c r="Q354" s="402">
        <f t="shared" si="171"/>
        <v>0</v>
      </c>
      <c r="R354" s="402">
        <f t="shared" si="172"/>
        <v>0</v>
      </c>
      <c r="S354" s="402"/>
    </row>
    <row r="355" spans="1:20" ht="26.1" customHeight="1">
      <c r="B355" s="126"/>
      <c r="C355" s="379" t="s">
        <v>349</v>
      </c>
      <c r="D355" s="39" t="s">
        <v>67</v>
      </c>
      <c r="E355" s="27" t="s">
        <v>69</v>
      </c>
      <c r="F355" s="128" t="s">
        <v>1641</v>
      </c>
      <c r="G355" s="40" t="s">
        <v>102</v>
      </c>
      <c r="H355" s="340">
        <f>0.23 * 1.8</f>
        <v>0.41400000000000003</v>
      </c>
      <c r="I355" s="208"/>
      <c r="J355" s="209"/>
      <c r="K355" s="209"/>
      <c r="L355" s="227"/>
      <c r="M355" s="111" t="s">
        <v>353</v>
      </c>
      <c r="N355" s="402"/>
      <c r="O355" s="402" t="str">
        <f t="shared" si="169"/>
        <v>브라켓 설치통신설비공</v>
      </c>
      <c r="P355" s="402">
        <f t="shared" si="170"/>
        <v>0</v>
      </c>
      <c r="Q355" s="402">
        <f t="shared" si="171"/>
        <v>0</v>
      </c>
      <c r="R355" s="402">
        <f t="shared" si="172"/>
        <v>0</v>
      </c>
      <c r="S355" s="402"/>
    </row>
    <row r="356" spans="1:20" ht="26.1" customHeight="1">
      <c r="B356" s="126"/>
      <c r="C356" s="379"/>
      <c r="D356" s="39" t="s">
        <v>64</v>
      </c>
      <c r="E356" s="27" t="s">
        <v>69</v>
      </c>
      <c r="F356" s="128" t="s">
        <v>1641</v>
      </c>
      <c r="G356" s="40" t="s">
        <v>102</v>
      </c>
      <c r="H356" s="340">
        <f>0.23 * 1.8</f>
        <v>0.41400000000000003</v>
      </c>
      <c r="I356" s="208"/>
      <c r="J356" s="209"/>
      <c r="K356" s="209"/>
      <c r="L356" s="227"/>
      <c r="M356" s="111" t="s">
        <v>353</v>
      </c>
      <c r="N356" s="402"/>
      <c r="O356" s="402" t="str">
        <f t="shared" si="169"/>
        <v>보통인부</v>
      </c>
      <c r="P356" s="402">
        <f t="shared" si="170"/>
        <v>0</v>
      </c>
      <c r="Q356" s="402">
        <f t="shared" si="171"/>
        <v>0</v>
      </c>
      <c r="R356" s="402">
        <f t="shared" si="172"/>
        <v>0</v>
      </c>
      <c r="S356" s="402"/>
    </row>
    <row r="357" spans="1:20" ht="26.1" customHeight="1">
      <c r="B357" s="126"/>
      <c r="C357" s="379" t="s">
        <v>350</v>
      </c>
      <c r="D357" s="39" t="s">
        <v>67</v>
      </c>
      <c r="E357" s="27" t="s">
        <v>69</v>
      </c>
      <c r="F357" s="128" t="s">
        <v>1849</v>
      </c>
      <c r="G357" s="40" t="s">
        <v>102</v>
      </c>
      <c r="H357" s="340">
        <f>0.52 * 1.8</f>
        <v>0.93600000000000005</v>
      </c>
      <c r="I357" s="208"/>
      <c r="J357" s="209"/>
      <c r="K357" s="209"/>
      <c r="L357" s="227"/>
      <c r="M357" s="111" t="s">
        <v>353</v>
      </c>
      <c r="N357" s="402"/>
      <c r="O357" s="402" t="str">
        <f t="shared" si="169"/>
        <v>투광기 설치통신설비공</v>
      </c>
      <c r="P357" s="402">
        <f t="shared" si="170"/>
        <v>0</v>
      </c>
      <c r="Q357" s="402">
        <f t="shared" si="171"/>
        <v>0</v>
      </c>
      <c r="R357" s="402">
        <f t="shared" si="172"/>
        <v>0</v>
      </c>
      <c r="S357" s="402"/>
    </row>
    <row r="358" spans="1:20" ht="26.1" customHeight="1">
      <c r="B358" s="126"/>
      <c r="C358" s="379" t="s">
        <v>351</v>
      </c>
      <c r="D358" s="39" t="s">
        <v>558</v>
      </c>
      <c r="E358" s="27" t="s">
        <v>69</v>
      </c>
      <c r="F358" s="128" t="s">
        <v>1850</v>
      </c>
      <c r="G358" s="40" t="s">
        <v>102</v>
      </c>
      <c r="H358" s="340">
        <f>0.22*1.8</f>
        <v>0.39600000000000002</v>
      </c>
      <c r="I358" s="208"/>
      <c r="J358" s="209"/>
      <c r="K358" s="209"/>
      <c r="L358" s="227"/>
      <c r="M358" s="111" t="s">
        <v>1558</v>
      </c>
      <c r="N358" s="402"/>
      <c r="O358" s="402" t="str">
        <f t="shared" si="169"/>
        <v>LTE라우터 설치통신설비공</v>
      </c>
      <c r="P358" s="402">
        <f t="shared" si="170"/>
        <v>0</v>
      </c>
      <c r="Q358" s="402">
        <f t="shared" si="171"/>
        <v>0</v>
      </c>
      <c r="R358" s="402">
        <f t="shared" si="172"/>
        <v>0</v>
      </c>
      <c r="S358" s="402"/>
    </row>
    <row r="359" spans="1:20" ht="26.1" customHeight="1">
      <c r="B359" s="126"/>
      <c r="C359" s="379"/>
      <c r="D359" s="39" t="s">
        <v>341</v>
      </c>
      <c r="E359" s="27" t="s">
        <v>69</v>
      </c>
      <c r="F359" s="128" t="s">
        <v>1850</v>
      </c>
      <c r="G359" s="40" t="s">
        <v>102</v>
      </c>
      <c r="H359" s="340">
        <f>0.22*1.8</f>
        <v>0.39600000000000002</v>
      </c>
      <c r="I359" s="208"/>
      <c r="J359" s="209"/>
      <c r="K359" s="209"/>
      <c r="L359" s="227"/>
      <c r="M359" s="111"/>
      <c r="N359" s="402"/>
      <c r="O359" s="402" t="str">
        <f t="shared" si="169"/>
        <v>S/W시험사</v>
      </c>
      <c r="P359" s="402">
        <f t="shared" si="170"/>
        <v>0</v>
      </c>
      <c r="Q359" s="402">
        <f t="shared" si="171"/>
        <v>0</v>
      </c>
      <c r="R359" s="402">
        <f t="shared" si="172"/>
        <v>0</v>
      </c>
      <c r="S359" s="402"/>
    </row>
    <row r="360" spans="1:20" ht="26.1" customHeight="1">
      <c r="B360" s="126"/>
      <c r="C360" s="379" t="s">
        <v>352</v>
      </c>
      <c r="D360" s="39" t="s">
        <v>67</v>
      </c>
      <c r="E360" s="27" t="s">
        <v>69</v>
      </c>
      <c r="F360" s="128" t="s">
        <v>1851</v>
      </c>
      <c r="G360" s="40" t="s">
        <v>102</v>
      </c>
      <c r="H360" s="41">
        <f>0.7*1.2*1.5</f>
        <v>1.26</v>
      </c>
      <c r="I360" s="208"/>
      <c r="J360" s="209"/>
      <c r="K360" s="209"/>
      <c r="L360" s="227"/>
      <c r="M360" s="111" t="s">
        <v>355</v>
      </c>
      <c r="N360" s="402"/>
      <c r="O360" s="402" t="str">
        <f t="shared" si="169"/>
        <v>제어장치 외함 설치통신설비공</v>
      </c>
      <c r="P360" s="402">
        <f t="shared" si="170"/>
        <v>0</v>
      </c>
      <c r="Q360" s="402">
        <f t="shared" si="171"/>
        <v>0</v>
      </c>
      <c r="R360" s="402">
        <f t="shared" si="172"/>
        <v>0</v>
      </c>
      <c r="S360" s="402"/>
    </row>
    <row r="361" spans="1:20" ht="26.1" customHeight="1">
      <c r="B361" s="365"/>
      <c r="C361" s="366"/>
      <c r="D361" s="236"/>
      <c r="E361" s="367"/>
      <c r="F361" s="368"/>
      <c r="G361" s="239"/>
      <c r="H361" s="240"/>
      <c r="I361" s="241"/>
      <c r="J361" s="242"/>
      <c r="K361" s="242"/>
      <c r="L361" s="243"/>
      <c r="M361" s="244"/>
      <c r="N361" s="402"/>
      <c r="O361" s="402" t="str">
        <f t="shared" si="169"/>
        <v/>
      </c>
      <c r="P361" s="402">
        <f t="shared" si="170"/>
        <v>0</v>
      </c>
      <c r="Q361" s="402">
        <f t="shared" si="171"/>
        <v>0</v>
      </c>
      <c r="R361" s="402">
        <f t="shared" si="172"/>
        <v>0</v>
      </c>
      <c r="S361" s="402"/>
    </row>
    <row r="362" spans="1:20" s="323" customFormat="1" ht="26.1" customHeight="1">
      <c r="A362" s="313"/>
      <c r="B362" s="314">
        <f>B351+1</f>
        <v>335</v>
      </c>
      <c r="C362" s="315" t="s">
        <v>1995</v>
      </c>
      <c r="D362" s="316" t="s">
        <v>346</v>
      </c>
      <c r="E362" s="317" t="s">
        <v>78</v>
      </c>
      <c r="F362" s="318"/>
      <c r="G362" s="319"/>
      <c r="H362" s="320"/>
      <c r="I362" s="321"/>
      <c r="J362" s="321"/>
      <c r="K362" s="321"/>
      <c r="L362" s="321"/>
      <c r="M362" s="322"/>
      <c r="N362" s="402"/>
      <c r="O362" s="402" t="str">
        <f t="shared" si="40"/>
        <v>UTP 케이블 포설CAT.6</v>
      </c>
      <c r="P362" s="402">
        <f t="shared" si="41"/>
        <v>0</v>
      </c>
      <c r="Q362" s="402">
        <f t="shared" si="42"/>
        <v>0</v>
      </c>
      <c r="R362" s="402">
        <f t="shared" si="43"/>
        <v>0</v>
      </c>
      <c r="S362" s="402"/>
      <c r="T362" s="385"/>
    </row>
    <row r="363" spans="1:20" ht="26.1" customHeight="1">
      <c r="B363" s="29"/>
      <c r="C363" s="47" t="s">
        <v>1404</v>
      </c>
      <c r="D363" s="30"/>
      <c r="E363" s="31"/>
      <c r="F363" s="32"/>
      <c r="G363" s="33"/>
      <c r="H363" s="34"/>
      <c r="I363" s="211"/>
      <c r="J363" s="222"/>
      <c r="K363" s="212"/>
      <c r="L363" s="226"/>
      <c r="M363" s="35"/>
      <c r="N363" s="402"/>
      <c r="O363" s="402" t="str">
        <f t="shared" si="40"/>
        <v>재료비</v>
      </c>
      <c r="P363" s="402">
        <f t="shared" si="41"/>
        <v>0</v>
      </c>
      <c r="Q363" s="402">
        <f t="shared" si="42"/>
        <v>0</v>
      </c>
      <c r="R363" s="402">
        <f t="shared" si="43"/>
        <v>0</v>
      </c>
      <c r="S363" s="402"/>
    </row>
    <row r="364" spans="1:20" ht="26.1" customHeight="1">
      <c r="B364" s="126"/>
      <c r="C364" s="39" t="s">
        <v>345</v>
      </c>
      <c r="D364" s="39" t="s">
        <v>346</v>
      </c>
      <c r="E364" s="27" t="s">
        <v>78</v>
      </c>
      <c r="F364" s="128" t="s">
        <v>1376</v>
      </c>
      <c r="G364" s="40" t="s">
        <v>102</v>
      </c>
      <c r="H364" s="41">
        <f>1*1.03</f>
        <v>1.03</v>
      </c>
      <c r="I364" s="208"/>
      <c r="J364" s="209"/>
      <c r="K364" s="209"/>
      <c r="L364" s="227"/>
      <c r="M364" s="111" t="s">
        <v>356</v>
      </c>
      <c r="N364" s="402"/>
      <c r="O364" s="402" t="str">
        <f t="shared" si="40"/>
        <v>UTP 케이블CAT.6</v>
      </c>
      <c r="P364" s="402">
        <f t="shared" si="41"/>
        <v>0</v>
      </c>
      <c r="Q364" s="402">
        <f t="shared" si="42"/>
        <v>0</v>
      </c>
      <c r="R364" s="402">
        <f t="shared" si="43"/>
        <v>0</v>
      </c>
      <c r="S364" s="402"/>
    </row>
    <row r="365" spans="1:20" ht="26.1" customHeight="1">
      <c r="B365" s="126"/>
      <c r="C365" s="125" t="s">
        <v>33</v>
      </c>
      <c r="D365" s="127"/>
      <c r="E365" s="131"/>
      <c r="F365" s="128"/>
      <c r="G365" s="129"/>
      <c r="H365" s="130"/>
      <c r="I365" s="208"/>
      <c r="J365" s="209"/>
      <c r="K365" s="209"/>
      <c r="L365" s="231"/>
      <c r="M365" s="111"/>
      <c r="N365" s="402"/>
      <c r="O365" s="402" t="str">
        <f t="shared" si="40"/>
        <v>노무비</v>
      </c>
      <c r="P365" s="402">
        <f t="shared" si="41"/>
        <v>0</v>
      </c>
      <c r="Q365" s="402">
        <f t="shared" si="42"/>
        <v>0</v>
      </c>
      <c r="R365" s="402">
        <f t="shared" si="43"/>
        <v>0</v>
      </c>
      <c r="S365" s="402"/>
    </row>
    <row r="366" spans="1:20" ht="26.1" customHeight="1">
      <c r="B366" s="126"/>
      <c r="C366" s="39"/>
      <c r="D366" s="39" t="s">
        <v>304</v>
      </c>
      <c r="E366" s="27" t="s">
        <v>69</v>
      </c>
      <c r="F366" s="128">
        <v>1.4999999999999999E-2</v>
      </c>
      <c r="G366" s="40" t="s">
        <v>102</v>
      </c>
      <c r="H366" s="340">
        <f t="shared" ref="H366" si="173">F366</f>
        <v>1.4999999999999999E-2</v>
      </c>
      <c r="I366" s="208"/>
      <c r="J366" s="209"/>
      <c r="K366" s="209"/>
      <c r="L366" s="227"/>
      <c r="M366" s="111" t="s">
        <v>357</v>
      </c>
      <c r="N366" s="402"/>
      <c r="O366" s="402" t="str">
        <f t="shared" ref="O366:O429" si="174">CONCATENATE(C366,D366)</f>
        <v>통신케이블공</v>
      </c>
      <c r="P366" s="402">
        <f t="shared" ref="P366:P429" si="175">J366</f>
        <v>0</v>
      </c>
      <c r="Q366" s="402">
        <f t="shared" ref="Q366:Q429" si="176">K366</f>
        <v>0</v>
      </c>
      <c r="R366" s="402">
        <f t="shared" ref="R366:R429" si="177">L366</f>
        <v>0</v>
      </c>
      <c r="S366" s="402"/>
    </row>
    <row r="367" spans="1:20" ht="26.1" customHeight="1">
      <c r="B367" s="88"/>
      <c r="C367" s="81"/>
      <c r="D367" s="81"/>
      <c r="E367" s="28"/>
      <c r="F367" s="82"/>
      <c r="G367" s="83"/>
      <c r="H367" s="84"/>
      <c r="I367" s="214"/>
      <c r="J367" s="215"/>
      <c r="K367" s="215"/>
      <c r="L367" s="228"/>
      <c r="M367" s="85"/>
      <c r="N367" s="402"/>
      <c r="O367" s="402" t="str">
        <f t="shared" si="174"/>
        <v/>
      </c>
      <c r="P367" s="402">
        <f t="shared" si="175"/>
        <v>0</v>
      </c>
      <c r="Q367" s="402">
        <f t="shared" si="176"/>
        <v>0</v>
      </c>
      <c r="R367" s="402">
        <f t="shared" si="177"/>
        <v>0</v>
      </c>
      <c r="S367" s="402"/>
    </row>
    <row r="368" spans="1:20" s="323" customFormat="1" ht="26.1" customHeight="1">
      <c r="A368" s="313"/>
      <c r="B368" s="314">
        <f>B362+1</f>
        <v>336</v>
      </c>
      <c r="C368" s="315" t="s">
        <v>1432</v>
      </c>
      <c r="D368" s="316" t="s">
        <v>363</v>
      </c>
      <c r="E368" s="317" t="s">
        <v>74</v>
      </c>
      <c r="F368" s="318"/>
      <c r="G368" s="319"/>
      <c r="H368" s="320"/>
      <c r="I368" s="321"/>
      <c r="J368" s="321"/>
      <c r="K368" s="321"/>
      <c r="L368" s="321"/>
      <c r="M368" s="322"/>
      <c r="N368" s="402"/>
      <c r="O368" s="402" t="str">
        <f t="shared" si="174"/>
        <v>레이더식수위계 거치대 설치거치대, 보호함 포함</v>
      </c>
      <c r="P368" s="402">
        <f t="shared" si="175"/>
        <v>0</v>
      </c>
      <c r="Q368" s="402">
        <f t="shared" si="176"/>
        <v>0</v>
      </c>
      <c r="R368" s="402">
        <f t="shared" si="177"/>
        <v>0</v>
      </c>
      <c r="S368" s="402"/>
      <c r="T368" s="385"/>
    </row>
    <row r="369" spans="1:20" ht="26.1" customHeight="1">
      <c r="B369" s="29"/>
      <c r="C369" s="47" t="s">
        <v>1404</v>
      </c>
      <c r="D369" s="30"/>
      <c r="E369" s="31"/>
      <c r="F369" s="32"/>
      <c r="G369" s="33"/>
      <c r="H369" s="34"/>
      <c r="I369" s="211"/>
      <c r="J369" s="222"/>
      <c r="K369" s="212"/>
      <c r="L369" s="226"/>
      <c r="M369" s="35"/>
      <c r="N369" s="402"/>
      <c r="O369" s="402" t="str">
        <f t="shared" si="174"/>
        <v>재료비</v>
      </c>
      <c r="P369" s="402">
        <f t="shared" si="175"/>
        <v>0</v>
      </c>
      <c r="Q369" s="402">
        <f t="shared" si="176"/>
        <v>0</v>
      </c>
      <c r="R369" s="402">
        <f t="shared" si="177"/>
        <v>0</v>
      </c>
      <c r="S369" s="402"/>
    </row>
    <row r="370" spans="1:20" ht="26.1" customHeight="1">
      <c r="B370" s="126"/>
      <c r="C370" s="39" t="s">
        <v>358</v>
      </c>
      <c r="D370" s="39" t="s">
        <v>359</v>
      </c>
      <c r="E370" s="27" t="s">
        <v>74</v>
      </c>
      <c r="F370" s="128">
        <v>1</v>
      </c>
      <c r="G370" s="40" t="s">
        <v>102</v>
      </c>
      <c r="H370" s="340">
        <f t="shared" ref="H370:H371" si="178">F370</f>
        <v>1</v>
      </c>
      <c r="I370" s="208"/>
      <c r="J370" s="209"/>
      <c r="K370" s="209"/>
      <c r="L370" s="227"/>
      <c r="M370" s="111"/>
      <c r="N370" s="402"/>
      <c r="O370" s="402" t="str">
        <f t="shared" si="174"/>
        <v>레이더식수위계 거치대1.2mx200(mm)</v>
      </c>
      <c r="P370" s="402">
        <f t="shared" si="175"/>
        <v>0</v>
      </c>
      <c r="Q370" s="402">
        <f t="shared" si="176"/>
        <v>0</v>
      </c>
      <c r="R370" s="402">
        <f t="shared" si="177"/>
        <v>0</v>
      </c>
      <c r="S370" s="402"/>
    </row>
    <row r="371" spans="1:20" ht="26.1" customHeight="1">
      <c r="B371" s="126"/>
      <c r="C371" s="39" t="s">
        <v>360</v>
      </c>
      <c r="D371" s="39" t="s">
        <v>361</v>
      </c>
      <c r="E371" s="27" t="s">
        <v>74</v>
      </c>
      <c r="F371" s="128">
        <v>1</v>
      </c>
      <c r="G371" s="40" t="s">
        <v>102</v>
      </c>
      <c r="H371" s="340">
        <f t="shared" si="178"/>
        <v>1</v>
      </c>
      <c r="I371" s="208"/>
      <c r="J371" s="209"/>
      <c r="K371" s="209"/>
      <c r="L371" s="227"/>
      <c r="M371" s="111"/>
      <c r="N371" s="402"/>
      <c r="O371" s="402" t="str">
        <f t="shared" si="174"/>
        <v>레이더식수위계 보호함SUS, 300x300x300(mm)</v>
      </c>
      <c r="P371" s="402">
        <f t="shared" si="175"/>
        <v>0</v>
      </c>
      <c r="Q371" s="402">
        <f t="shared" si="176"/>
        <v>0</v>
      </c>
      <c r="R371" s="402">
        <f t="shared" si="177"/>
        <v>0</v>
      </c>
      <c r="S371" s="402"/>
    </row>
    <row r="372" spans="1:20" ht="26.1" customHeight="1">
      <c r="B372" s="126"/>
      <c r="C372" s="125" t="s">
        <v>33</v>
      </c>
      <c r="D372" s="127"/>
      <c r="E372" s="131"/>
      <c r="F372" s="128"/>
      <c r="G372" s="129"/>
      <c r="H372" s="130"/>
      <c r="I372" s="208"/>
      <c r="J372" s="209"/>
      <c r="K372" s="209"/>
      <c r="L372" s="231"/>
      <c r="M372" s="111"/>
      <c r="N372" s="402"/>
      <c r="O372" s="402" t="str">
        <f t="shared" si="174"/>
        <v>노무비</v>
      </c>
      <c r="P372" s="402">
        <f t="shared" si="175"/>
        <v>0</v>
      </c>
      <c r="Q372" s="402">
        <f t="shared" si="176"/>
        <v>0</v>
      </c>
      <c r="R372" s="402">
        <f t="shared" si="177"/>
        <v>0</v>
      </c>
      <c r="S372" s="402"/>
    </row>
    <row r="373" spans="1:20" ht="26.1" customHeight="1">
      <c r="B373" s="126"/>
      <c r="C373" s="39"/>
      <c r="D373" s="39" t="s">
        <v>67</v>
      </c>
      <c r="E373" s="27" t="s">
        <v>69</v>
      </c>
      <c r="F373" s="128">
        <v>0.15</v>
      </c>
      <c r="G373" s="40" t="s">
        <v>102</v>
      </c>
      <c r="H373" s="340">
        <f t="shared" ref="H373" si="179">F373</f>
        <v>0.15</v>
      </c>
      <c r="I373" s="208"/>
      <c r="J373" s="209"/>
      <c r="K373" s="209"/>
      <c r="L373" s="227"/>
      <c r="M373" s="111" t="s">
        <v>362</v>
      </c>
      <c r="N373" s="402"/>
      <c r="O373" s="402" t="str">
        <f t="shared" si="174"/>
        <v>통신설비공</v>
      </c>
      <c r="P373" s="402">
        <f t="shared" si="175"/>
        <v>0</v>
      </c>
      <c r="Q373" s="402">
        <f t="shared" si="176"/>
        <v>0</v>
      </c>
      <c r="R373" s="402">
        <f t="shared" si="177"/>
        <v>0</v>
      </c>
      <c r="S373" s="402"/>
    </row>
    <row r="374" spans="1:20" ht="26.1" customHeight="1">
      <c r="B374" s="88"/>
      <c r="C374" s="81"/>
      <c r="D374" s="81"/>
      <c r="E374" s="28"/>
      <c r="F374" s="82"/>
      <c r="G374" s="83"/>
      <c r="H374" s="84"/>
      <c r="I374" s="214"/>
      <c r="J374" s="215"/>
      <c r="K374" s="215"/>
      <c r="L374" s="228"/>
      <c r="M374" s="85"/>
      <c r="N374" s="402"/>
      <c r="O374" s="402" t="str">
        <f t="shared" si="174"/>
        <v/>
      </c>
      <c r="P374" s="402">
        <f t="shared" si="175"/>
        <v>0</v>
      </c>
      <c r="Q374" s="402">
        <f t="shared" si="176"/>
        <v>0</v>
      </c>
      <c r="R374" s="402">
        <f t="shared" si="177"/>
        <v>0</v>
      </c>
      <c r="S374" s="402"/>
    </row>
    <row r="375" spans="1:20" s="323" customFormat="1" ht="26.1" customHeight="1">
      <c r="A375" s="313"/>
      <c r="B375" s="314">
        <f>B368+1</f>
        <v>337</v>
      </c>
      <c r="C375" s="315" t="s">
        <v>1683</v>
      </c>
      <c r="D375" s="316" t="s">
        <v>1682</v>
      </c>
      <c r="E375" s="317" t="s">
        <v>74</v>
      </c>
      <c r="F375" s="318"/>
      <c r="G375" s="319"/>
      <c r="H375" s="320"/>
      <c r="I375" s="321"/>
      <c r="J375" s="321"/>
      <c r="K375" s="321"/>
      <c r="L375" s="321"/>
      <c r="M375" s="322"/>
      <c r="N375" s="402"/>
      <c r="O375" s="402" t="str">
        <f t="shared" ref="O375:O380" si="180">CONCATENATE(C375,D375)</f>
        <v>전원케이블 정션박스 설치150*150*90</v>
      </c>
      <c r="P375" s="402">
        <f t="shared" ref="P375:P380" si="181">J375</f>
        <v>0</v>
      </c>
      <c r="Q375" s="402">
        <f t="shared" ref="Q375:Q380" si="182">K375</f>
        <v>0</v>
      </c>
      <c r="R375" s="402">
        <f t="shared" ref="R375:R380" si="183">L375</f>
        <v>0</v>
      </c>
      <c r="S375" s="402"/>
      <c r="T375" s="385"/>
    </row>
    <row r="376" spans="1:20" ht="26.1" customHeight="1">
      <c r="B376" s="29"/>
      <c r="C376" s="47" t="s">
        <v>1404</v>
      </c>
      <c r="D376" s="30"/>
      <c r="E376" s="31"/>
      <c r="F376" s="32"/>
      <c r="G376" s="33"/>
      <c r="H376" s="34"/>
      <c r="I376" s="211"/>
      <c r="J376" s="222"/>
      <c r="K376" s="212"/>
      <c r="L376" s="226"/>
      <c r="M376" s="35"/>
      <c r="N376" s="402"/>
      <c r="O376" s="402" t="str">
        <f t="shared" si="180"/>
        <v>재료비</v>
      </c>
      <c r="P376" s="402">
        <f t="shared" si="181"/>
        <v>0</v>
      </c>
      <c r="Q376" s="402">
        <f t="shared" si="182"/>
        <v>0</v>
      </c>
      <c r="R376" s="402">
        <f t="shared" si="183"/>
        <v>0</v>
      </c>
      <c r="S376" s="402"/>
    </row>
    <row r="377" spans="1:20" ht="26.1" customHeight="1">
      <c r="B377" s="126"/>
      <c r="C377" s="39" t="s">
        <v>1686</v>
      </c>
      <c r="D377" s="39" t="s">
        <v>1682</v>
      </c>
      <c r="E377" s="27" t="s">
        <v>74</v>
      </c>
      <c r="F377" s="128">
        <v>1</v>
      </c>
      <c r="G377" s="40" t="s">
        <v>102</v>
      </c>
      <c r="H377" s="340">
        <f t="shared" ref="H377" si="184">F377</f>
        <v>1</v>
      </c>
      <c r="I377" s="208"/>
      <c r="J377" s="209"/>
      <c r="K377" s="209"/>
      <c r="L377" s="227"/>
      <c r="M377" s="111"/>
      <c r="N377" s="402"/>
      <c r="O377" s="402" t="str">
        <f t="shared" si="180"/>
        <v>전원케이블 정션박스150*150*90</v>
      </c>
      <c r="P377" s="402">
        <f t="shared" si="181"/>
        <v>0</v>
      </c>
      <c r="Q377" s="402">
        <f t="shared" si="182"/>
        <v>0</v>
      </c>
      <c r="R377" s="402">
        <f t="shared" si="183"/>
        <v>0</v>
      </c>
      <c r="S377" s="402"/>
    </row>
    <row r="378" spans="1:20" ht="26.1" customHeight="1">
      <c r="B378" s="126"/>
      <c r="C378" s="125" t="s">
        <v>33</v>
      </c>
      <c r="D378" s="127"/>
      <c r="E378" s="131"/>
      <c r="F378" s="128"/>
      <c r="G378" s="129"/>
      <c r="H378" s="130"/>
      <c r="I378" s="208"/>
      <c r="J378" s="209"/>
      <c r="K378" s="209"/>
      <c r="L378" s="231"/>
      <c r="M378" s="111"/>
      <c r="N378" s="402"/>
      <c r="O378" s="402" t="str">
        <f t="shared" si="180"/>
        <v>노무비</v>
      </c>
      <c r="P378" s="402">
        <f t="shared" si="181"/>
        <v>0</v>
      </c>
      <c r="Q378" s="402">
        <f t="shared" si="182"/>
        <v>0</v>
      </c>
      <c r="R378" s="402">
        <f t="shared" si="183"/>
        <v>0</v>
      </c>
      <c r="S378" s="402"/>
    </row>
    <row r="379" spans="1:20" ht="26.1" customHeight="1">
      <c r="B379" s="126"/>
      <c r="C379" s="39"/>
      <c r="D379" s="39" t="s">
        <v>1688</v>
      </c>
      <c r="E379" s="27" t="s">
        <v>69</v>
      </c>
      <c r="F379" s="128">
        <v>0.8</v>
      </c>
      <c r="G379" s="40" t="s">
        <v>102</v>
      </c>
      <c r="H379" s="340">
        <f t="shared" ref="H379" si="185">F379</f>
        <v>0.8</v>
      </c>
      <c r="I379" s="208"/>
      <c r="J379" s="209"/>
      <c r="K379" s="209"/>
      <c r="L379" s="227"/>
      <c r="M379" s="111" t="s">
        <v>1687</v>
      </c>
      <c r="N379" s="402"/>
      <c r="O379" s="402" t="str">
        <f t="shared" si="180"/>
        <v>통신내선공</v>
      </c>
      <c r="P379" s="402">
        <f t="shared" si="181"/>
        <v>0</v>
      </c>
      <c r="Q379" s="402">
        <f t="shared" si="182"/>
        <v>0</v>
      </c>
      <c r="R379" s="402">
        <f t="shared" si="183"/>
        <v>0</v>
      </c>
      <c r="S379" s="402"/>
    </row>
    <row r="380" spans="1:20" ht="26.1" customHeight="1">
      <c r="B380" s="88"/>
      <c r="C380" s="81"/>
      <c r="D380" s="81"/>
      <c r="E380" s="28"/>
      <c r="F380" s="82"/>
      <c r="G380" s="83"/>
      <c r="H380" s="84"/>
      <c r="I380" s="214"/>
      <c r="J380" s="215"/>
      <c r="K380" s="215"/>
      <c r="L380" s="228"/>
      <c r="M380" s="85"/>
      <c r="N380" s="402"/>
      <c r="O380" s="402" t="str">
        <f t="shared" si="180"/>
        <v/>
      </c>
      <c r="P380" s="402">
        <f t="shared" si="181"/>
        <v>0</v>
      </c>
      <c r="Q380" s="402">
        <f t="shared" si="182"/>
        <v>0</v>
      </c>
      <c r="R380" s="402">
        <f t="shared" si="183"/>
        <v>0</v>
      </c>
      <c r="S380" s="402"/>
    </row>
    <row r="381" spans="1:20" s="323" customFormat="1" ht="26.1" customHeight="1">
      <c r="A381" s="313"/>
      <c r="B381" s="314">
        <f>B375+1</f>
        <v>338</v>
      </c>
      <c r="C381" s="315" t="s">
        <v>1433</v>
      </c>
      <c r="D381" s="316" t="s">
        <v>574</v>
      </c>
      <c r="E381" s="317" t="s">
        <v>38</v>
      </c>
      <c r="F381" s="318"/>
      <c r="G381" s="319"/>
      <c r="H381" s="320"/>
      <c r="I381" s="321"/>
      <c r="J381" s="321"/>
      <c r="K381" s="321"/>
      <c r="L381" s="321"/>
      <c r="M381" s="322"/>
      <c r="N381" s="402"/>
      <c r="O381" s="402" t="str">
        <f t="shared" si="174"/>
        <v>케이블 및 하네스 설치장비전원 연결케이블</v>
      </c>
      <c r="P381" s="402">
        <f t="shared" si="175"/>
        <v>0</v>
      </c>
      <c r="Q381" s="402">
        <f t="shared" si="176"/>
        <v>0</v>
      </c>
      <c r="R381" s="402">
        <f t="shared" si="177"/>
        <v>0</v>
      </c>
      <c r="S381" s="402"/>
      <c r="T381" s="385"/>
    </row>
    <row r="382" spans="1:20" ht="26.1" customHeight="1">
      <c r="B382" s="29"/>
      <c r="C382" s="47" t="s">
        <v>1404</v>
      </c>
      <c r="D382" s="30"/>
      <c r="E382" s="31"/>
      <c r="F382" s="32"/>
      <c r="G382" s="33"/>
      <c r="H382" s="34"/>
      <c r="I382" s="211"/>
      <c r="J382" s="212"/>
      <c r="K382" s="212"/>
      <c r="L382" s="226"/>
      <c r="M382" s="35"/>
      <c r="N382" s="402"/>
      <c r="O382" s="402" t="str">
        <f t="shared" si="174"/>
        <v>재료비</v>
      </c>
      <c r="P382" s="402">
        <f t="shared" si="175"/>
        <v>0</v>
      </c>
      <c r="Q382" s="402">
        <f t="shared" si="176"/>
        <v>0</v>
      </c>
      <c r="R382" s="402">
        <f t="shared" si="177"/>
        <v>0</v>
      </c>
      <c r="S382" s="402"/>
    </row>
    <row r="383" spans="1:20" ht="26.1" customHeight="1">
      <c r="B383" s="48"/>
      <c r="C383" s="39" t="s">
        <v>572</v>
      </c>
      <c r="D383" s="39" t="s">
        <v>574</v>
      </c>
      <c r="E383" s="27" t="s">
        <v>38</v>
      </c>
      <c r="F383" s="61">
        <v>1</v>
      </c>
      <c r="G383" s="40" t="s">
        <v>102</v>
      </c>
      <c r="H383" s="340">
        <f t="shared" ref="H383" si="186">F383</f>
        <v>1</v>
      </c>
      <c r="I383" s="208"/>
      <c r="J383" s="209"/>
      <c r="K383" s="209"/>
      <c r="L383" s="227"/>
      <c r="M383" s="42"/>
      <c r="N383" s="402"/>
      <c r="O383" s="402" t="str">
        <f t="shared" si="174"/>
        <v>케이블 및 하네스장비전원 연결케이블</v>
      </c>
      <c r="P383" s="402">
        <f t="shared" si="175"/>
        <v>0</v>
      </c>
      <c r="Q383" s="402">
        <f t="shared" si="176"/>
        <v>0</v>
      </c>
      <c r="R383" s="402">
        <f t="shared" si="177"/>
        <v>0</v>
      </c>
      <c r="S383" s="402"/>
    </row>
    <row r="384" spans="1:20" ht="26.1" customHeight="1">
      <c r="B384" s="114"/>
      <c r="C384" s="115"/>
      <c r="D384" s="116"/>
      <c r="E384" s="117"/>
      <c r="F384" s="118"/>
      <c r="G384" s="669"/>
      <c r="H384" s="119"/>
      <c r="I384" s="220"/>
      <c r="J384" s="221"/>
      <c r="K384" s="221"/>
      <c r="L384" s="232"/>
      <c r="M384" s="100"/>
      <c r="N384" s="402"/>
      <c r="O384" s="402" t="str">
        <f t="shared" si="174"/>
        <v/>
      </c>
      <c r="P384" s="402">
        <f t="shared" si="175"/>
        <v>0</v>
      </c>
      <c r="Q384" s="402">
        <f t="shared" si="176"/>
        <v>0</v>
      </c>
      <c r="R384" s="402">
        <f t="shared" si="177"/>
        <v>0</v>
      </c>
      <c r="S384" s="402"/>
    </row>
    <row r="385" spans="1:20" s="323" customFormat="1" ht="26.1" customHeight="1">
      <c r="A385" s="313"/>
      <c r="B385" s="314">
        <f>B381+1</f>
        <v>339</v>
      </c>
      <c r="C385" s="315" t="s">
        <v>1429</v>
      </c>
      <c r="D385" s="316" t="s">
        <v>1434</v>
      </c>
      <c r="E385" s="317" t="s">
        <v>38</v>
      </c>
      <c r="F385" s="318"/>
      <c r="G385" s="319"/>
      <c r="H385" s="320"/>
      <c r="I385" s="321"/>
      <c r="J385" s="321"/>
      <c r="K385" s="321"/>
      <c r="L385" s="321"/>
      <c r="M385" s="322"/>
      <c r="N385" s="402"/>
      <c r="O385" s="402" t="str">
        <f t="shared" si="174"/>
        <v>레이더식 수위계 설치80GHz, 검정, 단품</v>
      </c>
      <c r="P385" s="402">
        <f t="shared" si="175"/>
        <v>0</v>
      </c>
      <c r="Q385" s="402">
        <f t="shared" si="176"/>
        <v>0</v>
      </c>
      <c r="R385" s="402">
        <f t="shared" si="177"/>
        <v>0</v>
      </c>
      <c r="S385" s="402"/>
      <c r="T385" s="385"/>
    </row>
    <row r="386" spans="1:20" ht="26.1" customHeight="1">
      <c r="B386" s="643"/>
      <c r="C386" s="644" t="s">
        <v>1404</v>
      </c>
      <c r="D386" s="425"/>
      <c r="E386" s="645"/>
      <c r="F386" s="646"/>
      <c r="G386" s="427"/>
      <c r="H386" s="428"/>
      <c r="I386" s="429"/>
      <c r="J386" s="430"/>
      <c r="K386" s="430"/>
      <c r="L386" s="431"/>
      <c r="M386" s="432"/>
      <c r="N386" s="402"/>
      <c r="O386" s="402" t="str">
        <f t="shared" si="174"/>
        <v>재료비</v>
      </c>
      <c r="P386" s="402">
        <f t="shared" si="175"/>
        <v>0</v>
      </c>
      <c r="Q386" s="402">
        <f t="shared" si="176"/>
        <v>0</v>
      </c>
      <c r="R386" s="402">
        <f t="shared" si="177"/>
        <v>0</v>
      </c>
      <c r="S386" s="402"/>
    </row>
    <row r="387" spans="1:20" ht="26.1" customHeight="1">
      <c r="B387" s="48"/>
      <c r="C387" s="39" t="s">
        <v>84</v>
      </c>
      <c r="D387" s="39" t="s">
        <v>1434</v>
      </c>
      <c r="E387" s="27" t="s">
        <v>38</v>
      </c>
      <c r="F387" s="61">
        <v>1</v>
      </c>
      <c r="G387" s="40" t="s">
        <v>102</v>
      </c>
      <c r="H387" s="340">
        <f t="shared" ref="H387" si="187">F387</f>
        <v>1</v>
      </c>
      <c r="I387" s="208"/>
      <c r="J387" s="209"/>
      <c r="K387" s="209"/>
      <c r="L387" s="227"/>
      <c r="M387" s="42"/>
      <c r="N387" s="402"/>
      <c r="O387" s="402" t="str">
        <f t="shared" si="174"/>
        <v>레이더식 수위계80GHz, 검정, 단품</v>
      </c>
      <c r="P387" s="402">
        <f t="shared" si="175"/>
        <v>0</v>
      </c>
      <c r="Q387" s="402">
        <f t="shared" si="176"/>
        <v>0</v>
      </c>
      <c r="R387" s="402">
        <f t="shared" si="177"/>
        <v>0</v>
      </c>
      <c r="S387" s="402"/>
    </row>
    <row r="388" spans="1:20" ht="26.1" customHeight="1">
      <c r="B388" s="101"/>
      <c r="C388" s="376" t="s">
        <v>33</v>
      </c>
      <c r="D388" s="134"/>
      <c r="E388" s="375"/>
      <c r="F388" s="135"/>
      <c r="G388" s="136"/>
      <c r="H388" s="137"/>
      <c r="I388" s="216"/>
      <c r="J388" s="217"/>
      <c r="K388" s="217"/>
      <c r="L388" s="230"/>
      <c r="M388" s="104"/>
      <c r="N388" s="402"/>
      <c r="O388" s="402" t="str">
        <f t="shared" si="174"/>
        <v>노무비</v>
      </c>
      <c r="P388" s="402">
        <f t="shared" si="175"/>
        <v>0</v>
      </c>
      <c r="Q388" s="402">
        <f t="shared" si="176"/>
        <v>0</v>
      </c>
      <c r="R388" s="402">
        <f t="shared" si="177"/>
        <v>0</v>
      </c>
      <c r="S388" s="402"/>
    </row>
    <row r="389" spans="1:20" ht="26.1" customHeight="1">
      <c r="B389" s="37"/>
      <c r="C389" s="38" t="s">
        <v>159</v>
      </c>
      <c r="D389" s="39" t="s">
        <v>67</v>
      </c>
      <c r="E389" s="27" t="s">
        <v>69</v>
      </c>
      <c r="F389" s="61">
        <v>0.15</v>
      </c>
      <c r="G389" s="40" t="s">
        <v>102</v>
      </c>
      <c r="H389" s="340">
        <f t="shared" ref="H389:H391" si="188">F389</f>
        <v>0.15</v>
      </c>
      <c r="I389" s="208"/>
      <c r="J389" s="209"/>
      <c r="K389" s="209"/>
      <c r="L389" s="227"/>
      <c r="M389" s="42" t="s">
        <v>158</v>
      </c>
      <c r="N389" s="402"/>
      <c r="O389" s="402" t="str">
        <f t="shared" si="174"/>
        <v>브라켓 설치통신설비공</v>
      </c>
      <c r="P389" s="402">
        <f t="shared" si="175"/>
        <v>0</v>
      </c>
      <c r="Q389" s="402">
        <f t="shared" si="176"/>
        <v>0</v>
      </c>
      <c r="R389" s="402">
        <f t="shared" si="177"/>
        <v>0</v>
      </c>
      <c r="S389" s="402"/>
    </row>
    <row r="390" spans="1:20" ht="26.1" customHeight="1">
      <c r="B390" s="37"/>
      <c r="C390" s="38" t="s">
        <v>161</v>
      </c>
      <c r="D390" s="39" t="s">
        <v>67</v>
      </c>
      <c r="E390" s="27" t="s">
        <v>69</v>
      </c>
      <c r="F390" s="61">
        <v>0.1</v>
      </c>
      <c r="G390" s="40" t="s">
        <v>102</v>
      </c>
      <c r="H390" s="340">
        <f t="shared" si="188"/>
        <v>0.1</v>
      </c>
      <c r="I390" s="208"/>
      <c r="J390" s="209"/>
      <c r="K390" s="209"/>
      <c r="L390" s="227"/>
      <c r="M390" s="42"/>
      <c r="N390" s="402"/>
      <c r="O390" s="402" t="str">
        <f t="shared" si="174"/>
        <v>센서 설치통신설비공</v>
      </c>
      <c r="P390" s="402">
        <f t="shared" si="175"/>
        <v>0</v>
      </c>
      <c r="Q390" s="402">
        <f t="shared" si="176"/>
        <v>0</v>
      </c>
      <c r="R390" s="402">
        <f t="shared" si="177"/>
        <v>0</v>
      </c>
      <c r="S390" s="402"/>
    </row>
    <row r="391" spans="1:20" ht="26.1" customHeight="1">
      <c r="B391" s="37"/>
      <c r="C391" s="38" t="s">
        <v>162</v>
      </c>
      <c r="D391" s="39" t="s">
        <v>67</v>
      </c>
      <c r="E391" s="27" t="s">
        <v>69</v>
      </c>
      <c r="F391" s="61">
        <v>0.09</v>
      </c>
      <c r="G391" s="40" t="s">
        <v>102</v>
      </c>
      <c r="H391" s="340">
        <f t="shared" si="188"/>
        <v>0.09</v>
      </c>
      <c r="I391" s="208"/>
      <c r="J391" s="209"/>
      <c r="K391" s="209"/>
      <c r="L391" s="227"/>
      <c r="M391" s="42"/>
      <c r="N391" s="402"/>
      <c r="O391" s="402" t="str">
        <f t="shared" si="174"/>
        <v>시험통신설비공</v>
      </c>
      <c r="P391" s="402">
        <f t="shared" si="175"/>
        <v>0</v>
      </c>
      <c r="Q391" s="402">
        <f t="shared" si="176"/>
        <v>0</v>
      </c>
      <c r="R391" s="402">
        <f t="shared" si="177"/>
        <v>0</v>
      </c>
      <c r="S391" s="402"/>
    </row>
    <row r="392" spans="1:20" ht="26.1" customHeight="1">
      <c r="B392" s="101"/>
      <c r="C392" s="102"/>
      <c r="D392" s="134"/>
      <c r="E392" s="103"/>
      <c r="F392" s="135"/>
      <c r="G392" s="136"/>
      <c r="H392" s="137"/>
      <c r="I392" s="216"/>
      <c r="J392" s="217"/>
      <c r="K392" s="217"/>
      <c r="L392" s="230"/>
      <c r="M392" s="104"/>
      <c r="N392" s="402"/>
      <c r="O392" s="402" t="str">
        <f t="shared" si="174"/>
        <v/>
      </c>
      <c r="P392" s="402">
        <f t="shared" si="175"/>
        <v>0</v>
      </c>
      <c r="Q392" s="402">
        <f t="shared" si="176"/>
        <v>0</v>
      </c>
      <c r="R392" s="402">
        <f t="shared" si="177"/>
        <v>0</v>
      </c>
      <c r="S392" s="402"/>
    </row>
    <row r="393" spans="1:20" s="323" customFormat="1" ht="26.1" customHeight="1">
      <c r="A393" s="313"/>
      <c r="B393" s="314">
        <f>B385+1</f>
        <v>340</v>
      </c>
      <c r="C393" s="315" t="s">
        <v>1379</v>
      </c>
      <c r="D393" s="316" t="s">
        <v>1402</v>
      </c>
      <c r="E393" s="317" t="s">
        <v>38</v>
      </c>
      <c r="F393" s="318"/>
      <c r="G393" s="319"/>
      <c r="H393" s="320"/>
      <c r="I393" s="321"/>
      <c r="J393" s="321"/>
      <c r="K393" s="321"/>
      <c r="L393" s="321"/>
      <c r="M393" s="322"/>
      <c r="N393" s="402"/>
      <c r="O393" s="402" t="str">
        <f t="shared" si="174"/>
        <v>레이더식 수위계 철거(불용)26GHz</v>
      </c>
      <c r="P393" s="402">
        <f t="shared" si="175"/>
        <v>0</v>
      </c>
      <c r="Q393" s="402">
        <f t="shared" si="176"/>
        <v>0</v>
      </c>
      <c r="R393" s="402">
        <f t="shared" si="177"/>
        <v>0</v>
      </c>
      <c r="S393" s="402"/>
      <c r="T393" s="385"/>
    </row>
    <row r="394" spans="1:20" ht="26.1" customHeight="1">
      <c r="B394" s="37"/>
      <c r="C394" s="60" t="s">
        <v>33</v>
      </c>
      <c r="D394" s="39"/>
      <c r="E394" s="26"/>
      <c r="F394" s="61"/>
      <c r="G394" s="40"/>
      <c r="H394" s="41"/>
      <c r="I394" s="208"/>
      <c r="J394" s="209"/>
      <c r="K394" s="209"/>
      <c r="L394" s="227"/>
      <c r="M394" s="506"/>
      <c r="N394" s="402"/>
      <c r="O394" s="402" t="str">
        <f t="shared" si="174"/>
        <v>노무비</v>
      </c>
      <c r="P394" s="402">
        <f t="shared" si="175"/>
        <v>0</v>
      </c>
      <c r="Q394" s="402">
        <f t="shared" si="176"/>
        <v>0</v>
      </c>
      <c r="R394" s="402">
        <f t="shared" si="177"/>
        <v>0</v>
      </c>
      <c r="S394" s="402"/>
    </row>
    <row r="395" spans="1:20" ht="26.1" customHeight="1">
      <c r="B395" s="37"/>
      <c r="C395" s="38" t="s">
        <v>159</v>
      </c>
      <c r="D395" s="39" t="s">
        <v>67</v>
      </c>
      <c r="E395" s="27" t="s">
        <v>69</v>
      </c>
      <c r="F395" s="61" t="s">
        <v>164</v>
      </c>
      <c r="G395" s="40" t="s">
        <v>102</v>
      </c>
      <c r="H395" s="41">
        <f>0.15*0.4</f>
        <v>0.06</v>
      </c>
      <c r="I395" s="208"/>
      <c r="J395" s="209"/>
      <c r="K395" s="209"/>
      <c r="L395" s="227"/>
      <c r="M395" s="42" t="s">
        <v>158</v>
      </c>
      <c r="N395" s="402"/>
      <c r="O395" s="402" t="str">
        <f t="shared" si="174"/>
        <v>브라켓 설치통신설비공</v>
      </c>
      <c r="P395" s="402">
        <f t="shared" si="175"/>
        <v>0</v>
      </c>
      <c r="Q395" s="402">
        <f t="shared" si="176"/>
        <v>0</v>
      </c>
      <c r="R395" s="402">
        <f t="shared" si="177"/>
        <v>0</v>
      </c>
      <c r="S395" s="402"/>
    </row>
    <row r="396" spans="1:20" ht="26.1" customHeight="1">
      <c r="B396" s="37"/>
      <c r="C396" s="38" t="s">
        <v>161</v>
      </c>
      <c r="D396" s="39" t="s">
        <v>67</v>
      </c>
      <c r="E396" s="27" t="s">
        <v>69</v>
      </c>
      <c r="F396" s="61" t="s">
        <v>166</v>
      </c>
      <c r="G396" s="40" t="s">
        <v>102</v>
      </c>
      <c r="H396" s="41">
        <f>0.1*0.4</f>
        <v>4.0000000000000008E-2</v>
      </c>
      <c r="I396" s="208"/>
      <c r="J396" s="209"/>
      <c r="K396" s="209"/>
      <c r="L396" s="227"/>
      <c r="M396" s="42"/>
      <c r="N396" s="402"/>
      <c r="O396" s="402" t="str">
        <f t="shared" si="174"/>
        <v>센서 설치통신설비공</v>
      </c>
      <c r="P396" s="402">
        <f t="shared" si="175"/>
        <v>0</v>
      </c>
      <c r="Q396" s="402">
        <f t="shared" si="176"/>
        <v>0</v>
      </c>
      <c r="R396" s="402">
        <f t="shared" si="177"/>
        <v>0</v>
      </c>
      <c r="S396" s="402"/>
    </row>
    <row r="397" spans="1:20" ht="26.1" customHeight="1">
      <c r="B397" s="37"/>
      <c r="C397" s="38"/>
      <c r="D397" s="39"/>
      <c r="E397" s="27"/>
      <c r="F397" s="61"/>
      <c r="G397" s="40"/>
      <c r="H397" s="41"/>
      <c r="I397" s="208"/>
      <c r="J397" s="209"/>
      <c r="K397" s="209"/>
      <c r="L397" s="227"/>
      <c r="M397" s="42"/>
      <c r="N397" s="402"/>
      <c r="O397" s="402" t="str">
        <f t="shared" si="174"/>
        <v/>
      </c>
      <c r="P397" s="402">
        <f t="shared" si="175"/>
        <v>0</v>
      </c>
      <c r="Q397" s="402">
        <f t="shared" si="176"/>
        <v>0</v>
      </c>
      <c r="R397" s="402">
        <f t="shared" si="177"/>
        <v>0</v>
      </c>
      <c r="S397" s="402"/>
    </row>
    <row r="398" spans="1:20" s="323" customFormat="1" ht="26.1" customHeight="1">
      <c r="A398" s="313"/>
      <c r="B398" s="314">
        <f>B393+1</f>
        <v>341</v>
      </c>
      <c r="C398" s="315" t="s">
        <v>1380</v>
      </c>
      <c r="D398" s="316" t="s">
        <v>1382</v>
      </c>
      <c r="E398" s="317" t="s">
        <v>38</v>
      </c>
      <c r="F398" s="318"/>
      <c r="G398" s="319"/>
      <c r="H398" s="320"/>
      <c r="I398" s="321"/>
      <c r="J398" s="321"/>
      <c r="K398" s="321"/>
      <c r="L398" s="321"/>
      <c r="M398" s="322"/>
      <c r="N398" s="402"/>
      <c r="O398" s="402" t="str">
        <f t="shared" si="174"/>
        <v>레이더식 수위계 철거(재사용)80GHz, 검정, BCD 컨버터, 외함체 포함</v>
      </c>
      <c r="P398" s="402">
        <f t="shared" si="175"/>
        <v>0</v>
      </c>
      <c r="Q398" s="402">
        <f t="shared" si="176"/>
        <v>0</v>
      </c>
      <c r="R398" s="402">
        <f t="shared" si="177"/>
        <v>0</v>
      </c>
      <c r="S398" s="402"/>
      <c r="T398" s="385"/>
    </row>
    <row r="399" spans="1:20" ht="26.1" customHeight="1">
      <c r="B399" s="37"/>
      <c r="C399" s="60" t="s">
        <v>33</v>
      </c>
      <c r="D399" s="39"/>
      <c r="E399" s="26"/>
      <c r="F399" s="61"/>
      <c r="G399" s="40"/>
      <c r="H399" s="41"/>
      <c r="I399" s="208"/>
      <c r="J399" s="209"/>
      <c r="K399" s="209"/>
      <c r="L399" s="227"/>
      <c r="M399" s="42"/>
      <c r="N399" s="402"/>
      <c r="O399" s="402" t="str">
        <f t="shared" si="174"/>
        <v>노무비</v>
      </c>
      <c r="P399" s="402">
        <f t="shared" si="175"/>
        <v>0</v>
      </c>
      <c r="Q399" s="402">
        <f t="shared" si="176"/>
        <v>0</v>
      </c>
      <c r="R399" s="402">
        <f t="shared" si="177"/>
        <v>0</v>
      </c>
      <c r="S399" s="402"/>
    </row>
    <row r="400" spans="1:20" ht="26.1" customHeight="1">
      <c r="B400" s="37"/>
      <c r="C400" s="38" t="s">
        <v>159</v>
      </c>
      <c r="D400" s="39" t="s">
        <v>67</v>
      </c>
      <c r="E400" s="27" t="s">
        <v>69</v>
      </c>
      <c r="F400" s="61" t="s">
        <v>164</v>
      </c>
      <c r="G400" s="40" t="s">
        <v>102</v>
      </c>
      <c r="H400" s="41">
        <f>0.15*0.4</f>
        <v>0.06</v>
      </c>
      <c r="I400" s="208"/>
      <c r="J400" s="209"/>
      <c r="K400" s="209"/>
      <c r="L400" s="227"/>
      <c r="M400" s="42" t="s">
        <v>158</v>
      </c>
      <c r="N400" s="402"/>
      <c r="O400" s="402" t="str">
        <f t="shared" si="174"/>
        <v>브라켓 설치통신설비공</v>
      </c>
      <c r="P400" s="402">
        <f t="shared" si="175"/>
        <v>0</v>
      </c>
      <c r="Q400" s="402">
        <f t="shared" si="176"/>
        <v>0</v>
      </c>
      <c r="R400" s="402">
        <f t="shared" si="177"/>
        <v>0</v>
      </c>
      <c r="S400" s="402"/>
    </row>
    <row r="401" spans="1:20" ht="26.1" customHeight="1">
      <c r="B401" s="37"/>
      <c r="C401" s="38" t="s">
        <v>161</v>
      </c>
      <c r="D401" s="39" t="s">
        <v>67</v>
      </c>
      <c r="E401" s="27" t="s">
        <v>69</v>
      </c>
      <c r="F401" s="61" t="s">
        <v>166</v>
      </c>
      <c r="G401" s="40" t="s">
        <v>102</v>
      </c>
      <c r="H401" s="41">
        <f>0.1*0.4</f>
        <v>4.0000000000000008E-2</v>
      </c>
      <c r="I401" s="208"/>
      <c r="J401" s="209"/>
      <c r="K401" s="209"/>
      <c r="L401" s="227"/>
      <c r="M401" s="42"/>
      <c r="N401" s="402"/>
      <c r="O401" s="402" t="str">
        <f t="shared" si="174"/>
        <v>센서 설치통신설비공</v>
      </c>
      <c r="P401" s="402">
        <f t="shared" si="175"/>
        <v>0</v>
      </c>
      <c r="Q401" s="402">
        <f t="shared" si="176"/>
        <v>0</v>
      </c>
      <c r="R401" s="402">
        <f t="shared" si="177"/>
        <v>0</v>
      </c>
      <c r="S401" s="402"/>
    </row>
    <row r="402" spans="1:20" ht="26.1" customHeight="1">
      <c r="B402" s="101"/>
      <c r="C402" s="102" t="s">
        <v>1394</v>
      </c>
      <c r="D402" s="134"/>
      <c r="E402" s="103"/>
      <c r="F402" s="135"/>
      <c r="G402" s="136"/>
      <c r="H402" s="137"/>
      <c r="I402" s="216"/>
      <c r="J402" s="217"/>
      <c r="K402" s="217"/>
      <c r="L402" s="230"/>
      <c r="M402" s="104"/>
      <c r="N402" s="402"/>
      <c r="O402" s="402" t="str">
        <f t="shared" si="174"/>
        <v>※ 철거(불용), 철거(재사용) 40% 동일</v>
      </c>
      <c r="P402" s="402">
        <f t="shared" si="175"/>
        <v>0</v>
      </c>
      <c r="Q402" s="402">
        <f t="shared" si="176"/>
        <v>0</v>
      </c>
      <c r="R402" s="402">
        <f t="shared" si="177"/>
        <v>0</v>
      </c>
      <c r="S402" s="402"/>
    </row>
    <row r="403" spans="1:20" ht="26.1" customHeight="1">
      <c r="B403" s="101"/>
      <c r="C403" s="102"/>
      <c r="D403" s="134"/>
      <c r="E403" s="103"/>
      <c r="F403" s="135"/>
      <c r="G403" s="136"/>
      <c r="H403" s="137"/>
      <c r="I403" s="216"/>
      <c r="J403" s="217"/>
      <c r="K403" s="217"/>
      <c r="L403" s="230"/>
      <c r="M403" s="104"/>
      <c r="N403" s="402"/>
      <c r="O403" s="402" t="str">
        <f t="shared" si="174"/>
        <v/>
      </c>
      <c r="P403" s="402">
        <f t="shared" si="175"/>
        <v>0</v>
      </c>
      <c r="Q403" s="402">
        <f t="shared" si="176"/>
        <v>0</v>
      </c>
      <c r="R403" s="402">
        <f t="shared" si="177"/>
        <v>0</v>
      </c>
      <c r="S403" s="402"/>
    </row>
    <row r="404" spans="1:20" s="323" customFormat="1" ht="26.1" customHeight="1">
      <c r="A404" s="313"/>
      <c r="B404" s="314">
        <f>B398+1</f>
        <v>342</v>
      </c>
      <c r="C404" s="315" t="s">
        <v>1380</v>
      </c>
      <c r="D404" s="316" t="s">
        <v>1567</v>
      </c>
      <c r="E404" s="317" t="s">
        <v>38</v>
      </c>
      <c r="F404" s="318"/>
      <c r="G404" s="319"/>
      <c r="H404" s="320"/>
      <c r="I404" s="321"/>
      <c r="J404" s="321"/>
      <c r="K404" s="321"/>
      <c r="L404" s="321"/>
      <c r="M404" s="322"/>
      <c r="N404" s="402"/>
      <c r="O404" s="402" t="str">
        <f t="shared" ref="O404:O409" si="189">CONCATENATE(C404,D404)</f>
        <v>레이더식 수위계 철거(재사용)26GHz</v>
      </c>
      <c r="P404" s="402">
        <f t="shared" ref="P404:P409" si="190">J404</f>
        <v>0</v>
      </c>
      <c r="Q404" s="402">
        <f t="shared" ref="Q404:Q409" si="191">K404</f>
        <v>0</v>
      </c>
      <c r="R404" s="402">
        <f t="shared" ref="R404:R409" si="192">L404</f>
        <v>0</v>
      </c>
      <c r="S404" s="402"/>
      <c r="T404" s="385"/>
    </row>
    <row r="405" spans="1:20" ht="26.1" customHeight="1">
      <c r="B405" s="37"/>
      <c r="C405" s="60" t="s">
        <v>33</v>
      </c>
      <c r="D405" s="39"/>
      <c r="E405" s="26"/>
      <c r="F405" s="61"/>
      <c r="G405" s="40"/>
      <c r="H405" s="41"/>
      <c r="I405" s="208"/>
      <c r="J405" s="209"/>
      <c r="K405" s="209"/>
      <c r="L405" s="227"/>
      <c r="M405" s="42"/>
      <c r="N405" s="402"/>
      <c r="O405" s="402" t="str">
        <f t="shared" si="189"/>
        <v>노무비</v>
      </c>
      <c r="P405" s="402">
        <f t="shared" si="190"/>
        <v>0</v>
      </c>
      <c r="Q405" s="402">
        <f t="shared" si="191"/>
        <v>0</v>
      </c>
      <c r="R405" s="402">
        <f t="shared" si="192"/>
        <v>0</v>
      </c>
      <c r="S405" s="402"/>
    </row>
    <row r="406" spans="1:20" ht="26.1" customHeight="1">
      <c r="B406" s="37"/>
      <c r="C406" s="38" t="s">
        <v>159</v>
      </c>
      <c r="D406" s="39" t="s">
        <v>67</v>
      </c>
      <c r="E406" s="27" t="s">
        <v>69</v>
      </c>
      <c r="F406" s="61" t="s">
        <v>164</v>
      </c>
      <c r="G406" s="40" t="s">
        <v>102</v>
      </c>
      <c r="H406" s="41">
        <f>0.15*0.4</f>
        <v>0.06</v>
      </c>
      <c r="I406" s="208"/>
      <c r="J406" s="209"/>
      <c r="K406" s="209"/>
      <c r="L406" s="227"/>
      <c r="M406" s="42" t="s">
        <v>158</v>
      </c>
      <c r="N406" s="402"/>
      <c r="O406" s="402" t="str">
        <f t="shared" si="189"/>
        <v>브라켓 설치통신설비공</v>
      </c>
      <c r="P406" s="402">
        <f t="shared" si="190"/>
        <v>0</v>
      </c>
      <c r="Q406" s="402">
        <f t="shared" si="191"/>
        <v>0</v>
      </c>
      <c r="R406" s="402">
        <f t="shared" si="192"/>
        <v>0</v>
      </c>
      <c r="S406" s="402"/>
    </row>
    <row r="407" spans="1:20" ht="26.1" customHeight="1">
      <c r="B407" s="37"/>
      <c r="C407" s="38" t="s">
        <v>161</v>
      </c>
      <c r="D407" s="39" t="s">
        <v>67</v>
      </c>
      <c r="E407" s="27" t="s">
        <v>69</v>
      </c>
      <c r="F407" s="61" t="s">
        <v>166</v>
      </c>
      <c r="G407" s="40" t="s">
        <v>102</v>
      </c>
      <c r="H407" s="41">
        <f>0.1*0.4</f>
        <v>4.0000000000000008E-2</v>
      </c>
      <c r="I407" s="208"/>
      <c r="J407" s="209"/>
      <c r="K407" s="209"/>
      <c r="L407" s="227"/>
      <c r="M407" s="42"/>
      <c r="N407" s="402"/>
      <c r="O407" s="402" t="str">
        <f t="shared" si="189"/>
        <v>센서 설치통신설비공</v>
      </c>
      <c r="P407" s="402">
        <f t="shared" si="190"/>
        <v>0</v>
      </c>
      <c r="Q407" s="402">
        <f t="shared" si="191"/>
        <v>0</v>
      </c>
      <c r="R407" s="402">
        <f t="shared" si="192"/>
        <v>0</v>
      </c>
      <c r="S407" s="402"/>
    </row>
    <row r="408" spans="1:20" ht="26.1" customHeight="1">
      <c r="B408" s="101"/>
      <c r="C408" s="102" t="s">
        <v>1394</v>
      </c>
      <c r="D408" s="134"/>
      <c r="E408" s="103"/>
      <c r="F408" s="135"/>
      <c r="G408" s="136"/>
      <c r="H408" s="137"/>
      <c r="I408" s="216"/>
      <c r="J408" s="217"/>
      <c r="K408" s="217"/>
      <c r="L408" s="230"/>
      <c r="M408" s="104"/>
      <c r="N408" s="402"/>
      <c r="O408" s="402" t="str">
        <f t="shared" si="189"/>
        <v>※ 철거(불용), 철거(재사용) 40% 동일</v>
      </c>
      <c r="P408" s="402">
        <f t="shared" si="190"/>
        <v>0</v>
      </c>
      <c r="Q408" s="402">
        <f t="shared" si="191"/>
        <v>0</v>
      </c>
      <c r="R408" s="402">
        <f t="shared" si="192"/>
        <v>0</v>
      </c>
      <c r="S408" s="402"/>
    </row>
    <row r="409" spans="1:20" ht="26.1" customHeight="1">
      <c r="B409" s="101"/>
      <c r="C409" s="102"/>
      <c r="D409" s="134"/>
      <c r="E409" s="103"/>
      <c r="F409" s="135"/>
      <c r="G409" s="136"/>
      <c r="H409" s="137"/>
      <c r="I409" s="216"/>
      <c r="J409" s="217"/>
      <c r="K409" s="217"/>
      <c r="L409" s="230"/>
      <c r="M409" s="104"/>
      <c r="N409" s="402"/>
      <c r="O409" s="402" t="str">
        <f t="shared" si="189"/>
        <v/>
      </c>
      <c r="P409" s="402">
        <f t="shared" si="190"/>
        <v>0</v>
      </c>
      <c r="Q409" s="402">
        <f t="shared" si="191"/>
        <v>0</v>
      </c>
      <c r="R409" s="402">
        <f t="shared" si="192"/>
        <v>0</v>
      </c>
      <c r="S409" s="402"/>
    </row>
    <row r="410" spans="1:20" s="323" customFormat="1" ht="26.1" customHeight="1">
      <c r="A410" s="313"/>
      <c r="B410" s="314">
        <f>B404+1</f>
        <v>343</v>
      </c>
      <c r="C410" s="315" t="s">
        <v>1577</v>
      </c>
      <c r="D410" s="316" t="s">
        <v>1652</v>
      </c>
      <c r="E410" s="317" t="s">
        <v>78</v>
      </c>
      <c r="F410" s="318"/>
      <c r="G410" s="319"/>
      <c r="H410" s="320"/>
      <c r="I410" s="321"/>
      <c r="J410" s="321"/>
      <c r="K410" s="321"/>
      <c r="L410" s="321"/>
      <c r="M410" s="322"/>
      <c r="N410" s="402"/>
      <c r="O410" s="402" t="str">
        <f t="shared" si="174"/>
        <v>제어케이블 포설TFR-CVV-SB 1.5㎟ x 2C</v>
      </c>
      <c r="P410" s="402">
        <f t="shared" si="175"/>
        <v>0</v>
      </c>
      <c r="Q410" s="402">
        <f t="shared" si="176"/>
        <v>0</v>
      </c>
      <c r="R410" s="402">
        <f t="shared" si="177"/>
        <v>0</v>
      </c>
      <c r="S410" s="402"/>
      <c r="T410" s="385"/>
    </row>
    <row r="411" spans="1:20" ht="26.1" customHeight="1">
      <c r="B411" s="643"/>
      <c r="C411" s="644" t="s">
        <v>1404</v>
      </c>
      <c r="D411" s="425"/>
      <c r="E411" s="645"/>
      <c r="F411" s="646"/>
      <c r="G411" s="427"/>
      <c r="H411" s="428"/>
      <c r="I411" s="429"/>
      <c r="J411" s="430"/>
      <c r="K411" s="430"/>
      <c r="L411" s="431"/>
      <c r="M411" s="432"/>
      <c r="N411" s="402"/>
      <c r="O411" s="402" t="str">
        <f t="shared" si="174"/>
        <v>재료비</v>
      </c>
      <c r="P411" s="402">
        <f t="shared" si="175"/>
        <v>0</v>
      </c>
      <c r="Q411" s="402">
        <f t="shared" si="176"/>
        <v>0</v>
      </c>
      <c r="R411" s="402">
        <f t="shared" si="177"/>
        <v>0</v>
      </c>
      <c r="S411" s="402"/>
    </row>
    <row r="412" spans="1:20" ht="26.1" customHeight="1">
      <c r="B412" s="48"/>
      <c r="C412" s="39" t="s">
        <v>85</v>
      </c>
      <c r="D412" s="39" t="s">
        <v>571</v>
      </c>
      <c r="E412" s="27" t="s">
        <v>78</v>
      </c>
      <c r="F412" s="61" t="s">
        <v>172</v>
      </c>
      <c r="G412" s="40" t="s">
        <v>102</v>
      </c>
      <c r="H412" s="41">
        <f>1*1.03</f>
        <v>1.03</v>
      </c>
      <c r="I412" s="208"/>
      <c r="J412" s="209"/>
      <c r="K412" s="209"/>
      <c r="L412" s="227"/>
      <c r="M412" s="42" t="s">
        <v>171</v>
      </c>
      <c r="N412" s="402"/>
      <c r="O412" s="402" t="str">
        <f t="shared" si="174"/>
        <v>제어케이블TRF-CVV-SB 1.5SQ*2C</v>
      </c>
      <c r="P412" s="402">
        <f t="shared" si="175"/>
        <v>0</v>
      </c>
      <c r="Q412" s="402">
        <f t="shared" si="176"/>
        <v>0</v>
      </c>
      <c r="R412" s="402">
        <f t="shared" si="177"/>
        <v>0</v>
      </c>
      <c r="S412" s="402"/>
    </row>
    <row r="413" spans="1:20" ht="26.1" customHeight="1">
      <c r="B413" s="37"/>
      <c r="C413" s="60" t="s">
        <v>33</v>
      </c>
      <c r="D413" s="39"/>
      <c r="E413" s="26"/>
      <c r="F413" s="61"/>
      <c r="G413" s="40"/>
      <c r="H413" s="41"/>
      <c r="I413" s="208"/>
      <c r="J413" s="209"/>
      <c r="K413" s="209"/>
      <c r="L413" s="227"/>
      <c r="M413" s="42"/>
      <c r="N413" s="402"/>
      <c r="O413" s="402" t="str">
        <f t="shared" si="174"/>
        <v>노무비</v>
      </c>
      <c r="P413" s="402">
        <f t="shared" si="175"/>
        <v>0</v>
      </c>
      <c r="Q413" s="402">
        <f t="shared" si="176"/>
        <v>0</v>
      </c>
      <c r="R413" s="402">
        <f t="shared" si="177"/>
        <v>0</v>
      </c>
      <c r="S413" s="402"/>
    </row>
    <row r="414" spans="1:20" ht="26.1" customHeight="1">
      <c r="B414" s="37"/>
      <c r="C414" s="38" t="s">
        <v>174</v>
      </c>
      <c r="D414" s="39" t="s">
        <v>304</v>
      </c>
      <c r="E414" s="27" t="s">
        <v>69</v>
      </c>
      <c r="F414" s="61" t="s">
        <v>205</v>
      </c>
      <c r="G414" s="40" t="s">
        <v>102</v>
      </c>
      <c r="H414" s="41">
        <f>0.12/10</f>
        <v>1.2E-2</v>
      </c>
      <c r="I414" s="208"/>
      <c r="J414" s="209"/>
      <c r="K414" s="209"/>
      <c r="L414" s="227"/>
      <c r="M414" s="42" t="s">
        <v>173</v>
      </c>
      <c r="N414" s="402"/>
      <c r="O414" s="402" t="str">
        <f t="shared" si="174"/>
        <v>제어용케이블 포설통신케이블공</v>
      </c>
      <c r="P414" s="402">
        <f t="shared" si="175"/>
        <v>0</v>
      </c>
      <c r="Q414" s="402">
        <f t="shared" si="176"/>
        <v>0</v>
      </c>
      <c r="R414" s="402">
        <f t="shared" si="177"/>
        <v>0</v>
      </c>
      <c r="S414" s="402"/>
    </row>
    <row r="415" spans="1:20" ht="26.1" customHeight="1">
      <c r="B415" s="101"/>
      <c r="C415" s="102"/>
      <c r="D415" s="134"/>
      <c r="E415" s="103"/>
      <c r="F415" s="135"/>
      <c r="G415" s="136"/>
      <c r="H415" s="137"/>
      <c r="I415" s="216"/>
      <c r="J415" s="217"/>
      <c r="K415" s="217"/>
      <c r="L415" s="230"/>
      <c r="M415" s="104"/>
      <c r="N415" s="402"/>
      <c r="O415" s="402"/>
      <c r="P415" s="402"/>
      <c r="Q415" s="402"/>
      <c r="R415" s="402"/>
      <c r="S415" s="402"/>
    </row>
    <row r="416" spans="1:20" ht="26.1" customHeight="1">
      <c r="B416" s="101"/>
      <c r="C416" s="102"/>
      <c r="D416" s="134"/>
      <c r="E416" s="103"/>
      <c r="F416" s="135"/>
      <c r="G416" s="136"/>
      <c r="H416" s="137"/>
      <c r="I416" s="216"/>
      <c r="J416" s="217"/>
      <c r="K416" s="217"/>
      <c r="L416" s="230"/>
      <c r="M416" s="104"/>
      <c r="N416" s="402"/>
      <c r="O416" s="402" t="str">
        <f t="shared" si="174"/>
        <v/>
      </c>
      <c r="P416" s="402">
        <f t="shared" si="175"/>
        <v>0</v>
      </c>
      <c r="Q416" s="402">
        <f t="shared" si="176"/>
        <v>0</v>
      </c>
      <c r="R416" s="402">
        <f t="shared" si="177"/>
        <v>0</v>
      </c>
      <c r="S416" s="402"/>
    </row>
    <row r="417" spans="1:20" s="323" customFormat="1" ht="26.1" customHeight="1">
      <c r="A417" s="313"/>
      <c r="B417" s="314">
        <f>B410+1</f>
        <v>344</v>
      </c>
      <c r="C417" s="315" t="s">
        <v>1588</v>
      </c>
      <c r="D417" s="316" t="s">
        <v>1652</v>
      </c>
      <c r="E417" s="317" t="s">
        <v>78</v>
      </c>
      <c r="F417" s="318"/>
      <c r="G417" s="319"/>
      <c r="H417" s="320"/>
      <c r="I417" s="321"/>
      <c r="J417" s="321"/>
      <c r="K417" s="321"/>
      <c r="L417" s="321"/>
      <c r="M417" s="322"/>
      <c r="N417" s="402"/>
      <c r="O417" s="402" t="str">
        <f t="shared" si="174"/>
        <v>제어케이블 교체TFR-CVV-SB 1.5㎟ x 2C</v>
      </c>
      <c r="P417" s="402">
        <f t="shared" si="175"/>
        <v>0</v>
      </c>
      <c r="Q417" s="402">
        <f t="shared" si="176"/>
        <v>0</v>
      </c>
      <c r="R417" s="402">
        <f t="shared" si="177"/>
        <v>0</v>
      </c>
      <c r="S417" s="402"/>
      <c r="T417" s="385"/>
    </row>
    <row r="418" spans="1:20" ht="26.1" customHeight="1">
      <c r="B418" s="29"/>
      <c r="C418" s="47" t="s">
        <v>1404</v>
      </c>
      <c r="D418" s="30"/>
      <c r="E418" s="31"/>
      <c r="F418" s="32"/>
      <c r="G418" s="33"/>
      <c r="H418" s="34"/>
      <c r="I418" s="211"/>
      <c r="J418" s="212"/>
      <c r="K418" s="212"/>
      <c r="L418" s="226"/>
      <c r="M418" s="35"/>
      <c r="N418" s="402"/>
      <c r="O418" s="402" t="str">
        <f t="shared" si="174"/>
        <v>재료비</v>
      </c>
      <c r="P418" s="402">
        <f t="shared" si="175"/>
        <v>0</v>
      </c>
      <c r="Q418" s="402">
        <f t="shared" si="176"/>
        <v>0</v>
      </c>
      <c r="R418" s="402">
        <f t="shared" si="177"/>
        <v>0</v>
      </c>
      <c r="S418" s="402"/>
    </row>
    <row r="419" spans="1:20" ht="26.1" customHeight="1">
      <c r="B419" s="48"/>
      <c r="C419" s="39" t="s">
        <v>85</v>
      </c>
      <c r="D419" s="39" t="s">
        <v>571</v>
      </c>
      <c r="E419" s="27" t="s">
        <v>78</v>
      </c>
      <c r="F419" s="61" t="s">
        <v>172</v>
      </c>
      <c r="G419" s="40" t="s">
        <v>102</v>
      </c>
      <c r="H419" s="41">
        <f>1*1.03</f>
        <v>1.03</v>
      </c>
      <c r="I419" s="208"/>
      <c r="J419" s="209"/>
      <c r="K419" s="209"/>
      <c r="L419" s="227"/>
      <c r="M419" s="42" t="s">
        <v>171</v>
      </c>
      <c r="N419" s="402"/>
      <c r="O419" s="402" t="str">
        <f t="shared" si="174"/>
        <v>제어케이블TRF-CVV-SB 1.5SQ*2C</v>
      </c>
      <c r="P419" s="402">
        <f t="shared" si="175"/>
        <v>0</v>
      </c>
      <c r="Q419" s="402">
        <f t="shared" si="176"/>
        <v>0</v>
      </c>
      <c r="R419" s="402">
        <f t="shared" si="177"/>
        <v>0</v>
      </c>
      <c r="S419" s="402"/>
    </row>
    <row r="420" spans="1:20" ht="26.1" customHeight="1">
      <c r="B420" s="37"/>
      <c r="C420" s="60" t="s">
        <v>33</v>
      </c>
      <c r="D420" s="39"/>
      <c r="E420" s="26"/>
      <c r="F420" s="61"/>
      <c r="G420" s="40"/>
      <c r="H420" s="41"/>
      <c r="I420" s="208"/>
      <c r="J420" s="209"/>
      <c r="K420" s="209"/>
      <c r="L420" s="227"/>
      <c r="M420" s="42"/>
      <c r="N420" s="402"/>
      <c r="O420" s="402" t="str">
        <f t="shared" si="174"/>
        <v>노무비</v>
      </c>
      <c r="P420" s="402">
        <f t="shared" si="175"/>
        <v>0</v>
      </c>
      <c r="Q420" s="402">
        <f t="shared" si="176"/>
        <v>0</v>
      </c>
      <c r="R420" s="402">
        <f t="shared" si="177"/>
        <v>0</v>
      </c>
      <c r="S420" s="402"/>
    </row>
    <row r="421" spans="1:20" ht="26.1" customHeight="1">
      <c r="B421" s="37"/>
      <c r="C421" s="38" t="s">
        <v>174</v>
      </c>
      <c r="D421" s="39" t="s">
        <v>304</v>
      </c>
      <c r="E421" s="27" t="s">
        <v>69</v>
      </c>
      <c r="F421" s="61" t="s">
        <v>1589</v>
      </c>
      <c r="G421" s="40" t="s">
        <v>102</v>
      </c>
      <c r="H421" s="41">
        <f>(0.12/10)*1.5</f>
        <v>1.8000000000000002E-2</v>
      </c>
      <c r="I421" s="208"/>
      <c r="J421" s="209"/>
      <c r="K421" s="209"/>
      <c r="L421" s="227"/>
      <c r="M421" s="504" t="s">
        <v>173</v>
      </c>
      <c r="N421" s="402"/>
      <c r="O421" s="402" t="str">
        <f t="shared" si="174"/>
        <v>제어용케이블 포설통신케이블공</v>
      </c>
      <c r="P421" s="402">
        <f t="shared" si="175"/>
        <v>0</v>
      </c>
      <c r="Q421" s="402">
        <f t="shared" si="176"/>
        <v>0</v>
      </c>
      <c r="R421" s="402">
        <f t="shared" si="177"/>
        <v>0</v>
      </c>
      <c r="S421" s="402"/>
    </row>
    <row r="422" spans="1:20" ht="26.1" customHeight="1">
      <c r="B422" s="101"/>
      <c r="C422" s="102"/>
      <c r="D422" s="134"/>
      <c r="E422" s="103"/>
      <c r="F422" s="135"/>
      <c r="G422" s="136"/>
      <c r="H422" s="137"/>
      <c r="I422" s="216"/>
      <c r="J422" s="217"/>
      <c r="K422" s="217"/>
      <c r="L422" s="230"/>
      <c r="M422" s="104"/>
      <c r="N422" s="402"/>
      <c r="O422" s="402" t="str">
        <f t="shared" si="174"/>
        <v/>
      </c>
      <c r="P422" s="402">
        <f t="shared" si="175"/>
        <v>0</v>
      </c>
      <c r="Q422" s="402">
        <f t="shared" si="176"/>
        <v>0</v>
      </c>
      <c r="R422" s="402">
        <f t="shared" si="177"/>
        <v>0</v>
      </c>
      <c r="S422" s="402"/>
    </row>
    <row r="423" spans="1:20" s="323" customFormat="1" ht="26.1" customHeight="1">
      <c r="A423" s="313"/>
      <c r="B423" s="314">
        <f>B417+1</f>
        <v>345</v>
      </c>
      <c r="C423" s="315" t="s">
        <v>2170</v>
      </c>
      <c r="D423" s="316" t="s">
        <v>1389</v>
      </c>
      <c r="E423" s="317" t="s">
        <v>30</v>
      </c>
      <c r="F423" s="318"/>
      <c r="G423" s="319"/>
      <c r="H423" s="320"/>
      <c r="I423" s="321"/>
      <c r="J423" s="321"/>
      <c r="K423" s="321"/>
      <c r="L423" s="321"/>
      <c r="M423" s="322"/>
      <c r="N423" s="402"/>
      <c r="O423" s="402" t="str">
        <f t="shared" si="174"/>
        <v>레이더식 수위계 설치80GHz</v>
      </c>
      <c r="P423" s="402">
        <f t="shared" si="175"/>
        <v>0</v>
      </c>
      <c r="Q423" s="402">
        <f t="shared" si="176"/>
        <v>0</v>
      </c>
      <c r="R423" s="402">
        <f t="shared" si="177"/>
        <v>0</v>
      </c>
      <c r="S423" s="402"/>
      <c r="T423" s="385"/>
    </row>
    <row r="424" spans="1:20" ht="26.1" customHeight="1">
      <c r="B424" s="37"/>
      <c r="C424" s="60" t="s">
        <v>33</v>
      </c>
      <c r="D424" s="39"/>
      <c r="E424" s="26"/>
      <c r="F424" s="61"/>
      <c r="G424" s="40"/>
      <c r="H424" s="41"/>
      <c r="I424" s="208"/>
      <c r="J424" s="209"/>
      <c r="K424" s="209"/>
      <c r="L424" s="227"/>
      <c r="M424" s="42"/>
      <c r="N424" s="402"/>
      <c r="O424" s="402" t="str">
        <f t="shared" si="174"/>
        <v>노무비</v>
      </c>
      <c r="P424" s="402">
        <f t="shared" si="175"/>
        <v>0</v>
      </c>
      <c r="Q424" s="402">
        <f t="shared" si="176"/>
        <v>0</v>
      </c>
      <c r="R424" s="402">
        <f t="shared" si="177"/>
        <v>0</v>
      </c>
      <c r="S424" s="402"/>
    </row>
    <row r="425" spans="1:20" ht="26.1" customHeight="1">
      <c r="B425" s="101"/>
      <c r="C425" s="102" t="s">
        <v>159</v>
      </c>
      <c r="D425" s="134" t="s">
        <v>67</v>
      </c>
      <c r="E425" s="103" t="s">
        <v>69</v>
      </c>
      <c r="F425" s="135" t="s">
        <v>212</v>
      </c>
      <c r="G425" s="136" t="s">
        <v>102</v>
      </c>
      <c r="H425" s="137">
        <f>0.15*1.4</f>
        <v>0.21</v>
      </c>
      <c r="I425" s="216"/>
      <c r="J425" s="217"/>
      <c r="K425" s="217"/>
      <c r="L425" s="230"/>
      <c r="M425" s="104" t="s">
        <v>158</v>
      </c>
      <c r="N425" s="402"/>
      <c r="O425" s="402" t="str">
        <f t="shared" si="174"/>
        <v>브라켓 설치통신설비공</v>
      </c>
      <c r="P425" s="402">
        <f t="shared" si="175"/>
        <v>0</v>
      </c>
      <c r="Q425" s="402">
        <f t="shared" si="176"/>
        <v>0</v>
      </c>
      <c r="R425" s="402">
        <f t="shared" si="177"/>
        <v>0</v>
      </c>
      <c r="S425" s="402"/>
    </row>
    <row r="426" spans="1:20" ht="26.1" customHeight="1">
      <c r="B426" s="37"/>
      <c r="C426" s="38" t="s">
        <v>161</v>
      </c>
      <c r="D426" s="39" t="s">
        <v>67</v>
      </c>
      <c r="E426" s="27" t="s">
        <v>69</v>
      </c>
      <c r="F426" s="61" t="s">
        <v>213</v>
      </c>
      <c r="G426" s="40" t="s">
        <v>102</v>
      </c>
      <c r="H426" s="41">
        <f>0.1*1.4</f>
        <v>0.13999999999999999</v>
      </c>
      <c r="I426" s="208"/>
      <c r="J426" s="209"/>
      <c r="K426" s="209"/>
      <c r="L426" s="227"/>
      <c r="M426" s="42"/>
      <c r="N426" s="402"/>
      <c r="O426" s="402" t="str">
        <f t="shared" si="174"/>
        <v>센서 설치통신설비공</v>
      </c>
      <c r="P426" s="402">
        <f t="shared" si="175"/>
        <v>0</v>
      </c>
      <c r="Q426" s="402">
        <f t="shared" si="176"/>
        <v>0</v>
      </c>
      <c r="R426" s="402">
        <f t="shared" si="177"/>
        <v>0</v>
      </c>
      <c r="S426" s="402"/>
    </row>
    <row r="427" spans="1:20" ht="26.1" customHeight="1">
      <c r="B427" s="37"/>
      <c r="C427" s="38" t="s">
        <v>162</v>
      </c>
      <c r="D427" s="39" t="s">
        <v>67</v>
      </c>
      <c r="E427" s="27" t="s">
        <v>69</v>
      </c>
      <c r="F427" s="61">
        <v>0.09</v>
      </c>
      <c r="G427" s="40" t="s">
        <v>102</v>
      </c>
      <c r="H427" s="340">
        <f t="shared" ref="H427" si="193">F427</f>
        <v>0.09</v>
      </c>
      <c r="I427" s="208"/>
      <c r="J427" s="209"/>
      <c r="K427" s="209"/>
      <c r="L427" s="227"/>
      <c r="M427" s="42"/>
      <c r="N427" s="402"/>
      <c r="O427" s="402" t="str">
        <f t="shared" si="174"/>
        <v>시험통신설비공</v>
      </c>
      <c r="P427" s="402">
        <f t="shared" si="175"/>
        <v>0</v>
      </c>
      <c r="Q427" s="402">
        <f t="shared" si="176"/>
        <v>0</v>
      </c>
      <c r="R427" s="402">
        <f t="shared" si="177"/>
        <v>0</v>
      </c>
      <c r="S427" s="402"/>
    </row>
    <row r="428" spans="1:20" ht="26.1" customHeight="1">
      <c r="B428" s="101"/>
      <c r="C428" s="102"/>
      <c r="D428" s="134"/>
      <c r="E428" s="103"/>
      <c r="F428" s="135"/>
      <c r="G428" s="136"/>
      <c r="H428" s="137"/>
      <c r="I428" s="216"/>
      <c r="J428" s="217"/>
      <c r="K428" s="217"/>
      <c r="L428" s="230"/>
      <c r="M428" s="104"/>
      <c r="N428" s="402"/>
      <c r="O428" s="402" t="str">
        <f t="shared" si="174"/>
        <v/>
      </c>
      <c r="P428" s="402">
        <f t="shared" si="175"/>
        <v>0</v>
      </c>
      <c r="Q428" s="402">
        <f t="shared" si="176"/>
        <v>0</v>
      </c>
      <c r="R428" s="402">
        <f t="shared" si="177"/>
        <v>0</v>
      </c>
      <c r="S428" s="402"/>
    </row>
    <row r="429" spans="1:20" s="323" customFormat="1" ht="26.1" customHeight="1">
      <c r="A429" s="313"/>
      <c r="B429" s="314">
        <f>B423+1</f>
        <v>346</v>
      </c>
      <c r="C429" s="315" t="s">
        <v>1390</v>
      </c>
      <c r="D429" s="316" t="s">
        <v>571</v>
      </c>
      <c r="E429" s="317" t="s">
        <v>218</v>
      </c>
      <c r="F429" s="318"/>
      <c r="G429" s="319"/>
      <c r="H429" s="320"/>
      <c r="I429" s="321"/>
      <c r="J429" s="321"/>
      <c r="K429" s="321"/>
      <c r="L429" s="321"/>
      <c r="M429" s="322"/>
      <c r="N429" s="402"/>
      <c r="O429" s="402" t="str">
        <f t="shared" si="174"/>
        <v>전원케이블 철거(불용)TRF-CVV-SB 1.5SQ*2C</v>
      </c>
      <c r="P429" s="402">
        <f t="shared" si="175"/>
        <v>0</v>
      </c>
      <c r="Q429" s="402">
        <f t="shared" si="176"/>
        <v>0</v>
      </c>
      <c r="R429" s="402">
        <f t="shared" si="177"/>
        <v>0</v>
      </c>
      <c r="S429" s="402"/>
      <c r="T429" s="385"/>
    </row>
    <row r="430" spans="1:20" ht="26.1" customHeight="1">
      <c r="B430" s="37"/>
      <c r="C430" s="60" t="s">
        <v>33</v>
      </c>
      <c r="D430" s="39"/>
      <c r="E430" s="26"/>
      <c r="F430" s="61"/>
      <c r="G430" s="40"/>
      <c r="H430" s="41"/>
      <c r="I430" s="208"/>
      <c r="J430" s="209"/>
      <c r="K430" s="209"/>
      <c r="L430" s="227"/>
      <c r="M430" s="42"/>
      <c r="N430" s="402"/>
      <c r="O430" s="402" t="str">
        <f t="shared" ref="O430:O458" si="194">CONCATENATE(C430,D430)</f>
        <v>노무비</v>
      </c>
      <c r="P430" s="402">
        <f t="shared" ref="P430:P458" si="195">J430</f>
        <v>0</v>
      </c>
      <c r="Q430" s="402">
        <f t="shared" ref="Q430:Q458" si="196">K430</f>
        <v>0</v>
      </c>
      <c r="R430" s="402">
        <f t="shared" ref="R430:R458" si="197">L430</f>
        <v>0</v>
      </c>
      <c r="S430" s="402"/>
    </row>
    <row r="431" spans="1:20" ht="26.1" customHeight="1">
      <c r="B431" s="37"/>
      <c r="C431" s="38" t="s">
        <v>174</v>
      </c>
      <c r="D431" s="39" t="s">
        <v>304</v>
      </c>
      <c r="E431" s="27" t="s">
        <v>69</v>
      </c>
      <c r="F431" s="61" t="s">
        <v>1391</v>
      </c>
      <c r="G431" s="40" t="s">
        <v>102</v>
      </c>
      <c r="H431" s="41">
        <f>0.12 / 10 * 0.5</f>
        <v>6.0000000000000001E-3</v>
      </c>
      <c r="I431" s="208"/>
      <c r="J431" s="209"/>
      <c r="K431" s="209"/>
      <c r="L431" s="227"/>
      <c r="M431" s="42" t="s">
        <v>173</v>
      </c>
      <c r="N431" s="402"/>
      <c r="O431" s="402" t="str">
        <f t="shared" si="194"/>
        <v>제어용케이블 포설통신케이블공</v>
      </c>
      <c r="P431" s="402">
        <f t="shared" si="195"/>
        <v>0</v>
      </c>
      <c r="Q431" s="402">
        <f t="shared" si="196"/>
        <v>0</v>
      </c>
      <c r="R431" s="402">
        <f t="shared" si="197"/>
        <v>0</v>
      </c>
      <c r="S431" s="402"/>
    </row>
    <row r="432" spans="1:20" ht="26.1" customHeight="1">
      <c r="B432" s="101"/>
      <c r="C432" s="102"/>
      <c r="D432" s="134"/>
      <c r="E432" s="103"/>
      <c r="F432" s="135"/>
      <c r="G432" s="136"/>
      <c r="H432" s="137"/>
      <c r="I432" s="216"/>
      <c r="J432" s="217"/>
      <c r="K432" s="217"/>
      <c r="L432" s="230"/>
      <c r="M432" s="104"/>
      <c r="N432" s="402"/>
      <c r="O432" s="402" t="str">
        <f t="shared" si="194"/>
        <v/>
      </c>
      <c r="P432" s="402">
        <f t="shared" si="195"/>
        <v>0</v>
      </c>
      <c r="Q432" s="402">
        <f t="shared" si="196"/>
        <v>0</v>
      </c>
      <c r="R432" s="402">
        <f t="shared" si="197"/>
        <v>0</v>
      </c>
      <c r="S432" s="402"/>
    </row>
    <row r="433" spans="1:20" ht="26.1" customHeight="1">
      <c r="B433" s="101"/>
      <c r="C433" s="102"/>
      <c r="D433" s="134"/>
      <c r="E433" s="103"/>
      <c r="F433" s="135"/>
      <c r="G433" s="136"/>
      <c r="H433" s="137"/>
      <c r="I433" s="216"/>
      <c r="J433" s="217"/>
      <c r="K433" s="217"/>
      <c r="L433" s="230"/>
      <c r="M433" s="104"/>
      <c r="N433" s="402"/>
      <c r="O433" s="402" t="str">
        <f t="shared" si="194"/>
        <v/>
      </c>
      <c r="P433" s="402">
        <f t="shared" si="195"/>
        <v>0</v>
      </c>
      <c r="Q433" s="402">
        <f t="shared" si="196"/>
        <v>0</v>
      </c>
      <c r="R433" s="402">
        <f t="shared" si="197"/>
        <v>0</v>
      </c>
      <c r="S433" s="402"/>
    </row>
    <row r="434" spans="1:20" s="323" customFormat="1" ht="26.1" customHeight="1">
      <c r="A434" s="313"/>
      <c r="B434" s="329" t="s">
        <v>180</v>
      </c>
      <c r="C434" s="330"/>
      <c r="D434" s="331"/>
      <c r="E434" s="332"/>
      <c r="F434" s="333"/>
      <c r="G434" s="334"/>
      <c r="H434" s="335"/>
      <c r="I434" s="336"/>
      <c r="J434" s="336"/>
      <c r="K434" s="336"/>
      <c r="L434" s="336"/>
      <c r="M434" s="337"/>
      <c r="N434" s="402"/>
      <c r="O434" s="402" t="str">
        <f t="shared" si="194"/>
        <v/>
      </c>
      <c r="P434" s="402">
        <f t="shared" si="195"/>
        <v>0</v>
      </c>
      <c r="Q434" s="402">
        <f t="shared" si="196"/>
        <v>0</v>
      </c>
      <c r="R434" s="402">
        <f t="shared" si="197"/>
        <v>0</v>
      </c>
      <c r="S434" s="402"/>
      <c r="T434" s="385"/>
    </row>
    <row r="435" spans="1:20" s="323" customFormat="1" ht="26.1" customHeight="1">
      <c r="A435" s="313"/>
      <c r="B435" s="314">
        <v>401</v>
      </c>
      <c r="C435" s="315" t="s">
        <v>1435</v>
      </c>
      <c r="D435" s="316" t="s">
        <v>1437</v>
      </c>
      <c r="E435" s="317" t="s">
        <v>38</v>
      </c>
      <c r="F435" s="318"/>
      <c r="G435" s="319"/>
      <c r="H435" s="320"/>
      <c r="I435" s="321"/>
      <c r="J435" s="321"/>
      <c r="K435" s="321"/>
      <c r="L435" s="321"/>
      <c r="M435" s="322"/>
      <c r="N435" s="402"/>
      <c r="O435" s="402" t="str">
        <f t="shared" si="194"/>
        <v>태양전지 설치12V 100W, 가대포함</v>
      </c>
      <c r="P435" s="402">
        <f t="shared" si="195"/>
        <v>0</v>
      </c>
      <c r="Q435" s="402">
        <f t="shared" si="196"/>
        <v>0</v>
      </c>
      <c r="R435" s="402">
        <f t="shared" si="197"/>
        <v>0</v>
      </c>
      <c r="S435" s="402"/>
      <c r="T435" s="385"/>
    </row>
    <row r="436" spans="1:20" ht="26.1" customHeight="1">
      <c r="B436" s="29"/>
      <c r="C436" s="47" t="s">
        <v>1404</v>
      </c>
      <c r="D436" s="30"/>
      <c r="E436" s="31"/>
      <c r="F436" s="32"/>
      <c r="G436" s="33"/>
      <c r="H436" s="34"/>
      <c r="I436" s="211"/>
      <c r="J436" s="212"/>
      <c r="K436" s="212"/>
      <c r="L436" s="226"/>
      <c r="M436" s="35"/>
      <c r="N436" s="402"/>
      <c r="O436" s="402" t="str">
        <f t="shared" si="194"/>
        <v>재료비</v>
      </c>
      <c r="P436" s="402">
        <f t="shared" si="195"/>
        <v>0</v>
      </c>
      <c r="Q436" s="402">
        <f t="shared" si="196"/>
        <v>0</v>
      </c>
      <c r="R436" s="402">
        <f t="shared" si="197"/>
        <v>0</v>
      </c>
      <c r="S436" s="402"/>
    </row>
    <row r="437" spans="1:20" ht="26.1" customHeight="1">
      <c r="B437" s="48"/>
      <c r="C437" s="39" t="s">
        <v>89</v>
      </c>
      <c r="D437" s="39" t="s">
        <v>1437</v>
      </c>
      <c r="E437" s="27" t="s">
        <v>38</v>
      </c>
      <c r="F437" s="61">
        <v>1</v>
      </c>
      <c r="G437" s="40" t="s">
        <v>108</v>
      </c>
      <c r="H437" s="340">
        <f t="shared" ref="H437" si="198">F437</f>
        <v>1</v>
      </c>
      <c r="I437" s="208"/>
      <c r="J437" s="209"/>
      <c r="K437" s="209"/>
      <c r="L437" s="227"/>
      <c r="M437" s="42"/>
      <c r="N437" s="402"/>
      <c r="O437" s="402" t="str">
        <f t="shared" si="194"/>
        <v>태양전지12V 100W, 가대포함</v>
      </c>
      <c r="P437" s="402">
        <f t="shared" si="195"/>
        <v>0</v>
      </c>
      <c r="Q437" s="402">
        <f t="shared" si="196"/>
        <v>0</v>
      </c>
      <c r="R437" s="402">
        <f t="shared" si="197"/>
        <v>0</v>
      </c>
      <c r="S437" s="402"/>
    </row>
    <row r="438" spans="1:20" ht="26.1" customHeight="1">
      <c r="B438" s="37"/>
      <c r="C438" s="60" t="s">
        <v>33</v>
      </c>
      <c r="D438" s="39"/>
      <c r="E438" s="26"/>
      <c r="F438" s="61"/>
      <c r="G438" s="40"/>
      <c r="H438" s="41"/>
      <c r="I438" s="208"/>
      <c r="J438" s="209"/>
      <c r="K438" s="209"/>
      <c r="L438" s="227"/>
      <c r="M438" s="42"/>
      <c r="N438" s="402"/>
      <c r="O438" s="402" t="str">
        <f t="shared" si="194"/>
        <v>노무비</v>
      </c>
      <c r="P438" s="402">
        <f t="shared" si="195"/>
        <v>0</v>
      </c>
      <c r="Q438" s="402">
        <f t="shared" si="196"/>
        <v>0</v>
      </c>
      <c r="R438" s="402">
        <f t="shared" si="197"/>
        <v>0</v>
      </c>
      <c r="S438" s="402"/>
    </row>
    <row r="439" spans="1:20" ht="26.1" customHeight="1">
      <c r="B439" s="37"/>
      <c r="C439" s="39" t="s">
        <v>182</v>
      </c>
      <c r="D439" s="39" t="s">
        <v>300</v>
      </c>
      <c r="E439" s="27" t="s">
        <v>69</v>
      </c>
      <c r="F439" s="61">
        <v>0.25</v>
      </c>
      <c r="G439" s="40" t="s">
        <v>108</v>
      </c>
      <c r="H439" s="340">
        <f t="shared" ref="H439" si="199">F439</f>
        <v>0.25</v>
      </c>
      <c r="I439" s="208"/>
      <c r="J439" s="209"/>
      <c r="K439" s="209"/>
      <c r="L439" s="227"/>
      <c r="M439" s="42" t="s">
        <v>181</v>
      </c>
      <c r="N439" s="402"/>
      <c r="O439" s="402" t="str">
        <f t="shared" si="194"/>
        <v>태양전지판(100W이하)플랜트전공</v>
      </c>
      <c r="P439" s="402">
        <f t="shared" si="195"/>
        <v>0</v>
      </c>
      <c r="Q439" s="402">
        <f t="shared" si="196"/>
        <v>0</v>
      </c>
      <c r="R439" s="402">
        <f t="shared" si="197"/>
        <v>0</v>
      </c>
      <c r="S439" s="402"/>
    </row>
    <row r="440" spans="1:20" ht="26.1" customHeight="1">
      <c r="B440" s="37"/>
      <c r="C440" s="39"/>
      <c r="D440" s="39"/>
      <c r="E440" s="27"/>
      <c r="F440" s="61"/>
      <c r="G440" s="40"/>
      <c r="H440" s="340"/>
      <c r="I440" s="208"/>
      <c r="J440" s="209"/>
      <c r="K440" s="209"/>
      <c r="L440" s="227"/>
      <c r="M440" s="42"/>
      <c r="N440" s="402"/>
      <c r="O440" s="402"/>
      <c r="P440" s="402"/>
      <c r="Q440" s="402"/>
      <c r="R440" s="402"/>
      <c r="S440" s="402"/>
    </row>
    <row r="441" spans="1:20" ht="26.1" customHeight="1">
      <c r="B441" s="37"/>
      <c r="C441" s="38"/>
      <c r="D441" s="39"/>
      <c r="E441" s="27"/>
      <c r="F441" s="61"/>
      <c r="G441" s="40"/>
      <c r="H441" s="41"/>
      <c r="I441" s="208"/>
      <c r="J441" s="209"/>
      <c r="K441" s="209"/>
      <c r="L441" s="227"/>
      <c r="M441" s="42"/>
      <c r="N441" s="402"/>
      <c r="O441" s="402" t="str">
        <f t="shared" si="194"/>
        <v/>
      </c>
      <c r="P441" s="402">
        <f t="shared" si="195"/>
        <v>0</v>
      </c>
      <c r="Q441" s="402">
        <f t="shared" si="196"/>
        <v>0</v>
      </c>
      <c r="R441" s="402">
        <f t="shared" si="197"/>
        <v>0</v>
      </c>
      <c r="S441" s="402"/>
    </row>
    <row r="442" spans="1:20" s="323" customFormat="1" ht="26.1" customHeight="1">
      <c r="A442" s="313"/>
      <c r="B442" s="314">
        <f>B435+1</f>
        <v>402</v>
      </c>
      <c r="C442" s="315" t="s">
        <v>1435</v>
      </c>
      <c r="D442" s="316" t="s">
        <v>1436</v>
      </c>
      <c r="E442" s="317" t="s">
        <v>38</v>
      </c>
      <c r="F442" s="318"/>
      <c r="G442" s="319"/>
      <c r="H442" s="320"/>
      <c r="I442" s="321"/>
      <c r="J442" s="321"/>
      <c r="K442" s="321"/>
      <c r="L442" s="321"/>
      <c r="M442" s="322"/>
      <c r="N442" s="402"/>
      <c r="O442" s="402" t="str">
        <f t="shared" si="194"/>
        <v>태양전지 설치12V 100W, 가대포함 * 2</v>
      </c>
      <c r="P442" s="402">
        <f t="shared" si="195"/>
        <v>0</v>
      </c>
      <c r="Q442" s="402">
        <f t="shared" si="196"/>
        <v>0</v>
      </c>
      <c r="R442" s="402">
        <f t="shared" si="197"/>
        <v>0</v>
      </c>
      <c r="S442" s="402"/>
      <c r="T442" s="385"/>
    </row>
    <row r="443" spans="1:20" ht="26.1" customHeight="1">
      <c r="B443" s="29"/>
      <c r="C443" s="47" t="s">
        <v>1404</v>
      </c>
      <c r="D443" s="30"/>
      <c r="E443" s="31"/>
      <c r="F443" s="32"/>
      <c r="G443" s="33"/>
      <c r="H443" s="34"/>
      <c r="I443" s="211"/>
      <c r="J443" s="212"/>
      <c r="K443" s="212"/>
      <c r="L443" s="226"/>
      <c r="M443" s="35"/>
      <c r="N443" s="402"/>
      <c r="O443" s="402" t="str">
        <f t="shared" si="194"/>
        <v>재료비</v>
      </c>
      <c r="P443" s="402">
        <f t="shared" si="195"/>
        <v>0</v>
      </c>
      <c r="Q443" s="402">
        <f t="shared" si="196"/>
        <v>0</v>
      </c>
      <c r="R443" s="402">
        <f t="shared" si="197"/>
        <v>0</v>
      </c>
      <c r="S443" s="402"/>
    </row>
    <row r="444" spans="1:20" ht="26.1" customHeight="1">
      <c r="B444" s="48"/>
      <c r="C444" s="39" t="s">
        <v>89</v>
      </c>
      <c r="D444" s="39" t="s">
        <v>1437</v>
      </c>
      <c r="E444" s="27" t="s">
        <v>38</v>
      </c>
      <c r="F444" s="61">
        <v>2</v>
      </c>
      <c r="G444" s="40" t="s">
        <v>108</v>
      </c>
      <c r="H444" s="340">
        <f t="shared" ref="H444" si="200">F444</f>
        <v>2</v>
      </c>
      <c r="I444" s="208"/>
      <c r="J444" s="209"/>
      <c r="K444" s="209"/>
      <c r="L444" s="227"/>
      <c r="M444" s="42"/>
      <c r="N444" s="402"/>
      <c r="O444" s="402" t="str">
        <f t="shared" si="194"/>
        <v>태양전지12V 100W, 가대포함</v>
      </c>
      <c r="P444" s="402">
        <f t="shared" si="195"/>
        <v>0</v>
      </c>
      <c r="Q444" s="402">
        <f t="shared" si="196"/>
        <v>0</v>
      </c>
      <c r="R444" s="402">
        <f t="shared" si="197"/>
        <v>0</v>
      </c>
      <c r="S444" s="402"/>
    </row>
    <row r="445" spans="1:20" ht="26.1" customHeight="1">
      <c r="B445" s="101"/>
      <c r="C445" s="376" t="s">
        <v>33</v>
      </c>
      <c r="D445" s="134"/>
      <c r="E445" s="375"/>
      <c r="F445" s="135"/>
      <c r="G445" s="136"/>
      <c r="H445" s="137"/>
      <c r="I445" s="216"/>
      <c r="J445" s="217"/>
      <c r="K445" s="217"/>
      <c r="L445" s="230"/>
      <c r="M445" s="104"/>
      <c r="N445" s="402"/>
      <c r="O445" s="402" t="str">
        <f t="shared" si="194"/>
        <v>노무비</v>
      </c>
      <c r="P445" s="402">
        <f t="shared" si="195"/>
        <v>0</v>
      </c>
      <c r="Q445" s="402">
        <f t="shared" si="196"/>
        <v>0</v>
      </c>
      <c r="R445" s="402">
        <f t="shared" si="197"/>
        <v>0</v>
      </c>
      <c r="S445" s="402"/>
    </row>
    <row r="446" spans="1:20" ht="26.1" customHeight="1">
      <c r="B446" s="37"/>
      <c r="C446" s="39" t="s">
        <v>182</v>
      </c>
      <c r="D446" s="39" t="s">
        <v>300</v>
      </c>
      <c r="E446" s="26" t="s">
        <v>69</v>
      </c>
      <c r="F446" s="61" t="s">
        <v>564</v>
      </c>
      <c r="G446" s="40" t="s">
        <v>108</v>
      </c>
      <c r="H446" s="41">
        <f>0.25*2</f>
        <v>0.5</v>
      </c>
      <c r="I446" s="208"/>
      <c r="J446" s="209"/>
      <c r="K446" s="209"/>
      <c r="L446" s="227"/>
      <c r="M446" s="42" t="s">
        <v>181</v>
      </c>
      <c r="N446" s="402"/>
      <c r="O446" s="402" t="str">
        <f t="shared" si="194"/>
        <v>태양전지판(100W이하)플랜트전공</v>
      </c>
      <c r="P446" s="402">
        <f t="shared" si="195"/>
        <v>0</v>
      </c>
      <c r="Q446" s="402">
        <f t="shared" si="196"/>
        <v>0</v>
      </c>
      <c r="R446" s="402">
        <f t="shared" si="197"/>
        <v>0</v>
      </c>
      <c r="S446" s="402"/>
    </row>
    <row r="447" spans="1:20" ht="26.1" customHeight="1">
      <c r="B447" s="37"/>
      <c r="C447" s="60"/>
      <c r="D447" s="39"/>
      <c r="E447" s="26"/>
      <c r="F447" s="61"/>
      <c r="G447" s="40"/>
      <c r="H447" s="41"/>
      <c r="I447" s="208"/>
      <c r="J447" s="209"/>
      <c r="K447" s="209"/>
      <c r="L447" s="227"/>
      <c r="M447" s="42"/>
      <c r="N447" s="402"/>
      <c r="O447" s="402" t="str">
        <f t="shared" si="194"/>
        <v/>
      </c>
      <c r="P447" s="402">
        <f t="shared" si="195"/>
        <v>0</v>
      </c>
      <c r="Q447" s="402">
        <f t="shared" si="196"/>
        <v>0</v>
      </c>
      <c r="R447" s="402">
        <f t="shared" si="197"/>
        <v>0</v>
      </c>
      <c r="S447" s="402"/>
    </row>
    <row r="448" spans="1:20" s="323" customFormat="1" ht="26.1" customHeight="1">
      <c r="A448" s="313"/>
      <c r="B448" s="314">
        <f>B442+1</f>
        <v>403</v>
      </c>
      <c r="C448" s="315" t="s">
        <v>1435</v>
      </c>
      <c r="D448" s="316" t="s">
        <v>1601</v>
      </c>
      <c r="E448" s="317" t="s">
        <v>38</v>
      </c>
      <c r="F448" s="318"/>
      <c r="G448" s="319"/>
      <c r="H448" s="320"/>
      <c r="I448" s="321"/>
      <c r="J448" s="321"/>
      <c r="K448" s="321"/>
      <c r="L448" s="321"/>
      <c r="M448" s="322"/>
      <c r="N448" s="402"/>
      <c r="O448" s="402" t="str">
        <f t="shared" ref="O448:O453" si="201">CONCATENATE(C448,D448)</f>
        <v>태양전지 설치12V 100W, 가대포함 * 4</v>
      </c>
      <c r="P448" s="402">
        <f t="shared" ref="P448:P453" si="202">J448</f>
        <v>0</v>
      </c>
      <c r="Q448" s="402">
        <f t="shared" ref="Q448:Q453" si="203">K448</f>
        <v>0</v>
      </c>
      <c r="R448" s="402">
        <f t="shared" ref="R448:R453" si="204">L448</f>
        <v>0</v>
      </c>
      <c r="S448" s="402"/>
      <c r="T448" s="385"/>
    </row>
    <row r="449" spans="1:20" ht="26.1" customHeight="1">
      <c r="B449" s="29"/>
      <c r="C449" s="47" t="s">
        <v>1404</v>
      </c>
      <c r="D449" s="30"/>
      <c r="E449" s="31"/>
      <c r="F449" s="32"/>
      <c r="G449" s="33"/>
      <c r="H449" s="34"/>
      <c r="I449" s="211"/>
      <c r="J449" s="212"/>
      <c r="K449" s="212"/>
      <c r="L449" s="226"/>
      <c r="M449" s="35"/>
      <c r="N449" s="402"/>
      <c r="O449" s="402" t="str">
        <f t="shared" si="201"/>
        <v>재료비</v>
      </c>
      <c r="P449" s="402">
        <f t="shared" si="202"/>
        <v>0</v>
      </c>
      <c r="Q449" s="402">
        <f t="shared" si="203"/>
        <v>0</v>
      </c>
      <c r="R449" s="402">
        <f t="shared" si="204"/>
        <v>0</v>
      </c>
      <c r="S449" s="402"/>
    </row>
    <row r="450" spans="1:20" ht="26.1" customHeight="1">
      <c r="B450" s="48"/>
      <c r="C450" s="39" t="s">
        <v>89</v>
      </c>
      <c r="D450" s="39" t="s">
        <v>1437</v>
      </c>
      <c r="E450" s="27" t="s">
        <v>38</v>
      </c>
      <c r="F450" s="61">
        <v>4</v>
      </c>
      <c r="G450" s="40" t="s">
        <v>102</v>
      </c>
      <c r="H450" s="340">
        <f t="shared" ref="H450" si="205">F450</f>
        <v>4</v>
      </c>
      <c r="I450" s="208"/>
      <c r="J450" s="209"/>
      <c r="K450" s="209"/>
      <c r="L450" s="227"/>
      <c r="M450" s="42"/>
      <c r="N450" s="402"/>
      <c r="O450" s="402" t="str">
        <f t="shared" si="201"/>
        <v>태양전지12V 100W, 가대포함</v>
      </c>
      <c r="P450" s="402">
        <f t="shared" si="202"/>
        <v>0</v>
      </c>
      <c r="Q450" s="402">
        <f t="shared" si="203"/>
        <v>0</v>
      </c>
      <c r="R450" s="402">
        <f t="shared" si="204"/>
        <v>0</v>
      </c>
      <c r="S450" s="402"/>
    </row>
    <row r="451" spans="1:20" ht="26.1" customHeight="1">
      <c r="B451" s="101"/>
      <c r="C451" s="376" t="s">
        <v>33</v>
      </c>
      <c r="D451" s="134"/>
      <c r="E451" s="375"/>
      <c r="F451" s="135"/>
      <c r="G451" s="136"/>
      <c r="H451" s="137"/>
      <c r="I451" s="216"/>
      <c r="J451" s="217"/>
      <c r="K451" s="217"/>
      <c r="L451" s="230"/>
      <c r="M451" s="104"/>
      <c r="N451" s="402"/>
      <c r="O451" s="402" t="str">
        <f t="shared" si="201"/>
        <v>노무비</v>
      </c>
      <c r="P451" s="402">
        <f t="shared" si="202"/>
        <v>0</v>
      </c>
      <c r="Q451" s="402">
        <f t="shared" si="203"/>
        <v>0</v>
      </c>
      <c r="R451" s="402">
        <f t="shared" si="204"/>
        <v>0</v>
      </c>
      <c r="S451" s="402"/>
    </row>
    <row r="452" spans="1:20" ht="26.1" customHeight="1">
      <c r="B452" s="37"/>
      <c r="C452" s="39" t="s">
        <v>182</v>
      </c>
      <c r="D452" s="39" t="s">
        <v>300</v>
      </c>
      <c r="E452" s="26" t="s">
        <v>69</v>
      </c>
      <c r="F452" s="61" t="s">
        <v>1602</v>
      </c>
      <c r="G452" s="40" t="s">
        <v>102</v>
      </c>
      <c r="H452" s="41">
        <f>0.25*4</f>
        <v>1</v>
      </c>
      <c r="I452" s="208"/>
      <c r="J452" s="209"/>
      <c r="K452" s="209"/>
      <c r="L452" s="227"/>
      <c r="M452" s="42" t="s">
        <v>181</v>
      </c>
      <c r="N452" s="402"/>
      <c r="O452" s="402" t="str">
        <f t="shared" si="201"/>
        <v>태양전지판(100W이하)플랜트전공</v>
      </c>
      <c r="P452" s="402">
        <f t="shared" si="202"/>
        <v>0</v>
      </c>
      <c r="Q452" s="402">
        <f t="shared" si="203"/>
        <v>0</v>
      </c>
      <c r="R452" s="402">
        <f t="shared" si="204"/>
        <v>0</v>
      </c>
      <c r="S452" s="402"/>
    </row>
    <row r="453" spans="1:20" ht="26.1" customHeight="1">
      <c r="B453" s="37"/>
      <c r="C453" s="60"/>
      <c r="D453" s="39"/>
      <c r="E453" s="26"/>
      <c r="F453" s="61"/>
      <c r="G453" s="40"/>
      <c r="H453" s="41"/>
      <c r="I453" s="208"/>
      <c r="J453" s="209"/>
      <c r="K453" s="209"/>
      <c r="L453" s="227"/>
      <c r="M453" s="42"/>
      <c r="N453" s="402"/>
      <c r="O453" s="402" t="str">
        <f t="shared" si="201"/>
        <v/>
      </c>
      <c r="P453" s="402">
        <f t="shared" si="202"/>
        <v>0</v>
      </c>
      <c r="Q453" s="402">
        <f t="shared" si="203"/>
        <v>0</v>
      </c>
      <c r="R453" s="402">
        <f t="shared" si="204"/>
        <v>0</v>
      </c>
      <c r="S453" s="402"/>
    </row>
    <row r="454" spans="1:20" s="323" customFormat="1" ht="26.1" customHeight="1">
      <c r="A454" s="313"/>
      <c r="B454" s="314">
        <f>B448+1</f>
        <v>404</v>
      </c>
      <c r="C454" s="315" t="s">
        <v>1435</v>
      </c>
      <c r="D454" s="316" t="s">
        <v>101</v>
      </c>
      <c r="E454" s="317" t="s">
        <v>38</v>
      </c>
      <c r="F454" s="318"/>
      <c r="G454" s="319"/>
      <c r="H454" s="320"/>
      <c r="I454" s="321"/>
      <c r="J454" s="321"/>
      <c r="K454" s="321"/>
      <c r="L454" s="321"/>
      <c r="M454" s="322"/>
      <c r="N454" s="402"/>
      <c r="O454" s="402" t="str">
        <f t="shared" si="194"/>
        <v>태양전지 설치12V 120W, 가대포함</v>
      </c>
      <c r="P454" s="402">
        <f t="shared" si="195"/>
        <v>0</v>
      </c>
      <c r="Q454" s="402">
        <f t="shared" si="196"/>
        <v>0</v>
      </c>
      <c r="R454" s="402">
        <f t="shared" si="197"/>
        <v>0</v>
      </c>
      <c r="S454" s="402"/>
      <c r="T454" s="385"/>
    </row>
    <row r="455" spans="1:20" ht="26.1" customHeight="1">
      <c r="B455" s="29"/>
      <c r="C455" s="47" t="s">
        <v>1404</v>
      </c>
      <c r="D455" s="30"/>
      <c r="E455" s="31"/>
      <c r="F455" s="32"/>
      <c r="G455" s="33"/>
      <c r="H455" s="34"/>
      <c r="I455" s="211"/>
      <c r="J455" s="212"/>
      <c r="K455" s="212"/>
      <c r="L455" s="226"/>
      <c r="M455" s="35"/>
      <c r="N455" s="402"/>
      <c r="O455" s="402" t="str">
        <f t="shared" si="194"/>
        <v>재료비</v>
      </c>
      <c r="P455" s="402">
        <f t="shared" si="195"/>
        <v>0</v>
      </c>
      <c r="Q455" s="402">
        <f t="shared" si="196"/>
        <v>0</v>
      </c>
      <c r="R455" s="402">
        <f t="shared" si="197"/>
        <v>0</v>
      </c>
      <c r="S455" s="402"/>
    </row>
    <row r="456" spans="1:20" ht="26.1" customHeight="1">
      <c r="B456" s="48"/>
      <c r="C456" s="39" t="s">
        <v>89</v>
      </c>
      <c r="D456" s="39" t="s">
        <v>101</v>
      </c>
      <c r="E456" s="27" t="s">
        <v>38</v>
      </c>
      <c r="F456" s="61">
        <v>1</v>
      </c>
      <c r="G456" s="40" t="s">
        <v>102</v>
      </c>
      <c r="H456" s="340">
        <f t="shared" ref="H456" si="206">F456</f>
        <v>1</v>
      </c>
      <c r="I456" s="208"/>
      <c r="J456" s="209"/>
      <c r="K456" s="209"/>
      <c r="L456" s="227"/>
      <c r="M456" s="42"/>
      <c r="N456" s="402"/>
      <c r="O456" s="402" t="str">
        <f t="shared" si="194"/>
        <v>태양전지12V 120W, 가대포함</v>
      </c>
      <c r="P456" s="402">
        <f t="shared" si="195"/>
        <v>0</v>
      </c>
      <c r="Q456" s="402">
        <f t="shared" si="196"/>
        <v>0</v>
      </c>
      <c r="R456" s="402">
        <f t="shared" si="197"/>
        <v>0</v>
      </c>
      <c r="S456" s="402"/>
    </row>
    <row r="457" spans="1:20" ht="26.1" customHeight="1">
      <c r="B457" s="37"/>
      <c r="C457" s="60" t="s">
        <v>33</v>
      </c>
      <c r="D457" s="39"/>
      <c r="E457" s="26"/>
      <c r="F457" s="61"/>
      <c r="G457" s="40"/>
      <c r="H457" s="41"/>
      <c r="I457" s="208"/>
      <c r="J457" s="209"/>
      <c r="K457" s="209"/>
      <c r="L457" s="227"/>
      <c r="M457" s="42"/>
      <c r="N457" s="402"/>
      <c r="O457" s="402" t="str">
        <f t="shared" si="194"/>
        <v>노무비</v>
      </c>
      <c r="P457" s="402">
        <f t="shared" si="195"/>
        <v>0</v>
      </c>
      <c r="Q457" s="402">
        <f t="shared" si="196"/>
        <v>0</v>
      </c>
      <c r="R457" s="402">
        <f t="shared" si="197"/>
        <v>0</v>
      </c>
      <c r="S457" s="402"/>
    </row>
    <row r="458" spans="1:20" ht="26.1" customHeight="1">
      <c r="B458" s="37"/>
      <c r="C458" s="39" t="s">
        <v>183</v>
      </c>
      <c r="D458" s="39" t="s">
        <v>300</v>
      </c>
      <c r="E458" s="27" t="s">
        <v>69</v>
      </c>
      <c r="F458" s="61">
        <v>0.35</v>
      </c>
      <c r="G458" s="40" t="s">
        <v>102</v>
      </c>
      <c r="H458" s="340">
        <f t="shared" ref="H458" si="207">F458</f>
        <v>0.35</v>
      </c>
      <c r="I458" s="208"/>
      <c r="J458" s="209"/>
      <c r="K458" s="209"/>
      <c r="L458" s="227"/>
      <c r="M458" s="42" t="s">
        <v>181</v>
      </c>
      <c r="N458" s="402"/>
      <c r="O458" s="402" t="str">
        <f t="shared" si="194"/>
        <v>태양전지판(175W이하)플랜트전공</v>
      </c>
      <c r="P458" s="402">
        <f t="shared" si="195"/>
        <v>0</v>
      </c>
      <c r="Q458" s="402">
        <f t="shared" si="196"/>
        <v>0</v>
      </c>
      <c r="R458" s="402">
        <f t="shared" si="197"/>
        <v>0</v>
      </c>
      <c r="S458" s="402"/>
    </row>
    <row r="459" spans="1:20" ht="26.1" customHeight="1">
      <c r="B459" s="79"/>
      <c r="C459" s="80"/>
      <c r="D459" s="81"/>
      <c r="E459" s="28"/>
      <c r="F459" s="82"/>
      <c r="G459" s="83"/>
      <c r="H459" s="84"/>
      <c r="I459" s="214"/>
      <c r="J459" s="215"/>
      <c r="K459" s="215"/>
      <c r="L459" s="228"/>
      <c r="M459" s="85"/>
      <c r="N459" s="402"/>
      <c r="O459" s="402" t="str">
        <f t="shared" ref="O459:O541" si="208">CONCATENATE(C459,D459)</f>
        <v/>
      </c>
      <c r="P459" s="402">
        <f t="shared" ref="P459:P541" si="209">J459</f>
        <v>0</v>
      </c>
      <c r="Q459" s="402">
        <f t="shared" ref="Q459:Q541" si="210">K459</f>
        <v>0</v>
      </c>
      <c r="R459" s="402">
        <f t="shared" ref="R459:R541" si="211">L459</f>
        <v>0</v>
      </c>
      <c r="S459" s="402"/>
    </row>
    <row r="460" spans="1:20" s="323" customFormat="1" ht="26.1" customHeight="1">
      <c r="A460" s="313"/>
      <c r="B460" s="314">
        <f>B454+1</f>
        <v>405</v>
      </c>
      <c r="C460" s="315" t="s">
        <v>1435</v>
      </c>
      <c r="D460" s="316" t="s">
        <v>1596</v>
      </c>
      <c r="E460" s="317" t="s">
        <v>38</v>
      </c>
      <c r="F460" s="318"/>
      <c r="G460" s="319"/>
      <c r="H460" s="320"/>
      <c r="I460" s="321"/>
      <c r="J460" s="321"/>
      <c r="K460" s="321"/>
      <c r="L460" s="321"/>
      <c r="M460" s="322"/>
      <c r="N460" s="402"/>
      <c r="O460" s="402" t="str">
        <f t="shared" ref="O460:O466" si="212">CONCATENATE(C460,D460)</f>
        <v>태양전지 설치12V 150W, 가대포함</v>
      </c>
      <c r="P460" s="402">
        <f t="shared" ref="P460:P466" si="213">J460</f>
        <v>0</v>
      </c>
      <c r="Q460" s="402">
        <f t="shared" ref="Q460:Q466" si="214">K460</f>
        <v>0</v>
      </c>
      <c r="R460" s="402">
        <f t="shared" ref="R460:R466" si="215">L460</f>
        <v>0</v>
      </c>
      <c r="S460" s="402"/>
      <c r="T460" s="385"/>
    </row>
    <row r="461" spans="1:20" ht="26.1" customHeight="1">
      <c r="B461" s="29"/>
      <c r="C461" s="47" t="s">
        <v>1404</v>
      </c>
      <c r="D461" s="30"/>
      <c r="E461" s="31"/>
      <c r="F461" s="32"/>
      <c r="G461" s="33"/>
      <c r="H461" s="34"/>
      <c r="I461" s="211"/>
      <c r="J461" s="212"/>
      <c r="K461" s="212"/>
      <c r="L461" s="226"/>
      <c r="M461" s="35"/>
      <c r="N461" s="402"/>
      <c r="O461" s="402" t="str">
        <f t="shared" si="212"/>
        <v>재료비</v>
      </c>
      <c r="P461" s="402">
        <f t="shared" si="213"/>
        <v>0</v>
      </c>
      <c r="Q461" s="402">
        <f t="shared" si="214"/>
        <v>0</v>
      </c>
      <c r="R461" s="402">
        <f t="shared" si="215"/>
        <v>0</v>
      </c>
      <c r="S461" s="402"/>
    </row>
    <row r="462" spans="1:20" ht="26.1" customHeight="1">
      <c r="B462" s="48"/>
      <c r="C462" s="39" t="s">
        <v>89</v>
      </c>
      <c r="D462" s="39" t="s">
        <v>1596</v>
      </c>
      <c r="E462" s="27" t="s">
        <v>38</v>
      </c>
      <c r="F462" s="61">
        <v>1</v>
      </c>
      <c r="G462" s="40" t="s">
        <v>102</v>
      </c>
      <c r="H462" s="340">
        <f t="shared" ref="H462" si="216">F462</f>
        <v>1</v>
      </c>
      <c r="I462" s="208"/>
      <c r="J462" s="209"/>
      <c r="K462" s="209"/>
      <c r="L462" s="227"/>
      <c r="M462" s="42"/>
      <c r="N462" s="402"/>
      <c r="O462" s="402" t="str">
        <f t="shared" si="212"/>
        <v>태양전지12V 150W, 가대포함</v>
      </c>
      <c r="P462" s="402">
        <f t="shared" si="213"/>
        <v>0</v>
      </c>
      <c r="Q462" s="402">
        <f t="shared" si="214"/>
        <v>0</v>
      </c>
      <c r="R462" s="402">
        <f t="shared" si="215"/>
        <v>0</v>
      </c>
      <c r="S462" s="402"/>
    </row>
    <row r="463" spans="1:20" ht="26.1" customHeight="1">
      <c r="B463" s="37"/>
      <c r="C463" s="60" t="s">
        <v>33</v>
      </c>
      <c r="D463" s="39"/>
      <c r="E463" s="26"/>
      <c r="F463" s="61"/>
      <c r="G463" s="40"/>
      <c r="H463" s="41"/>
      <c r="I463" s="208"/>
      <c r="J463" s="209"/>
      <c r="K463" s="209"/>
      <c r="L463" s="227"/>
      <c r="M463" s="42"/>
      <c r="N463" s="402"/>
      <c r="O463" s="402" t="str">
        <f t="shared" si="212"/>
        <v>노무비</v>
      </c>
      <c r="P463" s="402">
        <f t="shared" si="213"/>
        <v>0</v>
      </c>
      <c r="Q463" s="402">
        <f t="shared" si="214"/>
        <v>0</v>
      </c>
      <c r="R463" s="402">
        <f t="shared" si="215"/>
        <v>0</v>
      </c>
      <c r="S463" s="402"/>
    </row>
    <row r="464" spans="1:20" ht="26.1" customHeight="1">
      <c r="B464" s="37"/>
      <c r="C464" s="39" t="s">
        <v>183</v>
      </c>
      <c r="D464" s="39" t="s">
        <v>300</v>
      </c>
      <c r="E464" s="27" t="s">
        <v>69</v>
      </c>
      <c r="F464" s="61">
        <v>0.35</v>
      </c>
      <c r="G464" s="40" t="s">
        <v>102</v>
      </c>
      <c r="H464" s="340">
        <f t="shared" ref="H464" si="217">F464</f>
        <v>0.35</v>
      </c>
      <c r="I464" s="208"/>
      <c r="J464" s="209"/>
      <c r="K464" s="209"/>
      <c r="L464" s="227"/>
      <c r="M464" s="42" t="s">
        <v>181</v>
      </c>
      <c r="N464" s="402"/>
      <c r="O464" s="402" t="str">
        <f t="shared" si="212"/>
        <v>태양전지판(175W이하)플랜트전공</v>
      </c>
      <c r="P464" s="402">
        <f t="shared" si="213"/>
        <v>0</v>
      </c>
      <c r="Q464" s="402">
        <f t="shared" si="214"/>
        <v>0</v>
      </c>
      <c r="R464" s="402">
        <f t="shared" si="215"/>
        <v>0</v>
      </c>
      <c r="S464" s="402"/>
    </row>
    <row r="465" spans="1:20" ht="26.1" customHeight="1">
      <c r="B465" s="37"/>
      <c r="C465" s="39"/>
      <c r="D465" s="39"/>
      <c r="E465" s="27"/>
      <c r="F465" s="61"/>
      <c r="G465" s="40"/>
      <c r="H465" s="340"/>
      <c r="I465" s="208"/>
      <c r="J465" s="209"/>
      <c r="K465" s="209"/>
      <c r="L465" s="227"/>
      <c r="M465" s="42"/>
      <c r="N465" s="402"/>
      <c r="O465" s="402"/>
      <c r="P465" s="402"/>
      <c r="Q465" s="402"/>
      <c r="R465" s="402"/>
      <c r="S465" s="402"/>
    </row>
    <row r="466" spans="1:20" ht="26.1" customHeight="1">
      <c r="B466" s="37"/>
      <c r="C466" s="38"/>
      <c r="D466" s="39"/>
      <c r="E466" s="27"/>
      <c r="F466" s="61"/>
      <c r="G466" s="40"/>
      <c r="H466" s="41"/>
      <c r="I466" s="208"/>
      <c r="J466" s="209"/>
      <c r="K466" s="209"/>
      <c r="L466" s="227"/>
      <c r="M466" s="42"/>
      <c r="N466" s="402"/>
      <c r="O466" s="402" t="str">
        <f t="shared" si="212"/>
        <v/>
      </c>
      <c r="P466" s="402">
        <f t="shared" si="213"/>
        <v>0</v>
      </c>
      <c r="Q466" s="402">
        <f t="shared" si="214"/>
        <v>0</v>
      </c>
      <c r="R466" s="402">
        <f t="shared" si="215"/>
        <v>0</v>
      </c>
      <c r="S466" s="402"/>
    </row>
    <row r="467" spans="1:20" s="323" customFormat="1" ht="26.1" customHeight="1">
      <c r="A467" s="313"/>
      <c r="B467" s="314">
        <f>B460+1</f>
        <v>406</v>
      </c>
      <c r="C467" s="315" t="s">
        <v>1435</v>
      </c>
      <c r="D467" s="316" t="s">
        <v>1597</v>
      </c>
      <c r="E467" s="317" t="s">
        <v>38</v>
      </c>
      <c r="F467" s="318"/>
      <c r="G467" s="319"/>
      <c r="H467" s="320"/>
      <c r="I467" s="321"/>
      <c r="J467" s="321"/>
      <c r="K467" s="321"/>
      <c r="L467" s="321"/>
      <c r="M467" s="322"/>
      <c r="N467" s="402"/>
      <c r="O467" s="402" t="str">
        <f t="shared" si="208"/>
        <v>태양전지 설치12V 150W, 가대포함 * 2</v>
      </c>
      <c r="P467" s="402">
        <f t="shared" si="209"/>
        <v>0</v>
      </c>
      <c r="Q467" s="402">
        <f t="shared" si="210"/>
        <v>0</v>
      </c>
      <c r="R467" s="402">
        <f t="shared" si="211"/>
        <v>0</v>
      </c>
      <c r="S467" s="402"/>
      <c r="T467" s="385"/>
    </row>
    <row r="468" spans="1:20" ht="26.1" customHeight="1">
      <c r="B468" s="29"/>
      <c r="C468" s="47" t="s">
        <v>1404</v>
      </c>
      <c r="D468" s="30"/>
      <c r="E468" s="31"/>
      <c r="F468" s="32"/>
      <c r="G468" s="33"/>
      <c r="H468" s="34"/>
      <c r="I468" s="211"/>
      <c r="J468" s="212"/>
      <c r="K468" s="212"/>
      <c r="L468" s="226"/>
      <c r="M468" s="35"/>
      <c r="N468" s="402"/>
      <c r="O468" s="402" t="str">
        <f t="shared" si="208"/>
        <v>재료비</v>
      </c>
      <c r="P468" s="402">
        <f t="shared" si="209"/>
        <v>0</v>
      </c>
      <c r="Q468" s="402">
        <f t="shared" si="210"/>
        <v>0</v>
      </c>
      <c r="R468" s="402">
        <f t="shared" si="211"/>
        <v>0</v>
      </c>
      <c r="S468" s="402"/>
    </row>
    <row r="469" spans="1:20" ht="26.1" customHeight="1">
      <c r="B469" s="48"/>
      <c r="C469" s="39" t="s">
        <v>89</v>
      </c>
      <c r="D469" s="39" t="s">
        <v>1596</v>
      </c>
      <c r="E469" s="27" t="s">
        <v>38</v>
      </c>
      <c r="F469" s="61">
        <v>2</v>
      </c>
      <c r="G469" s="40" t="s">
        <v>102</v>
      </c>
      <c r="H469" s="340">
        <f t="shared" ref="H469" si="218">F469</f>
        <v>2</v>
      </c>
      <c r="I469" s="208"/>
      <c r="J469" s="209"/>
      <c r="K469" s="209"/>
      <c r="L469" s="227"/>
      <c r="M469" s="42"/>
      <c r="N469" s="402"/>
      <c r="O469" s="402" t="str">
        <f t="shared" si="208"/>
        <v>태양전지12V 150W, 가대포함</v>
      </c>
      <c r="P469" s="402">
        <f t="shared" si="209"/>
        <v>0</v>
      </c>
      <c r="Q469" s="402">
        <f t="shared" si="210"/>
        <v>0</v>
      </c>
      <c r="R469" s="402">
        <f t="shared" si="211"/>
        <v>0</v>
      </c>
      <c r="S469" s="402"/>
    </row>
    <row r="470" spans="1:20" ht="26.1" customHeight="1">
      <c r="B470" s="37"/>
      <c r="C470" s="60" t="s">
        <v>33</v>
      </c>
      <c r="D470" s="39"/>
      <c r="E470" s="26"/>
      <c r="F470" s="61"/>
      <c r="G470" s="40"/>
      <c r="H470" s="41"/>
      <c r="I470" s="208"/>
      <c r="J470" s="209"/>
      <c r="K470" s="209"/>
      <c r="L470" s="227"/>
      <c r="M470" s="42"/>
      <c r="N470" s="402"/>
      <c r="O470" s="402" t="str">
        <f t="shared" si="208"/>
        <v>노무비</v>
      </c>
      <c r="P470" s="402">
        <f t="shared" si="209"/>
        <v>0</v>
      </c>
      <c r="Q470" s="402">
        <f t="shared" si="210"/>
        <v>0</v>
      </c>
      <c r="R470" s="402">
        <f t="shared" si="211"/>
        <v>0</v>
      </c>
      <c r="S470" s="402"/>
    </row>
    <row r="471" spans="1:20" ht="26.1" customHeight="1">
      <c r="B471" s="37"/>
      <c r="C471" s="39" t="s">
        <v>183</v>
      </c>
      <c r="D471" s="39" t="s">
        <v>300</v>
      </c>
      <c r="E471" s="27" t="s">
        <v>69</v>
      </c>
      <c r="F471" s="61">
        <v>0.35</v>
      </c>
      <c r="G471" s="40" t="s">
        <v>102</v>
      </c>
      <c r="H471" s="340">
        <f t="shared" ref="H471" si="219">F471</f>
        <v>0.35</v>
      </c>
      <c r="I471" s="208"/>
      <c r="J471" s="209"/>
      <c r="K471" s="209"/>
      <c r="L471" s="227"/>
      <c r="M471" s="42" t="s">
        <v>181</v>
      </c>
      <c r="N471" s="402"/>
      <c r="O471" s="402" t="str">
        <f t="shared" si="208"/>
        <v>태양전지판(175W이하)플랜트전공</v>
      </c>
      <c r="P471" s="402">
        <f t="shared" si="209"/>
        <v>0</v>
      </c>
      <c r="Q471" s="402">
        <f t="shared" si="210"/>
        <v>0</v>
      </c>
      <c r="R471" s="402">
        <f t="shared" si="211"/>
        <v>0</v>
      </c>
      <c r="S471" s="402"/>
    </row>
    <row r="472" spans="1:20" ht="26.1" customHeight="1">
      <c r="B472" s="37"/>
      <c r="C472" s="38"/>
      <c r="D472" s="39"/>
      <c r="E472" s="27"/>
      <c r="F472" s="61"/>
      <c r="G472" s="40"/>
      <c r="H472" s="41"/>
      <c r="I472" s="208"/>
      <c r="J472" s="209"/>
      <c r="K472" s="209"/>
      <c r="L472" s="227"/>
      <c r="M472" s="42"/>
      <c r="N472" s="402"/>
      <c r="O472" s="402" t="str">
        <f t="shared" ref="O472" si="220">CONCATENATE(C472,D472)</f>
        <v/>
      </c>
      <c r="P472" s="402">
        <f t="shared" ref="P472" si="221">J472</f>
        <v>0</v>
      </c>
      <c r="Q472" s="402">
        <f t="shared" ref="Q472" si="222">K472</f>
        <v>0</v>
      </c>
      <c r="R472" s="402">
        <f t="shared" ref="R472" si="223">L472</f>
        <v>0</v>
      </c>
      <c r="S472" s="402"/>
    </row>
    <row r="473" spans="1:20" s="323" customFormat="1" ht="26.1" customHeight="1">
      <c r="A473" s="313"/>
      <c r="B473" s="314">
        <f>B467+1</f>
        <v>407</v>
      </c>
      <c r="C473" s="315" t="s">
        <v>184</v>
      </c>
      <c r="D473" s="316" t="s">
        <v>185</v>
      </c>
      <c r="E473" s="317" t="s">
        <v>38</v>
      </c>
      <c r="F473" s="318"/>
      <c r="G473" s="319"/>
      <c r="H473" s="320"/>
      <c r="I473" s="321"/>
      <c r="J473" s="321"/>
      <c r="K473" s="321"/>
      <c r="L473" s="321"/>
      <c r="M473" s="322"/>
      <c r="N473" s="402"/>
      <c r="O473" s="402" t="str">
        <f t="shared" si="208"/>
        <v>태양전지 철거75W 이하, 가대포함</v>
      </c>
      <c r="P473" s="402">
        <f t="shared" si="209"/>
        <v>0</v>
      </c>
      <c r="Q473" s="402">
        <f t="shared" si="210"/>
        <v>0</v>
      </c>
      <c r="R473" s="402">
        <f t="shared" si="211"/>
        <v>0</v>
      </c>
      <c r="S473" s="402"/>
      <c r="T473" s="385"/>
    </row>
    <row r="474" spans="1:20" ht="26.1" customHeight="1">
      <c r="B474" s="36"/>
      <c r="C474" s="86" t="s">
        <v>33</v>
      </c>
      <c r="D474" s="30"/>
      <c r="E474" s="31"/>
      <c r="F474" s="87"/>
      <c r="G474" s="33"/>
      <c r="H474" s="34"/>
      <c r="I474" s="211"/>
      <c r="J474" s="212"/>
      <c r="K474" s="212"/>
      <c r="L474" s="226"/>
      <c r="M474" s="35"/>
      <c r="N474" s="402"/>
      <c r="O474" s="402" t="str">
        <f t="shared" si="208"/>
        <v>노무비</v>
      </c>
      <c r="P474" s="402">
        <f t="shared" si="209"/>
        <v>0</v>
      </c>
      <c r="Q474" s="402">
        <f t="shared" si="210"/>
        <v>0</v>
      </c>
      <c r="R474" s="402">
        <f t="shared" si="211"/>
        <v>0</v>
      </c>
      <c r="S474" s="402"/>
    </row>
    <row r="475" spans="1:20" ht="26.1" customHeight="1">
      <c r="B475" s="37"/>
      <c r="C475" s="39" t="s">
        <v>186</v>
      </c>
      <c r="D475" s="39" t="s">
        <v>300</v>
      </c>
      <c r="E475" s="27" t="s">
        <v>69</v>
      </c>
      <c r="F475" s="61" t="s">
        <v>1377</v>
      </c>
      <c r="G475" s="40" t="s">
        <v>102</v>
      </c>
      <c r="H475" s="41">
        <f>0.2*0.5</f>
        <v>0.1</v>
      </c>
      <c r="I475" s="208"/>
      <c r="J475" s="209"/>
      <c r="K475" s="209"/>
      <c r="L475" s="227"/>
      <c r="M475" s="42" t="s">
        <v>181</v>
      </c>
      <c r="N475" s="402"/>
      <c r="O475" s="402" t="str">
        <f t="shared" si="208"/>
        <v>태양전지판(75W이하)플랜트전공</v>
      </c>
      <c r="P475" s="402">
        <f t="shared" si="209"/>
        <v>0</v>
      </c>
      <c r="Q475" s="402">
        <f t="shared" si="210"/>
        <v>0</v>
      </c>
      <c r="R475" s="402">
        <f t="shared" si="211"/>
        <v>0</v>
      </c>
      <c r="S475" s="402"/>
    </row>
    <row r="476" spans="1:20" ht="26.1" customHeight="1">
      <c r="B476" s="37"/>
      <c r="C476" s="127"/>
      <c r="D476" s="39"/>
      <c r="E476" s="27"/>
      <c r="F476" s="61"/>
      <c r="G476" s="40"/>
      <c r="H476" s="41"/>
      <c r="I476" s="208"/>
      <c r="J476" s="209"/>
      <c r="K476" s="209"/>
      <c r="L476" s="227"/>
      <c r="M476" s="42"/>
      <c r="N476" s="402"/>
      <c r="O476" s="402" t="str">
        <f t="shared" si="208"/>
        <v/>
      </c>
      <c r="P476" s="402">
        <f t="shared" si="209"/>
        <v>0</v>
      </c>
      <c r="Q476" s="402">
        <f t="shared" si="210"/>
        <v>0</v>
      </c>
      <c r="R476" s="402">
        <f t="shared" si="211"/>
        <v>0</v>
      </c>
      <c r="S476" s="402"/>
    </row>
    <row r="477" spans="1:20" ht="26.1" customHeight="1">
      <c r="B477" s="37"/>
      <c r="C477" s="132"/>
      <c r="D477" s="39"/>
      <c r="E477" s="26"/>
      <c r="F477" s="61"/>
      <c r="G477" s="40"/>
      <c r="H477" s="41"/>
      <c r="I477" s="208"/>
      <c r="J477" s="209"/>
      <c r="K477" s="209"/>
      <c r="L477" s="227"/>
      <c r="M477" s="42"/>
      <c r="N477" s="402"/>
      <c r="O477" s="402" t="str">
        <f t="shared" si="208"/>
        <v/>
      </c>
      <c r="P477" s="402">
        <f t="shared" si="209"/>
        <v>0</v>
      </c>
      <c r="Q477" s="402">
        <f t="shared" si="210"/>
        <v>0</v>
      </c>
      <c r="R477" s="402">
        <f t="shared" si="211"/>
        <v>0</v>
      </c>
      <c r="S477" s="402"/>
    </row>
    <row r="478" spans="1:20" s="323" customFormat="1" ht="26.1" customHeight="1">
      <c r="A478" s="313"/>
      <c r="B478" s="314">
        <f>B473+1</f>
        <v>408</v>
      </c>
      <c r="C478" s="315" t="s">
        <v>184</v>
      </c>
      <c r="D478" s="316" t="s">
        <v>1488</v>
      </c>
      <c r="E478" s="317" t="s">
        <v>38</v>
      </c>
      <c r="F478" s="318"/>
      <c r="G478" s="319"/>
      <c r="H478" s="320"/>
      <c r="I478" s="321"/>
      <c r="J478" s="321"/>
      <c r="K478" s="321"/>
      <c r="L478" s="321"/>
      <c r="M478" s="322"/>
      <c r="N478" s="402"/>
      <c r="O478" s="402" t="str">
        <f t="shared" ref="O478:O482" si="224">CONCATENATE(C478,D478)</f>
        <v>태양전지 철거100W 이하, 가대포함</v>
      </c>
      <c r="P478" s="402">
        <f t="shared" ref="P478:P482" si="225">J478</f>
        <v>0</v>
      </c>
      <c r="Q478" s="402">
        <f t="shared" ref="Q478:Q482" si="226">K478</f>
        <v>0</v>
      </c>
      <c r="R478" s="402">
        <f t="shared" ref="R478:R482" si="227">L478</f>
        <v>0</v>
      </c>
      <c r="S478" s="402"/>
      <c r="T478" s="385"/>
    </row>
    <row r="479" spans="1:20" ht="26.1" customHeight="1">
      <c r="B479" s="36"/>
      <c r="C479" s="86" t="s">
        <v>33</v>
      </c>
      <c r="D479" s="30"/>
      <c r="E479" s="31"/>
      <c r="F479" s="87"/>
      <c r="G479" s="33"/>
      <c r="H479" s="34"/>
      <c r="I479" s="211"/>
      <c r="J479" s="212"/>
      <c r="K479" s="212"/>
      <c r="L479" s="226"/>
      <c r="M479" s="35"/>
      <c r="N479" s="402"/>
      <c r="O479" s="402" t="str">
        <f t="shared" si="224"/>
        <v>노무비</v>
      </c>
      <c r="P479" s="402">
        <f t="shared" si="225"/>
        <v>0</v>
      </c>
      <c r="Q479" s="402">
        <f t="shared" si="226"/>
        <v>0</v>
      </c>
      <c r="R479" s="402">
        <f t="shared" si="227"/>
        <v>0</v>
      </c>
      <c r="S479" s="402"/>
    </row>
    <row r="480" spans="1:20" ht="26.1" customHeight="1">
      <c r="B480" s="37"/>
      <c r="C480" s="39" t="s">
        <v>182</v>
      </c>
      <c r="D480" s="39" t="s">
        <v>300</v>
      </c>
      <c r="E480" s="27" t="s">
        <v>69</v>
      </c>
      <c r="F480" s="61" t="s">
        <v>1790</v>
      </c>
      <c r="G480" s="40" t="s">
        <v>102</v>
      </c>
      <c r="H480" s="41">
        <f>0.25*0.5</f>
        <v>0.125</v>
      </c>
      <c r="I480" s="208"/>
      <c r="J480" s="209"/>
      <c r="K480" s="209"/>
      <c r="L480" s="227"/>
      <c r="M480" s="42" t="s">
        <v>181</v>
      </c>
      <c r="N480" s="402"/>
      <c r="O480" s="402" t="str">
        <f t="shared" si="224"/>
        <v>태양전지판(100W이하)플랜트전공</v>
      </c>
      <c r="P480" s="402">
        <f t="shared" si="225"/>
        <v>0</v>
      </c>
      <c r="Q480" s="402">
        <f t="shared" si="226"/>
        <v>0</v>
      </c>
      <c r="R480" s="402">
        <f t="shared" si="227"/>
        <v>0</v>
      </c>
      <c r="S480" s="402"/>
    </row>
    <row r="481" spans="1:20" ht="26.1" customHeight="1">
      <c r="B481" s="37"/>
      <c r="C481" s="127"/>
      <c r="D481" s="39"/>
      <c r="E481" s="27"/>
      <c r="F481" s="61"/>
      <c r="G481" s="40"/>
      <c r="H481" s="41"/>
      <c r="I481" s="208"/>
      <c r="J481" s="209"/>
      <c r="K481" s="209"/>
      <c r="L481" s="227"/>
      <c r="M481" s="42"/>
      <c r="N481" s="402"/>
      <c r="O481" s="402" t="str">
        <f t="shared" si="224"/>
        <v/>
      </c>
      <c r="P481" s="402">
        <f t="shared" si="225"/>
        <v>0</v>
      </c>
      <c r="Q481" s="402">
        <f t="shared" si="226"/>
        <v>0</v>
      </c>
      <c r="R481" s="402">
        <f t="shared" si="227"/>
        <v>0</v>
      </c>
      <c r="S481" s="402"/>
    </row>
    <row r="482" spans="1:20" ht="26.1" customHeight="1">
      <c r="B482" s="37"/>
      <c r="C482" s="132"/>
      <c r="D482" s="39"/>
      <c r="E482" s="26"/>
      <c r="F482" s="61"/>
      <c r="G482" s="40"/>
      <c r="H482" s="41"/>
      <c r="I482" s="208"/>
      <c r="J482" s="209"/>
      <c r="K482" s="209"/>
      <c r="L482" s="227"/>
      <c r="M482" s="42"/>
      <c r="N482" s="402"/>
      <c r="O482" s="402" t="str">
        <f t="shared" si="224"/>
        <v/>
      </c>
      <c r="P482" s="402">
        <f t="shared" si="225"/>
        <v>0</v>
      </c>
      <c r="Q482" s="402">
        <f t="shared" si="226"/>
        <v>0</v>
      </c>
      <c r="R482" s="402">
        <f t="shared" si="227"/>
        <v>0</v>
      </c>
      <c r="S482" s="402"/>
    </row>
    <row r="483" spans="1:20" s="323" customFormat="1" ht="26.1" customHeight="1">
      <c r="A483" s="313"/>
      <c r="B483" s="314">
        <f>B478+1</f>
        <v>409</v>
      </c>
      <c r="C483" s="315" t="s">
        <v>184</v>
      </c>
      <c r="D483" s="316" t="s">
        <v>187</v>
      </c>
      <c r="E483" s="317" t="s">
        <v>38</v>
      </c>
      <c r="F483" s="318"/>
      <c r="G483" s="319"/>
      <c r="H483" s="320"/>
      <c r="I483" s="321"/>
      <c r="J483" s="321"/>
      <c r="K483" s="321"/>
      <c r="L483" s="321"/>
      <c r="M483" s="322"/>
      <c r="N483" s="402"/>
      <c r="O483" s="402" t="str">
        <f t="shared" si="208"/>
        <v>태양전지 철거175W 이하, 가대포함</v>
      </c>
      <c r="P483" s="402">
        <f t="shared" si="209"/>
        <v>0</v>
      </c>
      <c r="Q483" s="402">
        <f t="shared" si="210"/>
        <v>0</v>
      </c>
      <c r="R483" s="402">
        <f t="shared" si="211"/>
        <v>0</v>
      </c>
      <c r="S483" s="402"/>
      <c r="T483" s="385"/>
    </row>
    <row r="484" spans="1:20" ht="26.1" customHeight="1">
      <c r="B484" s="36"/>
      <c r="C484" s="86" t="s">
        <v>33</v>
      </c>
      <c r="D484" s="30"/>
      <c r="E484" s="31"/>
      <c r="F484" s="87"/>
      <c r="G484" s="33"/>
      <c r="H484" s="34"/>
      <c r="I484" s="211"/>
      <c r="J484" s="212"/>
      <c r="K484" s="212"/>
      <c r="L484" s="226"/>
      <c r="M484" s="35"/>
      <c r="N484" s="402"/>
      <c r="O484" s="402" t="str">
        <f t="shared" si="208"/>
        <v>노무비</v>
      </c>
      <c r="P484" s="402">
        <f t="shared" si="209"/>
        <v>0</v>
      </c>
      <c r="Q484" s="402">
        <f t="shared" si="210"/>
        <v>0</v>
      </c>
      <c r="R484" s="402">
        <f t="shared" si="211"/>
        <v>0</v>
      </c>
      <c r="S484" s="402"/>
    </row>
    <row r="485" spans="1:20" ht="26.1" customHeight="1">
      <c r="B485" s="101"/>
      <c r="C485" s="102" t="s">
        <v>183</v>
      </c>
      <c r="D485" s="134" t="s">
        <v>300</v>
      </c>
      <c r="E485" s="103" t="s">
        <v>69</v>
      </c>
      <c r="F485" s="135" t="s">
        <v>1378</v>
      </c>
      <c r="G485" s="136" t="s">
        <v>108</v>
      </c>
      <c r="H485" s="137">
        <f>0.35*0.5</f>
        <v>0.17499999999999999</v>
      </c>
      <c r="I485" s="216"/>
      <c r="J485" s="217"/>
      <c r="K485" s="217"/>
      <c r="L485" s="230"/>
      <c r="M485" s="104" t="s">
        <v>181</v>
      </c>
      <c r="N485" s="402"/>
      <c r="O485" s="402" t="str">
        <f t="shared" si="208"/>
        <v>태양전지판(175W이하)플랜트전공</v>
      </c>
      <c r="P485" s="402">
        <f t="shared" si="209"/>
        <v>0</v>
      </c>
      <c r="Q485" s="402">
        <f t="shared" si="210"/>
        <v>0</v>
      </c>
      <c r="R485" s="402">
        <f t="shared" si="211"/>
        <v>0</v>
      </c>
      <c r="S485" s="402"/>
    </row>
    <row r="486" spans="1:20" ht="26.1" customHeight="1">
      <c r="B486" s="37"/>
      <c r="C486" s="38"/>
      <c r="D486" s="39"/>
      <c r="E486" s="27"/>
      <c r="F486" s="61"/>
      <c r="G486" s="40"/>
      <c r="H486" s="41"/>
      <c r="I486" s="208"/>
      <c r="J486" s="209"/>
      <c r="K486" s="209"/>
      <c r="L486" s="227"/>
      <c r="M486" s="42"/>
      <c r="N486" s="402"/>
      <c r="O486" s="402" t="str">
        <f t="shared" si="208"/>
        <v/>
      </c>
      <c r="P486" s="402">
        <f t="shared" si="209"/>
        <v>0</v>
      </c>
      <c r="Q486" s="402">
        <f t="shared" si="210"/>
        <v>0</v>
      </c>
      <c r="R486" s="402">
        <f t="shared" si="211"/>
        <v>0</v>
      </c>
      <c r="S486" s="402"/>
    </row>
    <row r="487" spans="1:20" ht="26.1" customHeight="1">
      <c r="B487" s="79"/>
      <c r="C487" s="80"/>
      <c r="D487" s="81"/>
      <c r="E487" s="28"/>
      <c r="F487" s="82"/>
      <c r="G487" s="83"/>
      <c r="H487" s="84"/>
      <c r="I487" s="214"/>
      <c r="J487" s="215"/>
      <c r="K487" s="215"/>
      <c r="L487" s="228"/>
      <c r="M487" s="85"/>
      <c r="N487" s="402"/>
      <c r="O487" s="402" t="str">
        <f t="shared" si="208"/>
        <v/>
      </c>
      <c r="P487" s="402">
        <f t="shared" si="209"/>
        <v>0</v>
      </c>
      <c r="Q487" s="402">
        <f t="shared" si="210"/>
        <v>0</v>
      </c>
      <c r="R487" s="402">
        <f t="shared" si="211"/>
        <v>0</v>
      </c>
      <c r="S487" s="402"/>
    </row>
    <row r="488" spans="1:20" s="323" customFormat="1" ht="26.1" customHeight="1">
      <c r="A488" s="313"/>
      <c r="B488" s="314">
        <f>B483+1</f>
        <v>410</v>
      </c>
      <c r="C488" s="315" t="s">
        <v>1438</v>
      </c>
      <c r="D488" s="316" t="s">
        <v>1439</v>
      </c>
      <c r="E488" s="317" t="s">
        <v>74</v>
      </c>
      <c r="F488" s="318"/>
      <c r="G488" s="319"/>
      <c r="H488" s="320"/>
      <c r="I488" s="321"/>
      <c r="J488" s="321"/>
      <c r="K488" s="321"/>
      <c r="L488" s="321"/>
      <c r="M488" s="322"/>
      <c r="N488" s="402"/>
      <c r="O488" s="402" t="str">
        <f t="shared" si="208"/>
        <v>스마트전력관리장치 설치12V, 30A, 통신용, 디지털 표시형, 32bit CPU탑재형</v>
      </c>
      <c r="P488" s="402">
        <f t="shared" si="209"/>
        <v>0</v>
      </c>
      <c r="Q488" s="402">
        <f t="shared" si="210"/>
        <v>0</v>
      </c>
      <c r="R488" s="402">
        <f t="shared" si="211"/>
        <v>0</v>
      </c>
      <c r="S488" s="402"/>
      <c r="T488" s="385"/>
    </row>
    <row r="489" spans="1:20" ht="26.1" customHeight="1">
      <c r="B489" s="29"/>
      <c r="C489" s="47" t="s">
        <v>1404</v>
      </c>
      <c r="D489" s="30"/>
      <c r="E489" s="31"/>
      <c r="F489" s="32"/>
      <c r="G489" s="33"/>
      <c r="H489" s="34"/>
      <c r="I489" s="211"/>
      <c r="J489" s="212"/>
      <c r="K489" s="212"/>
      <c r="L489" s="226"/>
      <c r="M489" s="35"/>
      <c r="N489" s="402"/>
      <c r="O489" s="402" t="str">
        <f t="shared" si="208"/>
        <v>재료비</v>
      </c>
      <c r="P489" s="402">
        <f t="shared" si="209"/>
        <v>0</v>
      </c>
      <c r="Q489" s="402">
        <f t="shared" si="210"/>
        <v>0</v>
      </c>
      <c r="R489" s="402">
        <f t="shared" si="211"/>
        <v>0</v>
      </c>
      <c r="S489" s="402"/>
    </row>
    <row r="490" spans="1:20" ht="26.1" customHeight="1">
      <c r="B490" s="133"/>
      <c r="C490" s="134" t="s">
        <v>1440</v>
      </c>
      <c r="D490" s="134" t="s">
        <v>1439</v>
      </c>
      <c r="E490" s="103" t="s">
        <v>74</v>
      </c>
      <c r="F490" s="135">
        <v>1</v>
      </c>
      <c r="G490" s="136" t="s">
        <v>108</v>
      </c>
      <c r="H490" s="363">
        <f t="shared" ref="H490" si="228">F490</f>
        <v>1</v>
      </c>
      <c r="I490" s="216"/>
      <c r="J490" s="217"/>
      <c r="K490" s="217"/>
      <c r="L490" s="230"/>
      <c r="M490" s="104"/>
      <c r="N490" s="402"/>
      <c r="O490" s="402" t="str">
        <f t="shared" si="208"/>
        <v>스마트전력관리장치12V, 30A, 통신용, 디지털 표시형, 32bit CPU탑재형</v>
      </c>
      <c r="P490" s="402">
        <f t="shared" si="209"/>
        <v>0</v>
      </c>
      <c r="Q490" s="402">
        <f t="shared" si="210"/>
        <v>0</v>
      </c>
      <c r="R490" s="402">
        <f t="shared" si="211"/>
        <v>0</v>
      </c>
      <c r="S490" s="402"/>
    </row>
    <row r="491" spans="1:20" ht="26.1" customHeight="1">
      <c r="B491" s="37"/>
      <c r="C491" s="60" t="s">
        <v>33</v>
      </c>
      <c r="D491" s="39"/>
      <c r="E491" s="26"/>
      <c r="F491" s="61"/>
      <c r="G491" s="40"/>
      <c r="H491" s="41"/>
      <c r="I491" s="208"/>
      <c r="J491" s="209"/>
      <c r="K491" s="209"/>
      <c r="L491" s="227"/>
      <c r="M491" s="42"/>
      <c r="N491" s="402"/>
      <c r="O491" s="402" t="str">
        <f t="shared" si="208"/>
        <v>노무비</v>
      </c>
      <c r="P491" s="402">
        <f t="shared" si="209"/>
        <v>0</v>
      </c>
      <c r="Q491" s="402">
        <f t="shared" si="210"/>
        <v>0</v>
      </c>
      <c r="R491" s="402">
        <f t="shared" si="211"/>
        <v>0</v>
      </c>
      <c r="S491" s="402"/>
    </row>
    <row r="492" spans="1:20" ht="26.1" customHeight="1">
      <c r="B492" s="37"/>
      <c r="C492" s="38" t="s">
        <v>217</v>
      </c>
      <c r="D492" s="39" t="s">
        <v>300</v>
      </c>
      <c r="E492" s="27" t="s">
        <v>69</v>
      </c>
      <c r="F492" s="61">
        <v>0.5</v>
      </c>
      <c r="G492" s="40" t="s">
        <v>108</v>
      </c>
      <c r="H492" s="340">
        <f t="shared" ref="H492" si="229">F492</f>
        <v>0.5</v>
      </c>
      <c r="I492" s="208"/>
      <c r="J492" s="209"/>
      <c r="K492" s="209"/>
      <c r="L492" s="227"/>
      <c r="M492" s="42" t="s">
        <v>214</v>
      </c>
      <c r="N492" s="402"/>
      <c r="O492" s="402" t="str">
        <f t="shared" si="208"/>
        <v>전력조절기플랜트전공</v>
      </c>
      <c r="P492" s="402">
        <f t="shared" si="209"/>
        <v>0</v>
      </c>
      <c r="Q492" s="402">
        <f t="shared" si="210"/>
        <v>0</v>
      </c>
      <c r="R492" s="402">
        <f t="shared" si="211"/>
        <v>0</v>
      </c>
      <c r="S492" s="402"/>
    </row>
    <row r="493" spans="1:20" ht="26.1" customHeight="1">
      <c r="B493" s="101"/>
      <c r="C493" s="102"/>
      <c r="D493" s="134"/>
      <c r="E493" s="103"/>
      <c r="F493" s="135"/>
      <c r="G493" s="136"/>
      <c r="H493" s="137"/>
      <c r="I493" s="216"/>
      <c r="J493" s="217"/>
      <c r="K493" s="217"/>
      <c r="L493" s="230"/>
      <c r="M493" s="104"/>
      <c r="N493" s="402"/>
      <c r="O493" s="402" t="str">
        <f t="shared" si="208"/>
        <v/>
      </c>
      <c r="P493" s="402">
        <f t="shared" si="209"/>
        <v>0</v>
      </c>
      <c r="Q493" s="402">
        <f t="shared" si="210"/>
        <v>0</v>
      </c>
      <c r="R493" s="402">
        <f t="shared" si="211"/>
        <v>0</v>
      </c>
      <c r="S493" s="402"/>
    </row>
    <row r="494" spans="1:20" s="323" customFormat="1" ht="26.1" customHeight="1">
      <c r="A494" s="313"/>
      <c r="B494" s="314">
        <f>B488+1</f>
        <v>411</v>
      </c>
      <c r="C494" s="315" t="s">
        <v>1401</v>
      </c>
      <c r="D494" s="316" t="s">
        <v>194</v>
      </c>
      <c r="E494" s="317" t="s">
        <v>74</v>
      </c>
      <c r="F494" s="318"/>
      <c r="G494" s="319"/>
      <c r="H494" s="320"/>
      <c r="I494" s="321"/>
      <c r="J494" s="321"/>
      <c r="K494" s="321"/>
      <c r="L494" s="321"/>
      <c r="M494" s="322"/>
      <c r="N494" s="402"/>
      <c r="O494" s="402" t="str">
        <f t="shared" si="208"/>
        <v>분전반(DC충전기) 철거(불용)12V, 10A</v>
      </c>
      <c r="P494" s="402">
        <f t="shared" si="209"/>
        <v>0</v>
      </c>
      <c r="Q494" s="402">
        <f t="shared" si="210"/>
        <v>0</v>
      </c>
      <c r="R494" s="402">
        <f t="shared" si="211"/>
        <v>0</v>
      </c>
      <c r="S494" s="402"/>
      <c r="T494" s="385"/>
    </row>
    <row r="495" spans="1:20" ht="26.1" customHeight="1">
      <c r="B495" s="36"/>
      <c r="C495" s="86" t="s">
        <v>33</v>
      </c>
      <c r="D495" s="30"/>
      <c r="E495" s="31"/>
      <c r="F495" s="87"/>
      <c r="G495" s="33"/>
      <c r="H495" s="34"/>
      <c r="I495" s="211"/>
      <c r="J495" s="212"/>
      <c r="K495" s="212"/>
      <c r="L495" s="226"/>
      <c r="M495" s="35"/>
      <c r="N495" s="402"/>
      <c r="O495" s="402" t="str">
        <f t="shared" si="208"/>
        <v>노무비</v>
      </c>
      <c r="P495" s="402">
        <f t="shared" si="209"/>
        <v>0</v>
      </c>
      <c r="Q495" s="402">
        <f t="shared" si="210"/>
        <v>0</v>
      </c>
      <c r="R495" s="402">
        <f t="shared" si="211"/>
        <v>0</v>
      </c>
      <c r="S495" s="402"/>
    </row>
    <row r="496" spans="1:20" ht="26.1" customHeight="1">
      <c r="B496" s="101"/>
      <c r="C496" s="102" t="s">
        <v>217</v>
      </c>
      <c r="D496" s="134" t="s">
        <v>300</v>
      </c>
      <c r="E496" s="103" t="s">
        <v>69</v>
      </c>
      <c r="F496" s="135" t="s">
        <v>215</v>
      </c>
      <c r="G496" s="136" t="s">
        <v>108</v>
      </c>
      <c r="H496" s="137">
        <f>0.5*0.5</f>
        <v>0.25</v>
      </c>
      <c r="I496" s="208"/>
      <c r="J496" s="209"/>
      <c r="K496" s="209"/>
      <c r="L496" s="227"/>
      <c r="M496" s="104" t="s">
        <v>216</v>
      </c>
      <c r="N496" s="402"/>
      <c r="O496" s="402" t="str">
        <f t="shared" si="208"/>
        <v>전력조절기플랜트전공</v>
      </c>
      <c r="P496" s="402">
        <f t="shared" si="209"/>
        <v>0</v>
      </c>
      <c r="Q496" s="402">
        <f t="shared" si="210"/>
        <v>0</v>
      </c>
      <c r="R496" s="402">
        <f t="shared" si="211"/>
        <v>0</v>
      </c>
      <c r="S496" s="402"/>
    </row>
    <row r="497" spans="1:20" ht="26.1" customHeight="1">
      <c r="B497" s="101"/>
      <c r="C497" s="102"/>
      <c r="D497" s="134"/>
      <c r="E497" s="103"/>
      <c r="F497" s="135"/>
      <c r="G497" s="136"/>
      <c r="H497" s="137"/>
      <c r="I497" s="216"/>
      <c r="J497" s="217"/>
      <c r="K497" s="217"/>
      <c r="L497" s="230"/>
      <c r="M497" s="104"/>
      <c r="N497" s="402"/>
      <c r="O497" s="402" t="str">
        <f t="shared" si="208"/>
        <v/>
      </c>
      <c r="P497" s="402">
        <f t="shared" si="209"/>
        <v>0</v>
      </c>
      <c r="Q497" s="402">
        <f t="shared" si="210"/>
        <v>0</v>
      </c>
      <c r="R497" s="402">
        <f t="shared" si="211"/>
        <v>0</v>
      </c>
      <c r="S497" s="402"/>
    </row>
    <row r="498" spans="1:20" ht="26.1" customHeight="1">
      <c r="B498" s="101"/>
      <c r="C498" s="102"/>
      <c r="D498" s="134"/>
      <c r="E498" s="103"/>
      <c r="F498" s="135"/>
      <c r="G498" s="136"/>
      <c r="H498" s="137"/>
      <c r="I498" s="216"/>
      <c r="J498" s="217"/>
      <c r="K498" s="217"/>
      <c r="L498" s="230"/>
      <c r="M498" s="104"/>
      <c r="N498" s="402"/>
      <c r="O498" s="402" t="str">
        <f t="shared" si="208"/>
        <v/>
      </c>
      <c r="P498" s="402">
        <f t="shared" si="209"/>
        <v>0</v>
      </c>
      <c r="Q498" s="402">
        <f t="shared" si="210"/>
        <v>0</v>
      </c>
      <c r="R498" s="402">
        <f t="shared" si="211"/>
        <v>0</v>
      </c>
      <c r="S498" s="402"/>
    </row>
    <row r="499" spans="1:20" s="323" customFormat="1" ht="26.1" customHeight="1">
      <c r="A499" s="313"/>
      <c r="B499" s="314">
        <f>B494+1</f>
        <v>412</v>
      </c>
      <c r="C499" s="315" t="s">
        <v>1617</v>
      </c>
      <c r="D499" s="316" t="s">
        <v>1566</v>
      </c>
      <c r="E499" s="317" t="s">
        <v>74</v>
      </c>
      <c r="F499" s="318"/>
      <c r="G499" s="319"/>
      <c r="H499" s="320"/>
      <c r="I499" s="321"/>
      <c r="J499" s="321"/>
      <c r="K499" s="321"/>
      <c r="L499" s="321"/>
      <c r="M499" s="322"/>
      <c r="N499" s="402"/>
      <c r="O499" s="402" t="str">
        <f t="shared" ref="O499:O503" si="230">CONCATENATE(C499,D499)</f>
        <v>분전반 철거(불용)12V, 10A</v>
      </c>
      <c r="P499" s="402">
        <f t="shared" ref="P499:P503" si="231">J499</f>
        <v>0</v>
      </c>
      <c r="Q499" s="402">
        <f t="shared" ref="Q499:Q503" si="232">K499</f>
        <v>0</v>
      </c>
      <c r="R499" s="402">
        <f t="shared" ref="R499:R503" si="233">L499</f>
        <v>0</v>
      </c>
      <c r="S499" s="402"/>
      <c r="T499" s="385"/>
    </row>
    <row r="500" spans="1:20" ht="26.1" customHeight="1">
      <c r="B500" s="36"/>
      <c r="C500" s="86" t="s">
        <v>33</v>
      </c>
      <c r="D500" s="30"/>
      <c r="E500" s="31"/>
      <c r="F500" s="87"/>
      <c r="G500" s="33"/>
      <c r="H500" s="34"/>
      <c r="I500" s="211"/>
      <c r="J500" s="212"/>
      <c r="K500" s="212"/>
      <c r="L500" s="226"/>
      <c r="M500" s="35"/>
      <c r="N500" s="402"/>
      <c r="O500" s="402" t="str">
        <f t="shared" si="230"/>
        <v>노무비</v>
      </c>
      <c r="P500" s="402">
        <f t="shared" si="231"/>
        <v>0</v>
      </c>
      <c r="Q500" s="402">
        <f t="shared" si="232"/>
        <v>0</v>
      </c>
      <c r="R500" s="402">
        <f t="shared" si="233"/>
        <v>0</v>
      </c>
      <c r="S500" s="402"/>
    </row>
    <row r="501" spans="1:20" ht="26.1" customHeight="1">
      <c r="B501" s="101"/>
      <c r="C501" s="102" t="s">
        <v>217</v>
      </c>
      <c r="D501" s="134" t="s">
        <v>300</v>
      </c>
      <c r="E501" s="103" t="s">
        <v>69</v>
      </c>
      <c r="F501" s="135" t="s">
        <v>215</v>
      </c>
      <c r="G501" s="136" t="s">
        <v>102</v>
      </c>
      <c r="H501" s="137">
        <f>0.5*0.5</f>
        <v>0.25</v>
      </c>
      <c r="I501" s="208"/>
      <c r="J501" s="209"/>
      <c r="K501" s="209"/>
      <c r="L501" s="227"/>
      <c r="M501" s="104" t="s">
        <v>181</v>
      </c>
      <c r="N501" s="402"/>
      <c r="O501" s="402" t="str">
        <f t="shared" si="230"/>
        <v>전력조절기플랜트전공</v>
      </c>
      <c r="P501" s="402">
        <f t="shared" si="231"/>
        <v>0</v>
      </c>
      <c r="Q501" s="402">
        <f t="shared" si="232"/>
        <v>0</v>
      </c>
      <c r="R501" s="402">
        <f t="shared" si="233"/>
        <v>0</v>
      </c>
      <c r="S501" s="402"/>
    </row>
    <row r="502" spans="1:20" ht="26.1" customHeight="1">
      <c r="B502" s="101"/>
      <c r="C502" s="102"/>
      <c r="D502" s="134"/>
      <c r="E502" s="103"/>
      <c r="F502" s="135"/>
      <c r="G502" s="136"/>
      <c r="H502" s="137"/>
      <c r="I502" s="216"/>
      <c r="J502" s="217"/>
      <c r="K502" s="217"/>
      <c r="L502" s="230"/>
      <c r="M502" s="104"/>
      <c r="N502" s="402"/>
      <c r="O502" s="402" t="str">
        <f t="shared" si="230"/>
        <v/>
      </c>
      <c r="P502" s="402">
        <f t="shared" si="231"/>
        <v>0</v>
      </c>
      <c r="Q502" s="402">
        <f t="shared" si="232"/>
        <v>0</v>
      </c>
      <c r="R502" s="402">
        <f t="shared" si="233"/>
        <v>0</v>
      </c>
      <c r="S502" s="402"/>
    </row>
    <row r="503" spans="1:20" ht="26.1" customHeight="1">
      <c r="B503" s="101"/>
      <c r="C503" s="102"/>
      <c r="D503" s="134"/>
      <c r="E503" s="103"/>
      <c r="F503" s="135"/>
      <c r="G503" s="136"/>
      <c r="H503" s="137"/>
      <c r="I503" s="216"/>
      <c r="J503" s="217"/>
      <c r="K503" s="217"/>
      <c r="L503" s="230"/>
      <c r="M503" s="104"/>
      <c r="N503" s="402"/>
      <c r="O503" s="402" t="str">
        <f t="shared" si="230"/>
        <v/>
      </c>
      <c r="P503" s="402">
        <f t="shared" si="231"/>
        <v>0</v>
      </c>
      <c r="Q503" s="402">
        <f t="shared" si="232"/>
        <v>0</v>
      </c>
      <c r="R503" s="402">
        <f t="shared" si="233"/>
        <v>0</v>
      </c>
      <c r="S503" s="402"/>
    </row>
    <row r="504" spans="1:20" s="323" customFormat="1" ht="26.1" customHeight="1">
      <c r="A504" s="313"/>
      <c r="B504" s="314">
        <f>B499+1</f>
        <v>413</v>
      </c>
      <c r="C504" s="315" t="s">
        <v>1593</v>
      </c>
      <c r="D504" s="316" t="s">
        <v>1594</v>
      </c>
      <c r="E504" s="317" t="s">
        <v>74</v>
      </c>
      <c r="F504" s="318"/>
      <c r="G504" s="319"/>
      <c r="H504" s="320"/>
      <c r="I504" s="321"/>
      <c r="J504" s="321"/>
      <c r="K504" s="321"/>
      <c r="L504" s="321"/>
      <c r="M504" s="322"/>
      <c r="N504" s="402"/>
      <c r="O504" s="402" t="str">
        <f t="shared" ref="O504:O508" si="234">CONCATENATE(C504,D504)</f>
        <v>선세이버 철거(불용)솔라충전기, 10A</v>
      </c>
      <c r="P504" s="402">
        <f t="shared" ref="P504:P508" si="235">J504</f>
        <v>0</v>
      </c>
      <c r="Q504" s="402">
        <f t="shared" ref="Q504:Q508" si="236">K504</f>
        <v>0</v>
      </c>
      <c r="R504" s="402">
        <f t="shared" ref="R504:R508" si="237">L504</f>
        <v>0</v>
      </c>
      <c r="S504" s="402"/>
      <c r="T504" s="385"/>
    </row>
    <row r="505" spans="1:20" ht="26.1" customHeight="1">
      <c r="B505" s="36"/>
      <c r="C505" s="86" t="s">
        <v>33</v>
      </c>
      <c r="D505" s="30"/>
      <c r="E505" s="31"/>
      <c r="F505" s="87"/>
      <c r="G505" s="33"/>
      <c r="H505" s="34"/>
      <c r="I505" s="211"/>
      <c r="J505" s="212"/>
      <c r="K505" s="212"/>
      <c r="L505" s="226"/>
      <c r="M505" s="35"/>
      <c r="N505" s="402"/>
      <c r="O505" s="402" t="str">
        <f t="shared" si="234"/>
        <v>노무비</v>
      </c>
      <c r="P505" s="402">
        <f t="shared" si="235"/>
        <v>0</v>
      </c>
      <c r="Q505" s="402">
        <f t="shared" si="236"/>
        <v>0</v>
      </c>
      <c r="R505" s="402">
        <f t="shared" si="237"/>
        <v>0</v>
      </c>
      <c r="S505" s="402"/>
    </row>
    <row r="506" spans="1:20" ht="26.1" customHeight="1">
      <c r="B506" s="101"/>
      <c r="C506" s="102" t="s">
        <v>217</v>
      </c>
      <c r="D506" s="134" t="s">
        <v>300</v>
      </c>
      <c r="E506" s="103" t="s">
        <v>69</v>
      </c>
      <c r="F506" s="135" t="s">
        <v>215</v>
      </c>
      <c r="G506" s="136" t="s">
        <v>102</v>
      </c>
      <c r="H506" s="137">
        <f>0.5*0.5</f>
        <v>0.25</v>
      </c>
      <c r="I506" s="208"/>
      <c r="J506" s="209"/>
      <c r="K506" s="209"/>
      <c r="L506" s="227"/>
      <c r="M506" s="104" t="s">
        <v>181</v>
      </c>
      <c r="N506" s="402"/>
      <c r="O506" s="402" t="str">
        <f t="shared" si="234"/>
        <v>전력조절기플랜트전공</v>
      </c>
      <c r="P506" s="402">
        <f t="shared" si="235"/>
        <v>0</v>
      </c>
      <c r="Q506" s="402">
        <f t="shared" si="236"/>
        <v>0</v>
      </c>
      <c r="R506" s="402">
        <f t="shared" si="237"/>
        <v>0</v>
      </c>
      <c r="S506" s="402"/>
    </row>
    <row r="507" spans="1:20" ht="26.1" customHeight="1">
      <c r="B507" s="101"/>
      <c r="C507" s="102"/>
      <c r="D507" s="134"/>
      <c r="E507" s="103"/>
      <c r="F507" s="135"/>
      <c r="G507" s="136"/>
      <c r="H507" s="137"/>
      <c r="I507" s="216"/>
      <c r="J507" s="217"/>
      <c r="K507" s="217"/>
      <c r="L507" s="230"/>
      <c r="M507" s="104"/>
      <c r="N507" s="402"/>
      <c r="O507" s="402" t="str">
        <f t="shared" si="234"/>
        <v/>
      </c>
      <c r="P507" s="402">
        <f t="shared" si="235"/>
        <v>0</v>
      </c>
      <c r="Q507" s="402">
        <f t="shared" si="236"/>
        <v>0</v>
      </c>
      <c r="R507" s="402">
        <f t="shared" si="237"/>
        <v>0</v>
      </c>
      <c r="S507" s="402"/>
    </row>
    <row r="508" spans="1:20" ht="26.1" customHeight="1">
      <c r="B508" s="101"/>
      <c r="C508" s="102"/>
      <c r="D508" s="134"/>
      <c r="E508" s="103"/>
      <c r="F508" s="135"/>
      <c r="G508" s="136"/>
      <c r="H508" s="137"/>
      <c r="I508" s="216"/>
      <c r="J508" s="217"/>
      <c r="K508" s="217"/>
      <c r="L508" s="230"/>
      <c r="M508" s="104"/>
      <c r="N508" s="402"/>
      <c r="O508" s="402" t="str">
        <f t="shared" si="234"/>
        <v/>
      </c>
      <c r="P508" s="402">
        <f t="shared" si="235"/>
        <v>0</v>
      </c>
      <c r="Q508" s="402">
        <f t="shared" si="236"/>
        <v>0</v>
      </c>
      <c r="R508" s="402">
        <f t="shared" si="237"/>
        <v>0</v>
      </c>
      <c r="S508" s="402"/>
    </row>
    <row r="509" spans="1:20" s="323" customFormat="1" ht="26.1" customHeight="1">
      <c r="A509" s="313"/>
      <c r="B509" s="314">
        <f>B504+1</f>
        <v>414</v>
      </c>
      <c r="C509" s="315" t="s">
        <v>1441</v>
      </c>
      <c r="D509" s="316" t="s">
        <v>1393</v>
      </c>
      <c r="E509" s="317" t="s">
        <v>13</v>
      </c>
      <c r="F509" s="318"/>
      <c r="G509" s="319"/>
      <c r="H509" s="320"/>
      <c r="I509" s="321"/>
      <c r="J509" s="321"/>
      <c r="K509" s="321"/>
      <c r="L509" s="321"/>
      <c r="M509" s="322"/>
      <c r="N509" s="402"/>
      <c r="O509" s="402" t="str">
        <f t="shared" si="208"/>
        <v>전원이중화분배장치 설치DC/AC 입력, DC 15V(200W) 2채널 출력, 자동입력전원 절체</v>
      </c>
      <c r="P509" s="402">
        <f t="shared" si="209"/>
        <v>0</v>
      </c>
      <c r="Q509" s="402">
        <f t="shared" si="210"/>
        <v>0</v>
      </c>
      <c r="R509" s="402">
        <f t="shared" si="211"/>
        <v>0</v>
      </c>
      <c r="S509" s="402"/>
      <c r="T509" s="385"/>
    </row>
    <row r="510" spans="1:20" ht="26.1" customHeight="1">
      <c r="B510" s="36"/>
      <c r="C510" s="47" t="s">
        <v>1404</v>
      </c>
      <c r="D510" s="30"/>
      <c r="E510" s="31"/>
      <c r="F510" s="121"/>
      <c r="G510" s="122"/>
      <c r="H510" s="123"/>
      <c r="I510" s="222"/>
      <c r="J510" s="222"/>
      <c r="K510" s="222"/>
      <c r="L510" s="222"/>
      <c r="M510" s="124"/>
      <c r="N510" s="402"/>
      <c r="O510" s="402" t="str">
        <f t="shared" si="208"/>
        <v>재료비</v>
      </c>
      <c r="P510" s="402">
        <f t="shared" si="209"/>
        <v>0</v>
      </c>
      <c r="Q510" s="402">
        <f t="shared" si="210"/>
        <v>0</v>
      </c>
      <c r="R510" s="402">
        <f t="shared" si="211"/>
        <v>0</v>
      </c>
      <c r="S510" s="402"/>
    </row>
    <row r="511" spans="1:20" ht="26.1" customHeight="1">
      <c r="B511" s="37"/>
      <c r="C511" s="39" t="s">
        <v>1392</v>
      </c>
      <c r="D511" s="39" t="s">
        <v>1393</v>
      </c>
      <c r="E511" s="27" t="s">
        <v>74</v>
      </c>
      <c r="F511" s="107">
        <v>1</v>
      </c>
      <c r="G511" s="40" t="s">
        <v>102</v>
      </c>
      <c r="H511" s="340">
        <f t="shared" ref="H511" si="238">F511</f>
        <v>1</v>
      </c>
      <c r="I511" s="208"/>
      <c r="J511" s="209"/>
      <c r="K511" s="209"/>
      <c r="L511" s="227"/>
      <c r="M511" s="43"/>
      <c r="N511" s="402"/>
      <c r="O511" s="402" t="str">
        <f t="shared" si="208"/>
        <v>전원이중화분배장치DC/AC 입력, DC 15V(200W) 2채널 출력, 자동입력전원 절체</v>
      </c>
      <c r="P511" s="402">
        <f t="shared" si="209"/>
        <v>0</v>
      </c>
      <c r="Q511" s="402">
        <f t="shared" si="210"/>
        <v>0</v>
      </c>
      <c r="R511" s="402">
        <f t="shared" si="211"/>
        <v>0</v>
      </c>
      <c r="S511" s="402"/>
    </row>
    <row r="512" spans="1:20" ht="26.1" customHeight="1">
      <c r="B512" s="37"/>
      <c r="C512" s="60" t="s">
        <v>33</v>
      </c>
      <c r="D512" s="39"/>
      <c r="E512" s="26"/>
      <c r="F512" s="61"/>
      <c r="G512" s="40"/>
      <c r="H512" s="41"/>
      <c r="I512" s="208"/>
      <c r="J512" s="209"/>
      <c r="K512" s="209"/>
      <c r="L512" s="227"/>
      <c r="M512" s="42"/>
      <c r="N512" s="402"/>
      <c r="O512" s="402" t="str">
        <f t="shared" si="208"/>
        <v>노무비</v>
      </c>
      <c r="P512" s="402">
        <f t="shared" si="209"/>
        <v>0</v>
      </c>
      <c r="Q512" s="402">
        <f t="shared" si="210"/>
        <v>0</v>
      </c>
      <c r="R512" s="402">
        <f t="shared" si="211"/>
        <v>0</v>
      </c>
      <c r="S512" s="402"/>
    </row>
    <row r="513" spans="1:20" ht="26.1" customHeight="1">
      <c r="B513" s="37"/>
      <c r="C513" s="38" t="s">
        <v>217</v>
      </c>
      <c r="D513" s="39" t="s">
        <v>300</v>
      </c>
      <c r="E513" s="27" t="s">
        <v>69</v>
      </c>
      <c r="F513" s="61">
        <v>0.5</v>
      </c>
      <c r="G513" s="40" t="s">
        <v>102</v>
      </c>
      <c r="H513" s="340">
        <f t="shared" ref="H513" si="239">F513</f>
        <v>0.5</v>
      </c>
      <c r="I513" s="208"/>
      <c r="J513" s="209"/>
      <c r="K513" s="209"/>
      <c r="L513" s="227"/>
      <c r="M513" s="42" t="s">
        <v>181</v>
      </c>
      <c r="N513" s="402"/>
      <c r="O513" s="402" t="str">
        <f t="shared" si="208"/>
        <v>전력조절기플랜트전공</v>
      </c>
      <c r="P513" s="402">
        <f t="shared" si="209"/>
        <v>0</v>
      </c>
      <c r="Q513" s="402">
        <f t="shared" si="210"/>
        <v>0</v>
      </c>
      <c r="R513" s="402">
        <f t="shared" si="211"/>
        <v>0</v>
      </c>
      <c r="S513" s="402"/>
    </row>
    <row r="514" spans="1:20" ht="26.1" customHeight="1">
      <c r="B514" s="37"/>
      <c r="C514" s="38"/>
      <c r="D514" s="39"/>
      <c r="E514" s="27"/>
      <c r="F514" s="61"/>
      <c r="G514" s="40"/>
      <c r="H514" s="41"/>
      <c r="I514" s="208"/>
      <c r="J514" s="209"/>
      <c r="K514" s="209"/>
      <c r="L514" s="227"/>
      <c r="M514" s="42"/>
      <c r="N514" s="402"/>
      <c r="O514" s="402" t="str">
        <f t="shared" si="208"/>
        <v/>
      </c>
      <c r="P514" s="402">
        <f t="shared" si="209"/>
        <v>0</v>
      </c>
      <c r="Q514" s="402">
        <f t="shared" si="210"/>
        <v>0</v>
      </c>
      <c r="R514" s="402">
        <f t="shared" si="211"/>
        <v>0</v>
      </c>
      <c r="S514" s="402"/>
    </row>
    <row r="515" spans="1:20" s="323" customFormat="1" ht="26.1" customHeight="1">
      <c r="A515" s="313"/>
      <c r="B515" s="314">
        <f>B509+1</f>
        <v>415</v>
      </c>
      <c r="C515" s="315" t="s">
        <v>369</v>
      </c>
      <c r="D515" s="316" t="s">
        <v>194</v>
      </c>
      <c r="E515" s="317" t="s">
        <v>74</v>
      </c>
      <c r="F515" s="318"/>
      <c r="G515" s="319"/>
      <c r="H515" s="320"/>
      <c r="I515" s="321"/>
      <c r="J515" s="321"/>
      <c r="K515" s="321"/>
      <c r="L515" s="321"/>
      <c r="M515" s="322"/>
      <c r="N515" s="402"/>
      <c r="O515" s="402" t="str">
        <f t="shared" si="208"/>
        <v>분전반(AC) 철거12V, 10A</v>
      </c>
      <c r="P515" s="402">
        <f t="shared" si="209"/>
        <v>0</v>
      </c>
      <c r="Q515" s="402">
        <f t="shared" si="210"/>
        <v>0</v>
      </c>
      <c r="R515" s="402">
        <f t="shared" si="211"/>
        <v>0</v>
      </c>
      <c r="S515" s="402"/>
      <c r="T515" s="385"/>
    </row>
    <row r="516" spans="1:20" ht="26.1" customHeight="1">
      <c r="B516" s="36"/>
      <c r="C516" s="86" t="s">
        <v>33</v>
      </c>
      <c r="D516" s="30"/>
      <c r="E516" s="31"/>
      <c r="F516" s="87"/>
      <c r="G516" s="33"/>
      <c r="H516" s="34"/>
      <c r="I516" s="211"/>
      <c r="J516" s="212"/>
      <c r="K516" s="212"/>
      <c r="L516" s="226"/>
      <c r="M516" s="35"/>
      <c r="N516" s="402"/>
      <c r="O516" s="402" t="str">
        <f t="shared" si="208"/>
        <v>노무비</v>
      </c>
      <c r="P516" s="402">
        <f t="shared" si="209"/>
        <v>0</v>
      </c>
      <c r="Q516" s="402">
        <f t="shared" si="210"/>
        <v>0</v>
      </c>
      <c r="R516" s="402">
        <f t="shared" si="211"/>
        <v>0</v>
      </c>
      <c r="S516" s="402"/>
    </row>
    <row r="517" spans="1:20" ht="26.1" customHeight="1">
      <c r="B517" s="37"/>
      <c r="C517" s="38" t="s">
        <v>217</v>
      </c>
      <c r="D517" s="39" t="s">
        <v>300</v>
      </c>
      <c r="E517" s="27" t="s">
        <v>69</v>
      </c>
      <c r="F517" s="61" t="s">
        <v>215</v>
      </c>
      <c r="G517" s="40" t="s">
        <v>102</v>
      </c>
      <c r="H517" s="137">
        <f>0.5*0.5</f>
        <v>0.25</v>
      </c>
      <c r="I517" s="208"/>
      <c r="J517" s="209"/>
      <c r="K517" s="209"/>
      <c r="L517" s="227"/>
      <c r="M517" s="42" t="s">
        <v>181</v>
      </c>
      <c r="N517" s="402"/>
      <c r="O517" s="402" t="str">
        <f t="shared" si="208"/>
        <v>전력조절기플랜트전공</v>
      </c>
      <c r="P517" s="402">
        <f t="shared" si="209"/>
        <v>0</v>
      </c>
      <c r="Q517" s="402">
        <f t="shared" si="210"/>
        <v>0</v>
      </c>
      <c r="R517" s="402">
        <f t="shared" si="211"/>
        <v>0</v>
      </c>
      <c r="S517" s="402"/>
    </row>
    <row r="518" spans="1:20" ht="26.1" customHeight="1">
      <c r="B518" s="101"/>
      <c r="C518" s="102"/>
      <c r="D518" s="134"/>
      <c r="E518" s="103"/>
      <c r="F518" s="135"/>
      <c r="G518" s="136"/>
      <c r="H518" s="137"/>
      <c r="I518" s="216"/>
      <c r="J518" s="217"/>
      <c r="K518" s="217"/>
      <c r="L518" s="230"/>
      <c r="M518" s="104"/>
      <c r="N518" s="402"/>
      <c r="O518" s="402" t="str">
        <f t="shared" si="208"/>
        <v/>
      </c>
      <c r="P518" s="402">
        <f t="shared" si="209"/>
        <v>0</v>
      </c>
      <c r="Q518" s="402">
        <f t="shared" si="210"/>
        <v>0</v>
      </c>
      <c r="R518" s="402">
        <f t="shared" si="211"/>
        <v>0</v>
      </c>
      <c r="S518" s="402"/>
    </row>
    <row r="519" spans="1:20" ht="26.1" customHeight="1">
      <c r="B519" s="79"/>
      <c r="C519" s="80"/>
      <c r="D519" s="81"/>
      <c r="E519" s="28"/>
      <c r="F519" s="82"/>
      <c r="G519" s="83"/>
      <c r="H519" s="84"/>
      <c r="I519" s="214"/>
      <c r="J519" s="215"/>
      <c r="K519" s="215"/>
      <c r="L519" s="228"/>
      <c r="M519" s="85"/>
      <c r="N519" s="402"/>
      <c r="O519" s="402" t="str">
        <f t="shared" si="208"/>
        <v/>
      </c>
      <c r="P519" s="402">
        <f t="shared" si="209"/>
        <v>0</v>
      </c>
      <c r="Q519" s="402">
        <f t="shared" si="210"/>
        <v>0</v>
      </c>
      <c r="R519" s="402">
        <f t="shared" si="211"/>
        <v>0</v>
      </c>
      <c r="S519" s="402"/>
    </row>
    <row r="520" spans="1:20" s="323" customFormat="1" ht="26.1" customHeight="1">
      <c r="A520" s="313"/>
      <c r="B520" s="314">
        <f>B515+1</f>
        <v>416</v>
      </c>
      <c r="C520" s="315" t="s">
        <v>1618</v>
      </c>
      <c r="D520" s="316" t="s">
        <v>1566</v>
      </c>
      <c r="E520" s="317" t="s">
        <v>74</v>
      </c>
      <c r="F520" s="318"/>
      <c r="G520" s="319"/>
      <c r="H520" s="320"/>
      <c r="I520" s="321"/>
      <c r="J520" s="321"/>
      <c r="K520" s="321"/>
      <c r="L520" s="321"/>
      <c r="M520" s="322"/>
      <c r="N520" s="402"/>
      <c r="O520" s="402" t="str">
        <f t="shared" ref="O520:O524" si="240">CONCATENATE(C520,D520)</f>
        <v>분전반(AC) 철거(재활용)12V, 10A</v>
      </c>
      <c r="P520" s="402">
        <f t="shared" ref="P520:P524" si="241">J520</f>
        <v>0</v>
      </c>
      <c r="Q520" s="402">
        <f t="shared" ref="Q520:Q524" si="242">K520</f>
        <v>0</v>
      </c>
      <c r="R520" s="402">
        <f t="shared" ref="R520:R524" si="243">L520</f>
        <v>0</v>
      </c>
      <c r="S520" s="402"/>
      <c r="T520" s="385"/>
    </row>
    <row r="521" spans="1:20" ht="26.1" customHeight="1">
      <c r="B521" s="424"/>
      <c r="C521" s="647" t="s">
        <v>33</v>
      </c>
      <c r="D521" s="425"/>
      <c r="E521" s="645"/>
      <c r="F521" s="426"/>
      <c r="G521" s="427"/>
      <c r="H521" s="428"/>
      <c r="I521" s="429"/>
      <c r="J521" s="430"/>
      <c r="K521" s="430"/>
      <c r="L521" s="431"/>
      <c r="M521" s="432"/>
      <c r="N521" s="402"/>
      <c r="O521" s="402" t="str">
        <f t="shared" si="240"/>
        <v>노무비</v>
      </c>
      <c r="P521" s="402">
        <f t="shared" si="241"/>
        <v>0</v>
      </c>
      <c r="Q521" s="402">
        <f t="shared" si="242"/>
        <v>0</v>
      </c>
      <c r="R521" s="402">
        <f t="shared" si="243"/>
        <v>0</v>
      </c>
      <c r="S521" s="402"/>
    </row>
    <row r="522" spans="1:20" ht="26.1" customHeight="1">
      <c r="B522" s="37"/>
      <c r="C522" s="38" t="s">
        <v>217</v>
      </c>
      <c r="D522" s="39" t="s">
        <v>300</v>
      </c>
      <c r="E522" s="27" t="s">
        <v>69</v>
      </c>
      <c r="F522" s="61" t="s">
        <v>1619</v>
      </c>
      <c r="G522" s="40" t="s">
        <v>102</v>
      </c>
      <c r="H522" s="41">
        <f>0.5*0.8</f>
        <v>0.4</v>
      </c>
      <c r="I522" s="208"/>
      <c r="J522" s="209"/>
      <c r="K522" s="209"/>
      <c r="L522" s="227"/>
      <c r="M522" s="42" t="s">
        <v>181</v>
      </c>
      <c r="N522" s="402"/>
      <c r="O522" s="402" t="str">
        <f t="shared" si="240"/>
        <v>전력조절기플랜트전공</v>
      </c>
      <c r="P522" s="402">
        <f t="shared" si="241"/>
        <v>0</v>
      </c>
      <c r="Q522" s="402">
        <f t="shared" si="242"/>
        <v>0</v>
      </c>
      <c r="R522" s="402">
        <f t="shared" si="243"/>
        <v>0</v>
      </c>
      <c r="S522" s="402"/>
    </row>
    <row r="523" spans="1:20" ht="26.1" customHeight="1">
      <c r="B523" s="101"/>
      <c r="C523" s="102"/>
      <c r="D523" s="134"/>
      <c r="E523" s="103"/>
      <c r="F523" s="135"/>
      <c r="G523" s="136"/>
      <c r="H523" s="137"/>
      <c r="I523" s="216"/>
      <c r="J523" s="217"/>
      <c r="K523" s="217"/>
      <c r="L523" s="230"/>
      <c r="M523" s="104"/>
      <c r="N523" s="402"/>
      <c r="O523" s="402" t="str">
        <f t="shared" si="240"/>
        <v/>
      </c>
      <c r="P523" s="402">
        <f t="shared" si="241"/>
        <v>0</v>
      </c>
      <c r="Q523" s="402">
        <f t="shared" si="242"/>
        <v>0</v>
      </c>
      <c r="R523" s="402">
        <f t="shared" si="243"/>
        <v>0</v>
      </c>
      <c r="S523" s="402"/>
    </row>
    <row r="524" spans="1:20" ht="26.1" customHeight="1">
      <c r="B524" s="79"/>
      <c r="C524" s="80"/>
      <c r="D524" s="81"/>
      <c r="E524" s="28"/>
      <c r="F524" s="82"/>
      <c r="G524" s="83"/>
      <c r="H524" s="84"/>
      <c r="I524" s="214"/>
      <c r="J524" s="215"/>
      <c r="K524" s="215"/>
      <c r="L524" s="228"/>
      <c r="M524" s="85"/>
      <c r="N524" s="402"/>
      <c r="O524" s="402" t="str">
        <f t="shared" si="240"/>
        <v/>
      </c>
      <c r="P524" s="402">
        <f t="shared" si="241"/>
        <v>0</v>
      </c>
      <c r="Q524" s="402">
        <f t="shared" si="242"/>
        <v>0</v>
      </c>
      <c r="R524" s="402">
        <f t="shared" si="243"/>
        <v>0</v>
      </c>
      <c r="S524" s="402"/>
    </row>
    <row r="525" spans="1:20" s="323" customFormat="1" ht="26.1" customHeight="1">
      <c r="A525" s="313"/>
      <c r="B525" s="314">
        <f>B520+1</f>
        <v>417</v>
      </c>
      <c r="C525" s="315" t="s">
        <v>1442</v>
      </c>
      <c r="D525" s="316" t="s">
        <v>1443</v>
      </c>
      <c r="E525" s="317" t="s">
        <v>103</v>
      </c>
      <c r="F525" s="318"/>
      <c r="G525" s="319"/>
      <c r="H525" s="320"/>
      <c r="I525" s="321"/>
      <c r="J525" s="321"/>
      <c r="K525" s="321"/>
      <c r="L525" s="321"/>
      <c r="M525" s="322"/>
      <c r="N525" s="402"/>
      <c r="O525" s="402" t="str">
        <f t="shared" si="208"/>
        <v>무보수 축전지 설치밀폐형, 12V 100AH * 1</v>
      </c>
      <c r="P525" s="402">
        <f t="shared" si="209"/>
        <v>0</v>
      </c>
      <c r="Q525" s="402">
        <f t="shared" si="210"/>
        <v>0</v>
      </c>
      <c r="R525" s="402">
        <f t="shared" si="211"/>
        <v>0</v>
      </c>
      <c r="S525" s="402"/>
      <c r="T525" s="385"/>
    </row>
    <row r="526" spans="1:20" ht="26.1" customHeight="1">
      <c r="B526" s="29"/>
      <c r="C526" s="47" t="s">
        <v>1404</v>
      </c>
      <c r="D526" s="30"/>
      <c r="E526" s="31"/>
      <c r="F526" s="32"/>
      <c r="G526" s="33"/>
      <c r="H526" s="34"/>
      <c r="I526" s="211"/>
      <c r="J526" s="212"/>
      <c r="K526" s="212"/>
      <c r="L526" s="226"/>
      <c r="M526" s="35"/>
      <c r="N526" s="402"/>
      <c r="O526" s="402" t="str">
        <f t="shared" si="208"/>
        <v>재료비</v>
      </c>
      <c r="P526" s="402">
        <f t="shared" si="209"/>
        <v>0</v>
      </c>
      <c r="Q526" s="402">
        <f t="shared" si="210"/>
        <v>0</v>
      </c>
      <c r="R526" s="402">
        <f t="shared" si="211"/>
        <v>0</v>
      </c>
      <c r="S526" s="402"/>
    </row>
    <row r="527" spans="1:20" ht="26.1" customHeight="1">
      <c r="B527" s="48"/>
      <c r="C527" s="39" t="s">
        <v>92</v>
      </c>
      <c r="D527" s="39" t="s">
        <v>93</v>
      </c>
      <c r="E527" s="27" t="s">
        <v>79</v>
      </c>
      <c r="F527" s="61">
        <v>1</v>
      </c>
      <c r="G527" s="40" t="s">
        <v>102</v>
      </c>
      <c r="H527" s="340">
        <f t="shared" ref="H527" si="244">F527</f>
        <v>1</v>
      </c>
      <c r="I527" s="208"/>
      <c r="J527" s="209"/>
      <c r="K527" s="209"/>
      <c r="L527" s="227"/>
      <c r="M527" s="42"/>
      <c r="N527" s="402"/>
      <c r="O527" s="402" t="str">
        <f t="shared" si="208"/>
        <v>무보수 축전지밀폐형, 12V 100AH</v>
      </c>
      <c r="P527" s="402">
        <f t="shared" si="209"/>
        <v>0</v>
      </c>
      <c r="Q527" s="402">
        <f t="shared" si="210"/>
        <v>0</v>
      </c>
      <c r="R527" s="402">
        <f t="shared" si="211"/>
        <v>0</v>
      </c>
      <c r="S527" s="402"/>
    </row>
    <row r="528" spans="1:20" ht="26.1" customHeight="1">
      <c r="B528" s="37"/>
      <c r="C528" s="60" t="s">
        <v>33</v>
      </c>
      <c r="D528" s="39"/>
      <c r="E528" s="26"/>
      <c r="F528" s="61"/>
      <c r="G528" s="40"/>
      <c r="H528" s="41"/>
      <c r="I528" s="208"/>
      <c r="J528" s="209"/>
      <c r="K528" s="209"/>
      <c r="L528" s="227"/>
      <c r="M528" s="42"/>
      <c r="N528" s="402"/>
      <c r="O528" s="402" t="str">
        <f t="shared" si="208"/>
        <v>노무비</v>
      </c>
      <c r="P528" s="402">
        <f t="shared" si="209"/>
        <v>0</v>
      </c>
      <c r="Q528" s="402">
        <f t="shared" si="210"/>
        <v>0</v>
      </c>
      <c r="R528" s="402">
        <f t="shared" si="211"/>
        <v>0</v>
      </c>
      <c r="S528" s="402"/>
    </row>
    <row r="529" spans="1:20" ht="26.1" customHeight="1">
      <c r="B529" s="37"/>
      <c r="C529" s="38" t="s">
        <v>196</v>
      </c>
      <c r="D529" s="39" t="s">
        <v>298</v>
      </c>
      <c r="E529" s="27" t="s">
        <v>69</v>
      </c>
      <c r="F529" s="61">
        <v>0.24</v>
      </c>
      <c r="G529" s="40" t="s">
        <v>102</v>
      </c>
      <c r="H529" s="340">
        <f t="shared" ref="H529" si="245">F529</f>
        <v>0.24</v>
      </c>
      <c r="I529" s="208"/>
      <c r="J529" s="209"/>
      <c r="K529" s="209"/>
      <c r="L529" s="227"/>
      <c r="M529" s="42" t="s">
        <v>197</v>
      </c>
      <c r="N529" s="402"/>
      <c r="O529" s="402" t="str">
        <f t="shared" si="208"/>
        <v>배터리 설치 및 동작확인/시험배전전공</v>
      </c>
      <c r="P529" s="402">
        <f t="shared" si="209"/>
        <v>0</v>
      </c>
      <c r="Q529" s="402">
        <f t="shared" si="210"/>
        <v>0</v>
      </c>
      <c r="R529" s="402">
        <f t="shared" si="211"/>
        <v>0</v>
      </c>
      <c r="S529" s="402"/>
    </row>
    <row r="530" spans="1:20" ht="26.1" customHeight="1">
      <c r="B530" s="101"/>
      <c r="C530" s="102"/>
      <c r="D530" s="39" t="s">
        <v>1465</v>
      </c>
      <c r="E530" s="27" t="s">
        <v>69</v>
      </c>
      <c r="F530" s="61">
        <v>0.24</v>
      </c>
      <c r="G530" s="40" t="s">
        <v>102</v>
      </c>
      <c r="H530" s="340">
        <f t="shared" ref="H530" si="246">F530</f>
        <v>0.24</v>
      </c>
      <c r="I530" s="208"/>
      <c r="J530" s="209"/>
      <c r="K530" s="209"/>
      <c r="L530" s="230"/>
      <c r="M530" s="104"/>
      <c r="N530" s="402"/>
      <c r="O530" s="402" t="str">
        <f t="shared" si="208"/>
        <v>보통인부</v>
      </c>
      <c r="P530" s="402">
        <f t="shared" si="209"/>
        <v>0</v>
      </c>
      <c r="Q530" s="402">
        <f t="shared" si="210"/>
        <v>0</v>
      </c>
      <c r="R530" s="402">
        <f t="shared" si="211"/>
        <v>0</v>
      </c>
      <c r="S530" s="402"/>
    </row>
    <row r="531" spans="1:20" ht="26.1" customHeight="1">
      <c r="B531" s="79"/>
      <c r="C531" s="80"/>
      <c r="D531" s="81"/>
      <c r="E531" s="28"/>
      <c r="F531" s="82"/>
      <c r="G531" s="83"/>
      <c r="H531" s="84"/>
      <c r="I531" s="214"/>
      <c r="J531" s="215"/>
      <c r="K531" s="215"/>
      <c r="L531" s="228"/>
      <c r="M531" s="85"/>
      <c r="N531" s="402"/>
      <c r="O531" s="402" t="str">
        <f t="shared" si="208"/>
        <v/>
      </c>
      <c r="P531" s="402">
        <f t="shared" si="209"/>
        <v>0</v>
      </c>
      <c r="Q531" s="402">
        <f t="shared" si="210"/>
        <v>0</v>
      </c>
      <c r="R531" s="402">
        <f t="shared" si="211"/>
        <v>0</v>
      </c>
      <c r="S531" s="402"/>
    </row>
    <row r="532" spans="1:20" s="323" customFormat="1" ht="26.1" customHeight="1">
      <c r="A532" s="313"/>
      <c r="B532" s="314">
        <f>B525+1</f>
        <v>418</v>
      </c>
      <c r="C532" s="315" t="s">
        <v>1442</v>
      </c>
      <c r="D532" s="316" t="s">
        <v>1444</v>
      </c>
      <c r="E532" s="317" t="s">
        <v>103</v>
      </c>
      <c r="F532" s="318"/>
      <c r="G532" s="319"/>
      <c r="H532" s="320"/>
      <c r="I532" s="321"/>
      <c r="J532" s="321"/>
      <c r="K532" s="321"/>
      <c r="L532" s="321"/>
      <c r="M532" s="322"/>
      <c r="N532" s="402"/>
      <c r="O532" s="402" t="str">
        <f t="shared" si="208"/>
        <v>무보수 축전지 설치밀폐형, 12V 100AH * 2</v>
      </c>
      <c r="P532" s="402">
        <f t="shared" si="209"/>
        <v>0</v>
      </c>
      <c r="Q532" s="402">
        <f t="shared" si="210"/>
        <v>0</v>
      </c>
      <c r="R532" s="402">
        <f t="shared" si="211"/>
        <v>0</v>
      </c>
      <c r="S532" s="402"/>
      <c r="T532" s="385"/>
    </row>
    <row r="533" spans="1:20" ht="26.1" customHeight="1">
      <c r="B533" s="29"/>
      <c r="C533" s="47" t="s">
        <v>1404</v>
      </c>
      <c r="D533" s="30"/>
      <c r="E533" s="31"/>
      <c r="F533" s="32"/>
      <c r="G533" s="33"/>
      <c r="H533" s="34"/>
      <c r="I533" s="211"/>
      <c r="J533" s="212"/>
      <c r="K533" s="212"/>
      <c r="L533" s="226"/>
      <c r="M533" s="35"/>
      <c r="N533" s="402"/>
      <c r="O533" s="402" t="str">
        <f t="shared" si="208"/>
        <v>재료비</v>
      </c>
      <c r="P533" s="402">
        <f t="shared" si="209"/>
        <v>0</v>
      </c>
      <c r="Q533" s="402">
        <f t="shared" si="210"/>
        <v>0</v>
      </c>
      <c r="R533" s="402">
        <f t="shared" si="211"/>
        <v>0</v>
      </c>
      <c r="S533" s="402"/>
    </row>
    <row r="534" spans="1:20" ht="26.1" customHeight="1">
      <c r="B534" s="48"/>
      <c r="C534" s="39" t="s">
        <v>92</v>
      </c>
      <c r="D534" s="39" t="s">
        <v>93</v>
      </c>
      <c r="E534" s="27" t="s">
        <v>79</v>
      </c>
      <c r="F534" s="61">
        <v>2</v>
      </c>
      <c r="G534" s="40" t="s">
        <v>102</v>
      </c>
      <c r="H534" s="340">
        <f t="shared" ref="H534" si="247">F534</f>
        <v>2</v>
      </c>
      <c r="I534" s="208"/>
      <c r="J534" s="209"/>
      <c r="K534" s="209"/>
      <c r="L534" s="227"/>
      <c r="M534" s="42"/>
      <c r="N534" s="402"/>
      <c r="O534" s="402" t="str">
        <f t="shared" si="208"/>
        <v>무보수 축전지밀폐형, 12V 100AH</v>
      </c>
      <c r="P534" s="402">
        <f t="shared" si="209"/>
        <v>0</v>
      </c>
      <c r="Q534" s="402">
        <f t="shared" si="210"/>
        <v>0</v>
      </c>
      <c r="R534" s="402">
        <f t="shared" si="211"/>
        <v>0</v>
      </c>
      <c r="S534" s="402"/>
    </row>
    <row r="535" spans="1:20" ht="26.1" customHeight="1">
      <c r="B535" s="37"/>
      <c r="C535" s="60" t="s">
        <v>33</v>
      </c>
      <c r="D535" s="39"/>
      <c r="E535" s="26"/>
      <c r="F535" s="61"/>
      <c r="G535" s="40"/>
      <c r="H535" s="41"/>
      <c r="I535" s="208"/>
      <c r="J535" s="209"/>
      <c r="K535" s="209"/>
      <c r="L535" s="227"/>
      <c r="M535" s="42"/>
      <c r="N535" s="402"/>
      <c r="O535" s="402" t="str">
        <f t="shared" si="208"/>
        <v>노무비</v>
      </c>
      <c r="P535" s="402">
        <f t="shared" si="209"/>
        <v>0</v>
      </c>
      <c r="Q535" s="402">
        <f t="shared" si="210"/>
        <v>0</v>
      </c>
      <c r="R535" s="402">
        <f t="shared" si="211"/>
        <v>0</v>
      </c>
      <c r="S535" s="402"/>
    </row>
    <row r="536" spans="1:20" ht="26.1" customHeight="1">
      <c r="B536" s="37"/>
      <c r="C536" s="38" t="s">
        <v>196</v>
      </c>
      <c r="D536" s="39" t="s">
        <v>298</v>
      </c>
      <c r="E536" s="27" t="s">
        <v>69</v>
      </c>
      <c r="F536" s="61">
        <v>0.24</v>
      </c>
      <c r="G536" s="40" t="s">
        <v>102</v>
      </c>
      <c r="H536" s="340">
        <f t="shared" ref="H536:H537" si="248">F536</f>
        <v>0.24</v>
      </c>
      <c r="I536" s="208"/>
      <c r="J536" s="209"/>
      <c r="K536" s="209"/>
      <c r="L536" s="227"/>
      <c r="M536" s="42" t="s">
        <v>197</v>
      </c>
      <c r="N536" s="402"/>
      <c r="O536" s="402" t="str">
        <f t="shared" si="208"/>
        <v>배터리 설치 및 동작확인/시험배전전공</v>
      </c>
      <c r="P536" s="402">
        <f t="shared" si="209"/>
        <v>0</v>
      </c>
      <c r="Q536" s="402">
        <f t="shared" si="210"/>
        <v>0</v>
      </c>
      <c r="R536" s="402">
        <f t="shared" si="211"/>
        <v>0</v>
      </c>
      <c r="S536" s="402"/>
    </row>
    <row r="537" spans="1:20" ht="26.1" customHeight="1">
      <c r="B537" s="101"/>
      <c r="C537" s="102"/>
      <c r="D537" s="39" t="s">
        <v>1465</v>
      </c>
      <c r="E537" s="27" t="s">
        <v>69</v>
      </c>
      <c r="F537" s="61">
        <v>0.24</v>
      </c>
      <c r="G537" s="40" t="s">
        <v>102</v>
      </c>
      <c r="H537" s="340">
        <f t="shared" si="248"/>
        <v>0.24</v>
      </c>
      <c r="I537" s="208"/>
      <c r="J537" s="209"/>
      <c r="K537" s="209"/>
      <c r="L537" s="230"/>
      <c r="M537" s="104"/>
      <c r="N537" s="402"/>
      <c r="O537" s="402" t="str">
        <f t="shared" si="208"/>
        <v>보통인부</v>
      </c>
      <c r="P537" s="402">
        <f t="shared" si="209"/>
        <v>0</v>
      </c>
      <c r="Q537" s="402">
        <f t="shared" si="210"/>
        <v>0</v>
      </c>
      <c r="R537" s="402">
        <f t="shared" si="211"/>
        <v>0</v>
      </c>
      <c r="S537" s="402"/>
    </row>
    <row r="538" spans="1:20" ht="26.1" customHeight="1">
      <c r="B538" s="79"/>
      <c r="C538" s="80"/>
      <c r="D538" s="81"/>
      <c r="E538" s="28"/>
      <c r="F538" s="82"/>
      <c r="G538" s="83"/>
      <c r="H538" s="84"/>
      <c r="I538" s="214"/>
      <c r="J538" s="215"/>
      <c r="K538" s="215"/>
      <c r="L538" s="228"/>
      <c r="M538" s="85"/>
      <c r="N538" s="402"/>
      <c r="O538" s="402" t="str">
        <f t="shared" si="208"/>
        <v/>
      </c>
      <c r="P538" s="402">
        <f t="shared" si="209"/>
        <v>0</v>
      </c>
      <c r="Q538" s="402">
        <f t="shared" si="210"/>
        <v>0</v>
      </c>
      <c r="R538" s="402">
        <f t="shared" si="211"/>
        <v>0</v>
      </c>
      <c r="S538" s="402"/>
    </row>
    <row r="539" spans="1:20" s="323" customFormat="1" ht="26.1" customHeight="1">
      <c r="A539" s="313"/>
      <c r="B539" s="314">
        <f>B532+1</f>
        <v>419</v>
      </c>
      <c r="C539" s="315" t="s">
        <v>1442</v>
      </c>
      <c r="D539" s="316" t="s">
        <v>1445</v>
      </c>
      <c r="E539" s="317" t="s">
        <v>195</v>
      </c>
      <c r="F539" s="318"/>
      <c r="G539" s="319"/>
      <c r="H539" s="320"/>
      <c r="I539" s="321"/>
      <c r="J539" s="321"/>
      <c r="K539" s="321"/>
      <c r="L539" s="321"/>
      <c r="M539" s="322"/>
      <c r="N539" s="402"/>
      <c r="O539" s="402" t="str">
        <f t="shared" si="208"/>
        <v>무보수 축전지 설치밀폐형, 12V 100AH * 3</v>
      </c>
      <c r="P539" s="402">
        <f t="shared" si="209"/>
        <v>0</v>
      </c>
      <c r="Q539" s="402">
        <f t="shared" si="210"/>
        <v>0</v>
      </c>
      <c r="R539" s="402">
        <f t="shared" si="211"/>
        <v>0</v>
      </c>
      <c r="S539" s="402"/>
      <c r="T539" s="385"/>
    </row>
    <row r="540" spans="1:20" ht="26.1" customHeight="1">
      <c r="B540" s="29"/>
      <c r="C540" s="47" t="s">
        <v>1404</v>
      </c>
      <c r="D540" s="30"/>
      <c r="E540" s="31"/>
      <c r="F540" s="32"/>
      <c r="G540" s="33"/>
      <c r="H540" s="34"/>
      <c r="I540" s="211"/>
      <c r="J540" s="212"/>
      <c r="K540" s="212"/>
      <c r="L540" s="226"/>
      <c r="M540" s="35"/>
      <c r="N540" s="402"/>
      <c r="O540" s="402" t="str">
        <f t="shared" si="208"/>
        <v>재료비</v>
      </c>
      <c r="P540" s="402">
        <f t="shared" si="209"/>
        <v>0</v>
      </c>
      <c r="Q540" s="402">
        <f t="shared" si="210"/>
        <v>0</v>
      </c>
      <c r="R540" s="402">
        <f t="shared" si="211"/>
        <v>0</v>
      </c>
      <c r="S540" s="402"/>
    </row>
    <row r="541" spans="1:20" ht="26.1" customHeight="1">
      <c r="B541" s="48"/>
      <c r="C541" s="39" t="s">
        <v>92</v>
      </c>
      <c r="D541" s="39" t="s">
        <v>93</v>
      </c>
      <c r="E541" s="27" t="s">
        <v>79</v>
      </c>
      <c r="F541" s="61">
        <v>3</v>
      </c>
      <c r="G541" s="40" t="s">
        <v>108</v>
      </c>
      <c r="H541" s="340">
        <f t="shared" ref="H541" si="249">F541</f>
        <v>3</v>
      </c>
      <c r="I541" s="208"/>
      <c r="J541" s="209"/>
      <c r="K541" s="209"/>
      <c r="L541" s="227"/>
      <c r="M541" s="42"/>
      <c r="N541" s="402"/>
      <c r="O541" s="402" t="str">
        <f t="shared" si="208"/>
        <v>무보수 축전지밀폐형, 12V 100AH</v>
      </c>
      <c r="P541" s="402">
        <f t="shared" si="209"/>
        <v>0</v>
      </c>
      <c r="Q541" s="402">
        <f t="shared" si="210"/>
        <v>0</v>
      </c>
      <c r="R541" s="402">
        <f t="shared" si="211"/>
        <v>0</v>
      </c>
      <c r="S541" s="402"/>
    </row>
    <row r="542" spans="1:20" ht="26.1" customHeight="1">
      <c r="B542" s="37"/>
      <c r="C542" s="60" t="s">
        <v>33</v>
      </c>
      <c r="D542" s="39"/>
      <c r="E542" s="26"/>
      <c r="F542" s="61"/>
      <c r="G542" s="40"/>
      <c r="H542" s="41"/>
      <c r="I542" s="208"/>
      <c r="J542" s="209"/>
      <c r="K542" s="209"/>
      <c r="L542" s="227"/>
      <c r="M542" s="42"/>
      <c r="N542" s="402"/>
      <c r="O542" s="402" t="str">
        <f t="shared" ref="O542:O582" si="250">CONCATENATE(C542,D542)</f>
        <v>노무비</v>
      </c>
      <c r="P542" s="402">
        <f t="shared" ref="P542:P582" si="251">J542</f>
        <v>0</v>
      </c>
      <c r="Q542" s="402">
        <f t="shared" ref="Q542:Q582" si="252">K542</f>
        <v>0</v>
      </c>
      <c r="R542" s="402">
        <f t="shared" ref="R542:R582" si="253">L542</f>
        <v>0</v>
      </c>
      <c r="S542" s="402"/>
    </row>
    <row r="543" spans="1:20" ht="26.1" customHeight="1">
      <c r="B543" s="37"/>
      <c r="C543" s="38" t="s">
        <v>196</v>
      </c>
      <c r="D543" s="39" t="s">
        <v>298</v>
      </c>
      <c r="E543" s="27" t="s">
        <v>69</v>
      </c>
      <c r="F543" s="61">
        <v>0.24</v>
      </c>
      <c r="G543" s="40" t="s">
        <v>108</v>
      </c>
      <c r="H543" s="340">
        <f t="shared" ref="H543:H544" si="254">F543</f>
        <v>0.24</v>
      </c>
      <c r="I543" s="208"/>
      <c r="J543" s="209"/>
      <c r="K543" s="209"/>
      <c r="L543" s="227"/>
      <c r="M543" s="42" t="s">
        <v>197</v>
      </c>
      <c r="N543" s="402"/>
      <c r="O543" s="402" t="str">
        <f t="shared" si="250"/>
        <v>배터리 설치 및 동작확인/시험배전전공</v>
      </c>
      <c r="P543" s="402">
        <f t="shared" si="251"/>
        <v>0</v>
      </c>
      <c r="Q543" s="402">
        <f t="shared" si="252"/>
        <v>0</v>
      </c>
      <c r="R543" s="402">
        <f t="shared" si="253"/>
        <v>0</v>
      </c>
      <c r="S543" s="402"/>
    </row>
    <row r="544" spans="1:20" ht="26.1" customHeight="1">
      <c r="B544" s="101"/>
      <c r="C544" s="102"/>
      <c r="D544" s="39" t="s">
        <v>1465</v>
      </c>
      <c r="E544" s="27" t="s">
        <v>69</v>
      </c>
      <c r="F544" s="61">
        <v>0.24</v>
      </c>
      <c r="G544" s="40" t="s">
        <v>102</v>
      </c>
      <c r="H544" s="340">
        <f t="shared" si="254"/>
        <v>0.24</v>
      </c>
      <c r="I544" s="208"/>
      <c r="J544" s="209"/>
      <c r="K544" s="209"/>
      <c r="L544" s="230"/>
      <c r="M544" s="104"/>
      <c r="N544" s="402"/>
      <c r="O544" s="402" t="str">
        <f t="shared" si="250"/>
        <v>보통인부</v>
      </c>
      <c r="P544" s="402">
        <f t="shared" si="251"/>
        <v>0</v>
      </c>
      <c r="Q544" s="402">
        <f t="shared" si="252"/>
        <v>0</v>
      </c>
      <c r="R544" s="402">
        <f t="shared" si="253"/>
        <v>0</v>
      </c>
      <c r="S544" s="402"/>
    </row>
    <row r="545" spans="1:20" ht="26.1" customHeight="1">
      <c r="B545" s="79"/>
      <c r="C545" s="80"/>
      <c r="D545" s="81"/>
      <c r="E545" s="28"/>
      <c r="F545" s="82"/>
      <c r="G545" s="83"/>
      <c r="H545" s="84"/>
      <c r="I545" s="214"/>
      <c r="J545" s="215"/>
      <c r="K545" s="215"/>
      <c r="L545" s="228"/>
      <c r="M545" s="85"/>
      <c r="N545" s="402"/>
      <c r="O545" s="402" t="str">
        <f t="shared" si="250"/>
        <v/>
      </c>
      <c r="P545" s="402">
        <f t="shared" si="251"/>
        <v>0</v>
      </c>
      <c r="Q545" s="402">
        <f t="shared" si="252"/>
        <v>0</v>
      </c>
      <c r="R545" s="402">
        <f t="shared" si="253"/>
        <v>0</v>
      </c>
      <c r="S545" s="402"/>
    </row>
    <row r="546" spans="1:20" s="323" customFormat="1" ht="26.1" customHeight="1">
      <c r="A546" s="313"/>
      <c r="B546" s="314">
        <f>B539+1</f>
        <v>420</v>
      </c>
      <c r="C546" s="315" t="s">
        <v>1442</v>
      </c>
      <c r="D546" s="316" t="s">
        <v>1446</v>
      </c>
      <c r="E546" s="317" t="s">
        <v>195</v>
      </c>
      <c r="F546" s="318"/>
      <c r="G546" s="319"/>
      <c r="H546" s="320"/>
      <c r="I546" s="321"/>
      <c r="J546" s="321"/>
      <c r="K546" s="321"/>
      <c r="L546" s="321"/>
      <c r="M546" s="322"/>
      <c r="N546" s="402"/>
      <c r="O546" s="402" t="str">
        <f t="shared" si="250"/>
        <v>무보수 축전지 설치밀폐형, 12V 100AH * 4</v>
      </c>
      <c r="P546" s="402">
        <f t="shared" si="251"/>
        <v>0</v>
      </c>
      <c r="Q546" s="402">
        <f t="shared" si="252"/>
        <v>0</v>
      </c>
      <c r="R546" s="402">
        <f t="shared" si="253"/>
        <v>0</v>
      </c>
      <c r="S546" s="402"/>
      <c r="T546" s="385"/>
    </row>
    <row r="547" spans="1:20" ht="26.1" customHeight="1">
      <c r="B547" s="29"/>
      <c r="C547" s="47" t="s">
        <v>1404</v>
      </c>
      <c r="D547" s="30"/>
      <c r="E547" s="31"/>
      <c r="F547" s="32"/>
      <c r="G547" s="33"/>
      <c r="H547" s="34"/>
      <c r="I547" s="211"/>
      <c r="J547" s="212"/>
      <c r="K547" s="212"/>
      <c r="L547" s="226"/>
      <c r="M547" s="35"/>
      <c r="N547" s="402"/>
      <c r="O547" s="402" t="str">
        <f t="shared" si="250"/>
        <v>재료비</v>
      </c>
      <c r="P547" s="402">
        <f t="shared" si="251"/>
        <v>0</v>
      </c>
      <c r="Q547" s="402">
        <f t="shared" si="252"/>
        <v>0</v>
      </c>
      <c r="R547" s="402">
        <f t="shared" si="253"/>
        <v>0</v>
      </c>
      <c r="S547" s="402"/>
    </row>
    <row r="548" spans="1:20" ht="26.1" customHeight="1">
      <c r="B548" s="48"/>
      <c r="C548" s="39" t="s">
        <v>92</v>
      </c>
      <c r="D548" s="39" t="s">
        <v>93</v>
      </c>
      <c r="E548" s="27" t="s">
        <v>79</v>
      </c>
      <c r="F548" s="61">
        <v>4</v>
      </c>
      <c r="G548" s="40" t="s">
        <v>108</v>
      </c>
      <c r="H548" s="340">
        <f t="shared" ref="H548" si="255">F548</f>
        <v>4</v>
      </c>
      <c r="I548" s="208"/>
      <c r="J548" s="209"/>
      <c r="K548" s="209"/>
      <c r="L548" s="227"/>
      <c r="M548" s="42"/>
      <c r="N548" s="402"/>
      <c r="O548" s="402" t="str">
        <f t="shared" si="250"/>
        <v>무보수 축전지밀폐형, 12V 100AH</v>
      </c>
      <c r="P548" s="402">
        <f t="shared" si="251"/>
        <v>0</v>
      </c>
      <c r="Q548" s="402">
        <f t="shared" si="252"/>
        <v>0</v>
      </c>
      <c r="R548" s="402">
        <f t="shared" si="253"/>
        <v>0</v>
      </c>
      <c r="S548" s="402"/>
    </row>
    <row r="549" spans="1:20" ht="26.1" customHeight="1">
      <c r="B549" s="101"/>
      <c r="C549" s="376" t="s">
        <v>33</v>
      </c>
      <c r="D549" s="134"/>
      <c r="E549" s="375"/>
      <c r="F549" s="135"/>
      <c r="G549" s="136"/>
      <c r="H549" s="137"/>
      <c r="I549" s="216"/>
      <c r="J549" s="217"/>
      <c r="K549" s="217"/>
      <c r="L549" s="230"/>
      <c r="M549" s="104"/>
      <c r="N549" s="402"/>
      <c r="O549" s="402" t="str">
        <f t="shared" si="250"/>
        <v>노무비</v>
      </c>
      <c r="P549" s="402">
        <f t="shared" si="251"/>
        <v>0</v>
      </c>
      <c r="Q549" s="402">
        <f t="shared" si="252"/>
        <v>0</v>
      </c>
      <c r="R549" s="402">
        <f t="shared" si="253"/>
        <v>0</v>
      </c>
      <c r="S549" s="402"/>
    </row>
    <row r="550" spans="1:20" ht="26.1" customHeight="1">
      <c r="B550" s="37"/>
      <c r="C550" s="38" t="s">
        <v>196</v>
      </c>
      <c r="D550" s="39" t="s">
        <v>298</v>
      </c>
      <c r="E550" s="27" t="s">
        <v>69</v>
      </c>
      <c r="F550" s="61">
        <v>0.24</v>
      </c>
      <c r="G550" s="40" t="s">
        <v>108</v>
      </c>
      <c r="H550" s="340">
        <f t="shared" ref="H550:H551" si="256">F550</f>
        <v>0.24</v>
      </c>
      <c r="I550" s="208"/>
      <c r="J550" s="209"/>
      <c r="K550" s="209"/>
      <c r="L550" s="227"/>
      <c r="M550" s="42" t="s">
        <v>197</v>
      </c>
      <c r="N550" s="402"/>
      <c r="O550" s="402" t="str">
        <f t="shared" si="250"/>
        <v>배터리 설치 및 동작확인/시험배전전공</v>
      </c>
      <c r="P550" s="402">
        <f t="shared" si="251"/>
        <v>0</v>
      </c>
      <c r="Q550" s="402">
        <f t="shared" si="252"/>
        <v>0</v>
      </c>
      <c r="R550" s="402">
        <f t="shared" si="253"/>
        <v>0</v>
      </c>
      <c r="S550" s="402"/>
    </row>
    <row r="551" spans="1:20" ht="26.1" customHeight="1">
      <c r="B551" s="101"/>
      <c r="C551" s="102"/>
      <c r="D551" s="39" t="s">
        <v>1465</v>
      </c>
      <c r="E551" s="27" t="s">
        <v>69</v>
      </c>
      <c r="F551" s="61">
        <v>0.24</v>
      </c>
      <c r="G551" s="40" t="s">
        <v>102</v>
      </c>
      <c r="H551" s="340">
        <f t="shared" si="256"/>
        <v>0.24</v>
      </c>
      <c r="I551" s="208"/>
      <c r="J551" s="209"/>
      <c r="K551" s="209"/>
      <c r="L551" s="230"/>
      <c r="M551" s="104"/>
      <c r="N551" s="402"/>
      <c r="O551" s="402" t="str">
        <f t="shared" si="250"/>
        <v>보통인부</v>
      </c>
      <c r="P551" s="402">
        <f t="shared" si="251"/>
        <v>0</v>
      </c>
      <c r="Q551" s="402">
        <f t="shared" si="252"/>
        <v>0</v>
      </c>
      <c r="R551" s="402">
        <f t="shared" si="253"/>
        <v>0</v>
      </c>
      <c r="S551" s="402"/>
    </row>
    <row r="552" spans="1:20" ht="26.1" customHeight="1">
      <c r="B552" s="79"/>
      <c r="C552" s="80"/>
      <c r="D552" s="81"/>
      <c r="E552" s="28"/>
      <c r="F552" s="82"/>
      <c r="G552" s="83"/>
      <c r="H552" s="84"/>
      <c r="I552" s="214"/>
      <c r="J552" s="215"/>
      <c r="K552" s="215"/>
      <c r="L552" s="228"/>
      <c r="M552" s="85"/>
      <c r="N552" s="402"/>
      <c r="O552" s="402" t="str">
        <f t="shared" si="250"/>
        <v/>
      </c>
      <c r="P552" s="402">
        <f t="shared" si="251"/>
        <v>0</v>
      </c>
      <c r="Q552" s="402">
        <f t="shared" si="252"/>
        <v>0</v>
      </c>
      <c r="R552" s="402">
        <f t="shared" si="253"/>
        <v>0</v>
      </c>
      <c r="S552" s="402"/>
    </row>
    <row r="553" spans="1:20" s="323" customFormat="1" ht="26.1" customHeight="1">
      <c r="A553" s="313"/>
      <c r="B553" s="314">
        <f>B546+1</f>
        <v>421</v>
      </c>
      <c r="C553" s="315" t="s">
        <v>1442</v>
      </c>
      <c r="D553" s="316" t="s">
        <v>1447</v>
      </c>
      <c r="E553" s="317" t="s">
        <v>103</v>
      </c>
      <c r="F553" s="318"/>
      <c r="G553" s="319"/>
      <c r="H553" s="320"/>
      <c r="I553" s="321"/>
      <c r="J553" s="321"/>
      <c r="K553" s="321"/>
      <c r="L553" s="321"/>
      <c r="M553" s="322"/>
      <c r="N553" s="402"/>
      <c r="O553" s="402" t="str">
        <f t="shared" si="250"/>
        <v>무보수 축전지 설치밀폐형, 12V 100AH * 6</v>
      </c>
      <c r="P553" s="402">
        <f t="shared" si="251"/>
        <v>0</v>
      </c>
      <c r="Q553" s="402">
        <f t="shared" si="252"/>
        <v>0</v>
      </c>
      <c r="R553" s="402">
        <f t="shared" si="253"/>
        <v>0</v>
      </c>
      <c r="S553" s="402"/>
      <c r="T553" s="385"/>
    </row>
    <row r="554" spans="1:20" ht="26.1" customHeight="1">
      <c r="B554" s="29"/>
      <c r="C554" s="47" t="s">
        <v>1404</v>
      </c>
      <c r="D554" s="30"/>
      <c r="E554" s="31"/>
      <c r="F554" s="32"/>
      <c r="G554" s="33"/>
      <c r="H554" s="34"/>
      <c r="I554" s="211"/>
      <c r="J554" s="212"/>
      <c r="K554" s="212"/>
      <c r="L554" s="226"/>
      <c r="M554" s="35"/>
      <c r="N554" s="402"/>
      <c r="O554" s="402" t="str">
        <f t="shared" si="250"/>
        <v>재료비</v>
      </c>
      <c r="P554" s="402">
        <f t="shared" si="251"/>
        <v>0</v>
      </c>
      <c r="Q554" s="402">
        <f t="shared" si="252"/>
        <v>0</v>
      </c>
      <c r="R554" s="402">
        <f t="shared" si="253"/>
        <v>0</v>
      </c>
      <c r="S554" s="402"/>
    </row>
    <row r="555" spans="1:20" ht="26.1" customHeight="1">
      <c r="B555" s="48"/>
      <c r="C555" s="39" t="s">
        <v>92</v>
      </c>
      <c r="D555" s="39" t="s">
        <v>93</v>
      </c>
      <c r="E555" s="27" t="s">
        <v>79</v>
      </c>
      <c r="F555" s="61">
        <v>6</v>
      </c>
      <c r="G555" s="40" t="s">
        <v>102</v>
      </c>
      <c r="H555" s="340">
        <f t="shared" ref="H555" si="257">F555</f>
        <v>6</v>
      </c>
      <c r="I555" s="208"/>
      <c r="J555" s="209"/>
      <c r="K555" s="209"/>
      <c r="L555" s="227"/>
      <c r="M555" s="42"/>
      <c r="N555" s="402"/>
      <c r="O555" s="402" t="str">
        <f t="shared" si="250"/>
        <v>무보수 축전지밀폐형, 12V 100AH</v>
      </c>
      <c r="P555" s="402">
        <f t="shared" si="251"/>
        <v>0</v>
      </c>
      <c r="Q555" s="402">
        <f t="shared" si="252"/>
        <v>0</v>
      </c>
      <c r="R555" s="402">
        <f t="shared" si="253"/>
        <v>0</v>
      </c>
      <c r="S555" s="402"/>
    </row>
    <row r="556" spans="1:20" ht="26.1" customHeight="1">
      <c r="B556" s="37"/>
      <c r="C556" s="60" t="s">
        <v>33</v>
      </c>
      <c r="D556" s="39"/>
      <c r="E556" s="26"/>
      <c r="F556" s="61"/>
      <c r="G556" s="40"/>
      <c r="H556" s="41"/>
      <c r="I556" s="208"/>
      <c r="J556" s="209"/>
      <c r="K556" s="209"/>
      <c r="L556" s="227"/>
      <c r="M556" s="42"/>
      <c r="N556" s="402"/>
      <c r="O556" s="402" t="str">
        <f t="shared" si="250"/>
        <v>노무비</v>
      </c>
      <c r="P556" s="402">
        <f t="shared" si="251"/>
        <v>0</v>
      </c>
      <c r="Q556" s="402">
        <f t="shared" si="252"/>
        <v>0</v>
      </c>
      <c r="R556" s="402">
        <f t="shared" si="253"/>
        <v>0</v>
      </c>
      <c r="S556" s="402"/>
    </row>
    <row r="557" spans="1:20" ht="26.1" customHeight="1">
      <c r="B557" s="37"/>
      <c r="C557" s="38" t="s">
        <v>196</v>
      </c>
      <c r="D557" s="39" t="s">
        <v>298</v>
      </c>
      <c r="E557" s="27" t="s">
        <v>69</v>
      </c>
      <c r="F557" s="61">
        <v>0.24</v>
      </c>
      <c r="G557" s="40" t="s">
        <v>102</v>
      </c>
      <c r="H557" s="340">
        <f t="shared" ref="H557:H558" si="258">F557</f>
        <v>0.24</v>
      </c>
      <c r="I557" s="208"/>
      <c r="J557" s="209"/>
      <c r="K557" s="209"/>
      <c r="L557" s="227"/>
      <c r="M557" s="42" t="s">
        <v>197</v>
      </c>
      <c r="N557" s="402"/>
      <c r="O557" s="402" t="str">
        <f t="shared" si="250"/>
        <v>배터리 설치 및 동작확인/시험배전전공</v>
      </c>
      <c r="P557" s="402">
        <f t="shared" si="251"/>
        <v>0</v>
      </c>
      <c r="Q557" s="402">
        <f t="shared" si="252"/>
        <v>0</v>
      </c>
      <c r="R557" s="402">
        <f t="shared" si="253"/>
        <v>0</v>
      </c>
      <c r="S557" s="402"/>
    </row>
    <row r="558" spans="1:20" ht="26.1" customHeight="1">
      <c r="B558" s="101"/>
      <c r="C558" s="102"/>
      <c r="D558" s="39" t="s">
        <v>1465</v>
      </c>
      <c r="E558" s="27" t="s">
        <v>69</v>
      </c>
      <c r="F558" s="61">
        <v>0.24</v>
      </c>
      <c r="G558" s="40" t="s">
        <v>102</v>
      </c>
      <c r="H558" s="340">
        <f t="shared" si="258"/>
        <v>0.24</v>
      </c>
      <c r="I558" s="208"/>
      <c r="J558" s="209"/>
      <c r="K558" s="209"/>
      <c r="L558" s="230"/>
      <c r="M558" s="104"/>
      <c r="N558" s="402"/>
      <c r="O558" s="402" t="str">
        <f t="shared" si="250"/>
        <v>보통인부</v>
      </c>
      <c r="P558" s="402">
        <f t="shared" si="251"/>
        <v>0</v>
      </c>
      <c r="Q558" s="402">
        <f t="shared" si="252"/>
        <v>0</v>
      </c>
      <c r="R558" s="402">
        <f t="shared" si="253"/>
        <v>0</v>
      </c>
      <c r="S558" s="402"/>
    </row>
    <row r="559" spans="1:20" ht="26.1" customHeight="1">
      <c r="B559" s="79"/>
      <c r="C559" s="80"/>
      <c r="D559" s="81"/>
      <c r="E559" s="28"/>
      <c r="F559" s="82"/>
      <c r="G559" s="83"/>
      <c r="H559" s="84"/>
      <c r="I559" s="214"/>
      <c r="J559" s="215"/>
      <c r="K559" s="215"/>
      <c r="L559" s="228"/>
      <c r="M559" s="85"/>
      <c r="N559" s="402"/>
      <c r="O559" s="402" t="str">
        <f t="shared" si="250"/>
        <v/>
      </c>
      <c r="P559" s="402">
        <f t="shared" si="251"/>
        <v>0</v>
      </c>
      <c r="Q559" s="402">
        <f t="shared" si="252"/>
        <v>0</v>
      </c>
      <c r="R559" s="402">
        <f t="shared" si="253"/>
        <v>0</v>
      </c>
      <c r="S559" s="402"/>
    </row>
    <row r="560" spans="1:20" s="323" customFormat="1" ht="26.1" customHeight="1">
      <c r="A560" s="313"/>
      <c r="B560" s="314">
        <f>B553+1</f>
        <v>422</v>
      </c>
      <c r="C560" s="315" t="s">
        <v>1722</v>
      </c>
      <c r="D560" s="316" t="s">
        <v>1737</v>
      </c>
      <c r="E560" s="317" t="s">
        <v>103</v>
      </c>
      <c r="F560" s="318"/>
      <c r="G560" s="319"/>
      <c r="H560" s="320"/>
      <c r="I560" s="321"/>
      <c r="J560" s="321"/>
      <c r="K560" s="321"/>
      <c r="L560" s="321"/>
      <c r="M560" s="322"/>
      <c r="N560" s="402"/>
      <c r="O560" s="402" t="str">
        <f t="shared" ref="O560:O566" si="259">CONCATENATE(C560,D560)</f>
        <v>무보수 축전지 교체밀폐형, 12V 200AH * 4</v>
      </c>
      <c r="P560" s="402">
        <f t="shared" ref="P560:P566" si="260">J560</f>
        <v>0</v>
      </c>
      <c r="Q560" s="402">
        <f t="shared" ref="Q560:Q566" si="261">K560</f>
        <v>0</v>
      </c>
      <c r="R560" s="402">
        <f t="shared" ref="R560:R566" si="262">L560</f>
        <v>0</v>
      </c>
      <c r="S560" s="402"/>
      <c r="T560" s="385"/>
    </row>
    <row r="561" spans="1:20" ht="26.1" customHeight="1">
      <c r="B561" s="29"/>
      <c r="C561" s="47" t="s">
        <v>1404</v>
      </c>
      <c r="D561" s="30"/>
      <c r="E561" s="31"/>
      <c r="F561" s="32"/>
      <c r="G561" s="33"/>
      <c r="H561" s="34"/>
      <c r="I561" s="211"/>
      <c r="J561" s="212"/>
      <c r="K561" s="212"/>
      <c r="L561" s="226"/>
      <c r="M561" s="35"/>
      <c r="N561" s="402"/>
      <c r="O561" s="402" t="str">
        <f t="shared" si="259"/>
        <v>재료비</v>
      </c>
      <c r="P561" s="402">
        <f t="shared" si="260"/>
        <v>0</v>
      </c>
      <c r="Q561" s="402">
        <f t="shared" si="261"/>
        <v>0</v>
      </c>
      <c r="R561" s="402">
        <f t="shared" si="262"/>
        <v>0</v>
      </c>
      <c r="S561" s="402"/>
    </row>
    <row r="562" spans="1:20" ht="26.1" customHeight="1">
      <c r="B562" s="48"/>
      <c r="C562" s="39" t="s">
        <v>92</v>
      </c>
      <c r="D562" s="39" t="s">
        <v>1723</v>
      </c>
      <c r="E562" s="27" t="s">
        <v>79</v>
      </c>
      <c r="F562" s="61">
        <v>4</v>
      </c>
      <c r="G562" s="40" t="s">
        <v>102</v>
      </c>
      <c r="H562" s="340">
        <f t="shared" ref="H562" si="263">F562</f>
        <v>4</v>
      </c>
      <c r="I562" s="208"/>
      <c r="J562" s="209"/>
      <c r="K562" s="209"/>
      <c r="L562" s="227"/>
      <c r="M562" s="42"/>
      <c r="N562" s="402"/>
      <c r="O562" s="402" t="str">
        <f t="shared" si="259"/>
        <v>무보수 축전지밀폐형, 12V 200AH</v>
      </c>
      <c r="P562" s="402">
        <f t="shared" si="260"/>
        <v>0</v>
      </c>
      <c r="Q562" s="402">
        <f t="shared" si="261"/>
        <v>0</v>
      </c>
      <c r="R562" s="402">
        <f t="shared" si="262"/>
        <v>0</v>
      </c>
      <c r="S562" s="402"/>
    </row>
    <row r="563" spans="1:20" ht="26.1" customHeight="1">
      <c r="B563" s="378"/>
      <c r="C563" s="132" t="s">
        <v>33</v>
      </c>
      <c r="D563" s="127"/>
      <c r="E563" s="110"/>
      <c r="F563" s="380"/>
      <c r="G563" s="129"/>
      <c r="H563" s="130"/>
      <c r="I563" s="218"/>
      <c r="J563" s="219"/>
      <c r="K563" s="219"/>
      <c r="L563" s="231"/>
      <c r="M563" s="111"/>
      <c r="N563" s="402"/>
      <c r="O563" s="402" t="str">
        <f t="shared" si="259"/>
        <v>노무비</v>
      </c>
      <c r="P563" s="402">
        <f t="shared" si="260"/>
        <v>0</v>
      </c>
      <c r="Q563" s="402">
        <f t="shared" si="261"/>
        <v>0</v>
      </c>
      <c r="R563" s="402">
        <f t="shared" si="262"/>
        <v>0</v>
      </c>
      <c r="S563" s="402"/>
    </row>
    <row r="564" spans="1:20" ht="26.1" customHeight="1">
      <c r="B564" s="101"/>
      <c r="C564" s="102" t="s">
        <v>196</v>
      </c>
      <c r="D564" s="134" t="s">
        <v>298</v>
      </c>
      <c r="E564" s="103" t="s">
        <v>69</v>
      </c>
      <c r="F564" s="135" t="s">
        <v>1724</v>
      </c>
      <c r="G564" s="136" t="s">
        <v>102</v>
      </c>
      <c r="H564" s="137">
        <f>0.24*1.5</f>
        <v>0.36</v>
      </c>
      <c r="I564" s="216"/>
      <c r="J564" s="217"/>
      <c r="K564" s="217"/>
      <c r="L564" s="230"/>
      <c r="M564" s="104" t="s">
        <v>197</v>
      </c>
      <c r="N564" s="402"/>
      <c r="O564" s="402" t="str">
        <f t="shared" si="259"/>
        <v>배터리 설치 및 동작확인/시험배전전공</v>
      </c>
      <c r="P564" s="402">
        <f t="shared" si="260"/>
        <v>0</v>
      </c>
      <c r="Q564" s="402">
        <f t="shared" si="261"/>
        <v>0</v>
      </c>
      <c r="R564" s="402">
        <f t="shared" si="262"/>
        <v>0</v>
      </c>
      <c r="S564" s="402"/>
    </row>
    <row r="565" spans="1:20" ht="26.1" customHeight="1">
      <c r="B565" s="37"/>
      <c r="C565" s="38"/>
      <c r="D565" s="39" t="s">
        <v>1465</v>
      </c>
      <c r="E565" s="27" t="s">
        <v>69</v>
      </c>
      <c r="F565" s="61" t="s">
        <v>1724</v>
      </c>
      <c r="G565" s="40" t="s">
        <v>102</v>
      </c>
      <c r="H565" s="41">
        <f>0.24*1.5</f>
        <v>0.36</v>
      </c>
      <c r="I565" s="208"/>
      <c r="J565" s="209"/>
      <c r="K565" s="209"/>
      <c r="L565" s="227"/>
      <c r="M565" s="42"/>
      <c r="N565" s="402"/>
      <c r="O565" s="402" t="str">
        <f t="shared" si="259"/>
        <v>보통인부</v>
      </c>
      <c r="P565" s="402">
        <f t="shared" si="260"/>
        <v>0</v>
      </c>
      <c r="Q565" s="402">
        <f t="shared" si="261"/>
        <v>0</v>
      </c>
      <c r="R565" s="402">
        <f t="shared" si="262"/>
        <v>0</v>
      </c>
      <c r="S565" s="402"/>
    </row>
    <row r="566" spans="1:20" ht="26.1" customHeight="1">
      <c r="B566" s="37"/>
      <c r="C566" s="38"/>
      <c r="D566" s="39"/>
      <c r="E566" s="27"/>
      <c r="F566" s="61"/>
      <c r="G566" s="40"/>
      <c r="H566" s="41"/>
      <c r="I566" s="208"/>
      <c r="J566" s="209"/>
      <c r="K566" s="209"/>
      <c r="L566" s="227"/>
      <c r="M566" s="42"/>
      <c r="N566" s="402"/>
      <c r="O566" s="402" t="str">
        <f t="shared" si="259"/>
        <v/>
      </c>
      <c r="P566" s="402">
        <f t="shared" si="260"/>
        <v>0</v>
      </c>
      <c r="Q566" s="402">
        <f t="shared" si="261"/>
        <v>0</v>
      </c>
      <c r="R566" s="402">
        <f t="shared" si="262"/>
        <v>0</v>
      </c>
      <c r="S566" s="402"/>
    </row>
    <row r="567" spans="1:20" s="323" customFormat="1" ht="26.1" customHeight="1">
      <c r="A567" s="313"/>
      <c r="B567" s="314">
        <f>B560+1</f>
        <v>423</v>
      </c>
      <c r="C567" s="315" t="s">
        <v>1449</v>
      </c>
      <c r="D567" s="316" t="s">
        <v>1450</v>
      </c>
      <c r="E567" s="317" t="s">
        <v>78</v>
      </c>
      <c r="F567" s="318"/>
      <c r="G567" s="319"/>
      <c r="H567" s="320"/>
      <c r="I567" s="321"/>
      <c r="J567" s="321"/>
      <c r="K567" s="321"/>
      <c r="L567" s="321"/>
      <c r="M567" s="322"/>
      <c r="N567" s="402"/>
      <c r="O567" s="402" t="str">
        <f t="shared" si="250"/>
        <v>태양전지 케이블 포설VCT 4.0SQ*2C</v>
      </c>
      <c r="P567" s="402">
        <f t="shared" si="251"/>
        <v>0</v>
      </c>
      <c r="Q567" s="402">
        <f t="shared" si="252"/>
        <v>0</v>
      </c>
      <c r="R567" s="402">
        <f t="shared" si="253"/>
        <v>0</v>
      </c>
      <c r="S567" s="402"/>
      <c r="T567" s="385"/>
    </row>
    <row r="568" spans="1:20" ht="26.1" customHeight="1">
      <c r="B568" s="29"/>
      <c r="C568" s="47" t="s">
        <v>1404</v>
      </c>
      <c r="D568" s="30"/>
      <c r="E568" s="31"/>
      <c r="F568" s="32"/>
      <c r="G568" s="33"/>
      <c r="H568" s="34"/>
      <c r="I568" s="211"/>
      <c r="J568" s="212"/>
      <c r="K568" s="212"/>
      <c r="L568" s="226"/>
      <c r="M568" s="35"/>
      <c r="N568" s="402"/>
      <c r="O568" s="402" t="str">
        <f t="shared" si="250"/>
        <v>재료비</v>
      </c>
      <c r="P568" s="402">
        <f t="shared" si="251"/>
        <v>0</v>
      </c>
      <c r="Q568" s="402">
        <f t="shared" si="252"/>
        <v>0</v>
      </c>
      <c r="R568" s="402">
        <f t="shared" si="253"/>
        <v>0</v>
      </c>
      <c r="S568" s="402"/>
    </row>
    <row r="569" spans="1:20" ht="26.1" customHeight="1">
      <c r="B569" s="48"/>
      <c r="C569" s="39" t="s">
        <v>90</v>
      </c>
      <c r="D569" s="39" t="s">
        <v>1450</v>
      </c>
      <c r="E569" s="27" t="s">
        <v>78</v>
      </c>
      <c r="F569" s="61" t="s">
        <v>172</v>
      </c>
      <c r="G569" s="40" t="s">
        <v>108</v>
      </c>
      <c r="H569" s="41">
        <f>1*1.03</f>
        <v>1.03</v>
      </c>
      <c r="I569" s="208"/>
      <c r="J569" s="209"/>
      <c r="K569" s="209"/>
      <c r="L569" s="227"/>
      <c r="M569" s="42" t="s">
        <v>188</v>
      </c>
      <c r="N569" s="402"/>
      <c r="O569" s="402" t="str">
        <f t="shared" si="250"/>
        <v>태양전지 케이블VCT 4.0SQ*2C</v>
      </c>
      <c r="P569" s="402">
        <f t="shared" si="251"/>
        <v>0</v>
      </c>
      <c r="Q569" s="402">
        <f t="shared" si="252"/>
        <v>0</v>
      </c>
      <c r="R569" s="402">
        <f t="shared" si="253"/>
        <v>0</v>
      </c>
      <c r="S569" s="402"/>
    </row>
    <row r="570" spans="1:20" ht="26.1" customHeight="1">
      <c r="B570" s="37"/>
      <c r="C570" s="60" t="s">
        <v>33</v>
      </c>
      <c r="D570" s="39"/>
      <c r="E570" s="26"/>
      <c r="F570" s="61"/>
      <c r="G570" s="40"/>
      <c r="H570" s="41"/>
      <c r="I570" s="208"/>
      <c r="J570" s="209"/>
      <c r="K570" s="209"/>
      <c r="L570" s="227"/>
      <c r="M570" s="42"/>
      <c r="N570" s="402"/>
      <c r="O570" s="402" t="str">
        <f t="shared" si="250"/>
        <v>노무비</v>
      </c>
      <c r="P570" s="402">
        <f t="shared" si="251"/>
        <v>0</v>
      </c>
      <c r="Q570" s="402">
        <f t="shared" si="252"/>
        <v>0</v>
      </c>
      <c r="R570" s="402">
        <f t="shared" si="253"/>
        <v>0</v>
      </c>
      <c r="S570" s="402"/>
    </row>
    <row r="571" spans="1:20" ht="26.1" customHeight="1">
      <c r="B571" s="37"/>
      <c r="C571" s="38" t="s">
        <v>191</v>
      </c>
      <c r="D571" s="39" t="s">
        <v>304</v>
      </c>
      <c r="E571" s="27" t="s">
        <v>69</v>
      </c>
      <c r="F571" s="61" t="s">
        <v>190</v>
      </c>
      <c r="G571" s="40" t="s">
        <v>108</v>
      </c>
      <c r="H571" s="41">
        <f>0.16/10</f>
        <v>1.6E-2</v>
      </c>
      <c r="I571" s="208"/>
      <c r="J571" s="209"/>
      <c r="K571" s="209"/>
      <c r="L571" s="227"/>
      <c r="M571" s="42" t="s">
        <v>189</v>
      </c>
      <c r="N571" s="402"/>
      <c r="O571" s="402" t="str">
        <f t="shared" si="250"/>
        <v>전원케이블 포설통신케이블공</v>
      </c>
      <c r="P571" s="402">
        <f t="shared" si="251"/>
        <v>0</v>
      </c>
      <c r="Q571" s="402">
        <f t="shared" si="252"/>
        <v>0</v>
      </c>
      <c r="R571" s="402">
        <f t="shared" si="253"/>
        <v>0</v>
      </c>
      <c r="S571" s="402"/>
    </row>
    <row r="572" spans="1:20" ht="26.1" customHeight="1">
      <c r="B572" s="79"/>
      <c r="C572" s="80"/>
      <c r="D572" s="81"/>
      <c r="E572" s="28"/>
      <c r="F572" s="82"/>
      <c r="G572" s="83"/>
      <c r="H572" s="84"/>
      <c r="I572" s="214"/>
      <c r="J572" s="215"/>
      <c r="K572" s="215"/>
      <c r="L572" s="228"/>
      <c r="M572" s="85"/>
      <c r="N572" s="402"/>
      <c r="O572" s="402" t="str">
        <f t="shared" si="250"/>
        <v/>
      </c>
      <c r="P572" s="402">
        <f t="shared" si="251"/>
        <v>0</v>
      </c>
      <c r="Q572" s="402">
        <f t="shared" si="252"/>
        <v>0</v>
      </c>
      <c r="R572" s="402">
        <f t="shared" si="253"/>
        <v>0</v>
      </c>
      <c r="S572" s="402"/>
    </row>
    <row r="573" spans="1:20" s="323" customFormat="1" ht="26.1" customHeight="1">
      <c r="A573" s="313"/>
      <c r="B573" s="314">
        <f>B567+1</f>
        <v>424</v>
      </c>
      <c r="C573" s="315" t="s">
        <v>192</v>
      </c>
      <c r="D573" s="316" t="s">
        <v>91</v>
      </c>
      <c r="E573" s="317" t="s">
        <v>78</v>
      </c>
      <c r="F573" s="318"/>
      <c r="G573" s="319"/>
      <c r="H573" s="320"/>
      <c r="I573" s="321"/>
      <c r="J573" s="321"/>
      <c r="K573" s="321"/>
      <c r="L573" s="321"/>
      <c r="M573" s="322"/>
      <c r="N573" s="402"/>
      <c r="O573" s="402" t="str">
        <f t="shared" si="250"/>
        <v>태양전지 케이블 철거F-CV 4.0㎟ / 2C</v>
      </c>
      <c r="P573" s="402">
        <f t="shared" si="251"/>
        <v>0</v>
      </c>
      <c r="Q573" s="402">
        <f t="shared" si="252"/>
        <v>0</v>
      </c>
      <c r="R573" s="402">
        <f t="shared" si="253"/>
        <v>0</v>
      </c>
      <c r="S573" s="402"/>
      <c r="T573" s="385"/>
    </row>
    <row r="574" spans="1:20" ht="26.1" customHeight="1">
      <c r="B574" s="36"/>
      <c r="C574" s="86" t="s">
        <v>33</v>
      </c>
      <c r="D574" s="30"/>
      <c r="E574" s="31"/>
      <c r="F574" s="87"/>
      <c r="G574" s="33"/>
      <c r="H574" s="34"/>
      <c r="I574" s="211"/>
      <c r="J574" s="212"/>
      <c r="K574" s="212"/>
      <c r="L574" s="226"/>
      <c r="M574" s="35"/>
      <c r="N574" s="402"/>
      <c r="O574" s="402" t="str">
        <f t="shared" si="250"/>
        <v>노무비</v>
      </c>
      <c r="P574" s="402">
        <f t="shared" si="251"/>
        <v>0</v>
      </c>
      <c r="Q574" s="402">
        <f t="shared" si="252"/>
        <v>0</v>
      </c>
      <c r="R574" s="402">
        <f t="shared" si="253"/>
        <v>0</v>
      </c>
      <c r="S574" s="402"/>
    </row>
    <row r="575" spans="1:20" ht="26.1" customHeight="1">
      <c r="B575" s="37"/>
      <c r="C575" s="38" t="s">
        <v>191</v>
      </c>
      <c r="D575" s="39" t="s">
        <v>304</v>
      </c>
      <c r="E575" s="27" t="s">
        <v>69</v>
      </c>
      <c r="F575" s="61" t="s">
        <v>193</v>
      </c>
      <c r="G575" s="40" t="s">
        <v>108</v>
      </c>
      <c r="H575" s="41">
        <f>0.16 / 10 * 0.5</f>
        <v>8.0000000000000002E-3</v>
      </c>
      <c r="I575" s="208"/>
      <c r="J575" s="209"/>
      <c r="K575" s="209"/>
      <c r="L575" s="227"/>
      <c r="M575" s="42" t="s">
        <v>189</v>
      </c>
      <c r="N575" s="402"/>
      <c r="O575" s="402" t="str">
        <f t="shared" si="250"/>
        <v>전원케이블 포설통신케이블공</v>
      </c>
      <c r="P575" s="402">
        <f t="shared" si="251"/>
        <v>0</v>
      </c>
      <c r="Q575" s="402">
        <f t="shared" si="252"/>
        <v>0</v>
      </c>
      <c r="R575" s="402">
        <f t="shared" si="253"/>
        <v>0</v>
      </c>
      <c r="S575" s="402"/>
    </row>
    <row r="576" spans="1:20" ht="26.1" customHeight="1">
      <c r="B576" s="101"/>
      <c r="C576" s="102"/>
      <c r="D576" s="134"/>
      <c r="E576" s="103"/>
      <c r="F576" s="135"/>
      <c r="G576" s="136"/>
      <c r="H576" s="137"/>
      <c r="I576" s="216"/>
      <c r="J576" s="217"/>
      <c r="K576" s="217"/>
      <c r="L576" s="230"/>
      <c r="M576" s="104"/>
      <c r="N576" s="402"/>
      <c r="O576" s="402" t="str">
        <f t="shared" si="250"/>
        <v/>
      </c>
      <c r="P576" s="402">
        <f t="shared" si="251"/>
        <v>0</v>
      </c>
      <c r="Q576" s="402">
        <f t="shared" si="252"/>
        <v>0</v>
      </c>
      <c r="R576" s="402">
        <f t="shared" si="253"/>
        <v>0</v>
      </c>
      <c r="S576" s="402"/>
    </row>
    <row r="577" spans="1:20" ht="26.1" customHeight="1">
      <c r="B577" s="79"/>
      <c r="C577" s="80"/>
      <c r="D577" s="81"/>
      <c r="E577" s="28"/>
      <c r="F577" s="82"/>
      <c r="G577" s="83"/>
      <c r="H577" s="84"/>
      <c r="I577" s="214"/>
      <c r="J577" s="215"/>
      <c r="K577" s="215"/>
      <c r="L577" s="228"/>
      <c r="M577" s="85"/>
      <c r="N577" s="402"/>
      <c r="O577" s="402" t="str">
        <f t="shared" si="250"/>
        <v/>
      </c>
      <c r="P577" s="402">
        <f t="shared" si="251"/>
        <v>0</v>
      </c>
      <c r="Q577" s="402">
        <f t="shared" si="252"/>
        <v>0</v>
      </c>
      <c r="R577" s="402">
        <f t="shared" si="253"/>
        <v>0</v>
      </c>
      <c r="S577" s="402"/>
    </row>
    <row r="578" spans="1:20" s="323" customFormat="1" ht="26.1" customHeight="1">
      <c r="A578" s="313"/>
      <c r="B578" s="314">
        <f>B573+1</f>
        <v>425</v>
      </c>
      <c r="C578" s="315" t="s">
        <v>1592</v>
      </c>
      <c r="D578" s="316" t="s">
        <v>87</v>
      </c>
      <c r="E578" s="317" t="s">
        <v>78</v>
      </c>
      <c r="F578" s="318"/>
      <c r="G578" s="319"/>
      <c r="H578" s="320"/>
      <c r="I578" s="321"/>
      <c r="J578" s="321"/>
      <c r="K578" s="321"/>
      <c r="L578" s="321"/>
      <c r="M578" s="322"/>
      <c r="N578" s="402"/>
      <c r="O578" s="402" t="str">
        <f t="shared" si="250"/>
        <v>후렉시블 전선관 교체SW, 22㎜</v>
      </c>
      <c r="P578" s="402">
        <f t="shared" si="251"/>
        <v>0</v>
      </c>
      <c r="Q578" s="402">
        <f t="shared" si="252"/>
        <v>0</v>
      </c>
      <c r="R578" s="402">
        <f t="shared" si="253"/>
        <v>0</v>
      </c>
      <c r="S578" s="402"/>
      <c r="T578" s="385"/>
    </row>
    <row r="579" spans="1:20" ht="26.1" customHeight="1">
      <c r="B579" s="29"/>
      <c r="C579" s="47" t="s">
        <v>1404</v>
      </c>
      <c r="D579" s="30"/>
      <c r="E579" s="31"/>
      <c r="F579" s="32"/>
      <c r="G579" s="33"/>
      <c r="H579" s="34"/>
      <c r="I579" s="211"/>
      <c r="J579" s="212"/>
      <c r="K579" s="212"/>
      <c r="L579" s="226"/>
      <c r="M579" s="35"/>
      <c r="N579" s="402"/>
      <c r="O579" s="402" t="str">
        <f t="shared" si="250"/>
        <v>재료비</v>
      </c>
      <c r="P579" s="402">
        <f t="shared" si="251"/>
        <v>0</v>
      </c>
      <c r="Q579" s="402">
        <f t="shared" si="252"/>
        <v>0</v>
      </c>
      <c r="R579" s="402">
        <f t="shared" si="253"/>
        <v>0</v>
      </c>
      <c r="S579" s="402"/>
    </row>
    <row r="580" spans="1:20" ht="26.1" customHeight="1">
      <c r="B580" s="48"/>
      <c r="C580" s="39" t="s">
        <v>86</v>
      </c>
      <c r="D580" s="39" t="s">
        <v>87</v>
      </c>
      <c r="E580" s="27" t="s">
        <v>78</v>
      </c>
      <c r="F580" s="61" t="s">
        <v>175</v>
      </c>
      <c r="G580" s="40" t="s">
        <v>108</v>
      </c>
      <c r="H580" s="41">
        <f>1*1.1</f>
        <v>1.1000000000000001</v>
      </c>
      <c r="I580" s="208"/>
      <c r="J580" s="209"/>
      <c r="K580" s="209"/>
      <c r="L580" s="227"/>
      <c r="M580" s="42" t="s">
        <v>171</v>
      </c>
      <c r="N580" s="402"/>
      <c r="O580" s="402" t="str">
        <f t="shared" si="250"/>
        <v>후렉시블 전선관SW, 22㎜</v>
      </c>
      <c r="P580" s="402">
        <f t="shared" si="251"/>
        <v>0</v>
      </c>
      <c r="Q580" s="402">
        <f t="shared" si="252"/>
        <v>0</v>
      </c>
      <c r="R580" s="402">
        <f t="shared" si="253"/>
        <v>0</v>
      </c>
      <c r="S580" s="402"/>
    </row>
    <row r="581" spans="1:20" ht="26.1" customHeight="1">
      <c r="B581" s="48"/>
      <c r="C581" s="39" t="s">
        <v>36</v>
      </c>
      <c r="D581" s="39" t="s">
        <v>37</v>
      </c>
      <c r="E581" s="27" t="s">
        <v>38</v>
      </c>
      <c r="F581" s="61">
        <v>0.2</v>
      </c>
      <c r="G581" s="40" t="s">
        <v>108</v>
      </c>
      <c r="H581" s="340">
        <f t="shared" ref="H581" si="264">F581</f>
        <v>0.2</v>
      </c>
      <c r="I581" s="208"/>
      <c r="J581" s="209"/>
      <c r="K581" s="209"/>
      <c r="L581" s="227"/>
      <c r="M581" s="42" t="s">
        <v>177</v>
      </c>
      <c r="N581" s="402"/>
      <c r="O581" s="402" t="str">
        <f t="shared" si="250"/>
        <v>전선관부속품비전선관의 20%</v>
      </c>
      <c r="P581" s="402">
        <f t="shared" si="251"/>
        <v>0</v>
      </c>
      <c r="Q581" s="402">
        <f t="shared" si="252"/>
        <v>0</v>
      </c>
      <c r="R581" s="402">
        <f t="shared" si="253"/>
        <v>0</v>
      </c>
      <c r="S581" s="402"/>
    </row>
    <row r="582" spans="1:20" ht="26.1" customHeight="1">
      <c r="B582" s="37"/>
      <c r="C582" s="60" t="s">
        <v>33</v>
      </c>
      <c r="D582" s="39"/>
      <c r="E582" s="26"/>
      <c r="F582" s="61"/>
      <c r="G582" s="40"/>
      <c r="H582" s="41"/>
      <c r="I582" s="208"/>
      <c r="J582" s="209"/>
      <c r="K582" s="209"/>
      <c r="L582" s="227"/>
      <c r="M582" s="42"/>
      <c r="N582" s="402"/>
      <c r="O582" s="402" t="str">
        <f t="shared" si="250"/>
        <v>노무비</v>
      </c>
      <c r="P582" s="402">
        <f t="shared" si="251"/>
        <v>0</v>
      </c>
      <c r="Q582" s="402">
        <f t="shared" si="252"/>
        <v>0</v>
      </c>
      <c r="R582" s="402">
        <f t="shared" si="253"/>
        <v>0</v>
      </c>
      <c r="S582" s="402"/>
    </row>
    <row r="583" spans="1:20" ht="26.1" customHeight="1">
      <c r="B583" s="37"/>
      <c r="C583" s="38" t="s">
        <v>1664</v>
      </c>
      <c r="D583" s="39" t="s">
        <v>66</v>
      </c>
      <c r="E583" s="27" t="s">
        <v>69</v>
      </c>
      <c r="F583" s="61" t="s">
        <v>1668</v>
      </c>
      <c r="G583" s="40" t="s">
        <v>108</v>
      </c>
      <c r="H583" s="41">
        <f>(0.59/10)*1.3</f>
        <v>7.6700000000000004E-2</v>
      </c>
      <c r="I583" s="208"/>
      <c r="J583" s="209"/>
      <c r="K583" s="209"/>
      <c r="L583" s="227"/>
      <c r="M583" s="504" t="s">
        <v>176</v>
      </c>
      <c r="N583" s="402"/>
      <c r="O583" s="402" t="str">
        <f t="shared" ref="O583:O666" si="265">CONCATENATE(C583,D583)</f>
        <v>금속제 가요 전선관 배관통신내선공</v>
      </c>
      <c r="P583" s="402">
        <f t="shared" ref="P583:P666" si="266">J583</f>
        <v>0</v>
      </c>
      <c r="Q583" s="402">
        <f t="shared" ref="Q583:Q666" si="267">K583</f>
        <v>0</v>
      </c>
      <c r="R583" s="402">
        <f t="shared" ref="R583:R666" si="268">L583</f>
        <v>0</v>
      </c>
      <c r="S583" s="402"/>
    </row>
    <row r="584" spans="1:20" ht="26.1" customHeight="1">
      <c r="B584" s="79"/>
      <c r="C584" s="80"/>
      <c r="D584" s="81"/>
      <c r="E584" s="28"/>
      <c r="F584" s="82"/>
      <c r="G584" s="83"/>
      <c r="H584" s="84"/>
      <c r="I584" s="214"/>
      <c r="J584" s="215"/>
      <c r="K584" s="215"/>
      <c r="L584" s="228"/>
      <c r="M584" s="85"/>
      <c r="N584" s="402"/>
      <c r="O584" s="402" t="str">
        <f t="shared" si="265"/>
        <v/>
      </c>
      <c r="P584" s="402">
        <f t="shared" si="266"/>
        <v>0</v>
      </c>
      <c r="Q584" s="402">
        <f t="shared" si="267"/>
        <v>0</v>
      </c>
      <c r="R584" s="402">
        <f t="shared" si="268"/>
        <v>0</v>
      </c>
      <c r="S584" s="402"/>
    </row>
    <row r="585" spans="1:20" s="323" customFormat="1" ht="26.1" customHeight="1">
      <c r="A585" s="313"/>
      <c r="B585" s="314">
        <f>B578+1</f>
        <v>426</v>
      </c>
      <c r="C585" s="315" t="s">
        <v>1592</v>
      </c>
      <c r="D585" s="316" t="s">
        <v>1642</v>
      </c>
      <c r="E585" s="317" t="s">
        <v>78</v>
      </c>
      <c r="F585" s="318"/>
      <c r="G585" s="319"/>
      <c r="H585" s="320"/>
      <c r="I585" s="321"/>
      <c r="J585" s="321"/>
      <c r="K585" s="321"/>
      <c r="L585" s="321"/>
      <c r="M585" s="322"/>
      <c r="N585" s="402"/>
      <c r="O585" s="402" t="str">
        <f t="shared" si="265"/>
        <v>후렉시블 전선관 교체GW, 22㎜</v>
      </c>
      <c r="P585" s="402">
        <f t="shared" si="266"/>
        <v>0</v>
      </c>
      <c r="Q585" s="402">
        <f t="shared" si="267"/>
        <v>0</v>
      </c>
      <c r="R585" s="402">
        <f t="shared" si="268"/>
        <v>0</v>
      </c>
      <c r="S585" s="402"/>
      <c r="T585" s="385"/>
    </row>
    <row r="586" spans="1:20" ht="26.1" customHeight="1">
      <c r="B586" s="29"/>
      <c r="C586" s="47" t="s">
        <v>1404</v>
      </c>
      <c r="D586" s="30"/>
      <c r="E586" s="31"/>
      <c r="F586" s="32"/>
      <c r="G586" s="33"/>
      <c r="H586" s="34"/>
      <c r="I586" s="211"/>
      <c r="J586" s="212"/>
      <c r="K586" s="212"/>
      <c r="L586" s="226"/>
      <c r="M586" s="35"/>
      <c r="N586" s="402"/>
      <c r="O586" s="402" t="str">
        <f t="shared" si="265"/>
        <v>재료비</v>
      </c>
      <c r="P586" s="402">
        <f t="shared" si="266"/>
        <v>0</v>
      </c>
      <c r="Q586" s="402">
        <f t="shared" si="267"/>
        <v>0</v>
      </c>
      <c r="R586" s="402">
        <f t="shared" si="268"/>
        <v>0</v>
      </c>
      <c r="S586" s="402"/>
    </row>
    <row r="587" spans="1:20" ht="26.1" customHeight="1">
      <c r="B587" s="48"/>
      <c r="C587" s="39" t="s">
        <v>86</v>
      </c>
      <c r="D587" s="39" t="s">
        <v>1642</v>
      </c>
      <c r="E587" s="27" t="s">
        <v>78</v>
      </c>
      <c r="F587" s="61" t="s">
        <v>175</v>
      </c>
      <c r="G587" s="40" t="s">
        <v>102</v>
      </c>
      <c r="H587" s="41">
        <f>1*1.1</f>
        <v>1.1000000000000001</v>
      </c>
      <c r="I587" s="208"/>
      <c r="J587" s="209"/>
      <c r="K587" s="209"/>
      <c r="L587" s="227"/>
      <c r="M587" s="42" t="s">
        <v>171</v>
      </c>
      <c r="N587" s="402"/>
      <c r="O587" s="402" t="str">
        <f t="shared" si="265"/>
        <v>후렉시블 전선관GW, 22㎜</v>
      </c>
      <c r="P587" s="402">
        <f t="shared" si="266"/>
        <v>0</v>
      </c>
      <c r="Q587" s="402">
        <f t="shared" si="267"/>
        <v>0</v>
      </c>
      <c r="R587" s="402">
        <f t="shared" si="268"/>
        <v>0</v>
      </c>
      <c r="S587" s="402"/>
    </row>
    <row r="588" spans="1:20" ht="26.1" customHeight="1">
      <c r="B588" s="48"/>
      <c r="C588" s="39" t="s">
        <v>36</v>
      </c>
      <c r="D588" s="39" t="s">
        <v>37</v>
      </c>
      <c r="E588" s="27" t="s">
        <v>38</v>
      </c>
      <c r="F588" s="61">
        <v>0.2</v>
      </c>
      <c r="G588" s="40" t="s">
        <v>102</v>
      </c>
      <c r="H588" s="340">
        <f t="shared" ref="H588" si="269">F588</f>
        <v>0.2</v>
      </c>
      <c r="I588" s="208"/>
      <c r="J588" s="209"/>
      <c r="K588" s="209"/>
      <c r="L588" s="227"/>
      <c r="M588" s="42" t="s">
        <v>177</v>
      </c>
      <c r="N588" s="402"/>
      <c r="O588" s="402" t="str">
        <f t="shared" si="265"/>
        <v>전선관부속품비전선관의 20%</v>
      </c>
      <c r="P588" s="402">
        <f t="shared" si="266"/>
        <v>0</v>
      </c>
      <c r="Q588" s="402">
        <f t="shared" si="267"/>
        <v>0</v>
      </c>
      <c r="R588" s="402">
        <f t="shared" si="268"/>
        <v>0</v>
      </c>
      <c r="S588" s="402"/>
    </row>
    <row r="589" spans="1:20" ht="26.1" customHeight="1">
      <c r="B589" s="37"/>
      <c r="C589" s="60" t="s">
        <v>33</v>
      </c>
      <c r="D589" s="39"/>
      <c r="E589" s="26"/>
      <c r="F589" s="61"/>
      <c r="G589" s="40"/>
      <c r="H589" s="41"/>
      <c r="I589" s="208"/>
      <c r="J589" s="209"/>
      <c r="K589" s="209"/>
      <c r="L589" s="227"/>
      <c r="M589" s="42"/>
      <c r="N589" s="402"/>
      <c r="O589" s="402" t="str">
        <f t="shared" si="265"/>
        <v>노무비</v>
      </c>
      <c r="P589" s="402">
        <f t="shared" si="266"/>
        <v>0</v>
      </c>
      <c r="Q589" s="402">
        <f t="shared" si="267"/>
        <v>0</v>
      </c>
      <c r="R589" s="402">
        <f t="shared" si="268"/>
        <v>0</v>
      </c>
      <c r="S589" s="402"/>
    </row>
    <row r="590" spans="1:20" ht="26.1" customHeight="1">
      <c r="B590" s="378"/>
      <c r="C590" s="379" t="s">
        <v>1664</v>
      </c>
      <c r="D590" s="127" t="s">
        <v>66</v>
      </c>
      <c r="E590" s="131" t="s">
        <v>69</v>
      </c>
      <c r="F590" s="380" t="s">
        <v>1668</v>
      </c>
      <c r="G590" s="129" t="s">
        <v>102</v>
      </c>
      <c r="H590" s="130">
        <f>(0.59/10)*1.3</f>
        <v>7.6700000000000004E-2</v>
      </c>
      <c r="I590" s="218"/>
      <c r="J590" s="219"/>
      <c r="K590" s="219"/>
      <c r="L590" s="231"/>
      <c r="M590" s="111" t="s">
        <v>176</v>
      </c>
      <c r="N590" s="402"/>
      <c r="O590" s="402" t="str">
        <f t="shared" ref="O590:O591" si="270">CONCATENATE(C590,D590)</f>
        <v>금속제 가요 전선관 배관통신내선공</v>
      </c>
      <c r="P590" s="402">
        <f t="shared" ref="P590:P591" si="271">J590</f>
        <v>0</v>
      </c>
      <c r="Q590" s="402">
        <f t="shared" ref="Q590:Q591" si="272">K590</f>
        <v>0</v>
      </c>
      <c r="R590" s="402">
        <f t="shared" ref="R590:R591" si="273">L590</f>
        <v>0</v>
      </c>
      <c r="S590" s="402"/>
    </row>
    <row r="591" spans="1:20" ht="26.1" customHeight="1">
      <c r="B591" s="79"/>
      <c r="C591" s="80"/>
      <c r="D591" s="81"/>
      <c r="E591" s="28"/>
      <c r="F591" s="82"/>
      <c r="G591" s="83"/>
      <c r="H591" s="84"/>
      <c r="I591" s="214"/>
      <c r="J591" s="215"/>
      <c r="K591" s="215"/>
      <c r="L591" s="228"/>
      <c r="M591" s="85"/>
      <c r="N591" s="402"/>
      <c r="O591" s="402" t="str">
        <f t="shared" si="270"/>
        <v/>
      </c>
      <c r="P591" s="402">
        <f t="shared" si="271"/>
        <v>0</v>
      </c>
      <c r="Q591" s="402">
        <f t="shared" si="272"/>
        <v>0</v>
      </c>
      <c r="R591" s="402">
        <f t="shared" si="273"/>
        <v>0</v>
      </c>
      <c r="S591" s="402"/>
    </row>
    <row r="592" spans="1:20" s="323" customFormat="1" ht="26.1" customHeight="1">
      <c r="A592" s="313"/>
      <c r="B592" s="314">
        <f>B585+1</f>
        <v>427</v>
      </c>
      <c r="C592" s="315" t="s">
        <v>178</v>
      </c>
      <c r="D592" s="316" t="s">
        <v>557</v>
      </c>
      <c r="E592" s="317" t="s">
        <v>78</v>
      </c>
      <c r="F592" s="318"/>
      <c r="G592" s="319"/>
      <c r="H592" s="320"/>
      <c r="I592" s="321"/>
      <c r="J592" s="321"/>
      <c r="K592" s="321"/>
      <c r="L592" s="321"/>
      <c r="M592" s="322"/>
      <c r="N592" s="402"/>
      <c r="O592" s="402" t="str">
        <f t="shared" si="265"/>
        <v>후렉시블 전선관 철거SW, 22㎜</v>
      </c>
      <c r="P592" s="402">
        <f t="shared" si="266"/>
        <v>0</v>
      </c>
      <c r="Q592" s="402">
        <f t="shared" si="267"/>
        <v>0</v>
      </c>
      <c r="R592" s="402">
        <f t="shared" si="268"/>
        <v>0</v>
      </c>
      <c r="S592" s="402"/>
      <c r="T592" s="385"/>
    </row>
    <row r="593" spans="1:20" ht="26.1" customHeight="1">
      <c r="B593" s="36"/>
      <c r="C593" s="86" t="s">
        <v>33</v>
      </c>
      <c r="D593" s="30"/>
      <c r="E593" s="31"/>
      <c r="F593" s="87"/>
      <c r="G593" s="33"/>
      <c r="H593" s="34"/>
      <c r="I593" s="211"/>
      <c r="J593" s="212"/>
      <c r="K593" s="212"/>
      <c r="L593" s="226"/>
      <c r="M593" s="35"/>
      <c r="N593" s="402"/>
      <c r="O593" s="402" t="str">
        <f t="shared" si="265"/>
        <v>노무비</v>
      </c>
      <c r="P593" s="402">
        <f t="shared" si="266"/>
        <v>0</v>
      </c>
      <c r="Q593" s="402">
        <f t="shared" si="267"/>
        <v>0</v>
      </c>
      <c r="R593" s="402">
        <f t="shared" si="268"/>
        <v>0</v>
      </c>
      <c r="S593" s="402"/>
    </row>
    <row r="594" spans="1:20" ht="26.1" customHeight="1">
      <c r="B594" s="37"/>
      <c r="C594" s="38" t="s">
        <v>1664</v>
      </c>
      <c r="D594" s="39" t="s">
        <v>66</v>
      </c>
      <c r="E594" s="27" t="s">
        <v>69</v>
      </c>
      <c r="F594" s="61" t="s">
        <v>1667</v>
      </c>
      <c r="G594" s="40" t="s">
        <v>108</v>
      </c>
      <c r="H594" s="41">
        <f>0.59 / 10 * 0.3</f>
        <v>1.7699999999999997E-2</v>
      </c>
      <c r="I594" s="208"/>
      <c r="J594" s="209"/>
      <c r="K594" s="209"/>
      <c r="L594" s="227"/>
      <c r="M594" s="42" t="s">
        <v>176</v>
      </c>
      <c r="N594" s="402"/>
      <c r="O594" s="402" t="str">
        <f t="shared" si="265"/>
        <v>금속제 가요 전선관 배관통신내선공</v>
      </c>
      <c r="P594" s="402">
        <f t="shared" si="266"/>
        <v>0</v>
      </c>
      <c r="Q594" s="402">
        <f t="shared" si="267"/>
        <v>0</v>
      </c>
      <c r="R594" s="402">
        <f t="shared" si="268"/>
        <v>0</v>
      </c>
      <c r="S594" s="402"/>
    </row>
    <row r="595" spans="1:20" ht="26.1" customHeight="1">
      <c r="B595" s="101"/>
      <c r="C595" s="102"/>
      <c r="D595" s="134"/>
      <c r="E595" s="103"/>
      <c r="F595" s="135"/>
      <c r="G595" s="136"/>
      <c r="H595" s="137"/>
      <c r="I595" s="216"/>
      <c r="J595" s="217"/>
      <c r="K595" s="217"/>
      <c r="L595" s="230"/>
      <c r="M595" s="104"/>
      <c r="N595" s="402"/>
      <c r="O595" s="402" t="str">
        <f t="shared" si="265"/>
        <v/>
      </c>
      <c r="P595" s="402">
        <f t="shared" si="266"/>
        <v>0</v>
      </c>
      <c r="Q595" s="402">
        <f t="shared" si="267"/>
        <v>0</v>
      </c>
      <c r="R595" s="402">
        <f t="shared" si="268"/>
        <v>0</v>
      </c>
      <c r="S595" s="402"/>
    </row>
    <row r="596" spans="1:20" ht="26.1" customHeight="1">
      <c r="B596" s="79"/>
      <c r="C596" s="80"/>
      <c r="D596" s="81"/>
      <c r="E596" s="28"/>
      <c r="F596" s="82"/>
      <c r="G596" s="83"/>
      <c r="H596" s="84"/>
      <c r="I596" s="214"/>
      <c r="J596" s="215"/>
      <c r="K596" s="215"/>
      <c r="L596" s="228"/>
      <c r="M596" s="85"/>
      <c r="N596" s="402"/>
      <c r="O596" s="402" t="str">
        <f t="shared" si="265"/>
        <v/>
      </c>
      <c r="P596" s="402">
        <f t="shared" si="266"/>
        <v>0</v>
      </c>
      <c r="Q596" s="402">
        <f t="shared" si="267"/>
        <v>0</v>
      </c>
      <c r="R596" s="402">
        <f t="shared" si="268"/>
        <v>0</v>
      </c>
      <c r="S596" s="402"/>
    </row>
    <row r="597" spans="1:20" s="323" customFormat="1" ht="26.1" customHeight="1">
      <c r="A597" s="313"/>
      <c r="B597" s="314">
        <f>B592+1</f>
        <v>428</v>
      </c>
      <c r="C597" s="315" t="s">
        <v>1451</v>
      </c>
      <c r="D597" s="316" t="s">
        <v>95</v>
      </c>
      <c r="E597" s="317" t="s">
        <v>78</v>
      </c>
      <c r="F597" s="318"/>
      <c r="G597" s="319"/>
      <c r="H597" s="320"/>
      <c r="I597" s="321"/>
      <c r="J597" s="321"/>
      <c r="K597" s="321"/>
      <c r="L597" s="321"/>
      <c r="M597" s="322"/>
      <c r="N597" s="402"/>
      <c r="O597" s="402" t="str">
        <f t="shared" si="265"/>
        <v>케이블 덕트 설치AL, 70 × 40mm</v>
      </c>
      <c r="P597" s="402">
        <f t="shared" si="266"/>
        <v>0</v>
      </c>
      <c r="Q597" s="402">
        <f t="shared" si="267"/>
        <v>0</v>
      </c>
      <c r="R597" s="402">
        <f t="shared" si="268"/>
        <v>0</v>
      </c>
      <c r="S597" s="402"/>
      <c r="T597" s="385"/>
    </row>
    <row r="598" spans="1:20" ht="26.1" customHeight="1">
      <c r="B598" s="29"/>
      <c r="C598" s="47" t="s">
        <v>1404</v>
      </c>
      <c r="D598" s="30"/>
      <c r="E598" s="31"/>
      <c r="F598" s="32"/>
      <c r="G598" s="33"/>
      <c r="H598" s="34"/>
      <c r="I598" s="211"/>
      <c r="J598" s="212"/>
      <c r="K598" s="212"/>
      <c r="L598" s="226"/>
      <c r="M598" s="35"/>
      <c r="N598" s="402"/>
      <c r="O598" s="402" t="str">
        <f t="shared" si="265"/>
        <v>재료비</v>
      </c>
      <c r="P598" s="402">
        <f t="shared" si="266"/>
        <v>0</v>
      </c>
      <c r="Q598" s="402">
        <f t="shared" si="267"/>
        <v>0</v>
      </c>
      <c r="R598" s="402">
        <f t="shared" si="268"/>
        <v>0</v>
      </c>
      <c r="S598" s="402"/>
    </row>
    <row r="599" spans="1:20" ht="26.1" customHeight="1">
      <c r="B599" s="48"/>
      <c r="C599" s="39" t="s">
        <v>94</v>
      </c>
      <c r="D599" s="39" t="s">
        <v>95</v>
      </c>
      <c r="E599" s="27" t="s">
        <v>78</v>
      </c>
      <c r="F599" s="61" t="s">
        <v>199</v>
      </c>
      <c r="G599" s="40" t="s">
        <v>108</v>
      </c>
      <c r="H599" s="41">
        <f>1 * 1.05</f>
        <v>1.05</v>
      </c>
      <c r="I599" s="208"/>
      <c r="J599" s="209"/>
      <c r="K599" s="209"/>
      <c r="L599" s="227"/>
      <c r="M599" s="42" t="s">
        <v>171</v>
      </c>
      <c r="N599" s="402"/>
      <c r="O599" s="402" t="str">
        <f t="shared" si="265"/>
        <v>케이블 덕트AL, 70 × 40mm</v>
      </c>
      <c r="P599" s="402">
        <f t="shared" si="266"/>
        <v>0</v>
      </c>
      <c r="Q599" s="402">
        <f t="shared" si="267"/>
        <v>0</v>
      </c>
      <c r="R599" s="402">
        <f t="shared" si="268"/>
        <v>0</v>
      </c>
      <c r="S599" s="402"/>
    </row>
    <row r="600" spans="1:20" ht="26.1" customHeight="1">
      <c r="B600" s="37"/>
      <c r="C600" s="60" t="s">
        <v>33</v>
      </c>
      <c r="D600" s="39"/>
      <c r="E600" s="26"/>
      <c r="F600" s="61"/>
      <c r="G600" s="40"/>
      <c r="H600" s="41"/>
      <c r="I600" s="208"/>
      <c r="J600" s="209"/>
      <c r="K600" s="209"/>
      <c r="L600" s="227"/>
      <c r="M600" s="42"/>
      <c r="N600" s="402"/>
      <c r="O600" s="402" t="str">
        <f t="shared" si="265"/>
        <v>노무비</v>
      </c>
      <c r="P600" s="402">
        <f t="shared" si="266"/>
        <v>0</v>
      </c>
      <c r="Q600" s="402">
        <f t="shared" si="267"/>
        <v>0</v>
      </c>
      <c r="R600" s="402">
        <f t="shared" si="268"/>
        <v>0</v>
      </c>
      <c r="S600" s="402"/>
    </row>
    <row r="601" spans="1:20" ht="26.1" customHeight="1">
      <c r="B601" s="37"/>
      <c r="C601" s="38" t="s">
        <v>201</v>
      </c>
      <c r="D601" s="39" t="s">
        <v>66</v>
      </c>
      <c r="E601" s="27" t="s">
        <v>69</v>
      </c>
      <c r="F601" s="61">
        <v>0.2</v>
      </c>
      <c r="G601" s="40" t="s">
        <v>102</v>
      </c>
      <c r="H601" s="340">
        <f t="shared" ref="H601" si="274">F601</f>
        <v>0.2</v>
      </c>
      <c r="I601" s="208"/>
      <c r="J601" s="209"/>
      <c r="K601" s="209"/>
      <c r="L601" s="227"/>
      <c r="M601" s="42" t="s">
        <v>200</v>
      </c>
      <c r="N601" s="402"/>
      <c r="O601" s="402" t="str">
        <f t="shared" si="265"/>
        <v>금속덕트 설치통신내선공</v>
      </c>
      <c r="P601" s="402">
        <f t="shared" si="266"/>
        <v>0</v>
      </c>
      <c r="Q601" s="402">
        <f t="shared" si="267"/>
        <v>0</v>
      </c>
      <c r="R601" s="402">
        <f t="shared" si="268"/>
        <v>0</v>
      </c>
      <c r="S601" s="402"/>
    </row>
    <row r="602" spans="1:20" ht="26.1" customHeight="1">
      <c r="B602" s="37"/>
      <c r="C602" s="38"/>
      <c r="D602" s="39"/>
      <c r="E602" s="27"/>
      <c r="F602" s="61"/>
      <c r="G602" s="40"/>
      <c r="H602" s="41"/>
      <c r="I602" s="208"/>
      <c r="J602" s="209"/>
      <c r="K602" s="209"/>
      <c r="L602" s="227"/>
      <c r="M602" s="42"/>
      <c r="N602" s="402"/>
      <c r="O602" s="402" t="str">
        <f t="shared" si="265"/>
        <v/>
      </c>
      <c r="P602" s="402">
        <f t="shared" si="266"/>
        <v>0</v>
      </c>
      <c r="Q602" s="402">
        <f t="shared" si="267"/>
        <v>0</v>
      </c>
      <c r="R602" s="402">
        <f t="shared" si="268"/>
        <v>0</v>
      </c>
      <c r="S602" s="402"/>
    </row>
    <row r="603" spans="1:20" s="323" customFormat="1" ht="26.1" customHeight="1">
      <c r="A603" s="313"/>
      <c r="B603" s="314">
        <f>B597+1</f>
        <v>429</v>
      </c>
      <c r="C603" s="315" t="s">
        <v>1600</v>
      </c>
      <c r="D603" s="316" t="s">
        <v>1632</v>
      </c>
      <c r="E603" s="317" t="s">
        <v>30</v>
      </c>
      <c r="F603" s="318"/>
      <c r="G603" s="319"/>
      <c r="H603" s="320"/>
      <c r="I603" s="321"/>
      <c r="J603" s="321"/>
      <c r="K603" s="321"/>
      <c r="L603" s="321"/>
      <c r="M603" s="322"/>
      <c r="N603" s="402"/>
      <c r="O603" s="402" t="str">
        <f t="shared" ref="O603:O605" si="275">CONCATENATE(C603,D603)</f>
        <v>안테나 폴 설치아연용융 도금, 6M, 제작사양, 설치 포함</v>
      </c>
      <c r="P603" s="402">
        <f t="shared" ref="P603:P605" si="276">J603</f>
        <v>0</v>
      </c>
      <c r="Q603" s="402">
        <f t="shared" ref="Q603:Q605" si="277">K603</f>
        <v>0</v>
      </c>
      <c r="R603" s="402">
        <f t="shared" ref="R603:R605" si="278">L603</f>
        <v>0</v>
      </c>
      <c r="S603" s="402"/>
      <c r="T603" s="385"/>
    </row>
    <row r="604" spans="1:20" ht="26.1" customHeight="1">
      <c r="B604" s="29"/>
      <c r="C604" s="47" t="s">
        <v>1404</v>
      </c>
      <c r="D604" s="30"/>
      <c r="E604" s="31"/>
      <c r="F604" s="32"/>
      <c r="G604" s="33"/>
      <c r="H604" s="34"/>
      <c r="I604" s="211"/>
      <c r="J604" s="212"/>
      <c r="K604" s="212"/>
      <c r="L604" s="226"/>
      <c r="M604" s="35"/>
      <c r="N604" s="402"/>
      <c r="O604" s="402" t="str">
        <f t="shared" si="275"/>
        <v>재료비</v>
      </c>
      <c r="P604" s="402">
        <f t="shared" si="276"/>
        <v>0</v>
      </c>
      <c r="Q604" s="402">
        <f t="shared" si="277"/>
        <v>0</v>
      </c>
      <c r="R604" s="402">
        <f t="shared" si="278"/>
        <v>0</v>
      </c>
      <c r="S604" s="402"/>
    </row>
    <row r="605" spans="1:20" ht="26.1" customHeight="1">
      <c r="B605" s="48"/>
      <c r="C605" s="39" t="s">
        <v>1582</v>
      </c>
      <c r="D605" s="39" t="s">
        <v>1631</v>
      </c>
      <c r="E605" s="27" t="s">
        <v>1621</v>
      </c>
      <c r="F605" s="61">
        <v>1</v>
      </c>
      <c r="G605" s="40" t="s">
        <v>102</v>
      </c>
      <c r="H605" s="340">
        <f t="shared" ref="H605" si="279">F605</f>
        <v>1</v>
      </c>
      <c r="I605" s="208"/>
      <c r="J605" s="209"/>
      <c r="K605" s="209"/>
      <c r="L605" s="227"/>
      <c r="M605" s="42"/>
      <c r="N605" s="402"/>
      <c r="O605" s="402" t="str">
        <f t="shared" si="275"/>
        <v>안테나 폴아연용융 도금, 6M, 제작사양, 설치 포함</v>
      </c>
      <c r="P605" s="402">
        <f t="shared" si="276"/>
        <v>0</v>
      </c>
      <c r="Q605" s="402">
        <f t="shared" si="277"/>
        <v>0</v>
      </c>
      <c r="R605" s="402">
        <f t="shared" si="278"/>
        <v>0</v>
      </c>
      <c r="S605" s="402"/>
    </row>
    <row r="606" spans="1:20" ht="26.1" customHeight="1">
      <c r="B606" s="37"/>
      <c r="C606" s="38"/>
      <c r="D606" s="39"/>
      <c r="E606" s="27"/>
      <c r="F606" s="61"/>
      <c r="G606" s="40"/>
      <c r="H606" s="41"/>
      <c r="I606" s="208"/>
      <c r="J606" s="209"/>
      <c r="K606" s="209"/>
      <c r="L606" s="227"/>
      <c r="M606" s="42"/>
      <c r="N606" s="402"/>
      <c r="O606" s="402" t="str">
        <f t="shared" ref="O606" si="280">CONCATENATE(C606,D606)</f>
        <v/>
      </c>
      <c r="P606" s="402">
        <f t="shared" ref="P606" si="281">J606</f>
        <v>0</v>
      </c>
      <c r="Q606" s="402">
        <f t="shared" ref="Q606" si="282">K606</f>
        <v>0</v>
      </c>
      <c r="R606" s="402">
        <f t="shared" ref="R606" si="283">L606</f>
        <v>0</v>
      </c>
      <c r="S606" s="402"/>
    </row>
    <row r="607" spans="1:20" s="323" customFormat="1" ht="26.1" customHeight="1">
      <c r="A607" s="313"/>
      <c r="B607" s="314">
        <f>B603+1</f>
        <v>430</v>
      </c>
      <c r="C607" s="315" t="s">
        <v>1578</v>
      </c>
      <c r="D607" s="316" t="s">
        <v>1580</v>
      </c>
      <c r="E607" s="317" t="s">
        <v>1467</v>
      </c>
      <c r="F607" s="318"/>
      <c r="G607" s="319"/>
      <c r="H607" s="320"/>
      <c r="I607" s="321"/>
      <c r="J607" s="321"/>
      <c r="K607" s="321"/>
      <c r="L607" s="321"/>
      <c r="M607" s="322"/>
      <c r="N607" s="402"/>
      <c r="O607" s="402" t="str">
        <f t="shared" ref="O607:O612" si="284">CONCATENATE(C607,D607)</f>
        <v>피뢰침 폴 설치4M</v>
      </c>
      <c r="P607" s="402">
        <f t="shared" ref="P607:P612" si="285">J607</f>
        <v>0</v>
      </c>
      <c r="Q607" s="402">
        <f t="shared" ref="Q607:Q612" si="286">K607</f>
        <v>0</v>
      </c>
      <c r="R607" s="402">
        <f t="shared" ref="R607:R612" si="287">L607</f>
        <v>0</v>
      </c>
      <c r="S607" s="402"/>
      <c r="T607" s="385"/>
    </row>
    <row r="608" spans="1:20" ht="26.1" customHeight="1">
      <c r="B608" s="29"/>
      <c r="C608" s="47" t="s">
        <v>1404</v>
      </c>
      <c r="D608" s="30"/>
      <c r="E608" s="31"/>
      <c r="F608" s="32"/>
      <c r="G608" s="33"/>
      <c r="H608" s="34"/>
      <c r="I608" s="211"/>
      <c r="J608" s="212"/>
      <c r="K608" s="212"/>
      <c r="L608" s="226"/>
      <c r="M608" s="35"/>
      <c r="N608" s="402"/>
      <c r="O608" s="402" t="str">
        <f t="shared" si="284"/>
        <v>재료비</v>
      </c>
      <c r="P608" s="402">
        <f t="shared" si="285"/>
        <v>0</v>
      </c>
      <c r="Q608" s="402">
        <f t="shared" si="286"/>
        <v>0</v>
      </c>
      <c r="R608" s="402">
        <f t="shared" si="287"/>
        <v>0</v>
      </c>
      <c r="S608" s="402"/>
    </row>
    <row r="609" spans="1:20" ht="26.1" customHeight="1">
      <c r="B609" s="48"/>
      <c r="C609" s="39" t="s">
        <v>1581</v>
      </c>
      <c r="D609" s="39" t="s">
        <v>1579</v>
      </c>
      <c r="E609" s="27" t="s">
        <v>77</v>
      </c>
      <c r="F609" s="61">
        <v>1</v>
      </c>
      <c r="G609" s="40" t="s">
        <v>102</v>
      </c>
      <c r="H609" s="340">
        <f t="shared" ref="H609" si="288">F609</f>
        <v>1</v>
      </c>
      <c r="I609" s="208"/>
      <c r="J609" s="209"/>
      <c r="K609" s="209"/>
      <c r="L609" s="227"/>
      <c r="M609" s="42"/>
      <c r="N609" s="402"/>
      <c r="O609" s="402" t="str">
        <f t="shared" si="284"/>
        <v>피뢰침 폴4M</v>
      </c>
      <c r="P609" s="402">
        <f t="shared" si="285"/>
        <v>0</v>
      </c>
      <c r="Q609" s="402">
        <f t="shared" si="286"/>
        <v>0</v>
      </c>
      <c r="R609" s="402">
        <f t="shared" si="287"/>
        <v>0</v>
      </c>
      <c r="S609" s="402"/>
    </row>
    <row r="610" spans="1:20" ht="26.1" customHeight="1">
      <c r="B610" s="37"/>
      <c r="C610" s="60" t="s">
        <v>33</v>
      </c>
      <c r="D610" s="39"/>
      <c r="E610" s="26"/>
      <c r="F610" s="61"/>
      <c r="G610" s="40"/>
      <c r="H610" s="41"/>
      <c r="I610" s="208"/>
      <c r="J610" s="209"/>
      <c r="K610" s="209"/>
      <c r="L610" s="227"/>
      <c r="M610" s="42"/>
      <c r="N610" s="402"/>
      <c r="O610" s="402" t="str">
        <f t="shared" si="284"/>
        <v>노무비</v>
      </c>
      <c r="P610" s="402">
        <f t="shared" si="285"/>
        <v>0</v>
      </c>
      <c r="Q610" s="402">
        <f t="shared" si="286"/>
        <v>0</v>
      </c>
      <c r="R610" s="402">
        <f t="shared" si="287"/>
        <v>0</v>
      </c>
      <c r="S610" s="402"/>
    </row>
    <row r="611" spans="1:20" ht="26.1" customHeight="1">
      <c r="B611" s="37"/>
      <c r="C611" s="38" t="s">
        <v>1584</v>
      </c>
      <c r="D611" s="39" t="s">
        <v>303</v>
      </c>
      <c r="E611" s="27" t="s">
        <v>69</v>
      </c>
      <c r="F611" s="61">
        <v>0.66</v>
      </c>
      <c r="G611" s="40" t="s">
        <v>102</v>
      </c>
      <c r="H611" s="340">
        <f t="shared" ref="H611" si="289">F611</f>
        <v>0.66</v>
      </c>
      <c r="I611" s="208"/>
      <c r="J611" s="209"/>
      <c r="K611" s="209"/>
      <c r="L611" s="227"/>
      <c r="M611" s="42" t="s">
        <v>1583</v>
      </c>
      <c r="N611" s="402"/>
      <c r="O611" s="402" t="str">
        <f t="shared" si="284"/>
        <v>폴 설치통신외선공</v>
      </c>
      <c r="P611" s="402">
        <f t="shared" si="285"/>
        <v>0</v>
      </c>
      <c r="Q611" s="402">
        <f t="shared" si="286"/>
        <v>0</v>
      </c>
      <c r="R611" s="402">
        <f t="shared" si="287"/>
        <v>0</v>
      </c>
      <c r="S611" s="402"/>
    </row>
    <row r="612" spans="1:20" ht="26.1" customHeight="1">
      <c r="B612" s="37"/>
      <c r="C612" s="38"/>
      <c r="D612" s="39"/>
      <c r="E612" s="27"/>
      <c r="F612" s="61"/>
      <c r="G612" s="40"/>
      <c r="H612" s="41"/>
      <c r="I612" s="208"/>
      <c r="J612" s="209"/>
      <c r="K612" s="209"/>
      <c r="L612" s="227"/>
      <c r="M612" s="42"/>
      <c r="N612" s="402"/>
      <c r="O612" s="402" t="str">
        <f t="shared" si="284"/>
        <v/>
      </c>
      <c r="P612" s="402">
        <f t="shared" si="285"/>
        <v>0</v>
      </c>
      <c r="Q612" s="402">
        <f t="shared" si="286"/>
        <v>0</v>
      </c>
      <c r="R612" s="402">
        <f t="shared" si="287"/>
        <v>0</v>
      </c>
      <c r="S612" s="402"/>
    </row>
    <row r="613" spans="1:20" s="323" customFormat="1" ht="26.1" customHeight="1">
      <c r="A613" s="313"/>
      <c r="B613" s="314">
        <f>B607+1</f>
        <v>431</v>
      </c>
      <c r="C613" s="315" t="s">
        <v>1452</v>
      </c>
      <c r="D613" s="316" t="s">
        <v>1453</v>
      </c>
      <c r="E613" s="317" t="s">
        <v>202</v>
      </c>
      <c r="F613" s="318"/>
      <c r="G613" s="319"/>
      <c r="H613" s="320"/>
      <c r="I613" s="321"/>
      <c r="J613" s="321"/>
      <c r="K613" s="321"/>
      <c r="L613" s="321"/>
      <c r="M613" s="322"/>
      <c r="N613" s="402"/>
      <c r="O613" s="402" t="str">
        <f t="shared" si="265"/>
        <v>서지방전궤 설치(장비접지)100×100×1,200, 덮개포함, 1본</v>
      </c>
      <c r="P613" s="402">
        <f t="shared" si="266"/>
        <v>0</v>
      </c>
      <c r="Q613" s="402">
        <f t="shared" si="267"/>
        <v>0</v>
      </c>
      <c r="R613" s="402">
        <f t="shared" si="268"/>
        <v>0</v>
      </c>
      <c r="S613" s="402"/>
      <c r="T613" s="385"/>
    </row>
    <row r="614" spans="1:20" ht="26.1" customHeight="1">
      <c r="B614" s="643"/>
      <c r="C614" s="644" t="s">
        <v>1404</v>
      </c>
      <c r="D614" s="425"/>
      <c r="E614" s="645"/>
      <c r="F614" s="646"/>
      <c r="G614" s="427"/>
      <c r="H614" s="428"/>
      <c r="I614" s="429"/>
      <c r="J614" s="430"/>
      <c r="K614" s="430"/>
      <c r="L614" s="431"/>
      <c r="M614" s="432"/>
      <c r="N614" s="402"/>
      <c r="O614" s="402" t="str">
        <f t="shared" si="265"/>
        <v>재료비</v>
      </c>
      <c r="P614" s="402">
        <f t="shared" si="266"/>
        <v>0</v>
      </c>
      <c r="Q614" s="402">
        <f t="shared" si="267"/>
        <v>0</v>
      </c>
      <c r="R614" s="402">
        <f t="shared" si="268"/>
        <v>0</v>
      </c>
      <c r="S614" s="402"/>
    </row>
    <row r="615" spans="1:20" ht="26.1" customHeight="1">
      <c r="B615" s="48"/>
      <c r="C615" s="39" t="s">
        <v>1454</v>
      </c>
      <c r="D615" s="39" t="s">
        <v>1455</v>
      </c>
      <c r="E615" s="27" t="s">
        <v>38</v>
      </c>
      <c r="F615" s="61">
        <v>1</v>
      </c>
      <c r="G615" s="40" t="s">
        <v>108</v>
      </c>
      <c r="H615" s="340">
        <f t="shared" ref="H615" si="290">F615</f>
        <v>1</v>
      </c>
      <c r="I615" s="208"/>
      <c r="J615" s="209"/>
      <c r="K615" s="209"/>
      <c r="L615" s="227"/>
      <c r="M615" s="42"/>
      <c r="N615" s="402"/>
      <c r="O615" s="402" t="str">
        <f t="shared" si="265"/>
        <v>서지방전궤100×100×1,200, 덮개포함</v>
      </c>
      <c r="P615" s="402">
        <f t="shared" si="266"/>
        <v>0</v>
      </c>
      <c r="Q615" s="402">
        <f t="shared" si="267"/>
        <v>0</v>
      </c>
      <c r="R615" s="402">
        <f t="shared" si="268"/>
        <v>0</v>
      </c>
      <c r="S615" s="402"/>
    </row>
    <row r="616" spans="1:20" ht="26.1" customHeight="1">
      <c r="B616" s="37"/>
      <c r="C616" s="60" t="s">
        <v>33</v>
      </c>
      <c r="D616" s="39"/>
      <c r="E616" s="26"/>
      <c r="F616" s="61"/>
      <c r="G616" s="40"/>
      <c r="H616" s="41"/>
      <c r="I616" s="208"/>
      <c r="J616" s="209"/>
      <c r="K616" s="209"/>
      <c r="L616" s="227"/>
      <c r="M616" s="42"/>
      <c r="N616" s="402"/>
      <c r="O616" s="402" t="str">
        <f t="shared" si="265"/>
        <v>노무비</v>
      </c>
      <c r="P616" s="402">
        <f t="shared" si="266"/>
        <v>0</v>
      </c>
      <c r="Q616" s="402">
        <f t="shared" si="267"/>
        <v>0</v>
      </c>
      <c r="R616" s="402">
        <f t="shared" si="268"/>
        <v>0</v>
      </c>
      <c r="S616" s="402"/>
    </row>
    <row r="617" spans="1:20" ht="26.1" customHeight="1">
      <c r="B617" s="37"/>
      <c r="C617" s="38" t="s">
        <v>203</v>
      </c>
      <c r="D617" s="39" t="s">
        <v>303</v>
      </c>
      <c r="E617" s="27" t="s">
        <v>69</v>
      </c>
      <c r="F617" s="61">
        <v>0.2</v>
      </c>
      <c r="G617" s="40" t="s">
        <v>108</v>
      </c>
      <c r="H617" s="340">
        <f t="shared" ref="H617" si="291">F617</f>
        <v>0.2</v>
      </c>
      <c r="I617" s="208"/>
      <c r="J617" s="209"/>
      <c r="K617" s="209"/>
      <c r="L617" s="227"/>
      <c r="M617" s="42" t="s">
        <v>204</v>
      </c>
      <c r="N617" s="402"/>
      <c r="O617" s="402" t="str">
        <f t="shared" si="265"/>
        <v>접지봉 타설통신외선공</v>
      </c>
      <c r="P617" s="402">
        <f t="shared" si="266"/>
        <v>0</v>
      </c>
      <c r="Q617" s="402">
        <f t="shared" si="267"/>
        <v>0</v>
      </c>
      <c r="R617" s="402">
        <f t="shared" si="268"/>
        <v>0</v>
      </c>
      <c r="S617" s="402"/>
    </row>
    <row r="618" spans="1:20" ht="26.1" customHeight="1">
      <c r="B618" s="37"/>
      <c r="C618" s="38"/>
      <c r="D618" s="39"/>
      <c r="E618" s="27"/>
      <c r="F618" s="61"/>
      <c r="G618" s="40"/>
      <c r="H618" s="41"/>
      <c r="I618" s="208"/>
      <c r="J618" s="209"/>
      <c r="K618" s="209"/>
      <c r="L618" s="227"/>
      <c r="M618" s="42"/>
      <c r="N618" s="402"/>
      <c r="O618" s="402" t="str">
        <f t="shared" si="265"/>
        <v/>
      </c>
      <c r="P618" s="402">
        <f t="shared" si="266"/>
        <v>0</v>
      </c>
      <c r="Q618" s="402">
        <f t="shared" si="267"/>
        <v>0</v>
      </c>
      <c r="R618" s="402">
        <f t="shared" si="268"/>
        <v>0</v>
      </c>
      <c r="S618" s="402"/>
    </row>
    <row r="619" spans="1:20" s="323" customFormat="1" ht="26.1" customHeight="1">
      <c r="A619" s="313"/>
      <c r="B619" s="314">
        <f>B613+1</f>
        <v>432</v>
      </c>
      <c r="C619" s="315" t="s">
        <v>1456</v>
      </c>
      <c r="D619" s="316" t="s">
        <v>1457</v>
      </c>
      <c r="E619" s="317" t="s">
        <v>202</v>
      </c>
      <c r="F619" s="318"/>
      <c r="G619" s="319"/>
      <c r="H619" s="320"/>
      <c r="I619" s="321"/>
      <c r="J619" s="321"/>
      <c r="K619" s="321"/>
      <c r="L619" s="321"/>
      <c r="M619" s="322"/>
      <c r="N619" s="402"/>
      <c r="O619" s="402" t="str">
        <f t="shared" si="265"/>
        <v>서지방전궤 설치(피뢰접지)100×100×1,200, 덮개포함, 3본 1조</v>
      </c>
      <c r="P619" s="402">
        <f t="shared" si="266"/>
        <v>0</v>
      </c>
      <c r="Q619" s="402">
        <f t="shared" si="267"/>
        <v>0</v>
      </c>
      <c r="R619" s="402">
        <f t="shared" si="268"/>
        <v>0</v>
      </c>
      <c r="S619" s="402"/>
      <c r="T619" s="385"/>
    </row>
    <row r="620" spans="1:20" ht="26.1" customHeight="1">
      <c r="B620" s="29"/>
      <c r="C620" s="47" t="s">
        <v>1404</v>
      </c>
      <c r="D620" s="30"/>
      <c r="E620" s="31"/>
      <c r="F620" s="32"/>
      <c r="G620" s="33"/>
      <c r="H620" s="34"/>
      <c r="I620" s="211"/>
      <c r="J620" s="212"/>
      <c r="K620" s="212"/>
      <c r="L620" s="226"/>
      <c r="M620" s="35"/>
      <c r="N620" s="402"/>
      <c r="O620" s="402" t="str">
        <f t="shared" si="265"/>
        <v>재료비</v>
      </c>
      <c r="P620" s="402">
        <f t="shared" si="266"/>
        <v>0</v>
      </c>
      <c r="Q620" s="402">
        <f t="shared" si="267"/>
        <v>0</v>
      </c>
      <c r="R620" s="402">
        <f t="shared" si="268"/>
        <v>0</v>
      </c>
      <c r="S620" s="402"/>
    </row>
    <row r="621" spans="1:20" ht="26.1" customHeight="1">
      <c r="B621" s="48"/>
      <c r="C621" s="39" t="s">
        <v>1454</v>
      </c>
      <c r="D621" s="39" t="s">
        <v>1455</v>
      </c>
      <c r="E621" s="27" t="s">
        <v>38</v>
      </c>
      <c r="F621" s="61">
        <v>3</v>
      </c>
      <c r="G621" s="40" t="s">
        <v>108</v>
      </c>
      <c r="H621" s="340">
        <f t="shared" ref="H621" si="292">F621</f>
        <v>3</v>
      </c>
      <c r="I621" s="208"/>
      <c r="J621" s="209"/>
      <c r="K621" s="209"/>
      <c r="L621" s="227"/>
      <c r="M621" s="42"/>
      <c r="N621" s="402"/>
      <c r="O621" s="402" t="str">
        <f t="shared" si="265"/>
        <v>서지방전궤100×100×1,200, 덮개포함</v>
      </c>
      <c r="P621" s="402">
        <f t="shared" si="266"/>
        <v>0</v>
      </c>
      <c r="Q621" s="402">
        <f t="shared" si="267"/>
        <v>0</v>
      </c>
      <c r="R621" s="402">
        <f t="shared" si="268"/>
        <v>0</v>
      </c>
      <c r="S621" s="402"/>
    </row>
    <row r="622" spans="1:20" ht="26.1" customHeight="1">
      <c r="B622" s="37"/>
      <c r="C622" s="60" t="s">
        <v>33</v>
      </c>
      <c r="D622" s="39"/>
      <c r="E622" s="26"/>
      <c r="F622" s="61"/>
      <c r="G622" s="40"/>
      <c r="H622" s="41"/>
      <c r="I622" s="208"/>
      <c r="J622" s="209"/>
      <c r="K622" s="209"/>
      <c r="L622" s="227"/>
      <c r="M622" s="42"/>
      <c r="N622" s="402"/>
      <c r="O622" s="402" t="str">
        <f t="shared" si="265"/>
        <v>노무비</v>
      </c>
      <c r="P622" s="402">
        <f t="shared" si="266"/>
        <v>0</v>
      </c>
      <c r="Q622" s="402">
        <f t="shared" si="267"/>
        <v>0</v>
      </c>
      <c r="R622" s="402">
        <f t="shared" si="268"/>
        <v>0</v>
      </c>
      <c r="S622" s="402"/>
    </row>
    <row r="623" spans="1:20" ht="26.1" customHeight="1">
      <c r="B623" s="37"/>
      <c r="C623" s="38" t="s">
        <v>203</v>
      </c>
      <c r="D623" s="39" t="s">
        <v>303</v>
      </c>
      <c r="E623" s="27" t="s">
        <v>69</v>
      </c>
      <c r="F623" s="61">
        <v>0.45</v>
      </c>
      <c r="G623" s="40" t="s">
        <v>108</v>
      </c>
      <c r="H623" s="340">
        <f t="shared" ref="H623" si="293">F623</f>
        <v>0.45</v>
      </c>
      <c r="I623" s="208"/>
      <c r="J623" s="209"/>
      <c r="K623" s="209"/>
      <c r="L623" s="227"/>
      <c r="M623" s="42" t="s">
        <v>204</v>
      </c>
      <c r="N623" s="402"/>
      <c r="O623" s="402" t="str">
        <f t="shared" si="265"/>
        <v>접지봉 타설통신외선공</v>
      </c>
      <c r="P623" s="402">
        <f t="shared" si="266"/>
        <v>0</v>
      </c>
      <c r="Q623" s="402">
        <f t="shared" si="267"/>
        <v>0</v>
      </c>
      <c r="R623" s="402">
        <f t="shared" si="268"/>
        <v>0</v>
      </c>
      <c r="S623" s="402"/>
    </row>
    <row r="624" spans="1:20" ht="26.1" customHeight="1">
      <c r="B624" s="37"/>
      <c r="C624" s="38"/>
      <c r="D624" s="39"/>
      <c r="E624" s="27"/>
      <c r="F624" s="61"/>
      <c r="G624" s="40"/>
      <c r="H624" s="41"/>
      <c r="I624" s="208"/>
      <c r="J624" s="209"/>
      <c r="K624" s="209"/>
      <c r="L624" s="227"/>
      <c r="M624" s="42"/>
      <c r="N624" s="402"/>
      <c r="O624" s="402" t="str">
        <f t="shared" si="265"/>
        <v/>
      </c>
      <c r="P624" s="402">
        <f t="shared" si="266"/>
        <v>0</v>
      </c>
      <c r="Q624" s="402">
        <f t="shared" si="267"/>
        <v>0</v>
      </c>
      <c r="R624" s="402">
        <f t="shared" si="268"/>
        <v>0</v>
      </c>
      <c r="S624" s="402"/>
    </row>
    <row r="625" spans="1:20" s="323" customFormat="1" ht="26.1" customHeight="1">
      <c r="A625" s="313"/>
      <c r="B625" s="314">
        <f>B619+1</f>
        <v>433</v>
      </c>
      <c r="C625" s="315" t="s">
        <v>1706</v>
      </c>
      <c r="D625" s="316" t="s">
        <v>1702</v>
      </c>
      <c r="E625" s="317" t="s">
        <v>202</v>
      </c>
      <c r="F625" s="318"/>
      <c r="G625" s="319"/>
      <c r="H625" s="320"/>
      <c r="I625" s="321"/>
      <c r="J625" s="321"/>
      <c r="K625" s="321"/>
      <c r="L625" s="321"/>
      <c r="M625" s="322"/>
      <c r="N625" s="402"/>
      <c r="O625" s="402" t="str">
        <f t="shared" si="265"/>
        <v>서지방전궤 설치장비접지, 1본</v>
      </c>
      <c r="P625" s="402">
        <f t="shared" si="266"/>
        <v>0</v>
      </c>
      <c r="Q625" s="402">
        <f t="shared" si="267"/>
        <v>0</v>
      </c>
      <c r="R625" s="402">
        <f t="shared" si="268"/>
        <v>0</v>
      </c>
      <c r="S625" s="402"/>
      <c r="T625" s="385"/>
    </row>
    <row r="626" spans="1:20" ht="26.1" customHeight="1">
      <c r="B626" s="29"/>
      <c r="C626" s="47" t="s">
        <v>1404</v>
      </c>
      <c r="D626" s="30"/>
      <c r="E626" s="31"/>
      <c r="F626" s="32"/>
      <c r="G626" s="33"/>
      <c r="H626" s="34"/>
      <c r="I626" s="211"/>
      <c r="J626" s="212"/>
      <c r="K626" s="212"/>
      <c r="L626" s="226"/>
      <c r="M626" s="35"/>
      <c r="N626" s="402"/>
      <c r="O626" s="402" t="str">
        <f t="shared" si="265"/>
        <v>재료비</v>
      </c>
      <c r="P626" s="402">
        <f t="shared" si="266"/>
        <v>0</v>
      </c>
      <c r="Q626" s="402">
        <f t="shared" si="267"/>
        <v>0</v>
      </c>
      <c r="R626" s="402">
        <f t="shared" si="268"/>
        <v>0</v>
      </c>
      <c r="S626" s="402"/>
    </row>
    <row r="627" spans="1:20" ht="26.1" customHeight="1">
      <c r="B627" s="48"/>
      <c r="C627" s="39" t="s">
        <v>1454</v>
      </c>
      <c r="D627" s="39" t="s">
        <v>1455</v>
      </c>
      <c r="E627" s="27" t="s">
        <v>79</v>
      </c>
      <c r="F627" s="61">
        <v>1</v>
      </c>
      <c r="G627" s="40" t="s">
        <v>108</v>
      </c>
      <c r="H627" s="340">
        <f t="shared" ref="H627:H628" si="294">F627</f>
        <v>1</v>
      </c>
      <c r="I627" s="208"/>
      <c r="J627" s="209"/>
      <c r="K627" s="209"/>
      <c r="L627" s="227"/>
      <c r="M627" s="42"/>
      <c r="N627" s="402"/>
      <c r="O627" s="402" t="str">
        <f t="shared" si="265"/>
        <v>서지방전궤100×100×1,200, 덮개포함</v>
      </c>
      <c r="P627" s="402">
        <f t="shared" si="266"/>
        <v>0</v>
      </c>
      <c r="Q627" s="402">
        <f t="shared" si="267"/>
        <v>0</v>
      </c>
      <c r="R627" s="402">
        <f t="shared" si="268"/>
        <v>0</v>
      </c>
      <c r="S627" s="402"/>
    </row>
    <row r="628" spans="1:20" ht="26.1" customHeight="1">
      <c r="B628" s="48"/>
      <c r="C628" s="39" t="s">
        <v>96</v>
      </c>
      <c r="D628" s="39" t="s">
        <v>97</v>
      </c>
      <c r="E628" s="27" t="s">
        <v>98</v>
      </c>
      <c r="F628" s="61">
        <v>0.5</v>
      </c>
      <c r="G628" s="40" t="s">
        <v>108</v>
      </c>
      <c r="H628" s="340">
        <f t="shared" si="294"/>
        <v>0.5</v>
      </c>
      <c r="I628" s="208"/>
      <c r="J628" s="209"/>
      <c r="K628" s="209"/>
      <c r="L628" s="227"/>
      <c r="M628" s="42"/>
      <c r="N628" s="402"/>
      <c r="O628" s="402" t="str">
        <f t="shared" si="265"/>
        <v>접지저항저감제20㎏</v>
      </c>
      <c r="P628" s="402">
        <f t="shared" si="266"/>
        <v>0</v>
      </c>
      <c r="Q628" s="402">
        <f t="shared" si="267"/>
        <v>0</v>
      </c>
      <c r="R628" s="402">
        <f t="shared" si="268"/>
        <v>0</v>
      </c>
      <c r="S628" s="402"/>
    </row>
    <row r="629" spans="1:20" ht="26.1" customHeight="1">
      <c r="B629" s="37"/>
      <c r="C629" s="60" t="s">
        <v>33</v>
      </c>
      <c r="D629" s="39"/>
      <c r="E629" s="26"/>
      <c r="F629" s="61"/>
      <c r="G629" s="40"/>
      <c r="H629" s="41"/>
      <c r="I629" s="208"/>
      <c r="J629" s="209"/>
      <c r="K629" s="209"/>
      <c r="L629" s="227"/>
      <c r="M629" s="42"/>
      <c r="N629" s="402"/>
      <c r="O629" s="402" t="str">
        <f t="shared" si="265"/>
        <v>노무비</v>
      </c>
      <c r="P629" s="402">
        <f t="shared" si="266"/>
        <v>0</v>
      </c>
      <c r="Q629" s="402">
        <f t="shared" si="267"/>
        <v>0</v>
      </c>
      <c r="R629" s="402">
        <f t="shared" si="268"/>
        <v>0</v>
      </c>
      <c r="S629" s="402"/>
    </row>
    <row r="630" spans="1:20" ht="26.1" customHeight="1">
      <c r="B630" s="37"/>
      <c r="C630" s="38" t="s">
        <v>203</v>
      </c>
      <c r="D630" s="39" t="s">
        <v>303</v>
      </c>
      <c r="E630" s="27" t="s">
        <v>69</v>
      </c>
      <c r="F630" s="61">
        <v>0.2</v>
      </c>
      <c r="G630" s="40" t="s">
        <v>108</v>
      </c>
      <c r="H630" s="340">
        <f t="shared" ref="H630" si="295">F630</f>
        <v>0.2</v>
      </c>
      <c r="I630" s="208"/>
      <c r="J630" s="209"/>
      <c r="K630" s="209"/>
      <c r="L630" s="227"/>
      <c r="M630" s="42" t="s">
        <v>204</v>
      </c>
      <c r="N630" s="402"/>
      <c r="O630" s="402" t="str">
        <f t="shared" si="265"/>
        <v>접지봉 타설통신외선공</v>
      </c>
      <c r="P630" s="402">
        <f t="shared" si="266"/>
        <v>0</v>
      </c>
      <c r="Q630" s="402">
        <f t="shared" si="267"/>
        <v>0</v>
      </c>
      <c r="R630" s="402">
        <f t="shared" si="268"/>
        <v>0</v>
      </c>
      <c r="S630" s="402"/>
    </row>
    <row r="631" spans="1:20" ht="26.1" customHeight="1">
      <c r="B631" s="79"/>
      <c r="C631" s="80"/>
      <c r="D631" s="81"/>
      <c r="E631" s="28"/>
      <c r="F631" s="82"/>
      <c r="G631" s="83"/>
      <c r="H631" s="84"/>
      <c r="I631" s="214"/>
      <c r="J631" s="215"/>
      <c r="K631" s="215"/>
      <c r="L631" s="228"/>
      <c r="M631" s="85"/>
      <c r="N631" s="402"/>
      <c r="O631" s="402" t="str">
        <f t="shared" si="265"/>
        <v/>
      </c>
      <c r="P631" s="402">
        <f t="shared" si="266"/>
        <v>0</v>
      </c>
      <c r="Q631" s="402">
        <f t="shared" si="267"/>
        <v>0</v>
      </c>
      <c r="R631" s="402">
        <f t="shared" si="268"/>
        <v>0</v>
      </c>
      <c r="S631" s="402"/>
    </row>
    <row r="632" spans="1:20" s="323" customFormat="1" ht="26.1" customHeight="1">
      <c r="A632" s="313"/>
      <c r="B632" s="314">
        <f>B625+1</f>
        <v>434</v>
      </c>
      <c r="C632" s="315" t="s">
        <v>1706</v>
      </c>
      <c r="D632" s="316" t="s">
        <v>1704</v>
      </c>
      <c r="E632" s="317" t="s">
        <v>202</v>
      </c>
      <c r="F632" s="318"/>
      <c r="G632" s="319"/>
      <c r="H632" s="320"/>
      <c r="I632" s="321"/>
      <c r="J632" s="321"/>
      <c r="K632" s="321"/>
      <c r="L632" s="321"/>
      <c r="M632" s="322"/>
      <c r="N632" s="402"/>
      <c r="O632" s="402" t="str">
        <f t="shared" si="265"/>
        <v>서지방전궤 설치피뢰접지, 2본</v>
      </c>
      <c r="P632" s="402">
        <f t="shared" si="266"/>
        <v>0</v>
      </c>
      <c r="Q632" s="402">
        <f t="shared" si="267"/>
        <v>0</v>
      </c>
      <c r="R632" s="402">
        <f t="shared" si="268"/>
        <v>0</v>
      </c>
      <c r="S632" s="402"/>
      <c r="T632" s="385"/>
    </row>
    <row r="633" spans="1:20" ht="26.1" customHeight="1">
      <c r="B633" s="29"/>
      <c r="C633" s="47" t="s">
        <v>1404</v>
      </c>
      <c r="D633" s="30"/>
      <c r="E633" s="31"/>
      <c r="F633" s="32"/>
      <c r="G633" s="33"/>
      <c r="H633" s="34"/>
      <c r="I633" s="211"/>
      <c r="J633" s="212"/>
      <c r="K633" s="212"/>
      <c r="L633" s="226"/>
      <c r="M633" s="35"/>
      <c r="N633" s="402"/>
      <c r="O633" s="402" t="str">
        <f t="shared" si="265"/>
        <v>재료비</v>
      </c>
      <c r="P633" s="402">
        <f t="shared" si="266"/>
        <v>0</v>
      </c>
      <c r="Q633" s="402">
        <f t="shared" si="267"/>
        <v>0</v>
      </c>
      <c r="R633" s="402">
        <f t="shared" si="268"/>
        <v>0</v>
      </c>
      <c r="S633" s="402"/>
    </row>
    <row r="634" spans="1:20" ht="26.1" customHeight="1">
      <c r="B634" s="48"/>
      <c r="C634" s="39" t="s">
        <v>1454</v>
      </c>
      <c r="D634" s="39" t="s">
        <v>1455</v>
      </c>
      <c r="E634" s="27" t="s">
        <v>79</v>
      </c>
      <c r="F634" s="61">
        <v>2</v>
      </c>
      <c r="G634" s="40" t="s">
        <v>108</v>
      </c>
      <c r="H634" s="340">
        <f t="shared" ref="H634:H635" si="296">F634</f>
        <v>2</v>
      </c>
      <c r="I634" s="208"/>
      <c r="J634" s="209"/>
      <c r="K634" s="209"/>
      <c r="L634" s="227"/>
      <c r="M634" s="42"/>
      <c r="N634" s="402"/>
      <c r="O634" s="402" t="str">
        <f t="shared" si="265"/>
        <v>서지방전궤100×100×1,200, 덮개포함</v>
      </c>
      <c r="P634" s="402">
        <f t="shared" si="266"/>
        <v>0</v>
      </c>
      <c r="Q634" s="402">
        <f t="shared" si="267"/>
        <v>0</v>
      </c>
      <c r="R634" s="402">
        <f t="shared" si="268"/>
        <v>0</v>
      </c>
      <c r="S634" s="402"/>
    </row>
    <row r="635" spans="1:20" ht="26.1" customHeight="1">
      <c r="B635" s="48"/>
      <c r="C635" s="39" t="s">
        <v>96</v>
      </c>
      <c r="D635" s="39" t="s">
        <v>97</v>
      </c>
      <c r="E635" s="27" t="s">
        <v>98</v>
      </c>
      <c r="F635" s="61">
        <v>1</v>
      </c>
      <c r="G635" s="40" t="s">
        <v>108</v>
      </c>
      <c r="H635" s="340">
        <f t="shared" si="296"/>
        <v>1</v>
      </c>
      <c r="I635" s="208"/>
      <c r="J635" s="209"/>
      <c r="K635" s="209"/>
      <c r="L635" s="227"/>
      <c r="M635" s="42"/>
      <c r="N635" s="402"/>
      <c r="O635" s="402" t="str">
        <f t="shared" si="265"/>
        <v>접지저항저감제20㎏</v>
      </c>
      <c r="P635" s="402">
        <f t="shared" si="266"/>
        <v>0</v>
      </c>
      <c r="Q635" s="402">
        <f t="shared" si="267"/>
        <v>0</v>
      </c>
      <c r="R635" s="402">
        <f t="shared" si="268"/>
        <v>0</v>
      </c>
      <c r="S635" s="402"/>
    </row>
    <row r="636" spans="1:20" ht="26.1" customHeight="1">
      <c r="B636" s="101"/>
      <c r="C636" s="376" t="s">
        <v>33</v>
      </c>
      <c r="D636" s="134"/>
      <c r="E636" s="375"/>
      <c r="F636" s="135"/>
      <c r="G636" s="136"/>
      <c r="H636" s="137"/>
      <c r="I636" s="216"/>
      <c r="J636" s="217"/>
      <c r="K636" s="217"/>
      <c r="L636" s="230"/>
      <c r="M636" s="104"/>
      <c r="N636" s="402"/>
      <c r="O636" s="402" t="str">
        <f t="shared" si="265"/>
        <v>노무비</v>
      </c>
      <c r="P636" s="402">
        <f t="shared" si="266"/>
        <v>0</v>
      </c>
      <c r="Q636" s="402">
        <f t="shared" si="267"/>
        <v>0</v>
      </c>
      <c r="R636" s="402">
        <f t="shared" si="268"/>
        <v>0</v>
      </c>
      <c r="S636" s="402"/>
    </row>
    <row r="637" spans="1:20" ht="26.1" customHeight="1">
      <c r="B637" s="37"/>
      <c r="C637" s="38" t="s">
        <v>203</v>
      </c>
      <c r="D637" s="39" t="s">
        <v>303</v>
      </c>
      <c r="E637" s="27" t="s">
        <v>69</v>
      </c>
      <c r="F637" s="61">
        <v>0.3</v>
      </c>
      <c r="G637" s="40" t="s">
        <v>108</v>
      </c>
      <c r="H637" s="340">
        <f t="shared" ref="H637" si="297">F637</f>
        <v>0.3</v>
      </c>
      <c r="I637" s="208"/>
      <c r="J637" s="209"/>
      <c r="K637" s="209"/>
      <c r="L637" s="227"/>
      <c r="M637" s="42" t="s">
        <v>204</v>
      </c>
      <c r="N637" s="402"/>
      <c r="O637" s="402" t="str">
        <f t="shared" si="265"/>
        <v>접지봉 타설통신외선공</v>
      </c>
      <c r="P637" s="402">
        <f t="shared" si="266"/>
        <v>0</v>
      </c>
      <c r="Q637" s="402">
        <f t="shared" si="267"/>
        <v>0</v>
      </c>
      <c r="R637" s="402">
        <f t="shared" si="268"/>
        <v>0</v>
      </c>
      <c r="S637" s="402"/>
    </row>
    <row r="638" spans="1:20" ht="26.1" customHeight="1">
      <c r="B638" s="79"/>
      <c r="C638" s="80"/>
      <c r="D638" s="81"/>
      <c r="E638" s="28"/>
      <c r="F638" s="82"/>
      <c r="G638" s="83"/>
      <c r="H638" s="84"/>
      <c r="I638" s="214"/>
      <c r="J638" s="215"/>
      <c r="K638" s="215"/>
      <c r="L638" s="228"/>
      <c r="M638" s="85"/>
      <c r="N638" s="402"/>
      <c r="O638" s="402" t="str">
        <f t="shared" si="265"/>
        <v/>
      </c>
      <c r="P638" s="402">
        <f t="shared" si="266"/>
        <v>0</v>
      </c>
      <c r="Q638" s="402">
        <f t="shared" si="267"/>
        <v>0</v>
      </c>
      <c r="R638" s="402">
        <f t="shared" si="268"/>
        <v>0</v>
      </c>
      <c r="S638" s="402"/>
    </row>
    <row r="639" spans="1:20" s="323" customFormat="1" ht="26.1" customHeight="1">
      <c r="A639" s="313"/>
      <c r="B639" s="314">
        <f>B632+1</f>
        <v>435</v>
      </c>
      <c r="C639" s="315" t="s">
        <v>1713</v>
      </c>
      <c r="D639" s="316" t="s">
        <v>1715</v>
      </c>
      <c r="E639" s="317" t="s">
        <v>30</v>
      </c>
      <c r="F639" s="318"/>
      <c r="G639" s="319"/>
      <c r="H639" s="320"/>
      <c r="I639" s="321"/>
      <c r="J639" s="321"/>
      <c r="K639" s="321"/>
      <c r="L639" s="321"/>
      <c r="M639" s="322"/>
      <c r="N639" s="402"/>
      <c r="O639" s="402" t="str">
        <f t="shared" ref="O639:O652" si="298">CONCATENATE(C639,D639)</f>
        <v>침상전극봉 설치Ø14.2×1575, 1본, 장비접지</v>
      </c>
      <c r="P639" s="402">
        <f t="shared" ref="P639:P652" si="299">J639</f>
        <v>0</v>
      </c>
      <c r="Q639" s="402">
        <f t="shared" ref="Q639:Q652" si="300">K639</f>
        <v>0</v>
      </c>
      <c r="R639" s="402">
        <f t="shared" ref="R639:R652" si="301">L639</f>
        <v>0</v>
      </c>
      <c r="S639" s="402"/>
      <c r="T639" s="385"/>
    </row>
    <row r="640" spans="1:20" ht="26.1" customHeight="1">
      <c r="B640" s="29"/>
      <c r="C640" s="47" t="s">
        <v>1404</v>
      </c>
      <c r="D640" s="30"/>
      <c r="E640" s="31"/>
      <c r="F640" s="32"/>
      <c r="G640" s="33"/>
      <c r="H640" s="34"/>
      <c r="I640" s="211"/>
      <c r="J640" s="212"/>
      <c r="K640" s="212"/>
      <c r="L640" s="226"/>
      <c r="M640" s="35"/>
      <c r="N640" s="402"/>
      <c r="O640" s="402" t="str">
        <f t="shared" si="298"/>
        <v>재료비</v>
      </c>
      <c r="P640" s="402">
        <f t="shared" si="299"/>
        <v>0</v>
      </c>
      <c r="Q640" s="402">
        <f t="shared" si="300"/>
        <v>0</v>
      </c>
      <c r="R640" s="402">
        <f t="shared" si="301"/>
        <v>0</v>
      </c>
      <c r="S640" s="402"/>
    </row>
    <row r="641" spans="1:20" ht="26.1" customHeight="1">
      <c r="B641" s="48"/>
      <c r="C641" s="39" t="s">
        <v>99</v>
      </c>
      <c r="D641" s="39" t="s">
        <v>100</v>
      </c>
      <c r="E641" s="27" t="s">
        <v>79</v>
      </c>
      <c r="F641" s="61">
        <v>1</v>
      </c>
      <c r="G641" s="40" t="s">
        <v>102</v>
      </c>
      <c r="H641" s="340">
        <f t="shared" ref="H641:H642" si="302">F641</f>
        <v>1</v>
      </c>
      <c r="I641" s="208"/>
      <c r="J641" s="209"/>
      <c r="K641" s="209"/>
      <c r="L641" s="227"/>
      <c r="M641" s="42"/>
      <c r="N641" s="402"/>
      <c r="O641" s="402" t="str">
        <f t="shared" si="298"/>
        <v>침상전극봉Ø14.2×1575</v>
      </c>
      <c r="P641" s="402">
        <f t="shared" si="299"/>
        <v>0</v>
      </c>
      <c r="Q641" s="402">
        <f t="shared" si="300"/>
        <v>0</v>
      </c>
      <c r="R641" s="402">
        <f t="shared" si="301"/>
        <v>0</v>
      </c>
      <c r="S641" s="402"/>
    </row>
    <row r="642" spans="1:20" ht="26.1" customHeight="1">
      <c r="B642" s="48"/>
      <c r="C642" s="39" t="s">
        <v>96</v>
      </c>
      <c r="D642" s="39" t="s">
        <v>97</v>
      </c>
      <c r="E642" s="27" t="s">
        <v>98</v>
      </c>
      <c r="F642" s="61">
        <v>1</v>
      </c>
      <c r="G642" s="40" t="s">
        <v>102</v>
      </c>
      <c r="H642" s="340">
        <f t="shared" si="302"/>
        <v>1</v>
      </c>
      <c r="I642" s="208"/>
      <c r="J642" s="209"/>
      <c r="K642" s="209"/>
      <c r="L642" s="227"/>
      <c r="M642" s="42"/>
      <c r="N642" s="402"/>
      <c r="O642" s="402" t="str">
        <f t="shared" si="298"/>
        <v>접지저항저감제20㎏</v>
      </c>
      <c r="P642" s="402">
        <f t="shared" si="299"/>
        <v>0</v>
      </c>
      <c r="Q642" s="402">
        <f t="shared" si="300"/>
        <v>0</v>
      </c>
      <c r="R642" s="402">
        <f t="shared" si="301"/>
        <v>0</v>
      </c>
      <c r="S642" s="402"/>
    </row>
    <row r="643" spans="1:20" ht="26.1" customHeight="1">
      <c r="B643" s="101"/>
      <c r="C643" s="376" t="s">
        <v>33</v>
      </c>
      <c r="D643" s="134"/>
      <c r="E643" s="375"/>
      <c r="F643" s="135"/>
      <c r="G643" s="136"/>
      <c r="H643" s="137"/>
      <c r="I643" s="216"/>
      <c r="J643" s="217"/>
      <c r="K643" s="217"/>
      <c r="L643" s="230"/>
      <c r="M643" s="104"/>
      <c r="N643" s="402"/>
      <c r="O643" s="402" t="str">
        <f t="shared" si="298"/>
        <v>노무비</v>
      </c>
      <c r="P643" s="402">
        <f t="shared" si="299"/>
        <v>0</v>
      </c>
      <c r="Q643" s="402">
        <f t="shared" si="300"/>
        <v>0</v>
      </c>
      <c r="R643" s="402">
        <f t="shared" si="301"/>
        <v>0</v>
      </c>
      <c r="S643" s="402"/>
    </row>
    <row r="644" spans="1:20" ht="26.1" customHeight="1">
      <c r="B644" s="37"/>
      <c r="C644" s="38" t="s">
        <v>203</v>
      </c>
      <c r="D644" s="39" t="s">
        <v>303</v>
      </c>
      <c r="E644" s="27" t="s">
        <v>69</v>
      </c>
      <c r="F644" s="61">
        <v>0.2</v>
      </c>
      <c r="G644" s="40" t="s">
        <v>102</v>
      </c>
      <c r="H644" s="340">
        <f t="shared" ref="H644" si="303">F644</f>
        <v>0.2</v>
      </c>
      <c r="I644" s="208"/>
      <c r="J644" s="209"/>
      <c r="K644" s="209"/>
      <c r="L644" s="227"/>
      <c r="M644" s="42" t="s">
        <v>204</v>
      </c>
      <c r="N644" s="402"/>
      <c r="O644" s="402" t="str">
        <f t="shared" si="298"/>
        <v>접지봉 타설통신외선공</v>
      </c>
      <c r="P644" s="402">
        <f t="shared" si="299"/>
        <v>0</v>
      </c>
      <c r="Q644" s="402">
        <f t="shared" si="300"/>
        <v>0</v>
      </c>
      <c r="R644" s="402">
        <f t="shared" si="301"/>
        <v>0</v>
      </c>
      <c r="S644" s="402"/>
    </row>
    <row r="645" spans="1:20" ht="26.1" customHeight="1">
      <c r="B645" s="79"/>
      <c r="C645" s="80"/>
      <c r="D645" s="81"/>
      <c r="E645" s="28"/>
      <c r="F645" s="82"/>
      <c r="G645" s="83"/>
      <c r="H645" s="84"/>
      <c r="I645" s="214"/>
      <c r="J645" s="215"/>
      <c r="K645" s="215"/>
      <c r="L645" s="228"/>
      <c r="M645" s="85"/>
      <c r="N645" s="402"/>
      <c r="O645" s="402" t="str">
        <f t="shared" si="298"/>
        <v/>
      </c>
      <c r="P645" s="402">
        <f t="shared" si="299"/>
        <v>0</v>
      </c>
      <c r="Q645" s="402">
        <f t="shared" si="300"/>
        <v>0</v>
      </c>
      <c r="R645" s="402">
        <f t="shared" si="301"/>
        <v>0</v>
      </c>
      <c r="S645" s="402"/>
    </row>
    <row r="646" spans="1:20" s="323" customFormat="1" ht="26.1" customHeight="1">
      <c r="A646" s="313"/>
      <c r="B646" s="314">
        <f>B639+1</f>
        <v>436</v>
      </c>
      <c r="C646" s="315" t="s">
        <v>1712</v>
      </c>
      <c r="D646" s="316" t="s">
        <v>1716</v>
      </c>
      <c r="E646" s="317" t="s">
        <v>30</v>
      </c>
      <c r="F646" s="318"/>
      <c r="G646" s="319"/>
      <c r="H646" s="320"/>
      <c r="I646" s="321"/>
      <c r="J646" s="321"/>
      <c r="K646" s="321"/>
      <c r="L646" s="321"/>
      <c r="M646" s="322"/>
      <c r="N646" s="402"/>
      <c r="O646" s="402" t="str">
        <f t="shared" si="298"/>
        <v>침상전극봉 설치Ø14.2×1575, 2본, 피뢰접지</v>
      </c>
      <c r="P646" s="402">
        <f t="shared" si="299"/>
        <v>0</v>
      </c>
      <c r="Q646" s="402">
        <f t="shared" si="300"/>
        <v>0</v>
      </c>
      <c r="R646" s="402">
        <f t="shared" si="301"/>
        <v>0</v>
      </c>
      <c r="S646" s="402"/>
      <c r="T646" s="385"/>
    </row>
    <row r="647" spans="1:20" ht="26.1" customHeight="1">
      <c r="B647" s="29"/>
      <c r="C647" s="47" t="s">
        <v>1404</v>
      </c>
      <c r="D647" s="30"/>
      <c r="E647" s="31"/>
      <c r="F647" s="32"/>
      <c r="G647" s="33"/>
      <c r="H647" s="34"/>
      <c r="I647" s="211"/>
      <c r="J647" s="212"/>
      <c r="K647" s="212"/>
      <c r="L647" s="226"/>
      <c r="M647" s="35"/>
      <c r="N647" s="402"/>
      <c r="O647" s="402" t="str">
        <f t="shared" si="298"/>
        <v>재료비</v>
      </c>
      <c r="P647" s="402">
        <f t="shared" si="299"/>
        <v>0</v>
      </c>
      <c r="Q647" s="402">
        <f t="shared" si="300"/>
        <v>0</v>
      </c>
      <c r="R647" s="402">
        <f t="shared" si="301"/>
        <v>0</v>
      </c>
      <c r="S647" s="402"/>
    </row>
    <row r="648" spans="1:20" ht="26.1" customHeight="1">
      <c r="B648" s="48"/>
      <c r="C648" s="39" t="s">
        <v>99</v>
      </c>
      <c r="D648" s="39" t="s">
        <v>100</v>
      </c>
      <c r="E648" s="27" t="s">
        <v>79</v>
      </c>
      <c r="F648" s="61">
        <v>2</v>
      </c>
      <c r="G648" s="40" t="s">
        <v>102</v>
      </c>
      <c r="H648" s="340">
        <f t="shared" ref="H648:H649" si="304">F648</f>
        <v>2</v>
      </c>
      <c r="I648" s="208"/>
      <c r="J648" s="209"/>
      <c r="K648" s="209"/>
      <c r="L648" s="227"/>
      <c r="M648" s="42"/>
      <c r="N648" s="402"/>
      <c r="O648" s="402" t="str">
        <f t="shared" si="298"/>
        <v>침상전극봉Ø14.2×1575</v>
      </c>
      <c r="P648" s="402">
        <f t="shared" si="299"/>
        <v>0</v>
      </c>
      <c r="Q648" s="402">
        <f t="shared" si="300"/>
        <v>0</v>
      </c>
      <c r="R648" s="402">
        <f t="shared" si="301"/>
        <v>0</v>
      </c>
      <c r="S648" s="402"/>
    </row>
    <row r="649" spans="1:20" ht="26.1" customHeight="1">
      <c r="B649" s="48"/>
      <c r="C649" s="39" t="s">
        <v>96</v>
      </c>
      <c r="D649" s="39" t="s">
        <v>97</v>
      </c>
      <c r="E649" s="27" t="s">
        <v>98</v>
      </c>
      <c r="F649" s="61">
        <v>1</v>
      </c>
      <c r="G649" s="40" t="s">
        <v>102</v>
      </c>
      <c r="H649" s="340">
        <f t="shared" si="304"/>
        <v>1</v>
      </c>
      <c r="I649" s="208"/>
      <c r="J649" s="209"/>
      <c r="K649" s="209"/>
      <c r="L649" s="227"/>
      <c r="M649" s="42"/>
      <c r="N649" s="402"/>
      <c r="O649" s="402" t="str">
        <f t="shared" si="298"/>
        <v>접지저항저감제20㎏</v>
      </c>
      <c r="P649" s="402">
        <f t="shared" si="299"/>
        <v>0</v>
      </c>
      <c r="Q649" s="402">
        <f t="shared" si="300"/>
        <v>0</v>
      </c>
      <c r="R649" s="402">
        <f t="shared" si="301"/>
        <v>0</v>
      </c>
      <c r="S649" s="402"/>
    </row>
    <row r="650" spans="1:20" ht="26.1" customHeight="1">
      <c r="B650" s="101"/>
      <c r="C650" s="376" t="s">
        <v>33</v>
      </c>
      <c r="D650" s="134"/>
      <c r="E650" s="375"/>
      <c r="F650" s="135"/>
      <c r="G650" s="136"/>
      <c r="H650" s="137"/>
      <c r="I650" s="216"/>
      <c r="J650" s="217"/>
      <c r="K650" s="217"/>
      <c r="L650" s="230"/>
      <c r="M650" s="104"/>
      <c r="N650" s="402"/>
      <c r="O650" s="402" t="str">
        <f t="shared" si="298"/>
        <v>노무비</v>
      </c>
      <c r="P650" s="402">
        <f t="shared" si="299"/>
        <v>0</v>
      </c>
      <c r="Q650" s="402">
        <f t="shared" si="300"/>
        <v>0</v>
      </c>
      <c r="R650" s="402">
        <f t="shared" si="301"/>
        <v>0</v>
      </c>
      <c r="S650" s="402"/>
    </row>
    <row r="651" spans="1:20" ht="26.1" customHeight="1">
      <c r="B651" s="37"/>
      <c r="C651" s="38" t="s">
        <v>203</v>
      </c>
      <c r="D651" s="39" t="s">
        <v>303</v>
      </c>
      <c r="E651" s="27" t="s">
        <v>69</v>
      </c>
      <c r="F651" s="61">
        <v>0.3</v>
      </c>
      <c r="G651" s="40" t="s">
        <v>102</v>
      </c>
      <c r="H651" s="340">
        <f t="shared" ref="H651" si="305">F651</f>
        <v>0.3</v>
      </c>
      <c r="I651" s="208"/>
      <c r="J651" s="209"/>
      <c r="K651" s="209"/>
      <c r="L651" s="227"/>
      <c r="M651" s="42" t="s">
        <v>204</v>
      </c>
      <c r="N651" s="402"/>
      <c r="O651" s="402" t="str">
        <f t="shared" si="298"/>
        <v>접지봉 타설통신외선공</v>
      </c>
      <c r="P651" s="402">
        <f t="shared" si="299"/>
        <v>0</v>
      </c>
      <c r="Q651" s="402">
        <f t="shared" si="300"/>
        <v>0</v>
      </c>
      <c r="R651" s="402">
        <f t="shared" si="301"/>
        <v>0</v>
      </c>
      <c r="S651" s="402"/>
    </row>
    <row r="652" spans="1:20" ht="26.1" customHeight="1">
      <c r="B652" s="79"/>
      <c r="C652" s="80"/>
      <c r="D652" s="81"/>
      <c r="E652" s="28"/>
      <c r="F652" s="82"/>
      <c r="G652" s="83"/>
      <c r="H652" s="84"/>
      <c r="I652" s="214"/>
      <c r="J652" s="215"/>
      <c r="K652" s="215"/>
      <c r="L652" s="228"/>
      <c r="M652" s="85"/>
      <c r="N652" s="402"/>
      <c r="O652" s="402" t="str">
        <f t="shared" si="298"/>
        <v/>
      </c>
      <c r="P652" s="402">
        <f t="shared" si="299"/>
        <v>0</v>
      </c>
      <c r="Q652" s="402">
        <f t="shared" si="300"/>
        <v>0</v>
      </c>
      <c r="R652" s="402">
        <f t="shared" si="301"/>
        <v>0</v>
      </c>
      <c r="S652" s="402"/>
    </row>
    <row r="653" spans="1:20" s="323" customFormat="1" ht="26.1" customHeight="1">
      <c r="A653" s="313"/>
      <c r="B653" s="314">
        <f>B646+1</f>
        <v>437</v>
      </c>
      <c r="C653" s="315" t="s">
        <v>1734</v>
      </c>
      <c r="D653" s="316" t="s">
        <v>343</v>
      </c>
      <c r="E653" s="317" t="s">
        <v>78</v>
      </c>
      <c r="F653" s="318"/>
      <c r="G653" s="319"/>
      <c r="H653" s="320"/>
      <c r="I653" s="321"/>
      <c r="J653" s="321"/>
      <c r="K653" s="321"/>
      <c r="L653" s="321"/>
      <c r="M653" s="322"/>
      <c r="N653" s="402"/>
      <c r="O653" s="402" t="str">
        <f t="shared" si="265"/>
        <v xml:space="preserve">접지선 포설F-GV 35㎟ </v>
      </c>
      <c r="P653" s="402">
        <f t="shared" si="266"/>
        <v>0</v>
      </c>
      <c r="Q653" s="402">
        <f t="shared" si="267"/>
        <v>0</v>
      </c>
      <c r="R653" s="402">
        <f t="shared" si="268"/>
        <v>0</v>
      </c>
      <c r="S653" s="402"/>
      <c r="T653" s="385"/>
    </row>
    <row r="654" spans="1:20" ht="26.1" customHeight="1">
      <c r="B654" s="29"/>
      <c r="C654" s="47" t="s">
        <v>1404</v>
      </c>
      <c r="D654" s="30"/>
      <c r="E654" s="31"/>
      <c r="F654" s="32"/>
      <c r="G654" s="33"/>
      <c r="H654" s="34"/>
      <c r="I654" s="211"/>
      <c r="J654" s="212"/>
      <c r="K654" s="212"/>
      <c r="L654" s="226"/>
      <c r="M654" s="35"/>
      <c r="N654" s="402"/>
      <c r="O654" s="402" t="str">
        <f t="shared" si="265"/>
        <v>재료비</v>
      </c>
      <c r="P654" s="402">
        <f t="shared" si="266"/>
        <v>0</v>
      </c>
      <c r="Q654" s="402">
        <f t="shared" si="267"/>
        <v>0</v>
      </c>
      <c r="R654" s="402">
        <f t="shared" si="268"/>
        <v>0</v>
      </c>
      <c r="S654" s="402"/>
    </row>
    <row r="655" spans="1:20" ht="26.1" customHeight="1">
      <c r="B655" s="48"/>
      <c r="C655" s="39" t="s">
        <v>1735</v>
      </c>
      <c r="D655" s="39" t="s">
        <v>343</v>
      </c>
      <c r="E655" s="27" t="s">
        <v>78</v>
      </c>
      <c r="F655" s="61" t="s">
        <v>207</v>
      </c>
      <c r="G655" s="40" t="s">
        <v>108</v>
      </c>
      <c r="H655" s="41">
        <f>1*1.03</f>
        <v>1.03</v>
      </c>
      <c r="I655" s="208"/>
      <c r="J655" s="209"/>
      <c r="K655" s="209"/>
      <c r="L655" s="227"/>
      <c r="M655" s="42" t="s">
        <v>206</v>
      </c>
      <c r="N655" s="402"/>
      <c r="O655" s="402" t="str">
        <f t="shared" si="265"/>
        <v xml:space="preserve">접지선F-GV 35㎟ </v>
      </c>
      <c r="P655" s="402">
        <f t="shared" si="266"/>
        <v>0</v>
      </c>
      <c r="Q655" s="402">
        <f t="shared" si="267"/>
        <v>0</v>
      </c>
      <c r="R655" s="402">
        <f t="shared" si="268"/>
        <v>0</v>
      </c>
      <c r="S655" s="402"/>
    </row>
    <row r="656" spans="1:20" ht="26.1" customHeight="1">
      <c r="B656" s="37"/>
      <c r="C656" s="60" t="s">
        <v>33</v>
      </c>
      <c r="D656" s="39"/>
      <c r="E656" s="26"/>
      <c r="F656" s="61"/>
      <c r="G656" s="40"/>
      <c r="H656" s="41"/>
      <c r="I656" s="208"/>
      <c r="J656" s="209"/>
      <c r="K656" s="209"/>
      <c r="L656" s="227"/>
      <c r="M656" s="42"/>
      <c r="N656" s="402"/>
      <c r="O656" s="402" t="str">
        <f t="shared" si="265"/>
        <v>노무비</v>
      </c>
      <c r="P656" s="402">
        <f t="shared" si="266"/>
        <v>0</v>
      </c>
      <c r="Q656" s="402">
        <f t="shared" si="267"/>
        <v>0</v>
      </c>
      <c r="R656" s="402">
        <f t="shared" si="268"/>
        <v>0</v>
      </c>
      <c r="S656" s="402"/>
    </row>
    <row r="657" spans="1:20" ht="26.1" customHeight="1">
      <c r="B657" s="37"/>
      <c r="C657" s="38" t="s">
        <v>208</v>
      </c>
      <c r="D657" s="39" t="s">
        <v>303</v>
      </c>
      <c r="E657" s="27" t="s">
        <v>69</v>
      </c>
      <c r="F657" s="61" t="s">
        <v>209</v>
      </c>
      <c r="G657" s="40" t="s">
        <v>108</v>
      </c>
      <c r="H657" s="41">
        <f>0.5/10</f>
        <v>0.05</v>
      </c>
      <c r="I657" s="208"/>
      <c r="J657" s="209"/>
      <c r="K657" s="209"/>
      <c r="L657" s="227"/>
      <c r="M657" s="42" t="s">
        <v>204</v>
      </c>
      <c r="N657" s="402"/>
      <c r="O657" s="402" t="str">
        <f t="shared" si="265"/>
        <v>접지선 부설통신외선공</v>
      </c>
      <c r="P657" s="402">
        <f t="shared" si="266"/>
        <v>0</v>
      </c>
      <c r="Q657" s="402">
        <f t="shared" si="267"/>
        <v>0</v>
      </c>
      <c r="R657" s="402">
        <f t="shared" si="268"/>
        <v>0</v>
      </c>
      <c r="S657" s="402"/>
    </row>
    <row r="658" spans="1:20" ht="26.1" customHeight="1">
      <c r="B658" s="37"/>
      <c r="C658" s="38"/>
      <c r="D658" s="39" t="s">
        <v>64</v>
      </c>
      <c r="E658" s="27" t="s">
        <v>69</v>
      </c>
      <c r="F658" s="61" t="s">
        <v>210</v>
      </c>
      <c r="G658" s="40" t="s">
        <v>108</v>
      </c>
      <c r="H658" s="41">
        <f>0.25/10</f>
        <v>2.5000000000000001E-2</v>
      </c>
      <c r="I658" s="208"/>
      <c r="J658" s="209"/>
      <c r="K658" s="209"/>
      <c r="L658" s="227"/>
      <c r="M658" s="42"/>
      <c r="N658" s="402"/>
      <c r="O658" s="402" t="str">
        <f t="shared" si="265"/>
        <v>보통인부</v>
      </c>
      <c r="P658" s="402">
        <f t="shared" si="266"/>
        <v>0</v>
      </c>
      <c r="Q658" s="402">
        <f t="shared" si="267"/>
        <v>0</v>
      </c>
      <c r="R658" s="402">
        <f t="shared" si="268"/>
        <v>0</v>
      </c>
      <c r="S658" s="402"/>
    </row>
    <row r="659" spans="1:20" ht="26.1" customHeight="1">
      <c r="B659" s="37"/>
      <c r="C659" s="38"/>
      <c r="D659" s="39"/>
      <c r="E659" s="27"/>
      <c r="F659" s="61"/>
      <c r="G659" s="40"/>
      <c r="H659" s="41"/>
      <c r="I659" s="208"/>
      <c r="J659" s="209"/>
      <c r="K659" s="209"/>
      <c r="L659" s="227"/>
      <c r="M659" s="42"/>
      <c r="N659" s="402"/>
      <c r="O659" s="402" t="str">
        <f t="shared" si="265"/>
        <v/>
      </c>
      <c r="P659" s="402">
        <f t="shared" si="266"/>
        <v>0</v>
      </c>
      <c r="Q659" s="402">
        <f t="shared" si="267"/>
        <v>0</v>
      </c>
      <c r="R659" s="402">
        <f t="shared" si="268"/>
        <v>0</v>
      </c>
      <c r="S659" s="402"/>
    </row>
    <row r="660" spans="1:20" s="323" customFormat="1" ht="26.1" customHeight="1">
      <c r="A660" s="313"/>
      <c r="B660" s="314">
        <f>B653+1</f>
        <v>438</v>
      </c>
      <c r="C660" s="315" t="s">
        <v>1458</v>
      </c>
      <c r="D660" s="316" t="s">
        <v>1709</v>
      </c>
      <c r="E660" s="317" t="s">
        <v>38</v>
      </c>
      <c r="F660" s="318"/>
      <c r="G660" s="319"/>
      <c r="H660" s="320"/>
      <c r="I660" s="321"/>
      <c r="J660" s="321"/>
      <c r="K660" s="321"/>
      <c r="L660" s="321"/>
      <c r="M660" s="322"/>
      <c r="N660" s="402"/>
      <c r="O660" s="402" t="str">
        <f t="shared" si="265"/>
        <v>피뢰침(절연용) 설치애자형, Y자</v>
      </c>
      <c r="P660" s="402">
        <f t="shared" si="266"/>
        <v>0</v>
      </c>
      <c r="Q660" s="402">
        <f t="shared" si="267"/>
        <v>0</v>
      </c>
      <c r="R660" s="402">
        <f t="shared" si="268"/>
        <v>0</v>
      </c>
      <c r="S660" s="402"/>
      <c r="T660" s="385"/>
    </row>
    <row r="661" spans="1:20" ht="26.1" customHeight="1">
      <c r="B661" s="29"/>
      <c r="C661" s="47" t="s">
        <v>1404</v>
      </c>
      <c r="D661" s="30"/>
      <c r="E661" s="31"/>
      <c r="F661" s="32"/>
      <c r="G661" s="33"/>
      <c r="H661" s="34"/>
      <c r="I661" s="211"/>
      <c r="J661" s="212"/>
      <c r="K661" s="212"/>
      <c r="L661" s="226"/>
      <c r="M661" s="35"/>
      <c r="N661" s="402"/>
      <c r="O661" s="402" t="str">
        <f t="shared" si="265"/>
        <v>재료비</v>
      </c>
      <c r="P661" s="402">
        <f t="shared" si="266"/>
        <v>0</v>
      </c>
      <c r="Q661" s="402">
        <f t="shared" si="267"/>
        <v>0</v>
      </c>
      <c r="R661" s="402">
        <f t="shared" si="268"/>
        <v>0</v>
      </c>
      <c r="S661" s="402"/>
    </row>
    <row r="662" spans="1:20" ht="26.1" customHeight="1">
      <c r="B662" s="37"/>
      <c r="C662" s="38" t="s">
        <v>1710</v>
      </c>
      <c r="D662" s="39" t="s">
        <v>1709</v>
      </c>
      <c r="E662" s="27" t="s">
        <v>30</v>
      </c>
      <c r="F662" s="61">
        <v>1</v>
      </c>
      <c r="G662" s="40" t="s">
        <v>102</v>
      </c>
      <c r="H662" s="41">
        <f>F662</f>
        <v>1</v>
      </c>
      <c r="I662" s="208"/>
      <c r="J662" s="209"/>
      <c r="K662" s="209"/>
      <c r="L662" s="227"/>
      <c r="M662" s="42"/>
      <c r="N662" s="402"/>
      <c r="O662" s="402" t="str">
        <f t="shared" si="265"/>
        <v>피뢰침(절연용)애자형, Y자</v>
      </c>
      <c r="P662" s="402">
        <f t="shared" si="266"/>
        <v>0</v>
      </c>
      <c r="Q662" s="402">
        <f t="shared" si="267"/>
        <v>0</v>
      </c>
      <c r="R662" s="402">
        <f t="shared" si="268"/>
        <v>0</v>
      </c>
      <c r="S662" s="402"/>
    </row>
    <row r="663" spans="1:20" ht="26.1" customHeight="1">
      <c r="B663" s="101"/>
      <c r="C663" s="102" t="s">
        <v>33</v>
      </c>
      <c r="D663" s="134"/>
      <c r="E663" s="103"/>
      <c r="F663" s="135"/>
      <c r="G663" s="136"/>
      <c r="H663" s="137"/>
      <c r="I663" s="216"/>
      <c r="J663" s="217"/>
      <c r="K663" s="217"/>
      <c r="L663" s="230"/>
      <c r="M663" s="104"/>
      <c r="N663" s="402"/>
      <c r="O663" s="402" t="str">
        <f t="shared" si="265"/>
        <v>노무비</v>
      </c>
      <c r="P663" s="402">
        <f t="shared" si="266"/>
        <v>0</v>
      </c>
      <c r="Q663" s="402">
        <f t="shared" si="267"/>
        <v>0</v>
      </c>
      <c r="R663" s="402">
        <f t="shared" si="268"/>
        <v>0</v>
      </c>
      <c r="S663" s="402"/>
    </row>
    <row r="664" spans="1:20" ht="26.1" customHeight="1">
      <c r="B664" s="37"/>
      <c r="C664" s="38" t="s">
        <v>1462</v>
      </c>
      <c r="D664" s="39" t="s">
        <v>298</v>
      </c>
      <c r="E664" s="27"/>
      <c r="F664" s="61">
        <v>0.66</v>
      </c>
      <c r="G664" s="40" t="s">
        <v>102</v>
      </c>
      <c r="H664" s="340">
        <f>F664</f>
        <v>0.66</v>
      </c>
      <c r="I664" s="208"/>
      <c r="J664" s="209"/>
      <c r="K664" s="209"/>
      <c r="L664" s="227"/>
      <c r="M664" s="42" t="s">
        <v>1463</v>
      </c>
      <c r="N664" s="402"/>
      <c r="O664" s="402" t="str">
        <f t="shared" si="265"/>
        <v>피뢰침 설치(7.5m 이하)배전전공</v>
      </c>
      <c r="P664" s="402">
        <f t="shared" si="266"/>
        <v>0</v>
      </c>
      <c r="Q664" s="402">
        <f t="shared" si="267"/>
        <v>0</v>
      </c>
      <c r="R664" s="402">
        <f t="shared" si="268"/>
        <v>0</v>
      </c>
      <c r="S664" s="402"/>
    </row>
    <row r="665" spans="1:20" ht="26.1" customHeight="1">
      <c r="B665" s="114"/>
      <c r="C665" s="115"/>
      <c r="D665" s="116"/>
      <c r="E665" s="117"/>
      <c r="F665" s="118"/>
      <c r="G665" s="669"/>
      <c r="H665" s="533"/>
      <c r="I665" s="220"/>
      <c r="J665" s="221"/>
      <c r="K665" s="221"/>
      <c r="L665" s="232"/>
      <c r="M665" s="100"/>
      <c r="N665" s="402"/>
      <c r="O665" s="402"/>
      <c r="P665" s="402"/>
      <c r="Q665" s="402"/>
      <c r="R665" s="402"/>
      <c r="S665" s="402"/>
    </row>
    <row r="666" spans="1:20" ht="26.1" customHeight="1">
      <c r="B666" s="114"/>
      <c r="C666" s="115"/>
      <c r="D666" s="116"/>
      <c r="E666" s="117"/>
      <c r="F666" s="118"/>
      <c r="G666" s="669"/>
      <c r="H666" s="119"/>
      <c r="I666" s="220"/>
      <c r="J666" s="221"/>
      <c r="K666" s="221"/>
      <c r="L666" s="232"/>
      <c r="M666" s="100"/>
      <c r="N666" s="402"/>
      <c r="O666" s="402" t="str">
        <f t="shared" si="265"/>
        <v/>
      </c>
      <c r="P666" s="402">
        <f t="shared" si="266"/>
        <v>0</v>
      </c>
      <c r="Q666" s="402">
        <f t="shared" si="267"/>
        <v>0</v>
      </c>
      <c r="R666" s="402">
        <f t="shared" si="268"/>
        <v>0</v>
      </c>
      <c r="S666" s="402"/>
    </row>
    <row r="667" spans="1:20" s="323" customFormat="1" ht="26.1" customHeight="1">
      <c r="A667" s="313"/>
      <c r="B667" s="314">
        <f>B660+1</f>
        <v>439</v>
      </c>
      <c r="C667" s="315" t="s">
        <v>1693</v>
      </c>
      <c r="D667" s="316" t="s">
        <v>1689</v>
      </c>
      <c r="E667" s="317" t="s">
        <v>1679</v>
      </c>
      <c r="F667" s="318"/>
      <c r="G667" s="319"/>
      <c r="H667" s="320"/>
      <c r="I667" s="321"/>
      <c r="J667" s="321"/>
      <c r="K667" s="321"/>
      <c r="L667" s="321"/>
      <c r="M667" s="322"/>
      <c r="N667" s="402"/>
      <c r="O667" s="402" t="str">
        <f t="shared" ref="O667:O672" si="306">CONCATENATE(C667,D667)</f>
        <v>접지단자함 설치3CCT</v>
      </c>
      <c r="P667" s="402">
        <f t="shared" ref="P667:P672" si="307">J667</f>
        <v>0</v>
      </c>
      <c r="Q667" s="402">
        <f t="shared" ref="Q667:Q672" si="308">K667</f>
        <v>0</v>
      </c>
      <c r="R667" s="402">
        <f t="shared" ref="R667:R672" si="309">L667</f>
        <v>0</v>
      </c>
      <c r="S667" s="402"/>
      <c r="T667" s="385"/>
    </row>
    <row r="668" spans="1:20" ht="26.1" customHeight="1">
      <c r="B668" s="29"/>
      <c r="C668" s="47" t="s">
        <v>1404</v>
      </c>
      <c r="D668" s="30"/>
      <c r="E668" s="31"/>
      <c r="F668" s="32"/>
      <c r="G668" s="33"/>
      <c r="H668" s="34"/>
      <c r="I668" s="211"/>
      <c r="J668" s="212"/>
      <c r="K668" s="212"/>
      <c r="L668" s="226"/>
      <c r="M668" s="35"/>
      <c r="N668" s="402"/>
      <c r="O668" s="402" t="str">
        <f t="shared" si="306"/>
        <v>재료비</v>
      </c>
      <c r="P668" s="402">
        <f t="shared" si="307"/>
        <v>0</v>
      </c>
      <c r="Q668" s="402">
        <f t="shared" si="308"/>
        <v>0</v>
      </c>
      <c r="R668" s="402">
        <f t="shared" si="309"/>
        <v>0</v>
      </c>
      <c r="S668" s="402"/>
    </row>
    <row r="669" spans="1:20" ht="26.1" customHeight="1">
      <c r="B669" s="37"/>
      <c r="C669" s="38" t="s">
        <v>1694</v>
      </c>
      <c r="D669" s="39" t="s">
        <v>1689</v>
      </c>
      <c r="E669" s="27" t="s">
        <v>1679</v>
      </c>
      <c r="F669" s="61">
        <v>1</v>
      </c>
      <c r="G669" s="40" t="s">
        <v>102</v>
      </c>
      <c r="H669" s="41">
        <f>F669</f>
        <v>1</v>
      </c>
      <c r="I669" s="208"/>
      <c r="J669" s="209"/>
      <c r="K669" s="209"/>
      <c r="L669" s="227"/>
      <c r="M669" s="42"/>
      <c r="N669" s="402"/>
      <c r="O669" s="402" t="str">
        <f t="shared" si="306"/>
        <v>접지단자함3CCT</v>
      </c>
      <c r="P669" s="402">
        <f t="shared" si="307"/>
        <v>0</v>
      </c>
      <c r="Q669" s="402">
        <f t="shared" si="308"/>
        <v>0</v>
      </c>
      <c r="R669" s="402">
        <f t="shared" si="309"/>
        <v>0</v>
      </c>
      <c r="S669" s="402"/>
    </row>
    <row r="670" spans="1:20" ht="26.1" customHeight="1">
      <c r="B670" s="37"/>
      <c r="C670" s="38" t="s">
        <v>33</v>
      </c>
      <c r="D670" s="39"/>
      <c r="E670" s="27"/>
      <c r="F670" s="61"/>
      <c r="G670" s="40"/>
      <c r="H670" s="41"/>
      <c r="I670" s="208"/>
      <c r="J670" s="209"/>
      <c r="K670" s="209"/>
      <c r="L670" s="227"/>
      <c r="M670" s="42"/>
      <c r="N670" s="402"/>
      <c r="O670" s="402" t="str">
        <f t="shared" si="306"/>
        <v>노무비</v>
      </c>
      <c r="P670" s="402">
        <f t="shared" si="307"/>
        <v>0</v>
      </c>
      <c r="Q670" s="402">
        <f t="shared" si="308"/>
        <v>0</v>
      </c>
      <c r="R670" s="402">
        <f t="shared" si="309"/>
        <v>0</v>
      </c>
      <c r="S670" s="402"/>
    </row>
    <row r="671" spans="1:20" ht="26.1" customHeight="1">
      <c r="B671" s="37"/>
      <c r="C671" s="38"/>
      <c r="D671" s="39" t="s">
        <v>1688</v>
      </c>
      <c r="E671" s="27" t="s">
        <v>1696</v>
      </c>
      <c r="F671" s="61">
        <v>0.66</v>
      </c>
      <c r="G671" s="40" t="s">
        <v>102</v>
      </c>
      <c r="H671" s="340">
        <f>F671</f>
        <v>0.66</v>
      </c>
      <c r="I671" s="208"/>
      <c r="J671" s="209"/>
      <c r="K671" s="209"/>
      <c r="L671" s="227"/>
      <c r="M671" s="42" t="s">
        <v>1695</v>
      </c>
      <c r="N671" s="402"/>
      <c r="O671" s="402" t="str">
        <f t="shared" si="306"/>
        <v>통신내선공</v>
      </c>
      <c r="P671" s="402">
        <f t="shared" si="307"/>
        <v>0</v>
      </c>
      <c r="Q671" s="402">
        <f t="shared" si="308"/>
        <v>0</v>
      </c>
      <c r="R671" s="402">
        <f t="shared" si="309"/>
        <v>0</v>
      </c>
      <c r="S671" s="402"/>
    </row>
    <row r="672" spans="1:20" ht="26.1" customHeight="1">
      <c r="B672" s="114"/>
      <c r="C672" s="115"/>
      <c r="D672" s="116"/>
      <c r="E672" s="117"/>
      <c r="F672" s="118"/>
      <c r="G672" s="669"/>
      <c r="H672" s="119"/>
      <c r="I672" s="220"/>
      <c r="J672" s="221"/>
      <c r="K672" s="221"/>
      <c r="L672" s="232"/>
      <c r="M672" s="100"/>
      <c r="N672" s="402"/>
      <c r="O672" s="402" t="str">
        <f t="shared" si="306"/>
        <v/>
      </c>
      <c r="P672" s="402">
        <f t="shared" si="307"/>
        <v>0</v>
      </c>
      <c r="Q672" s="402">
        <f t="shared" si="308"/>
        <v>0</v>
      </c>
      <c r="R672" s="402">
        <f t="shared" si="309"/>
        <v>0</v>
      </c>
      <c r="S672" s="402"/>
    </row>
    <row r="673" spans="1:22" s="323" customFormat="1" ht="26.1" customHeight="1">
      <c r="A673" s="313"/>
      <c r="B673" s="314">
        <f>B667+1</f>
        <v>440</v>
      </c>
      <c r="C673" s="315" t="s">
        <v>1697</v>
      </c>
      <c r="D673" s="316" t="s">
        <v>1690</v>
      </c>
      <c r="E673" s="317" t="s">
        <v>219</v>
      </c>
      <c r="F673" s="318"/>
      <c r="G673" s="319"/>
      <c r="H673" s="320"/>
      <c r="I673" s="321"/>
      <c r="J673" s="321"/>
      <c r="K673" s="321"/>
      <c r="L673" s="321"/>
      <c r="M673" s="322"/>
      <c r="N673" s="402"/>
      <c r="O673" s="402" t="str">
        <f t="shared" ref="O673:O677" si="310">CONCATENATE(C673,D673)</f>
        <v>알루미늄 케이블 덕트 설치AL 100*50</v>
      </c>
      <c r="P673" s="402">
        <f t="shared" ref="P673:P677" si="311">J673</f>
        <v>0</v>
      </c>
      <c r="Q673" s="402">
        <f t="shared" ref="Q673:Q677" si="312">K673</f>
        <v>0</v>
      </c>
      <c r="R673" s="402">
        <f t="shared" ref="R673:R677" si="313">L673</f>
        <v>0</v>
      </c>
      <c r="S673" s="402"/>
      <c r="T673" s="385"/>
    </row>
    <row r="674" spans="1:22" ht="26.1" customHeight="1">
      <c r="B674" s="29"/>
      <c r="C674" s="47" t="s">
        <v>1404</v>
      </c>
      <c r="D674" s="30"/>
      <c r="E674" s="31"/>
      <c r="F674" s="32"/>
      <c r="G674" s="33"/>
      <c r="H674" s="34"/>
      <c r="I674" s="211"/>
      <c r="J674" s="212"/>
      <c r="K674" s="212"/>
      <c r="L674" s="226"/>
      <c r="M674" s="35"/>
      <c r="N674" s="402"/>
      <c r="O674" s="402" t="str">
        <f t="shared" si="310"/>
        <v>재료비</v>
      </c>
      <c r="P674" s="402">
        <f t="shared" si="311"/>
        <v>0</v>
      </c>
      <c r="Q674" s="402">
        <f t="shared" si="312"/>
        <v>0</v>
      </c>
      <c r="R674" s="402">
        <f t="shared" si="313"/>
        <v>0</v>
      </c>
      <c r="S674" s="402"/>
    </row>
    <row r="675" spans="1:22" ht="26.1" customHeight="1">
      <c r="B675" s="37"/>
      <c r="C675" s="38" t="s">
        <v>1698</v>
      </c>
      <c r="D675" s="39" t="s">
        <v>1690</v>
      </c>
      <c r="E675" s="27" t="s">
        <v>1720</v>
      </c>
      <c r="F675" s="61">
        <v>1</v>
      </c>
      <c r="G675" s="40" t="s">
        <v>102</v>
      </c>
      <c r="H675" s="41">
        <f>F675</f>
        <v>1</v>
      </c>
      <c r="I675" s="208"/>
      <c r="J675" s="209"/>
      <c r="K675" s="209"/>
      <c r="L675" s="227"/>
      <c r="M675" s="42"/>
      <c r="N675" s="402"/>
      <c r="O675" s="402" t="str">
        <f t="shared" si="310"/>
        <v>알루미늄 케이블 덕트AL 100*50</v>
      </c>
      <c r="P675" s="402">
        <f t="shared" si="311"/>
        <v>0</v>
      </c>
      <c r="Q675" s="402">
        <f t="shared" si="312"/>
        <v>0</v>
      </c>
      <c r="R675" s="402">
        <f t="shared" si="313"/>
        <v>0</v>
      </c>
      <c r="S675" s="402"/>
    </row>
    <row r="676" spans="1:22" ht="26.1" customHeight="1">
      <c r="B676" s="37"/>
      <c r="C676" s="38" t="s">
        <v>33</v>
      </c>
      <c r="D676" s="39"/>
      <c r="E676" s="27"/>
      <c r="F676" s="61"/>
      <c r="G676" s="40"/>
      <c r="H676" s="41"/>
      <c r="I676" s="208"/>
      <c r="J676" s="209"/>
      <c r="K676" s="209"/>
      <c r="L676" s="227"/>
      <c r="M676" s="42"/>
      <c r="N676" s="402"/>
      <c r="O676" s="402" t="str">
        <f t="shared" si="310"/>
        <v>노무비</v>
      </c>
      <c r="P676" s="402">
        <f t="shared" si="311"/>
        <v>0</v>
      </c>
      <c r="Q676" s="402">
        <f t="shared" si="312"/>
        <v>0</v>
      </c>
      <c r="R676" s="402">
        <f t="shared" si="313"/>
        <v>0</v>
      </c>
      <c r="S676" s="402"/>
    </row>
    <row r="677" spans="1:22" ht="26.1" customHeight="1">
      <c r="B677" s="37"/>
      <c r="C677" s="38"/>
      <c r="D677" s="39" t="s">
        <v>1688</v>
      </c>
      <c r="E677" s="27" t="s">
        <v>1696</v>
      </c>
      <c r="F677" s="61" t="s">
        <v>1700</v>
      </c>
      <c r="G677" s="40" t="s">
        <v>102</v>
      </c>
      <c r="H677" s="340">
        <f>0.25/10</f>
        <v>2.5000000000000001E-2</v>
      </c>
      <c r="I677" s="208"/>
      <c r="J677" s="209"/>
      <c r="K677" s="209"/>
      <c r="L677" s="227"/>
      <c r="M677" s="42" t="s">
        <v>1699</v>
      </c>
      <c r="N677" s="402"/>
      <c r="O677" s="402" t="str">
        <f t="shared" si="310"/>
        <v>통신내선공</v>
      </c>
      <c r="P677" s="402">
        <f t="shared" si="311"/>
        <v>0</v>
      </c>
      <c r="Q677" s="402">
        <f t="shared" si="312"/>
        <v>0</v>
      </c>
      <c r="R677" s="402">
        <f t="shared" si="313"/>
        <v>0</v>
      </c>
      <c r="S677" s="402"/>
    </row>
    <row r="678" spans="1:22" ht="26.1" customHeight="1">
      <c r="B678" s="114"/>
      <c r="C678" s="115"/>
      <c r="D678" s="116"/>
      <c r="E678" s="117"/>
      <c r="F678" s="118"/>
      <c r="G678" s="669"/>
      <c r="H678" s="119"/>
      <c r="I678" s="220"/>
      <c r="J678" s="221"/>
      <c r="K678" s="221"/>
      <c r="L678" s="232"/>
      <c r="M678" s="100"/>
      <c r="N678" s="402"/>
      <c r="O678" s="402" t="str">
        <f t="shared" ref="O678:O708" si="314">CONCATENATE(C678,D678)</f>
        <v/>
      </c>
      <c r="P678" s="402">
        <f t="shared" ref="P678:P708" si="315">J678</f>
        <v>0</v>
      </c>
      <c r="Q678" s="402">
        <f t="shared" ref="Q678:Q708" si="316">K678</f>
        <v>0</v>
      </c>
      <c r="R678" s="402">
        <f t="shared" ref="R678:R708" si="317">L678</f>
        <v>0</v>
      </c>
      <c r="S678" s="402"/>
    </row>
    <row r="679" spans="1:22" s="323" customFormat="1" ht="26.1" customHeight="1">
      <c r="A679" s="313"/>
      <c r="B679" s="314">
        <f>B673+1</f>
        <v>441</v>
      </c>
      <c r="C679" s="315" t="s">
        <v>1604</v>
      </c>
      <c r="D679" s="316" t="s">
        <v>1614</v>
      </c>
      <c r="E679" s="317" t="s">
        <v>30</v>
      </c>
      <c r="F679" s="318"/>
      <c r="G679" s="319"/>
      <c r="H679" s="320"/>
      <c r="I679" s="321"/>
      <c r="J679" s="321"/>
      <c r="K679" s="321"/>
      <c r="L679" s="321"/>
      <c r="M679" s="322"/>
      <c r="N679" s="402"/>
      <c r="O679" s="402" t="str">
        <f t="shared" si="314"/>
        <v>피뢰트랜스 설치AC220V 1KVA</v>
      </c>
      <c r="P679" s="402">
        <f t="shared" si="315"/>
        <v>0</v>
      </c>
      <c r="Q679" s="402">
        <f t="shared" si="316"/>
        <v>0</v>
      </c>
      <c r="R679" s="402">
        <f t="shared" si="317"/>
        <v>0</v>
      </c>
      <c r="S679" s="402"/>
      <c r="T679" s="385"/>
      <c r="U679" s="4"/>
      <c r="V679" s="4"/>
    </row>
    <row r="680" spans="1:22" ht="26.1" customHeight="1">
      <c r="B680" s="29"/>
      <c r="C680" s="47" t="s">
        <v>1404</v>
      </c>
      <c r="D680" s="30"/>
      <c r="E680" s="31"/>
      <c r="F680" s="32"/>
      <c r="G680" s="33"/>
      <c r="H680" s="34"/>
      <c r="I680" s="211"/>
      <c r="J680" s="212"/>
      <c r="K680" s="212"/>
      <c r="L680" s="226"/>
      <c r="M680" s="35"/>
      <c r="N680" s="402"/>
      <c r="O680" s="402" t="str">
        <f t="shared" si="314"/>
        <v>재료비</v>
      </c>
      <c r="P680" s="402">
        <f t="shared" si="315"/>
        <v>0</v>
      </c>
      <c r="Q680" s="402">
        <f t="shared" si="316"/>
        <v>0</v>
      </c>
      <c r="R680" s="402">
        <f t="shared" si="317"/>
        <v>0</v>
      </c>
      <c r="S680" s="402"/>
    </row>
    <row r="681" spans="1:22" ht="26.1" customHeight="1">
      <c r="B681" s="37"/>
      <c r="C681" s="38" t="s">
        <v>1616</v>
      </c>
      <c r="D681" s="39" t="s">
        <v>1635</v>
      </c>
      <c r="E681" s="27" t="s">
        <v>30</v>
      </c>
      <c r="F681" s="61">
        <v>1</v>
      </c>
      <c r="G681" s="40" t="s">
        <v>102</v>
      </c>
      <c r="H681" s="41">
        <f>F681</f>
        <v>1</v>
      </c>
      <c r="I681" s="208"/>
      <c r="J681" s="209"/>
      <c r="K681" s="209"/>
      <c r="L681" s="227"/>
      <c r="M681" s="42"/>
      <c r="N681" s="402"/>
      <c r="O681" s="402" t="str">
        <f t="shared" si="314"/>
        <v>피뢰트랜스AC220V 1KVA</v>
      </c>
      <c r="P681" s="402">
        <f t="shared" si="315"/>
        <v>0</v>
      </c>
      <c r="Q681" s="402">
        <f t="shared" si="316"/>
        <v>0</v>
      </c>
      <c r="R681" s="402">
        <f t="shared" si="317"/>
        <v>0</v>
      </c>
      <c r="S681" s="402"/>
    </row>
    <row r="682" spans="1:22" ht="26.1" customHeight="1">
      <c r="B682" s="37"/>
      <c r="C682" s="60" t="s">
        <v>33</v>
      </c>
      <c r="D682" s="39"/>
      <c r="E682" s="26"/>
      <c r="F682" s="61"/>
      <c r="G682" s="40"/>
      <c r="H682" s="41"/>
      <c r="I682" s="208"/>
      <c r="J682" s="209"/>
      <c r="K682" s="209"/>
      <c r="L682" s="227"/>
      <c r="M682" s="42"/>
      <c r="N682" s="402"/>
      <c r="O682" s="402" t="str">
        <f t="shared" si="314"/>
        <v>노무비</v>
      </c>
      <c r="P682" s="402">
        <f t="shared" si="315"/>
        <v>0</v>
      </c>
      <c r="Q682" s="402">
        <f t="shared" si="316"/>
        <v>0</v>
      </c>
      <c r="R682" s="402">
        <f t="shared" si="317"/>
        <v>0</v>
      </c>
      <c r="S682" s="402"/>
    </row>
    <row r="683" spans="1:22" ht="26.1" customHeight="1">
      <c r="B683" s="48"/>
      <c r="C683" s="39" t="s">
        <v>1612</v>
      </c>
      <c r="D683" s="39" t="s">
        <v>107</v>
      </c>
      <c r="E683" s="27" t="s">
        <v>69</v>
      </c>
      <c r="F683" s="61">
        <v>0.11</v>
      </c>
      <c r="G683" s="40" t="s">
        <v>102</v>
      </c>
      <c r="H683" s="369">
        <v>0.11</v>
      </c>
      <c r="I683" s="208"/>
      <c r="J683" s="209"/>
      <c r="K683" s="209"/>
      <c r="L683" s="227"/>
      <c r="M683" s="42" t="s">
        <v>1583</v>
      </c>
      <c r="N683" s="402"/>
      <c r="O683" s="402" t="str">
        <f t="shared" si="314"/>
        <v>피뢰기통신외선공</v>
      </c>
      <c r="P683" s="402">
        <f t="shared" si="315"/>
        <v>0</v>
      </c>
      <c r="Q683" s="402">
        <f t="shared" si="316"/>
        <v>0</v>
      </c>
      <c r="R683" s="402">
        <f t="shared" si="317"/>
        <v>0</v>
      </c>
      <c r="S683" s="402"/>
    </row>
    <row r="684" spans="1:22" ht="26.1" customHeight="1">
      <c r="B684" s="37"/>
      <c r="C684" s="60"/>
      <c r="D684" s="39"/>
      <c r="E684" s="26"/>
      <c r="F684" s="61"/>
      <c r="G684" s="40"/>
      <c r="H684" s="41"/>
      <c r="I684" s="208"/>
      <c r="J684" s="209"/>
      <c r="K684" s="209"/>
      <c r="L684" s="227"/>
      <c r="M684" s="42"/>
      <c r="N684" s="402"/>
      <c r="O684" s="402" t="str">
        <f t="shared" si="314"/>
        <v/>
      </c>
      <c r="P684" s="402">
        <f t="shared" si="315"/>
        <v>0</v>
      </c>
      <c r="Q684" s="402">
        <f t="shared" si="316"/>
        <v>0</v>
      </c>
      <c r="R684" s="402">
        <f t="shared" si="317"/>
        <v>0</v>
      </c>
      <c r="S684" s="402"/>
    </row>
    <row r="685" spans="1:22" s="323" customFormat="1" ht="26.1" customHeight="1">
      <c r="A685" s="313"/>
      <c r="B685" s="314">
        <f>B679+1</f>
        <v>442</v>
      </c>
      <c r="C685" s="315" t="s">
        <v>2371</v>
      </c>
      <c r="D685" s="316" t="s">
        <v>2364</v>
      </c>
      <c r="E685" s="317" t="s">
        <v>74</v>
      </c>
      <c r="F685" s="318"/>
      <c r="G685" s="319"/>
      <c r="H685" s="320"/>
      <c r="I685" s="321"/>
      <c r="J685" s="321"/>
      <c r="K685" s="321"/>
      <c r="L685" s="321"/>
      <c r="M685" s="322"/>
      <c r="N685" s="402"/>
      <c r="O685" s="402" t="str">
        <f t="shared" si="314"/>
        <v>서지보호기(전원) 설치BY4-80, 80Ka</v>
      </c>
      <c r="P685" s="402">
        <f t="shared" si="315"/>
        <v>0</v>
      </c>
      <c r="Q685" s="402">
        <f t="shared" si="316"/>
        <v>0</v>
      </c>
      <c r="R685" s="402">
        <f t="shared" si="317"/>
        <v>0</v>
      </c>
      <c r="S685" s="402"/>
      <c r="T685" s="385"/>
      <c r="U685" s="4"/>
      <c r="V685" s="4"/>
    </row>
    <row r="686" spans="1:22" ht="26.1" customHeight="1">
      <c r="B686" s="29"/>
      <c r="C686" s="47" t="s">
        <v>1404</v>
      </c>
      <c r="D686" s="30"/>
      <c r="E686" s="31"/>
      <c r="F686" s="32"/>
      <c r="G686" s="33"/>
      <c r="H686" s="34"/>
      <c r="I686" s="211"/>
      <c r="J686" s="212"/>
      <c r="K686" s="212"/>
      <c r="L686" s="226"/>
      <c r="M686" s="35"/>
      <c r="N686" s="402"/>
      <c r="O686" s="402" t="str">
        <f t="shared" si="314"/>
        <v>재료비</v>
      </c>
      <c r="P686" s="402">
        <f t="shared" si="315"/>
        <v>0</v>
      </c>
      <c r="Q686" s="402">
        <f t="shared" si="316"/>
        <v>0</v>
      </c>
      <c r="R686" s="402">
        <f t="shared" si="317"/>
        <v>0</v>
      </c>
      <c r="S686" s="402"/>
    </row>
    <row r="687" spans="1:22" ht="26.1" customHeight="1">
      <c r="B687" s="37"/>
      <c r="C687" s="38" t="s">
        <v>2361</v>
      </c>
      <c r="D687" s="39" t="s">
        <v>2364</v>
      </c>
      <c r="E687" s="27" t="s">
        <v>74</v>
      </c>
      <c r="F687" s="61">
        <v>1</v>
      </c>
      <c r="G687" s="40" t="s">
        <v>102</v>
      </c>
      <c r="H687" s="41">
        <f>F687</f>
        <v>1</v>
      </c>
      <c r="I687" s="208"/>
      <c r="J687" s="209"/>
      <c r="K687" s="209"/>
      <c r="L687" s="227"/>
      <c r="M687" s="42"/>
      <c r="N687" s="402"/>
      <c r="O687" s="402" t="str">
        <f t="shared" si="314"/>
        <v>서지보호기(전원)BY4-80, 80Ka</v>
      </c>
      <c r="P687" s="402">
        <f t="shared" si="315"/>
        <v>0</v>
      </c>
      <c r="Q687" s="402">
        <f t="shared" si="316"/>
        <v>0</v>
      </c>
      <c r="R687" s="402">
        <f t="shared" si="317"/>
        <v>0</v>
      </c>
      <c r="S687" s="402"/>
    </row>
    <row r="688" spans="1:22" ht="26.1" customHeight="1">
      <c r="B688" s="37"/>
      <c r="C688" s="60" t="s">
        <v>33</v>
      </c>
      <c r="D688" s="39"/>
      <c r="E688" s="26"/>
      <c r="F688" s="61"/>
      <c r="G688" s="40"/>
      <c r="H688" s="41"/>
      <c r="I688" s="208"/>
      <c r="J688" s="209"/>
      <c r="K688" s="209"/>
      <c r="L688" s="227"/>
      <c r="M688" s="42"/>
      <c r="N688" s="402"/>
      <c r="O688" s="402" t="str">
        <f t="shared" si="314"/>
        <v>노무비</v>
      </c>
      <c r="P688" s="402">
        <f t="shared" si="315"/>
        <v>0</v>
      </c>
      <c r="Q688" s="402">
        <f t="shared" si="316"/>
        <v>0</v>
      </c>
      <c r="R688" s="402">
        <f t="shared" si="317"/>
        <v>0</v>
      </c>
      <c r="S688" s="402"/>
    </row>
    <row r="689" spans="1:22" ht="26.1" customHeight="1">
      <c r="B689" s="48"/>
      <c r="C689" s="39"/>
      <c r="D689" s="39" t="s">
        <v>1464</v>
      </c>
      <c r="E689" s="27" t="s">
        <v>69</v>
      </c>
      <c r="F689" s="61">
        <v>0.24</v>
      </c>
      <c r="G689" s="40" t="s">
        <v>102</v>
      </c>
      <c r="H689" s="369">
        <v>0.24</v>
      </c>
      <c r="I689" s="208"/>
      <c r="J689" s="209"/>
      <c r="K689" s="209"/>
      <c r="L689" s="227"/>
      <c r="M689" s="42" t="s">
        <v>2013</v>
      </c>
      <c r="N689" s="402"/>
      <c r="O689" s="402" t="str">
        <f t="shared" si="314"/>
        <v>통신내선공</v>
      </c>
      <c r="P689" s="402">
        <f t="shared" si="315"/>
        <v>0</v>
      </c>
      <c r="Q689" s="402">
        <f t="shared" si="316"/>
        <v>0</v>
      </c>
      <c r="R689" s="402">
        <f t="shared" si="317"/>
        <v>0</v>
      </c>
      <c r="S689" s="402"/>
    </row>
    <row r="690" spans="1:22" ht="26.1" customHeight="1">
      <c r="B690" s="48"/>
      <c r="C690" s="39"/>
      <c r="D690" s="39"/>
      <c r="E690" s="27"/>
      <c r="F690" s="61"/>
      <c r="G690" s="40"/>
      <c r="H690" s="369"/>
      <c r="I690" s="208"/>
      <c r="J690" s="209"/>
      <c r="K690" s="209"/>
      <c r="L690" s="227"/>
      <c r="M690" s="42"/>
      <c r="N690" s="402"/>
      <c r="O690" s="402"/>
      <c r="P690" s="402"/>
      <c r="Q690" s="402"/>
      <c r="R690" s="402"/>
      <c r="S690" s="402"/>
    </row>
    <row r="691" spans="1:22" ht="26.1" customHeight="1">
      <c r="B691" s="48"/>
      <c r="C691" s="39"/>
      <c r="D691" s="39"/>
      <c r="E691" s="27"/>
      <c r="F691" s="61"/>
      <c r="G691" s="40"/>
      <c r="H691" s="41"/>
      <c r="I691" s="208"/>
      <c r="J691" s="209"/>
      <c r="K691" s="209"/>
      <c r="L691" s="227"/>
      <c r="M691" s="42"/>
      <c r="N691" s="402"/>
      <c r="O691" s="402" t="str">
        <f t="shared" si="314"/>
        <v/>
      </c>
      <c r="P691" s="402">
        <f t="shared" si="315"/>
        <v>0</v>
      </c>
      <c r="Q691" s="402">
        <f t="shared" si="316"/>
        <v>0</v>
      </c>
      <c r="R691" s="402">
        <f t="shared" si="317"/>
        <v>0</v>
      </c>
      <c r="S691" s="402"/>
    </row>
    <row r="692" spans="1:22" s="323" customFormat="1" ht="26.1" customHeight="1">
      <c r="A692" s="313"/>
      <c r="B692" s="314">
        <f>B685+1</f>
        <v>443</v>
      </c>
      <c r="C692" s="315" t="s">
        <v>2373</v>
      </c>
      <c r="D692" s="316" t="s">
        <v>2365</v>
      </c>
      <c r="E692" s="317" t="s">
        <v>79</v>
      </c>
      <c r="F692" s="318"/>
      <c r="G692" s="319"/>
      <c r="H692" s="320"/>
      <c r="I692" s="321"/>
      <c r="J692" s="321"/>
      <c r="K692" s="321"/>
      <c r="L692" s="321"/>
      <c r="M692" s="322"/>
      <c r="N692" s="402"/>
      <c r="O692" s="402" t="str">
        <f t="shared" si="314"/>
        <v>누전차단기 설치자동복구형, 20A</v>
      </c>
      <c r="P692" s="402">
        <f t="shared" si="315"/>
        <v>0</v>
      </c>
      <c r="Q692" s="402">
        <f t="shared" si="316"/>
        <v>0</v>
      </c>
      <c r="R692" s="402">
        <f t="shared" si="317"/>
        <v>0</v>
      </c>
      <c r="S692" s="402"/>
      <c r="T692" s="385"/>
      <c r="U692" s="4"/>
      <c r="V692" s="4"/>
    </row>
    <row r="693" spans="1:22" ht="26.1" customHeight="1">
      <c r="B693" s="29"/>
      <c r="C693" s="47" t="s">
        <v>1404</v>
      </c>
      <c r="D693" s="30"/>
      <c r="E693" s="31"/>
      <c r="F693" s="32"/>
      <c r="G693" s="33"/>
      <c r="H693" s="34"/>
      <c r="I693" s="211"/>
      <c r="J693" s="212"/>
      <c r="K693" s="212"/>
      <c r="L693" s="226"/>
      <c r="M693" s="35"/>
      <c r="N693" s="402"/>
      <c r="O693" s="402" t="str">
        <f t="shared" si="314"/>
        <v>재료비</v>
      </c>
      <c r="P693" s="402">
        <f t="shared" si="315"/>
        <v>0</v>
      </c>
      <c r="Q693" s="402">
        <f t="shared" si="316"/>
        <v>0</v>
      </c>
      <c r="R693" s="402">
        <f t="shared" si="317"/>
        <v>0</v>
      </c>
      <c r="S693" s="402"/>
    </row>
    <row r="694" spans="1:22" ht="26.1" customHeight="1">
      <c r="B694" s="37"/>
      <c r="C694" s="38" t="s">
        <v>2362</v>
      </c>
      <c r="D694" s="39" t="s">
        <v>2365</v>
      </c>
      <c r="E694" s="27" t="s">
        <v>79</v>
      </c>
      <c r="F694" s="61">
        <v>1</v>
      </c>
      <c r="G694" s="40" t="s">
        <v>102</v>
      </c>
      <c r="H694" s="41">
        <f>F694</f>
        <v>1</v>
      </c>
      <c r="I694" s="208"/>
      <c r="J694" s="209"/>
      <c r="K694" s="209"/>
      <c r="L694" s="227"/>
      <c r="M694" s="42"/>
      <c r="N694" s="402"/>
      <c r="O694" s="402" t="str">
        <f t="shared" si="314"/>
        <v>누전차단기자동복구형, 20A</v>
      </c>
      <c r="P694" s="402">
        <f t="shared" si="315"/>
        <v>0</v>
      </c>
      <c r="Q694" s="402">
        <f t="shared" si="316"/>
        <v>0</v>
      </c>
      <c r="R694" s="402">
        <f t="shared" si="317"/>
        <v>0</v>
      </c>
      <c r="S694" s="402"/>
    </row>
    <row r="695" spans="1:22" ht="26.1" customHeight="1">
      <c r="B695" s="37"/>
      <c r="C695" s="60" t="s">
        <v>33</v>
      </c>
      <c r="D695" s="39"/>
      <c r="E695" s="26"/>
      <c r="F695" s="61"/>
      <c r="G695" s="40"/>
      <c r="H695" s="41"/>
      <c r="I695" s="208"/>
      <c r="J695" s="209"/>
      <c r="K695" s="209"/>
      <c r="L695" s="227"/>
      <c r="M695" s="42"/>
      <c r="N695" s="402"/>
      <c r="O695" s="402" t="str">
        <f t="shared" si="314"/>
        <v>노무비</v>
      </c>
      <c r="P695" s="402">
        <f t="shared" si="315"/>
        <v>0</v>
      </c>
      <c r="Q695" s="402">
        <f t="shared" si="316"/>
        <v>0</v>
      </c>
      <c r="R695" s="402">
        <f t="shared" si="317"/>
        <v>0</v>
      </c>
      <c r="S695" s="402"/>
    </row>
    <row r="696" spans="1:22" ht="26.1" customHeight="1">
      <c r="B696" s="48"/>
      <c r="C696" s="39"/>
      <c r="D696" s="39" t="s">
        <v>1464</v>
      </c>
      <c r="E696" s="27" t="s">
        <v>69</v>
      </c>
      <c r="F696" s="61">
        <v>0.19</v>
      </c>
      <c r="G696" s="40" t="s">
        <v>102</v>
      </c>
      <c r="H696" s="369">
        <v>0.19</v>
      </c>
      <c r="I696" s="208"/>
      <c r="J696" s="209"/>
      <c r="K696" s="209"/>
      <c r="L696" s="227"/>
      <c r="M696" s="42" t="s">
        <v>2377</v>
      </c>
      <c r="N696" s="402"/>
      <c r="O696" s="402" t="str">
        <f t="shared" si="314"/>
        <v>통신내선공</v>
      </c>
      <c r="P696" s="402">
        <f t="shared" si="315"/>
        <v>0</v>
      </c>
      <c r="Q696" s="402">
        <f t="shared" si="316"/>
        <v>0</v>
      </c>
      <c r="R696" s="402">
        <f t="shared" si="317"/>
        <v>0</v>
      </c>
      <c r="S696" s="402"/>
    </row>
    <row r="697" spans="1:22" ht="25.5" customHeight="1">
      <c r="B697" s="138"/>
      <c r="C697" s="39"/>
      <c r="D697" s="39"/>
      <c r="E697" s="27"/>
      <c r="F697" s="107"/>
      <c r="G697" s="105"/>
      <c r="H697" s="41"/>
      <c r="I697" s="208"/>
      <c r="J697" s="209"/>
      <c r="K697" s="224"/>
      <c r="L697" s="223"/>
      <c r="M697" s="106"/>
      <c r="N697" s="402"/>
      <c r="O697" s="402" t="str">
        <f t="shared" si="314"/>
        <v/>
      </c>
      <c r="P697" s="402">
        <f t="shared" si="315"/>
        <v>0</v>
      </c>
      <c r="Q697" s="402">
        <f t="shared" si="316"/>
        <v>0</v>
      </c>
      <c r="R697" s="402">
        <f t="shared" si="317"/>
        <v>0</v>
      </c>
      <c r="S697" s="402"/>
    </row>
    <row r="698" spans="1:22" s="323" customFormat="1" ht="26.1" customHeight="1">
      <c r="A698" s="313"/>
      <c r="B698" s="314">
        <f>B692+1</f>
        <v>444</v>
      </c>
      <c r="C698" s="315" t="s">
        <v>2375</v>
      </c>
      <c r="D698" s="316" t="s">
        <v>2366</v>
      </c>
      <c r="E698" s="317" t="s">
        <v>38</v>
      </c>
      <c r="F698" s="318"/>
      <c r="G698" s="319"/>
      <c r="H698" s="320"/>
      <c r="I698" s="321"/>
      <c r="J698" s="321"/>
      <c r="K698" s="321"/>
      <c r="L698" s="321"/>
      <c r="M698" s="322"/>
      <c r="N698" s="402"/>
      <c r="O698" s="402" t="str">
        <f t="shared" si="314"/>
        <v>분전반(노출형) 설치산업용, 5회로, 메인50A, 분기 20A</v>
      </c>
      <c r="P698" s="402">
        <f t="shared" si="315"/>
        <v>0</v>
      </c>
      <c r="Q698" s="402">
        <f t="shared" si="316"/>
        <v>0</v>
      </c>
      <c r="R698" s="402">
        <f t="shared" si="317"/>
        <v>0</v>
      </c>
      <c r="S698" s="402"/>
      <c r="T698" s="385"/>
      <c r="U698" s="4"/>
      <c r="V698" s="4"/>
    </row>
    <row r="699" spans="1:22" ht="26.1" customHeight="1">
      <c r="B699" s="29"/>
      <c r="C699" s="47" t="s">
        <v>1404</v>
      </c>
      <c r="D699" s="30"/>
      <c r="E699" s="31"/>
      <c r="F699" s="32"/>
      <c r="G699" s="33"/>
      <c r="H699" s="34"/>
      <c r="I699" s="211"/>
      <c r="J699" s="212"/>
      <c r="K699" s="212"/>
      <c r="L699" s="226"/>
      <c r="M699" s="35"/>
      <c r="N699" s="402"/>
      <c r="O699" s="402" t="str">
        <f t="shared" si="314"/>
        <v>재료비</v>
      </c>
      <c r="P699" s="402">
        <f t="shared" si="315"/>
        <v>0</v>
      </c>
      <c r="Q699" s="402">
        <f t="shared" si="316"/>
        <v>0</v>
      </c>
      <c r="R699" s="402">
        <f t="shared" si="317"/>
        <v>0</v>
      </c>
      <c r="S699" s="402"/>
    </row>
    <row r="700" spans="1:22" ht="26.1" customHeight="1">
      <c r="B700" s="37"/>
      <c r="C700" s="38" t="s">
        <v>2378</v>
      </c>
      <c r="D700" s="39" t="s">
        <v>2366</v>
      </c>
      <c r="E700" s="27" t="s">
        <v>38</v>
      </c>
      <c r="F700" s="61">
        <v>1</v>
      </c>
      <c r="G700" s="40" t="s">
        <v>102</v>
      </c>
      <c r="H700" s="41">
        <f>F700</f>
        <v>1</v>
      </c>
      <c r="I700" s="208"/>
      <c r="J700" s="209"/>
      <c r="K700" s="209"/>
      <c r="L700" s="227"/>
      <c r="M700" s="42"/>
      <c r="N700" s="402"/>
      <c r="O700" s="402" t="str">
        <f t="shared" si="314"/>
        <v>분전반(노출형)산업용, 5회로, 메인50A, 분기 20A</v>
      </c>
      <c r="P700" s="402">
        <f t="shared" si="315"/>
        <v>0</v>
      </c>
      <c r="Q700" s="402">
        <f t="shared" si="316"/>
        <v>0</v>
      </c>
      <c r="R700" s="402">
        <f t="shared" si="317"/>
        <v>0</v>
      </c>
      <c r="S700" s="402"/>
    </row>
    <row r="701" spans="1:22" ht="26.1" customHeight="1">
      <c r="B701" s="37"/>
      <c r="C701" s="60" t="s">
        <v>33</v>
      </c>
      <c r="D701" s="39"/>
      <c r="E701" s="26"/>
      <c r="F701" s="61"/>
      <c r="G701" s="40"/>
      <c r="H701" s="41"/>
      <c r="I701" s="208"/>
      <c r="J701" s="209"/>
      <c r="K701" s="209"/>
      <c r="L701" s="227"/>
      <c r="M701" s="42"/>
      <c r="N701" s="402"/>
      <c r="O701" s="402" t="str">
        <f t="shared" si="314"/>
        <v>노무비</v>
      </c>
      <c r="P701" s="402">
        <f t="shared" si="315"/>
        <v>0</v>
      </c>
      <c r="Q701" s="402">
        <f t="shared" si="316"/>
        <v>0</v>
      </c>
      <c r="R701" s="402">
        <f t="shared" si="317"/>
        <v>0</v>
      </c>
      <c r="S701" s="402"/>
    </row>
    <row r="702" spans="1:22" ht="26.1" customHeight="1">
      <c r="B702" s="48"/>
      <c r="C702" s="39"/>
      <c r="D702" s="39" t="s">
        <v>1464</v>
      </c>
      <c r="E702" s="27" t="s">
        <v>69</v>
      </c>
      <c r="F702" s="61">
        <v>0.66</v>
      </c>
      <c r="G702" s="40" t="s">
        <v>102</v>
      </c>
      <c r="H702" s="369">
        <v>0.66</v>
      </c>
      <c r="I702" s="208"/>
      <c r="J702" s="209"/>
      <c r="K702" s="209"/>
      <c r="L702" s="227"/>
      <c r="M702" s="42" t="s">
        <v>204</v>
      </c>
      <c r="N702" s="402"/>
      <c r="O702" s="402" t="str">
        <f t="shared" si="314"/>
        <v>통신내선공</v>
      </c>
      <c r="P702" s="402">
        <f t="shared" si="315"/>
        <v>0</v>
      </c>
      <c r="Q702" s="402">
        <f t="shared" si="316"/>
        <v>0</v>
      </c>
      <c r="R702" s="402">
        <f t="shared" si="317"/>
        <v>0</v>
      </c>
      <c r="S702" s="402"/>
    </row>
    <row r="703" spans="1:22" ht="25.5" customHeight="1">
      <c r="B703" s="138"/>
      <c r="C703" s="39"/>
      <c r="D703" s="39"/>
      <c r="E703" s="27"/>
      <c r="F703" s="107"/>
      <c r="G703" s="105"/>
      <c r="H703" s="41"/>
      <c r="I703" s="208"/>
      <c r="J703" s="209"/>
      <c r="K703" s="224"/>
      <c r="L703" s="223"/>
      <c r="M703" s="106"/>
      <c r="N703" s="402"/>
      <c r="O703" s="402" t="str">
        <f t="shared" si="314"/>
        <v/>
      </c>
      <c r="P703" s="402">
        <f t="shared" si="315"/>
        <v>0</v>
      </c>
      <c r="Q703" s="402">
        <f t="shared" si="316"/>
        <v>0</v>
      </c>
      <c r="R703" s="402">
        <f t="shared" si="317"/>
        <v>0</v>
      </c>
      <c r="S703" s="402"/>
    </row>
    <row r="704" spans="1:22" s="323" customFormat="1" ht="26.1" customHeight="1">
      <c r="A704" s="313"/>
      <c r="B704" s="314">
        <f>B698+1</f>
        <v>445</v>
      </c>
      <c r="C704" s="315" t="s">
        <v>2472</v>
      </c>
      <c r="D704" s="316" t="s">
        <v>2474</v>
      </c>
      <c r="E704" s="317" t="s">
        <v>38</v>
      </c>
      <c r="F704" s="318"/>
      <c r="G704" s="319"/>
      <c r="H704" s="320"/>
      <c r="I704" s="321"/>
      <c r="J704" s="321"/>
      <c r="K704" s="321"/>
      <c r="L704" s="321"/>
      <c r="M704" s="322"/>
      <c r="N704" s="402"/>
      <c r="O704" s="402" t="str">
        <f t="shared" ref="O704:O706" si="318">CONCATENATE(C704,D704)</f>
        <v>전기인입공사관측소 전기인입</v>
      </c>
      <c r="P704" s="402">
        <f t="shared" ref="P704:P706" si="319">J704</f>
        <v>0</v>
      </c>
      <c r="Q704" s="402">
        <f t="shared" ref="Q704:Q706" si="320">K704</f>
        <v>0</v>
      </c>
      <c r="R704" s="402">
        <f t="shared" ref="R704:R706" si="321">L704</f>
        <v>0</v>
      </c>
      <c r="S704" s="402"/>
      <c r="T704" s="385"/>
      <c r="U704" s="4"/>
      <c r="V704" s="4"/>
    </row>
    <row r="705" spans="1:20" ht="26.1" customHeight="1">
      <c r="B705" s="29"/>
      <c r="C705" s="47" t="s">
        <v>1404</v>
      </c>
      <c r="D705" s="30"/>
      <c r="E705" s="31"/>
      <c r="F705" s="32"/>
      <c r="G705" s="33"/>
      <c r="H705" s="34"/>
      <c r="I705" s="211"/>
      <c r="J705" s="212"/>
      <c r="K705" s="212"/>
      <c r="L705" s="226"/>
      <c r="M705" s="35"/>
      <c r="N705" s="402"/>
      <c r="O705" s="402" t="str">
        <f t="shared" si="318"/>
        <v>재료비</v>
      </c>
      <c r="P705" s="402">
        <f t="shared" si="319"/>
        <v>0</v>
      </c>
      <c r="Q705" s="402">
        <f t="shared" si="320"/>
        <v>0</v>
      </c>
      <c r="R705" s="402">
        <f t="shared" si="321"/>
        <v>0</v>
      </c>
      <c r="S705" s="402"/>
    </row>
    <row r="706" spans="1:20" ht="26.1" customHeight="1">
      <c r="B706" s="37"/>
      <c r="C706" s="38" t="s">
        <v>2472</v>
      </c>
      <c r="D706" s="39" t="s">
        <v>2474</v>
      </c>
      <c r="E706" s="27" t="s">
        <v>38</v>
      </c>
      <c r="F706" s="61">
        <v>1</v>
      </c>
      <c r="G706" s="40" t="s">
        <v>102</v>
      </c>
      <c r="H706" s="41">
        <f>F706</f>
        <v>1</v>
      </c>
      <c r="I706" s="208"/>
      <c r="J706" s="209"/>
      <c r="K706" s="209"/>
      <c r="L706" s="227"/>
      <c r="M706" s="42"/>
      <c r="N706" s="402"/>
      <c r="O706" s="402" t="str">
        <f t="shared" si="318"/>
        <v>전기인입공사관측소 전기인입</v>
      </c>
      <c r="P706" s="402">
        <f t="shared" si="319"/>
        <v>0</v>
      </c>
      <c r="Q706" s="402">
        <f t="shared" si="320"/>
        <v>0</v>
      </c>
      <c r="R706" s="402">
        <f t="shared" si="321"/>
        <v>0</v>
      </c>
      <c r="S706" s="402"/>
    </row>
    <row r="707" spans="1:20" ht="26.1" customHeight="1">
      <c r="B707" s="48"/>
      <c r="C707" s="39"/>
      <c r="D707" s="39"/>
      <c r="E707" s="27"/>
      <c r="F707" s="61"/>
      <c r="G707" s="40"/>
      <c r="H707" s="340"/>
      <c r="I707" s="208"/>
      <c r="J707" s="209"/>
      <c r="K707" s="209"/>
      <c r="L707" s="227"/>
      <c r="M707" s="42"/>
      <c r="N707" s="402"/>
      <c r="O707" s="402" t="str">
        <f t="shared" si="314"/>
        <v/>
      </c>
      <c r="P707" s="402">
        <f t="shared" si="315"/>
        <v>0</v>
      </c>
      <c r="Q707" s="402">
        <f t="shared" si="316"/>
        <v>0</v>
      </c>
      <c r="R707" s="402">
        <f t="shared" si="317"/>
        <v>0</v>
      </c>
      <c r="S707" s="402"/>
    </row>
    <row r="708" spans="1:20" ht="26.1" customHeight="1">
      <c r="B708" s="48"/>
      <c r="C708" s="39"/>
      <c r="D708" s="39"/>
      <c r="E708" s="27"/>
      <c r="F708" s="61"/>
      <c r="G708" s="40"/>
      <c r="H708" s="340"/>
      <c r="I708" s="208"/>
      <c r="J708" s="209"/>
      <c r="K708" s="209"/>
      <c r="L708" s="227"/>
      <c r="M708" s="42"/>
      <c r="N708" s="402"/>
      <c r="O708" s="402" t="str">
        <f t="shared" si="314"/>
        <v/>
      </c>
      <c r="P708" s="402">
        <f t="shared" si="315"/>
        <v>0</v>
      </c>
      <c r="Q708" s="402">
        <f t="shared" si="316"/>
        <v>0</v>
      </c>
      <c r="R708" s="402">
        <f t="shared" si="317"/>
        <v>0</v>
      </c>
      <c r="S708" s="402"/>
    </row>
    <row r="709" spans="1:20" s="323" customFormat="1" ht="26.1" customHeight="1">
      <c r="A709" s="313"/>
      <c r="B709" s="329" t="s">
        <v>2171</v>
      </c>
      <c r="C709" s="330"/>
      <c r="D709" s="331"/>
      <c r="E709" s="332"/>
      <c r="F709" s="333"/>
      <c r="G709" s="334"/>
      <c r="H709" s="335"/>
      <c r="I709" s="336"/>
      <c r="J709" s="336"/>
      <c r="K709" s="336"/>
      <c r="L709" s="336"/>
      <c r="M709" s="337"/>
      <c r="N709" s="402"/>
      <c r="O709" s="402" t="str">
        <f t="shared" ref="O709:O773" si="322">CONCATENATE(C709,D709)</f>
        <v/>
      </c>
      <c r="P709" s="402">
        <f t="shared" ref="P709:P773" si="323">J709</f>
        <v>0</v>
      </c>
      <c r="Q709" s="402">
        <f t="shared" ref="Q709:Q773" si="324">K709</f>
        <v>0</v>
      </c>
      <c r="R709" s="402">
        <f t="shared" ref="R709:R773" si="325">L709</f>
        <v>0</v>
      </c>
      <c r="S709" s="402"/>
      <c r="T709" s="385"/>
    </row>
    <row r="710" spans="1:20" s="323" customFormat="1" ht="26.1" customHeight="1">
      <c r="A710" s="313"/>
      <c r="B710" s="314">
        <v>501</v>
      </c>
      <c r="C710" s="315" t="s">
        <v>2172</v>
      </c>
      <c r="D710" s="316" t="s">
        <v>565</v>
      </c>
      <c r="E710" s="317" t="s">
        <v>38</v>
      </c>
      <c r="F710" s="318"/>
      <c r="G710" s="319"/>
      <c r="H710" s="320"/>
      <c r="I710" s="321"/>
      <c r="J710" s="321"/>
      <c r="K710" s="321"/>
      <c r="L710" s="321"/>
      <c r="M710" s="322"/>
      <c r="N710" s="402"/>
      <c r="O710" s="402" t="str">
        <f t="shared" si="322"/>
        <v>장비랙 설치19",1,400x600x750(mm)</v>
      </c>
      <c r="P710" s="402">
        <f t="shared" si="323"/>
        <v>0</v>
      </c>
      <c r="Q710" s="402">
        <f t="shared" si="324"/>
        <v>0</v>
      </c>
      <c r="R710" s="402">
        <f t="shared" si="325"/>
        <v>0</v>
      </c>
      <c r="S710" s="402"/>
      <c r="T710" s="385"/>
    </row>
    <row r="711" spans="1:20" ht="26.1" customHeight="1">
      <c r="B711" s="37"/>
      <c r="C711" s="60" t="s">
        <v>33</v>
      </c>
      <c r="D711" s="39"/>
      <c r="E711" s="26"/>
      <c r="F711" s="61"/>
      <c r="G711" s="40"/>
      <c r="H711" s="41"/>
      <c r="I711" s="208"/>
      <c r="J711" s="209"/>
      <c r="K711" s="209"/>
      <c r="L711" s="227"/>
      <c r="M711" s="42"/>
      <c r="N711" s="402"/>
      <c r="O711" s="402" t="str">
        <f t="shared" si="322"/>
        <v>노무비</v>
      </c>
      <c r="P711" s="402">
        <f t="shared" si="323"/>
        <v>0</v>
      </c>
      <c r="Q711" s="402">
        <f t="shared" si="324"/>
        <v>0</v>
      </c>
      <c r="R711" s="402">
        <f t="shared" si="325"/>
        <v>0</v>
      </c>
      <c r="S711" s="402"/>
    </row>
    <row r="712" spans="1:20" ht="26.1" customHeight="1">
      <c r="B712" s="48"/>
      <c r="C712" s="39" t="s">
        <v>121</v>
      </c>
      <c r="D712" s="39" t="s">
        <v>67</v>
      </c>
      <c r="E712" s="27" t="s">
        <v>69</v>
      </c>
      <c r="F712" s="61" t="s">
        <v>124</v>
      </c>
      <c r="G712" s="40" t="s">
        <v>102</v>
      </c>
      <c r="H712" s="369">
        <f>0.48 * 1.8</f>
        <v>0.86399999999999999</v>
      </c>
      <c r="I712" s="208"/>
      <c r="J712" s="209"/>
      <c r="K712" s="209"/>
      <c r="L712" s="227"/>
      <c r="M712" s="42" t="s">
        <v>136</v>
      </c>
      <c r="N712" s="402"/>
      <c r="O712" s="402" t="str">
        <f t="shared" si="322"/>
        <v>2.2m미만통신설비공</v>
      </c>
      <c r="P712" s="402">
        <f t="shared" si="323"/>
        <v>0</v>
      </c>
      <c r="Q712" s="402">
        <f t="shared" si="324"/>
        <v>0</v>
      </c>
      <c r="R712" s="402">
        <f t="shared" si="325"/>
        <v>0</v>
      </c>
      <c r="S712" s="402"/>
    </row>
    <row r="713" spans="1:20" ht="26.1" customHeight="1">
      <c r="B713" s="48"/>
      <c r="C713" s="39"/>
      <c r="D713" s="39"/>
      <c r="E713" s="27"/>
      <c r="F713" s="61"/>
      <c r="G713" s="40"/>
      <c r="H713" s="369"/>
      <c r="I713" s="208"/>
      <c r="J713" s="209"/>
      <c r="K713" s="209"/>
      <c r="L713" s="227"/>
      <c r="M713" s="42"/>
      <c r="N713" s="402"/>
      <c r="O713" s="402" t="str">
        <f t="shared" si="322"/>
        <v/>
      </c>
      <c r="P713" s="402">
        <f t="shared" si="323"/>
        <v>0</v>
      </c>
      <c r="Q713" s="402">
        <f t="shared" si="324"/>
        <v>0</v>
      </c>
      <c r="R713" s="402">
        <f t="shared" si="325"/>
        <v>0</v>
      </c>
      <c r="S713" s="402"/>
    </row>
    <row r="714" spans="1:20" ht="26.1" customHeight="1">
      <c r="B714" s="37"/>
      <c r="C714" s="60"/>
      <c r="D714" s="39"/>
      <c r="E714" s="26"/>
      <c r="F714" s="61"/>
      <c r="G714" s="40"/>
      <c r="H714" s="41"/>
      <c r="I714" s="208"/>
      <c r="J714" s="209"/>
      <c r="K714" s="209"/>
      <c r="L714" s="227"/>
      <c r="M714" s="42"/>
      <c r="N714" s="402"/>
      <c r="O714" s="402" t="str">
        <f t="shared" si="322"/>
        <v/>
      </c>
      <c r="P714" s="402">
        <f t="shared" si="323"/>
        <v>0</v>
      </c>
      <c r="Q714" s="402">
        <f t="shared" si="324"/>
        <v>0</v>
      </c>
      <c r="R714" s="402">
        <f t="shared" si="325"/>
        <v>0</v>
      </c>
      <c r="S714" s="402"/>
    </row>
    <row r="715" spans="1:20" s="323" customFormat="1" ht="26.1" customHeight="1">
      <c r="A715" s="313"/>
      <c r="B715" s="314">
        <f>B710+1</f>
        <v>502</v>
      </c>
      <c r="C715" s="315" t="s">
        <v>2173</v>
      </c>
      <c r="D715" s="316" t="s">
        <v>109</v>
      </c>
      <c r="E715" s="317" t="s">
        <v>74</v>
      </c>
      <c r="F715" s="318"/>
      <c r="G715" s="319"/>
      <c r="H715" s="320"/>
      <c r="I715" s="321"/>
      <c r="J715" s="321"/>
      <c r="K715" s="321"/>
      <c r="L715" s="321"/>
      <c r="M715" s="322"/>
      <c r="N715" s="402"/>
      <c r="O715" s="402" t="str">
        <f t="shared" si="322"/>
        <v>원격측정장치(RTU) 설치1200bps, 랙형</v>
      </c>
      <c r="P715" s="402">
        <f t="shared" si="323"/>
        <v>0</v>
      </c>
      <c r="Q715" s="402">
        <f t="shared" si="324"/>
        <v>0</v>
      </c>
      <c r="R715" s="402">
        <f t="shared" si="325"/>
        <v>0</v>
      </c>
      <c r="S715" s="402"/>
      <c r="T715" s="385"/>
    </row>
    <row r="716" spans="1:20" ht="26.1" customHeight="1">
      <c r="B716" s="138"/>
      <c r="C716" s="86" t="s">
        <v>33</v>
      </c>
      <c r="D716" s="30"/>
      <c r="E716" s="31"/>
      <c r="F716" s="87"/>
      <c r="G716" s="33"/>
      <c r="H716" s="34"/>
      <c r="I716" s="211"/>
      <c r="J716" s="212"/>
      <c r="K716" s="212"/>
      <c r="L716" s="226"/>
      <c r="M716" s="35"/>
      <c r="N716" s="402"/>
      <c r="O716" s="402" t="str">
        <f t="shared" si="322"/>
        <v>노무비</v>
      </c>
      <c r="P716" s="402">
        <f t="shared" si="323"/>
        <v>0</v>
      </c>
      <c r="Q716" s="402">
        <f t="shared" si="324"/>
        <v>0</v>
      </c>
      <c r="R716" s="402">
        <f t="shared" si="325"/>
        <v>0</v>
      </c>
      <c r="S716" s="402"/>
    </row>
    <row r="717" spans="1:20" ht="26.1" customHeight="1">
      <c r="B717" s="138"/>
      <c r="C717" s="38" t="s">
        <v>106</v>
      </c>
      <c r="D717" s="39" t="s">
        <v>67</v>
      </c>
      <c r="E717" s="27" t="s">
        <v>69</v>
      </c>
      <c r="F717" s="61" t="s">
        <v>113</v>
      </c>
      <c r="G717" s="40" t="s">
        <v>102</v>
      </c>
      <c r="H717" s="41">
        <f>0.5*1.5</f>
        <v>0.75</v>
      </c>
      <c r="I717" s="208"/>
      <c r="J717" s="209"/>
      <c r="K717" s="209"/>
      <c r="L717" s="227"/>
      <c r="M717" s="42" t="s">
        <v>134</v>
      </c>
      <c r="N717" s="402"/>
      <c r="O717" s="402" t="str">
        <f t="shared" si="322"/>
        <v>장치거치통신설비공</v>
      </c>
      <c r="P717" s="402">
        <f t="shared" si="323"/>
        <v>0</v>
      </c>
      <c r="Q717" s="402">
        <f t="shared" si="324"/>
        <v>0</v>
      </c>
      <c r="R717" s="402">
        <f t="shared" si="325"/>
        <v>0</v>
      </c>
      <c r="S717" s="402"/>
    </row>
    <row r="718" spans="1:20" ht="26.1" customHeight="1">
      <c r="B718" s="138"/>
      <c r="C718" s="38"/>
      <c r="D718" s="39"/>
      <c r="E718" s="27"/>
      <c r="F718" s="61"/>
      <c r="G718" s="40"/>
      <c r="H718" s="41"/>
      <c r="I718" s="208"/>
      <c r="J718" s="209"/>
      <c r="K718" s="209"/>
      <c r="L718" s="227"/>
      <c r="M718" s="42"/>
      <c r="N718" s="402"/>
      <c r="O718" s="402" t="str">
        <f t="shared" si="322"/>
        <v/>
      </c>
      <c r="P718" s="402">
        <f t="shared" si="323"/>
        <v>0</v>
      </c>
      <c r="Q718" s="402">
        <f t="shared" si="324"/>
        <v>0</v>
      </c>
      <c r="R718" s="402">
        <f t="shared" si="325"/>
        <v>0</v>
      </c>
      <c r="S718" s="402"/>
    </row>
    <row r="719" spans="1:20" ht="26.1" customHeight="1">
      <c r="B719" s="138"/>
      <c r="C719" s="39"/>
      <c r="D719" s="39"/>
      <c r="E719" s="27"/>
      <c r="F719" s="107"/>
      <c r="G719" s="105"/>
      <c r="H719" s="41"/>
      <c r="I719" s="208"/>
      <c r="J719" s="209"/>
      <c r="K719" s="224"/>
      <c r="L719" s="223"/>
      <c r="M719" s="106"/>
      <c r="N719" s="402"/>
      <c r="O719" s="402" t="str">
        <f t="shared" si="322"/>
        <v/>
      </c>
      <c r="P719" s="402">
        <f t="shared" si="323"/>
        <v>0</v>
      </c>
      <c r="Q719" s="402">
        <f t="shared" si="324"/>
        <v>0</v>
      </c>
      <c r="R719" s="402">
        <f t="shared" si="325"/>
        <v>0</v>
      </c>
      <c r="S719" s="402"/>
    </row>
    <row r="720" spans="1:20" ht="26.1" customHeight="1">
      <c r="B720" s="314">
        <f>B715+1</f>
        <v>503</v>
      </c>
      <c r="C720" s="315" t="s">
        <v>2174</v>
      </c>
      <c r="D720" s="316" t="s">
        <v>128</v>
      </c>
      <c r="E720" s="317" t="s">
        <v>13</v>
      </c>
      <c r="F720" s="318"/>
      <c r="G720" s="319"/>
      <c r="H720" s="320"/>
      <c r="I720" s="321"/>
      <c r="J720" s="321"/>
      <c r="K720" s="321"/>
      <c r="L720" s="321"/>
      <c r="M720" s="322"/>
      <c r="N720" s="402"/>
      <c r="O720" s="402" t="str">
        <f t="shared" si="322"/>
        <v>VHF 송수신기 설치10W, 150MHz 대역</v>
      </c>
      <c r="P720" s="402">
        <f t="shared" si="323"/>
        <v>0</v>
      </c>
      <c r="Q720" s="402">
        <f t="shared" si="324"/>
        <v>0</v>
      </c>
      <c r="R720" s="402">
        <f t="shared" si="325"/>
        <v>0</v>
      </c>
      <c r="S720" s="402"/>
    </row>
    <row r="721" spans="2:19" ht="26.1" customHeight="1">
      <c r="B721" s="138"/>
      <c r="C721" s="86" t="s">
        <v>33</v>
      </c>
      <c r="D721" s="30"/>
      <c r="E721" s="31"/>
      <c r="F721" s="87"/>
      <c r="G721" s="33"/>
      <c r="H721" s="34"/>
      <c r="I721" s="211"/>
      <c r="J721" s="212"/>
      <c r="K721" s="212"/>
      <c r="L721" s="226"/>
      <c r="M721" s="35"/>
      <c r="N721" s="402"/>
      <c r="O721" s="402" t="str">
        <f t="shared" si="322"/>
        <v>노무비</v>
      </c>
      <c r="P721" s="402">
        <f t="shared" si="323"/>
        <v>0</v>
      </c>
      <c r="Q721" s="402">
        <f t="shared" si="324"/>
        <v>0</v>
      </c>
      <c r="R721" s="402">
        <f t="shared" si="325"/>
        <v>0</v>
      </c>
      <c r="S721" s="402"/>
    </row>
    <row r="722" spans="2:19" ht="26.1" customHeight="1">
      <c r="B722" s="138"/>
      <c r="C722" s="38" t="s">
        <v>130</v>
      </c>
      <c r="D722" s="39" t="s">
        <v>67</v>
      </c>
      <c r="E722" s="27" t="s">
        <v>69</v>
      </c>
      <c r="F722" s="61" t="s">
        <v>1486</v>
      </c>
      <c r="G722" s="40" t="s">
        <v>102</v>
      </c>
      <c r="H722" s="41">
        <f>0.5 * 0.6 * 1.8</f>
        <v>0.54</v>
      </c>
      <c r="I722" s="208"/>
      <c r="J722" s="209"/>
      <c r="K722" s="209"/>
      <c r="L722" s="227"/>
      <c r="M722" s="42" t="s">
        <v>129</v>
      </c>
      <c r="N722" s="402"/>
      <c r="O722" s="402" t="str">
        <f t="shared" si="322"/>
        <v>조립설치통신설비공</v>
      </c>
      <c r="P722" s="402">
        <f t="shared" si="323"/>
        <v>0</v>
      </c>
      <c r="Q722" s="402">
        <f t="shared" si="324"/>
        <v>0</v>
      </c>
      <c r="R722" s="402">
        <f t="shared" si="325"/>
        <v>0</v>
      </c>
      <c r="S722" s="402"/>
    </row>
    <row r="723" spans="2:19" ht="26.1" customHeight="1">
      <c r="B723" s="138"/>
      <c r="C723" s="38"/>
      <c r="D723" s="39"/>
      <c r="E723" s="27"/>
      <c r="F723" s="61"/>
      <c r="G723" s="40"/>
      <c r="H723" s="41"/>
      <c r="I723" s="208"/>
      <c r="J723" s="209"/>
      <c r="K723" s="209"/>
      <c r="L723" s="227"/>
      <c r="M723" s="42"/>
      <c r="N723" s="402"/>
      <c r="O723" s="402" t="str">
        <f t="shared" si="322"/>
        <v/>
      </c>
      <c r="P723" s="402">
        <f t="shared" si="323"/>
        <v>0</v>
      </c>
      <c r="Q723" s="402">
        <f t="shared" si="324"/>
        <v>0</v>
      </c>
      <c r="R723" s="402">
        <f t="shared" si="325"/>
        <v>0</v>
      </c>
      <c r="S723" s="402"/>
    </row>
    <row r="724" spans="2:19" ht="26.1" customHeight="1">
      <c r="B724" s="138"/>
      <c r="C724" s="38"/>
      <c r="D724" s="39"/>
      <c r="E724" s="27"/>
      <c r="F724" s="61"/>
      <c r="G724" s="40"/>
      <c r="H724" s="41"/>
      <c r="I724" s="208"/>
      <c r="J724" s="209"/>
      <c r="K724" s="209"/>
      <c r="L724" s="227"/>
      <c r="M724" s="42"/>
      <c r="N724" s="402"/>
      <c r="O724" s="402" t="str">
        <f t="shared" si="322"/>
        <v/>
      </c>
      <c r="P724" s="402">
        <f t="shared" si="323"/>
        <v>0</v>
      </c>
      <c r="Q724" s="402">
        <f t="shared" si="324"/>
        <v>0</v>
      </c>
      <c r="R724" s="402">
        <f t="shared" si="325"/>
        <v>0</v>
      </c>
      <c r="S724" s="402"/>
    </row>
    <row r="725" spans="2:19" ht="26.1" customHeight="1">
      <c r="B725" s="314">
        <f>B720+1</f>
        <v>504</v>
      </c>
      <c r="C725" s="315" t="s">
        <v>2175</v>
      </c>
      <c r="D725" s="316" t="s">
        <v>1493</v>
      </c>
      <c r="E725" s="317" t="s">
        <v>77</v>
      </c>
      <c r="F725" s="318"/>
      <c r="G725" s="319"/>
      <c r="H725" s="320"/>
      <c r="I725" s="321"/>
      <c r="J725" s="321"/>
      <c r="K725" s="321"/>
      <c r="L725" s="321"/>
      <c r="M725" s="322"/>
      <c r="N725" s="402"/>
      <c r="O725" s="402" t="str">
        <f t="shared" si="322"/>
        <v>VHF안테나(3소자) 설치야기3소자, 150㎒ 대역, 가대포함</v>
      </c>
      <c r="P725" s="402">
        <f t="shared" si="323"/>
        <v>0</v>
      </c>
      <c r="Q725" s="402">
        <f t="shared" si="324"/>
        <v>0</v>
      </c>
      <c r="R725" s="402">
        <f t="shared" si="325"/>
        <v>0</v>
      </c>
      <c r="S725" s="402"/>
    </row>
    <row r="726" spans="2:19" ht="26.1" customHeight="1">
      <c r="B726" s="138"/>
      <c r="C726" s="60" t="s">
        <v>33</v>
      </c>
      <c r="D726" s="39"/>
      <c r="E726" s="26"/>
      <c r="F726" s="61"/>
      <c r="G726" s="40"/>
      <c r="H726" s="41"/>
      <c r="I726" s="208"/>
      <c r="J726" s="209"/>
      <c r="K726" s="209"/>
      <c r="L726" s="227"/>
      <c r="M726" s="42"/>
      <c r="N726" s="402"/>
      <c r="O726" s="402" t="str">
        <f t="shared" si="322"/>
        <v>노무비</v>
      </c>
      <c r="P726" s="402">
        <f t="shared" si="323"/>
        <v>0</v>
      </c>
      <c r="Q726" s="402">
        <f t="shared" si="324"/>
        <v>0</v>
      </c>
      <c r="R726" s="402">
        <f t="shared" si="325"/>
        <v>0</v>
      </c>
      <c r="S726" s="402"/>
    </row>
    <row r="727" spans="2:19" ht="26.1" customHeight="1">
      <c r="B727" s="138"/>
      <c r="C727" s="38" t="s">
        <v>145</v>
      </c>
      <c r="D727" s="39" t="s">
        <v>330</v>
      </c>
      <c r="E727" s="27" t="s">
        <v>69</v>
      </c>
      <c r="F727" s="61" t="s">
        <v>1494</v>
      </c>
      <c r="G727" s="40" t="s">
        <v>102</v>
      </c>
      <c r="H727" s="41">
        <f>1 * 0.5 * 1.8</f>
        <v>0.9</v>
      </c>
      <c r="I727" s="208"/>
      <c r="J727" s="209"/>
      <c r="K727" s="209"/>
      <c r="L727" s="227"/>
      <c r="M727" s="42" t="s">
        <v>144</v>
      </c>
      <c r="N727" s="402"/>
      <c r="O727" s="402" t="str">
        <f t="shared" si="322"/>
        <v>조립인양설치통신관련기사</v>
      </c>
      <c r="P727" s="402">
        <f t="shared" si="323"/>
        <v>0</v>
      </c>
      <c r="Q727" s="402">
        <f t="shared" si="324"/>
        <v>0</v>
      </c>
      <c r="R727" s="402">
        <f t="shared" si="325"/>
        <v>0</v>
      </c>
      <c r="S727" s="402"/>
    </row>
    <row r="728" spans="2:19" ht="26.1" customHeight="1">
      <c r="B728" s="138"/>
      <c r="C728" s="38"/>
      <c r="D728" s="39" t="s">
        <v>305</v>
      </c>
      <c r="E728" s="27" t="s">
        <v>69</v>
      </c>
      <c r="F728" s="61" t="s">
        <v>1495</v>
      </c>
      <c r="G728" s="40" t="s">
        <v>102</v>
      </c>
      <c r="H728" s="41">
        <f>3 * 0.5 * 1.8</f>
        <v>2.7</v>
      </c>
      <c r="I728" s="208"/>
      <c r="J728" s="209"/>
      <c r="K728" s="209"/>
      <c r="L728" s="227"/>
      <c r="M728" s="42"/>
      <c r="N728" s="402"/>
      <c r="O728" s="402" t="str">
        <f t="shared" si="322"/>
        <v>무선안테나공</v>
      </c>
      <c r="P728" s="402">
        <f t="shared" si="323"/>
        <v>0</v>
      </c>
      <c r="Q728" s="402">
        <f t="shared" si="324"/>
        <v>0</v>
      </c>
      <c r="R728" s="402">
        <f t="shared" si="325"/>
        <v>0</v>
      </c>
      <c r="S728" s="402"/>
    </row>
    <row r="729" spans="2:19" ht="26.1" customHeight="1">
      <c r="B729" s="138"/>
      <c r="C729" s="38" t="s">
        <v>146</v>
      </c>
      <c r="D729" s="39" t="s">
        <v>305</v>
      </c>
      <c r="E729" s="27" t="s">
        <v>69</v>
      </c>
      <c r="F729" s="61">
        <v>1</v>
      </c>
      <c r="G729" s="40" t="s">
        <v>102</v>
      </c>
      <c r="H729" s="340">
        <f>F729</f>
        <v>1</v>
      </c>
      <c r="I729" s="208"/>
      <c r="J729" s="209"/>
      <c r="K729" s="209"/>
      <c r="L729" s="227"/>
      <c r="M729" s="42"/>
      <c r="N729" s="402"/>
      <c r="O729" s="402" t="str">
        <f t="shared" si="322"/>
        <v>방향조정무선안테나공</v>
      </c>
      <c r="P729" s="402">
        <f t="shared" si="323"/>
        <v>0</v>
      </c>
      <c r="Q729" s="402">
        <f t="shared" si="324"/>
        <v>0</v>
      </c>
      <c r="R729" s="402">
        <f t="shared" si="325"/>
        <v>0</v>
      </c>
      <c r="S729" s="402"/>
    </row>
    <row r="730" spans="2:19" ht="26.1" customHeight="1">
      <c r="B730" s="138"/>
      <c r="C730" s="38"/>
      <c r="D730" s="39"/>
      <c r="E730" s="27"/>
      <c r="F730" s="61"/>
      <c r="G730" s="40"/>
      <c r="H730" s="41"/>
      <c r="I730" s="208"/>
      <c r="J730" s="209"/>
      <c r="K730" s="209"/>
      <c r="L730" s="227"/>
      <c r="M730" s="42"/>
      <c r="N730" s="402"/>
      <c r="O730" s="402" t="str">
        <f t="shared" si="322"/>
        <v/>
      </c>
      <c r="P730" s="402">
        <f t="shared" si="323"/>
        <v>0</v>
      </c>
      <c r="Q730" s="402">
        <f t="shared" si="324"/>
        <v>0</v>
      </c>
      <c r="R730" s="402">
        <f t="shared" si="325"/>
        <v>0</v>
      </c>
      <c r="S730" s="402"/>
    </row>
    <row r="731" spans="2:19" ht="26.1" customHeight="1">
      <c r="B731" s="314">
        <f>B725+1</f>
        <v>505</v>
      </c>
      <c r="C731" s="315" t="s">
        <v>2168</v>
      </c>
      <c r="D731" s="316" t="s">
        <v>1421</v>
      </c>
      <c r="E731" s="317" t="s">
        <v>74</v>
      </c>
      <c r="F731" s="318"/>
      <c r="G731" s="319"/>
      <c r="H731" s="320"/>
      <c r="I731" s="321"/>
      <c r="J731" s="321"/>
      <c r="K731" s="321"/>
      <c r="L731" s="321"/>
      <c r="M731" s="322"/>
      <c r="N731" s="402"/>
      <c r="O731" s="402" t="str">
        <f t="shared" si="322"/>
        <v>LTE 라우터 설치LTE, RJ-45, VPN 탑재, 장착대 포함</v>
      </c>
      <c r="P731" s="402">
        <f t="shared" si="323"/>
        <v>0</v>
      </c>
      <c r="Q731" s="402">
        <f t="shared" si="324"/>
        <v>0</v>
      </c>
      <c r="R731" s="402">
        <f t="shared" si="325"/>
        <v>0</v>
      </c>
      <c r="S731" s="402"/>
    </row>
    <row r="732" spans="2:19" ht="26.1" customHeight="1">
      <c r="B732" s="138"/>
      <c r="C732" s="60" t="s">
        <v>33</v>
      </c>
      <c r="D732" s="39"/>
      <c r="E732" s="26"/>
      <c r="F732" s="61"/>
      <c r="G732" s="40"/>
      <c r="H732" s="41"/>
      <c r="I732" s="208"/>
      <c r="J732" s="209"/>
      <c r="K732" s="209"/>
      <c r="L732" s="227"/>
      <c r="M732" s="42"/>
      <c r="N732" s="402"/>
      <c r="O732" s="402" t="str">
        <f t="shared" si="322"/>
        <v>노무비</v>
      </c>
      <c r="P732" s="402">
        <f t="shared" si="323"/>
        <v>0</v>
      </c>
      <c r="Q732" s="402">
        <f t="shared" si="324"/>
        <v>0</v>
      </c>
      <c r="R732" s="402">
        <f t="shared" si="325"/>
        <v>0</v>
      </c>
      <c r="S732" s="402"/>
    </row>
    <row r="733" spans="2:19" ht="26.1" customHeight="1">
      <c r="B733" s="138"/>
      <c r="C733" s="38" t="s">
        <v>1559</v>
      </c>
      <c r="D733" s="39" t="s">
        <v>558</v>
      </c>
      <c r="E733" s="27" t="s">
        <v>69</v>
      </c>
      <c r="F733" s="61" t="s">
        <v>1561</v>
      </c>
      <c r="G733" s="40" t="s">
        <v>102</v>
      </c>
      <c r="H733" s="41">
        <f>0.22*1.8</f>
        <v>0.39600000000000002</v>
      </c>
      <c r="I733" s="208"/>
      <c r="J733" s="209"/>
      <c r="K733" s="209"/>
      <c r="L733" s="227"/>
      <c r="M733" s="42" t="s">
        <v>1558</v>
      </c>
      <c r="N733" s="402"/>
      <c r="O733" s="402" t="str">
        <f t="shared" si="322"/>
        <v>MODEM 설치통신설비공</v>
      </c>
      <c r="P733" s="402">
        <f t="shared" si="323"/>
        <v>0</v>
      </c>
      <c r="Q733" s="402">
        <f t="shared" si="324"/>
        <v>0</v>
      </c>
      <c r="R733" s="402">
        <f t="shared" si="325"/>
        <v>0</v>
      </c>
      <c r="S733" s="402"/>
    </row>
    <row r="734" spans="2:19" ht="26.1" customHeight="1">
      <c r="B734" s="138"/>
      <c r="C734" s="38"/>
      <c r="D734" s="39" t="s">
        <v>341</v>
      </c>
      <c r="E734" s="27" t="s">
        <v>69</v>
      </c>
      <c r="F734" s="61" t="s">
        <v>1561</v>
      </c>
      <c r="G734" s="40" t="s">
        <v>102</v>
      </c>
      <c r="H734" s="41">
        <f>0.22*1.8</f>
        <v>0.39600000000000002</v>
      </c>
      <c r="I734" s="208"/>
      <c r="J734" s="209"/>
      <c r="K734" s="209"/>
      <c r="L734" s="227"/>
      <c r="M734" s="42"/>
      <c r="N734" s="402"/>
      <c r="O734" s="402" t="str">
        <f t="shared" si="322"/>
        <v>S/W시험사</v>
      </c>
      <c r="P734" s="402">
        <f t="shared" si="323"/>
        <v>0</v>
      </c>
      <c r="Q734" s="402">
        <f t="shared" si="324"/>
        <v>0</v>
      </c>
      <c r="R734" s="402">
        <f t="shared" si="325"/>
        <v>0</v>
      </c>
      <c r="S734" s="402"/>
    </row>
    <row r="735" spans="2:19" ht="26.1" customHeight="1">
      <c r="B735" s="138"/>
      <c r="C735" s="38"/>
      <c r="D735" s="39"/>
      <c r="E735" s="27"/>
      <c r="F735" s="61"/>
      <c r="G735" s="40"/>
      <c r="H735" s="340"/>
      <c r="I735" s="208"/>
      <c r="J735" s="209"/>
      <c r="K735" s="209"/>
      <c r="L735" s="227"/>
      <c r="M735" s="42"/>
      <c r="N735" s="402"/>
      <c r="O735" s="402" t="str">
        <f t="shared" si="322"/>
        <v/>
      </c>
      <c r="P735" s="402">
        <f t="shared" si="323"/>
        <v>0</v>
      </c>
      <c r="Q735" s="402">
        <f t="shared" si="324"/>
        <v>0</v>
      </c>
      <c r="R735" s="402">
        <f t="shared" si="325"/>
        <v>0</v>
      </c>
      <c r="S735" s="402"/>
    </row>
    <row r="736" spans="2:19" ht="26.1" customHeight="1">
      <c r="B736" s="314">
        <f>B731+1</f>
        <v>506</v>
      </c>
      <c r="C736" s="315" t="s">
        <v>1714</v>
      </c>
      <c r="D736" s="316" t="s">
        <v>1709</v>
      </c>
      <c r="E736" s="317" t="s">
        <v>38</v>
      </c>
      <c r="F736" s="318"/>
      <c r="G736" s="319"/>
      <c r="H736" s="320"/>
      <c r="I736" s="321"/>
      <c r="J736" s="321"/>
      <c r="K736" s="321"/>
      <c r="L736" s="321"/>
      <c r="M736" s="322"/>
      <c r="N736" s="402"/>
      <c r="O736" s="402" t="str">
        <f t="shared" si="322"/>
        <v>피뢰침(절연용) 교체애자형, Y자</v>
      </c>
      <c r="P736" s="402">
        <f t="shared" si="323"/>
        <v>0</v>
      </c>
      <c r="Q736" s="402">
        <f t="shared" si="324"/>
        <v>0</v>
      </c>
      <c r="R736" s="402">
        <f t="shared" si="325"/>
        <v>0</v>
      </c>
      <c r="S736" s="402"/>
    </row>
    <row r="737" spans="2:19" ht="26.1" customHeight="1">
      <c r="B737" s="29"/>
      <c r="C737" s="47" t="s">
        <v>1404</v>
      </c>
      <c r="D737" s="30"/>
      <c r="E737" s="31"/>
      <c r="F737" s="32"/>
      <c r="G737" s="33"/>
      <c r="H737" s="34"/>
      <c r="I737" s="211"/>
      <c r="J737" s="212"/>
      <c r="K737" s="212"/>
      <c r="L737" s="226"/>
      <c r="M737" s="35"/>
      <c r="N737" s="402"/>
      <c r="O737" s="402" t="str">
        <f t="shared" si="322"/>
        <v>재료비</v>
      </c>
      <c r="P737" s="402">
        <f t="shared" si="323"/>
        <v>0</v>
      </c>
      <c r="Q737" s="402">
        <f t="shared" si="324"/>
        <v>0</v>
      </c>
      <c r="R737" s="402">
        <f t="shared" si="325"/>
        <v>0</v>
      </c>
      <c r="S737" s="402"/>
    </row>
    <row r="738" spans="2:19" ht="26.1" customHeight="1">
      <c r="B738" s="37"/>
      <c r="C738" s="38" t="s">
        <v>198</v>
      </c>
      <c r="D738" s="39" t="s">
        <v>1709</v>
      </c>
      <c r="E738" s="27" t="s">
        <v>30</v>
      </c>
      <c r="F738" s="61">
        <v>1</v>
      </c>
      <c r="G738" s="40" t="s">
        <v>102</v>
      </c>
      <c r="H738" s="41">
        <f>F738</f>
        <v>1</v>
      </c>
      <c r="I738" s="208"/>
      <c r="J738" s="209"/>
      <c r="K738" s="209"/>
      <c r="L738" s="227"/>
      <c r="M738" s="42"/>
      <c r="N738" s="402"/>
      <c r="O738" s="402" t="str">
        <f t="shared" si="322"/>
        <v>피뢰침(절연용)애자형, Y자</v>
      </c>
      <c r="P738" s="402">
        <f t="shared" si="323"/>
        <v>0</v>
      </c>
      <c r="Q738" s="402">
        <f t="shared" si="324"/>
        <v>0</v>
      </c>
      <c r="R738" s="402">
        <f t="shared" si="325"/>
        <v>0</v>
      </c>
      <c r="S738" s="402"/>
    </row>
    <row r="739" spans="2:19" ht="26.1" customHeight="1">
      <c r="B739" s="37"/>
      <c r="C739" s="125" t="s">
        <v>33</v>
      </c>
      <c r="D739" s="39"/>
      <c r="E739" s="27"/>
      <c r="F739" s="61"/>
      <c r="G739" s="40"/>
      <c r="H739" s="41"/>
      <c r="I739" s="208"/>
      <c r="J739" s="209"/>
      <c r="K739" s="209"/>
      <c r="L739" s="227"/>
      <c r="M739" s="42"/>
      <c r="N739" s="402"/>
      <c r="O739" s="402" t="str">
        <f t="shared" si="322"/>
        <v>노무비</v>
      </c>
      <c r="P739" s="402">
        <f t="shared" si="323"/>
        <v>0</v>
      </c>
      <c r="Q739" s="402">
        <f t="shared" si="324"/>
        <v>0</v>
      </c>
      <c r="R739" s="402">
        <f t="shared" si="325"/>
        <v>0</v>
      </c>
      <c r="S739" s="402"/>
    </row>
    <row r="740" spans="2:19" ht="26.1" customHeight="1">
      <c r="B740" s="37"/>
      <c r="C740" s="38" t="s">
        <v>1462</v>
      </c>
      <c r="D740" s="39" t="s">
        <v>298</v>
      </c>
      <c r="E740" s="27"/>
      <c r="F740" s="61" t="s">
        <v>1487</v>
      </c>
      <c r="G740" s="40" t="s">
        <v>102</v>
      </c>
      <c r="H740" s="340">
        <f>0.66 * 0.6 * 1.8</f>
        <v>0.7128000000000001</v>
      </c>
      <c r="I740" s="208"/>
      <c r="J740" s="209"/>
      <c r="K740" s="209"/>
      <c r="L740" s="227"/>
      <c r="M740" s="42" t="s">
        <v>1463</v>
      </c>
      <c r="N740" s="402"/>
      <c r="O740" s="402" t="str">
        <f t="shared" si="322"/>
        <v>피뢰침 설치(7.5m 이하)배전전공</v>
      </c>
      <c r="P740" s="402">
        <f t="shared" si="323"/>
        <v>0</v>
      </c>
      <c r="Q740" s="402">
        <f t="shared" si="324"/>
        <v>0</v>
      </c>
      <c r="R740" s="402">
        <f t="shared" si="325"/>
        <v>0</v>
      </c>
      <c r="S740" s="402"/>
    </row>
    <row r="741" spans="2:19" ht="26.1" customHeight="1">
      <c r="B741" s="37"/>
      <c r="C741" s="38"/>
      <c r="D741" s="39"/>
      <c r="E741" s="27"/>
      <c r="F741" s="61"/>
      <c r="G741" s="40"/>
      <c r="H741" s="340"/>
      <c r="I741" s="208"/>
      <c r="J741" s="209"/>
      <c r="K741" s="209"/>
      <c r="L741" s="227"/>
      <c r="M741" s="42"/>
      <c r="N741" s="402"/>
      <c r="O741" s="402"/>
      <c r="P741" s="402"/>
      <c r="Q741" s="402"/>
      <c r="R741" s="402"/>
      <c r="S741" s="402"/>
    </row>
    <row r="742" spans="2:19" ht="26.1" customHeight="1">
      <c r="B742" s="138"/>
      <c r="C742" s="38"/>
      <c r="D742" s="39"/>
      <c r="E742" s="27"/>
      <c r="F742" s="61"/>
      <c r="G742" s="40"/>
      <c r="H742" s="41"/>
      <c r="I742" s="208"/>
      <c r="J742" s="209"/>
      <c r="K742" s="209"/>
      <c r="L742" s="227"/>
      <c r="M742" s="42"/>
      <c r="N742" s="402"/>
      <c r="O742" s="402" t="str">
        <f t="shared" si="322"/>
        <v/>
      </c>
      <c r="P742" s="402">
        <f t="shared" si="323"/>
        <v>0</v>
      </c>
      <c r="Q742" s="402">
        <f t="shared" si="324"/>
        <v>0</v>
      </c>
      <c r="R742" s="402">
        <f t="shared" si="325"/>
        <v>0</v>
      </c>
      <c r="S742" s="402"/>
    </row>
    <row r="743" spans="2:19" ht="26.1" customHeight="1">
      <c r="B743" s="314">
        <f>B736+1</f>
        <v>507</v>
      </c>
      <c r="C743" s="315" t="s">
        <v>2176</v>
      </c>
      <c r="D743" s="316" t="s">
        <v>1488</v>
      </c>
      <c r="E743" s="317" t="s">
        <v>38</v>
      </c>
      <c r="F743" s="318"/>
      <c r="G743" s="319"/>
      <c r="H743" s="320"/>
      <c r="I743" s="321"/>
      <c r="J743" s="321"/>
      <c r="K743" s="321"/>
      <c r="L743" s="321"/>
      <c r="M743" s="322"/>
      <c r="N743" s="402"/>
      <c r="O743" s="402" t="str">
        <f t="shared" si="322"/>
        <v>태양전지 설치100W 이하, 가대포함</v>
      </c>
      <c r="P743" s="402">
        <f t="shared" si="323"/>
        <v>0</v>
      </c>
      <c r="Q743" s="402">
        <f t="shared" si="324"/>
        <v>0</v>
      </c>
      <c r="R743" s="402">
        <f t="shared" si="325"/>
        <v>0</v>
      </c>
      <c r="S743" s="402"/>
    </row>
    <row r="744" spans="2:19" ht="26.1" customHeight="1">
      <c r="B744" s="424"/>
      <c r="C744" s="647" t="s">
        <v>33</v>
      </c>
      <c r="D744" s="425"/>
      <c r="E744" s="645"/>
      <c r="F744" s="426"/>
      <c r="G744" s="427"/>
      <c r="H744" s="428"/>
      <c r="I744" s="429"/>
      <c r="J744" s="430"/>
      <c r="K744" s="430"/>
      <c r="L744" s="431"/>
      <c r="M744" s="432"/>
      <c r="N744" s="402"/>
      <c r="O744" s="402" t="str">
        <f t="shared" si="322"/>
        <v>노무비</v>
      </c>
      <c r="P744" s="402">
        <f t="shared" si="323"/>
        <v>0</v>
      </c>
      <c r="Q744" s="402">
        <f t="shared" si="324"/>
        <v>0</v>
      </c>
      <c r="R744" s="402">
        <f t="shared" si="325"/>
        <v>0</v>
      </c>
      <c r="S744" s="402"/>
    </row>
    <row r="745" spans="2:19" ht="26.1" customHeight="1">
      <c r="B745" s="37"/>
      <c r="C745" s="38" t="s">
        <v>1794</v>
      </c>
      <c r="D745" s="39" t="s">
        <v>300</v>
      </c>
      <c r="E745" s="27" t="s">
        <v>69</v>
      </c>
      <c r="F745" s="61" t="s">
        <v>1489</v>
      </c>
      <c r="G745" s="40" t="s">
        <v>102</v>
      </c>
      <c r="H745" s="41">
        <f>0.25*1.8</f>
        <v>0.45</v>
      </c>
      <c r="I745" s="208"/>
      <c r="J745" s="209"/>
      <c r="K745" s="209"/>
      <c r="L745" s="227"/>
      <c r="M745" s="42" t="s">
        <v>181</v>
      </c>
      <c r="N745" s="402"/>
      <c r="O745" s="402" t="str">
        <f t="shared" si="322"/>
        <v>태양전지판(100W이하)플랜트전공</v>
      </c>
      <c r="P745" s="402">
        <f t="shared" si="323"/>
        <v>0</v>
      </c>
      <c r="Q745" s="402">
        <f t="shared" si="324"/>
        <v>0</v>
      </c>
      <c r="R745" s="402">
        <f t="shared" si="325"/>
        <v>0</v>
      </c>
      <c r="S745" s="402"/>
    </row>
    <row r="746" spans="2:19" ht="26.1" customHeight="1">
      <c r="B746" s="37"/>
      <c r="C746" s="38"/>
      <c r="D746" s="39"/>
      <c r="E746" s="27"/>
      <c r="F746" s="61"/>
      <c r="G746" s="40"/>
      <c r="H746" s="41"/>
      <c r="I746" s="208"/>
      <c r="J746" s="209"/>
      <c r="K746" s="209"/>
      <c r="L746" s="227"/>
      <c r="M746" s="42"/>
      <c r="N746" s="402"/>
      <c r="O746" s="402" t="str">
        <f t="shared" si="322"/>
        <v/>
      </c>
      <c r="P746" s="402">
        <f t="shared" si="323"/>
        <v>0</v>
      </c>
      <c r="Q746" s="402">
        <f t="shared" si="324"/>
        <v>0</v>
      </c>
      <c r="R746" s="402">
        <f t="shared" si="325"/>
        <v>0</v>
      </c>
      <c r="S746" s="402"/>
    </row>
    <row r="747" spans="2:19" ht="26.1" customHeight="1">
      <c r="B747" s="37"/>
      <c r="C747" s="38"/>
      <c r="D747" s="39"/>
      <c r="E747" s="27"/>
      <c r="F747" s="61"/>
      <c r="G747" s="40"/>
      <c r="H747" s="41"/>
      <c r="I747" s="208"/>
      <c r="J747" s="209"/>
      <c r="K747" s="209"/>
      <c r="L747" s="227"/>
      <c r="M747" s="42"/>
      <c r="N747" s="402"/>
      <c r="O747" s="402" t="str">
        <f t="shared" si="322"/>
        <v/>
      </c>
      <c r="P747" s="402">
        <f t="shared" si="323"/>
        <v>0</v>
      </c>
      <c r="Q747" s="402">
        <f t="shared" si="324"/>
        <v>0</v>
      </c>
      <c r="R747" s="402">
        <f t="shared" si="325"/>
        <v>0</v>
      </c>
      <c r="S747" s="402"/>
    </row>
    <row r="748" spans="2:19" ht="26.1" customHeight="1">
      <c r="B748" s="314">
        <f>B743+1</f>
        <v>508</v>
      </c>
      <c r="C748" s="315" t="s">
        <v>2177</v>
      </c>
      <c r="D748" s="316" t="s">
        <v>187</v>
      </c>
      <c r="E748" s="317" t="s">
        <v>38</v>
      </c>
      <c r="F748" s="318"/>
      <c r="G748" s="319"/>
      <c r="H748" s="320"/>
      <c r="I748" s="321"/>
      <c r="J748" s="321"/>
      <c r="K748" s="321"/>
      <c r="L748" s="321"/>
      <c r="M748" s="322"/>
      <c r="N748" s="402"/>
      <c r="O748" s="402" t="str">
        <f t="shared" si="322"/>
        <v>태양전지 설치175W 이하, 가대포함</v>
      </c>
      <c r="P748" s="402">
        <f t="shared" si="323"/>
        <v>0</v>
      </c>
      <c r="Q748" s="402">
        <f t="shared" si="324"/>
        <v>0</v>
      </c>
      <c r="R748" s="402">
        <f t="shared" si="325"/>
        <v>0</v>
      </c>
      <c r="S748" s="402"/>
    </row>
    <row r="749" spans="2:19" ht="26.1" customHeight="1">
      <c r="B749" s="36"/>
      <c r="C749" s="86" t="s">
        <v>33</v>
      </c>
      <c r="D749" s="30"/>
      <c r="E749" s="31"/>
      <c r="F749" s="87"/>
      <c r="G749" s="33"/>
      <c r="H749" s="34"/>
      <c r="I749" s="211"/>
      <c r="J749" s="212"/>
      <c r="K749" s="212"/>
      <c r="L749" s="226"/>
      <c r="M749" s="35"/>
      <c r="N749" s="402"/>
      <c r="O749" s="402" t="str">
        <f t="shared" si="322"/>
        <v>노무비</v>
      </c>
      <c r="P749" s="402">
        <f t="shared" si="323"/>
        <v>0</v>
      </c>
      <c r="Q749" s="402">
        <f t="shared" si="324"/>
        <v>0</v>
      </c>
      <c r="R749" s="402">
        <f t="shared" si="325"/>
        <v>0</v>
      </c>
      <c r="S749" s="402"/>
    </row>
    <row r="750" spans="2:19" ht="26.1" customHeight="1">
      <c r="B750" s="37"/>
      <c r="C750" s="38" t="s">
        <v>183</v>
      </c>
      <c r="D750" s="39" t="s">
        <v>300</v>
      </c>
      <c r="E750" s="27" t="s">
        <v>69</v>
      </c>
      <c r="F750" s="61" t="s">
        <v>1490</v>
      </c>
      <c r="G750" s="40" t="s">
        <v>102</v>
      </c>
      <c r="H750" s="41">
        <f>0.35*1.8</f>
        <v>0.63</v>
      </c>
      <c r="I750" s="208"/>
      <c r="J750" s="209"/>
      <c r="K750" s="209"/>
      <c r="L750" s="227"/>
      <c r="M750" s="42" t="s">
        <v>181</v>
      </c>
      <c r="N750" s="402"/>
      <c r="O750" s="402" t="str">
        <f t="shared" si="322"/>
        <v>태양전지판(175W이하)플랜트전공</v>
      </c>
      <c r="P750" s="402">
        <f t="shared" si="323"/>
        <v>0</v>
      </c>
      <c r="Q750" s="402">
        <f t="shared" si="324"/>
        <v>0</v>
      </c>
      <c r="R750" s="402">
        <f t="shared" si="325"/>
        <v>0</v>
      </c>
      <c r="S750" s="402"/>
    </row>
    <row r="751" spans="2:19" ht="26.1" customHeight="1">
      <c r="B751" s="37"/>
      <c r="C751" s="38"/>
      <c r="D751" s="39"/>
      <c r="E751" s="27"/>
      <c r="F751" s="61"/>
      <c r="G751" s="40"/>
      <c r="H751" s="41"/>
      <c r="I751" s="208"/>
      <c r="J751" s="209"/>
      <c r="K751" s="209"/>
      <c r="L751" s="227"/>
      <c r="M751" s="42"/>
      <c r="N751" s="402"/>
      <c r="O751" s="402" t="str">
        <f t="shared" si="322"/>
        <v/>
      </c>
      <c r="P751" s="402">
        <f t="shared" si="323"/>
        <v>0</v>
      </c>
      <c r="Q751" s="402">
        <f t="shared" si="324"/>
        <v>0</v>
      </c>
      <c r="R751" s="402">
        <f t="shared" si="325"/>
        <v>0</v>
      </c>
      <c r="S751" s="402"/>
    </row>
    <row r="752" spans="2:19" ht="26.1" customHeight="1">
      <c r="B752" s="37"/>
      <c r="C752" s="38"/>
      <c r="D752" s="39"/>
      <c r="E752" s="27"/>
      <c r="F752" s="61"/>
      <c r="G752" s="40"/>
      <c r="H752" s="41"/>
      <c r="I752" s="208"/>
      <c r="J752" s="209"/>
      <c r="K752" s="209"/>
      <c r="L752" s="227"/>
      <c r="M752" s="42"/>
      <c r="N752" s="402"/>
      <c r="O752" s="402" t="str">
        <f t="shared" si="322"/>
        <v/>
      </c>
      <c r="P752" s="402">
        <f t="shared" si="323"/>
        <v>0</v>
      </c>
      <c r="Q752" s="402">
        <f t="shared" si="324"/>
        <v>0</v>
      </c>
      <c r="R752" s="402">
        <f t="shared" si="325"/>
        <v>0</v>
      </c>
      <c r="S752" s="402"/>
    </row>
    <row r="753" spans="1:20" s="323" customFormat="1" ht="26.1" customHeight="1">
      <c r="A753" s="313"/>
      <c r="B753" s="314">
        <f>B748+1</f>
        <v>509</v>
      </c>
      <c r="C753" s="315" t="s">
        <v>2178</v>
      </c>
      <c r="D753" s="316" t="s">
        <v>1491</v>
      </c>
      <c r="E753" s="317" t="s">
        <v>103</v>
      </c>
      <c r="F753" s="318"/>
      <c r="G753" s="319"/>
      <c r="H753" s="320"/>
      <c r="I753" s="321"/>
      <c r="J753" s="321"/>
      <c r="K753" s="321"/>
      <c r="L753" s="321"/>
      <c r="M753" s="322"/>
      <c r="N753" s="402"/>
      <c r="O753" s="402" t="str">
        <f t="shared" si="322"/>
        <v>무보수 축전지 설치밀폐형, 12V 100AH</v>
      </c>
      <c r="P753" s="402">
        <f t="shared" si="323"/>
        <v>0</v>
      </c>
      <c r="Q753" s="402">
        <f t="shared" si="324"/>
        <v>0</v>
      </c>
      <c r="R753" s="402">
        <f t="shared" si="325"/>
        <v>0</v>
      </c>
      <c r="S753" s="402"/>
      <c r="T753" s="385"/>
    </row>
    <row r="754" spans="1:20" ht="26.1" customHeight="1">
      <c r="B754" s="37"/>
      <c r="C754" s="60" t="s">
        <v>33</v>
      </c>
      <c r="D754" s="39"/>
      <c r="E754" s="26"/>
      <c r="F754" s="61"/>
      <c r="G754" s="40"/>
      <c r="H754" s="41"/>
      <c r="I754" s="208"/>
      <c r="J754" s="209"/>
      <c r="K754" s="209"/>
      <c r="L754" s="227"/>
      <c r="M754" s="42"/>
      <c r="N754" s="402"/>
      <c r="O754" s="402" t="str">
        <f t="shared" si="322"/>
        <v>노무비</v>
      </c>
      <c r="P754" s="402">
        <f t="shared" si="323"/>
        <v>0</v>
      </c>
      <c r="Q754" s="402">
        <f t="shared" si="324"/>
        <v>0</v>
      </c>
      <c r="R754" s="402">
        <f t="shared" si="325"/>
        <v>0</v>
      </c>
      <c r="S754" s="402"/>
    </row>
    <row r="755" spans="1:20" ht="26.1" customHeight="1">
      <c r="B755" s="37"/>
      <c r="C755" s="38" t="s">
        <v>196</v>
      </c>
      <c r="D755" s="39" t="s">
        <v>298</v>
      </c>
      <c r="E755" s="27" t="s">
        <v>69</v>
      </c>
      <c r="F755" s="61">
        <v>0.24</v>
      </c>
      <c r="G755" s="40" t="s">
        <v>102</v>
      </c>
      <c r="H755" s="340">
        <f t="shared" ref="H755:H756" si="326">F755</f>
        <v>0.24</v>
      </c>
      <c r="I755" s="208"/>
      <c r="J755" s="209"/>
      <c r="K755" s="209"/>
      <c r="L755" s="227"/>
      <c r="M755" s="42" t="s">
        <v>197</v>
      </c>
      <c r="N755" s="402"/>
      <c r="O755" s="402" t="str">
        <f t="shared" si="322"/>
        <v>배터리 설치 및 동작확인/시험배전전공</v>
      </c>
      <c r="P755" s="402">
        <f t="shared" si="323"/>
        <v>0</v>
      </c>
      <c r="Q755" s="402">
        <f t="shared" si="324"/>
        <v>0</v>
      </c>
      <c r="R755" s="402">
        <f t="shared" si="325"/>
        <v>0</v>
      </c>
      <c r="S755" s="402"/>
    </row>
    <row r="756" spans="1:20" ht="26.1" customHeight="1">
      <c r="B756" s="101"/>
      <c r="C756" s="102"/>
      <c r="D756" s="39" t="s">
        <v>1465</v>
      </c>
      <c r="E756" s="27" t="s">
        <v>69</v>
      </c>
      <c r="F756" s="61">
        <v>0.24</v>
      </c>
      <c r="G756" s="40" t="s">
        <v>102</v>
      </c>
      <c r="H756" s="340">
        <f t="shared" si="326"/>
        <v>0.24</v>
      </c>
      <c r="I756" s="208"/>
      <c r="J756" s="209"/>
      <c r="K756" s="209"/>
      <c r="L756" s="230"/>
      <c r="M756" s="104"/>
      <c r="N756" s="402"/>
      <c r="O756" s="402" t="str">
        <f t="shared" si="322"/>
        <v>보통인부</v>
      </c>
      <c r="P756" s="402">
        <f t="shared" si="323"/>
        <v>0</v>
      </c>
      <c r="Q756" s="402">
        <f t="shared" si="324"/>
        <v>0</v>
      </c>
      <c r="R756" s="402">
        <f t="shared" si="325"/>
        <v>0</v>
      </c>
      <c r="S756" s="402"/>
    </row>
    <row r="757" spans="1:20" ht="26.1" customHeight="1">
      <c r="B757" s="101"/>
      <c r="C757" s="102"/>
      <c r="D757" s="134"/>
      <c r="E757" s="103"/>
      <c r="F757" s="135"/>
      <c r="G757" s="136"/>
      <c r="H757" s="363"/>
      <c r="I757" s="216"/>
      <c r="J757" s="217"/>
      <c r="K757" s="217"/>
      <c r="L757" s="230"/>
      <c r="M757" s="104"/>
      <c r="N757" s="402"/>
      <c r="O757" s="402"/>
      <c r="P757" s="402"/>
      <c r="Q757" s="402"/>
      <c r="R757" s="402"/>
      <c r="S757" s="402"/>
    </row>
    <row r="758" spans="1:20" ht="26.1" customHeight="1">
      <c r="B758" s="79"/>
      <c r="C758" s="80"/>
      <c r="D758" s="81"/>
      <c r="E758" s="28"/>
      <c r="F758" s="82"/>
      <c r="G758" s="83"/>
      <c r="H758" s="84"/>
      <c r="I758" s="214"/>
      <c r="J758" s="215"/>
      <c r="K758" s="215"/>
      <c r="L758" s="228"/>
      <c r="M758" s="85"/>
      <c r="N758" s="402"/>
      <c r="O758" s="402" t="str">
        <f t="shared" si="322"/>
        <v/>
      </c>
      <c r="P758" s="402">
        <f t="shared" si="323"/>
        <v>0</v>
      </c>
      <c r="Q758" s="402">
        <f t="shared" si="324"/>
        <v>0</v>
      </c>
      <c r="R758" s="402">
        <f t="shared" si="325"/>
        <v>0</v>
      </c>
      <c r="S758" s="402"/>
    </row>
    <row r="759" spans="1:20" ht="25.5" customHeight="1">
      <c r="B759" s="314">
        <f>B753+1</f>
        <v>510</v>
      </c>
      <c r="C759" s="315" t="s">
        <v>2179</v>
      </c>
      <c r="D759" s="316" t="s">
        <v>1448</v>
      </c>
      <c r="E759" s="317" t="s">
        <v>74</v>
      </c>
      <c r="F759" s="318"/>
      <c r="G759" s="319"/>
      <c r="H759" s="320"/>
      <c r="I759" s="321"/>
      <c r="J759" s="321"/>
      <c r="K759" s="321"/>
      <c r="L759" s="321"/>
      <c r="M759" s="322" t="s">
        <v>559</v>
      </c>
      <c r="N759" s="402"/>
      <c r="O759" s="402" t="str">
        <f t="shared" si="322"/>
        <v>축전지 설치대 교체 및 설치전면도어형, 1열 3단, 370*585*740㎜, 바퀴포함</v>
      </c>
      <c r="P759" s="402">
        <f t="shared" si="323"/>
        <v>0</v>
      </c>
      <c r="Q759" s="402">
        <f t="shared" si="324"/>
        <v>0</v>
      </c>
      <c r="R759" s="402">
        <f t="shared" si="325"/>
        <v>0</v>
      </c>
      <c r="S759" s="402"/>
    </row>
    <row r="760" spans="1:20" ht="26.1" customHeight="1">
      <c r="B760" s="29"/>
      <c r="C760" s="47" t="s">
        <v>1404</v>
      </c>
      <c r="D760" s="30"/>
      <c r="E760" s="31"/>
      <c r="F760" s="32"/>
      <c r="G760" s="33"/>
      <c r="H760" s="34"/>
      <c r="I760" s="211"/>
      <c r="J760" s="212"/>
      <c r="K760" s="212"/>
      <c r="L760" s="226"/>
      <c r="M760" s="505"/>
      <c r="N760" s="402"/>
      <c r="O760" s="402" t="str">
        <f t="shared" ref="O760:O761" si="327">CONCATENATE(C760,D760)</f>
        <v>재료비</v>
      </c>
      <c r="P760" s="402">
        <f t="shared" ref="P760:P761" si="328">J760</f>
        <v>0</v>
      </c>
      <c r="Q760" s="402">
        <f t="shared" ref="Q760:Q761" si="329">K760</f>
        <v>0</v>
      </c>
      <c r="R760" s="402">
        <f t="shared" ref="R760:R761" si="330">L760</f>
        <v>0</v>
      </c>
      <c r="S760" s="402"/>
    </row>
    <row r="761" spans="1:20" ht="26.1" customHeight="1">
      <c r="B761" s="37"/>
      <c r="C761" s="38" t="s">
        <v>1606</v>
      </c>
      <c r="D761" s="39" t="s">
        <v>1448</v>
      </c>
      <c r="E761" s="27" t="s">
        <v>30</v>
      </c>
      <c r="F761" s="61">
        <v>1</v>
      </c>
      <c r="G761" s="40" t="s">
        <v>102</v>
      </c>
      <c r="H761" s="41">
        <f>F761</f>
        <v>1</v>
      </c>
      <c r="I761" s="208"/>
      <c r="J761" s="209"/>
      <c r="K761" s="209"/>
      <c r="L761" s="227"/>
      <c r="M761" s="42"/>
      <c r="N761" s="402"/>
      <c r="O761" s="402" t="str">
        <f t="shared" si="327"/>
        <v>축전지 설치대전면도어형, 1열 3단, 370*585*740㎜, 바퀴포함</v>
      </c>
      <c r="P761" s="402">
        <f t="shared" si="328"/>
        <v>0</v>
      </c>
      <c r="Q761" s="402">
        <f t="shared" si="329"/>
        <v>0</v>
      </c>
      <c r="R761" s="402">
        <f t="shared" si="330"/>
        <v>0</v>
      </c>
      <c r="S761" s="402"/>
    </row>
    <row r="762" spans="1:20" ht="26.1" customHeight="1">
      <c r="B762" s="37"/>
      <c r="C762" s="60" t="s">
        <v>33</v>
      </c>
      <c r="D762" s="39"/>
      <c r="E762" s="26"/>
      <c r="F762" s="61"/>
      <c r="G762" s="40"/>
      <c r="H762" s="41"/>
      <c r="I762" s="208"/>
      <c r="J762" s="209"/>
      <c r="K762" s="209"/>
      <c r="L762" s="227"/>
      <c r="M762" s="42"/>
      <c r="N762" s="402"/>
      <c r="O762" s="402" t="str">
        <f t="shared" si="322"/>
        <v>노무비</v>
      </c>
      <c r="P762" s="402">
        <f t="shared" si="323"/>
        <v>0</v>
      </c>
      <c r="Q762" s="402">
        <f t="shared" si="324"/>
        <v>0</v>
      </c>
      <c r="R762" s="402">
        <f t="shared" si="325"/>
        <v>0</v>
      </c>
      <c r="S762" s="402"/>
    </row>
    <row r="763" spans="1:20" ht="26.1" customHeight="1">
      <c r="B763" s="37"/>
      <c r="C763" s="38" t="s">
        <v>1607</v>
      </c>
      <c r="D763" s="39" t="s">
        <v>558</v>
      </c>
      <c r="E763" s="27" t="s">
        <v>69</v>
      </c>
      <c r="F763" s="61" t="s">
        <v>123</v>
      </c>
      <c r="G763" s="40" t="s">
        <v>102</v>
      </c>
      <c r="H763" s="340">
        <f>0.48 * 0.3</f>
        <v>0.14399999999999999</v>
      </c>
      <c r="I763" s="208"/>
      <c r="J763" s="209"/>
      <c r="K763" s="209"/>
      <c r="L763" s="227"/>
      <c r="M763" s="42"/>
      <c r="N763" s="402"/>
      <c r="O763" s="402" t="str">
        <f t="shared" ref="O763" si="331">CONCATENATE(C763,D763)</f>
        <v>거치대 철거(기존)통신설비공</v>
      </c>
      <c r="P763" s="402">
        <f t="shared" ref="P763" si="332">J763</f>
        <v>0</v>
      </c>
      <c r="Q763" s="402">
        <f t="shared" ref="Q763" si="333">K763</f>
        <v>0</v>
      </c>
      <c r="R763" s="402">
        <f t="shared" ref="R763" si="334">L763</f>
        <v>0</v>
      </c>
      <c r="S763" s="402"/>
    </row>
    <row r="764" spans="1:20" ht="26.1" customHeight="1">
      <c r="B764" s="37"/>
      <c r="C764" s="38" t="s">
        <v>2185</v>
      </c>
      <c r="D764" s="39" t="s">
        <v>558</v>
      </c>
      <c r="E764" s="27" t="s">
        <v>69</v>
      </c>
      <c r="F764" s="61" t="s">
        <v>124</v>
      </c>
      <c r="G764" s="40" t="s">
        <v>102</v>
      </c>
      <c r="H764" s="340">
        <f>0.48 * 1.8</f>
        <v>0.86399999999999999</v>
      </c>
      <c r="I764" s="208"/>
      <c r="J764" s="209"/>
      <c r="K764" s="209"/>
      <c r="L764" s="227"/>
      <c r="M764" s="42"/>
      <c r="N764" s="402"/>
      <c r="O764" s="402" t="str">
        <f t="shared" si="322"/>
        <v>거치대 설치통신설비공</v>
      </c>
      <c r="P764" s="402">
        <f t="shared" si="323"/>
        <v>0</v>
      </c>
      <c r="Q764" s="402">
        <f t="shared" si="324"/>
        <v>0</v>
      </c>
      <c r="R764" s="402">
        <f t="shared" si="325"/>
        <v>0</v>
      </c>
      <c r="S764" s="402"/>
    </row>
    <row r="765" spans="1:20" ht="26.1" customHeight="1">
      <c r="B765" s="138"/>
      <c r="C765" s="38"/>
      <c r="D765" s="39"/>
      <c r="E765" s="27"/>
      <c r="F765" s="61"/>
      <c r="G765" s="40"/>
      <c r="H765" s="41"/>
      <c r="I765" s="208"/>
      <c r="J765" s="209"/>
      <c r="K765" s="209"/>
      <c r="L765" s="227"/>
      <c r="M765" s="42"/>
      <c r="N765" s="402"/>
      <c r="O765" s="402" t="str">
        <f t="shared" si="322"/>
        <v/>
      </c>
      <c r="P765" s="402">
        <f t="shared" si="323"/>
        <v>0</v>
      </c>
      <c r="Q765" s="402">
        <f t="shared" si="324"/>
        <v>0</v>
      </c>
      <c r="R765" s="402">
        <f t="shared" si="325"/>
        <v>0</v>
      </c>
      <c r="S765" s="402"/>
    </row>
    <row r="766" spans="1:20" ht="25.5" customHeight="1">
      <c r="B766" s="314">
        <f>B759+1</f>
        <v>511</v>
      </c>
      <c r="C766" s="315" t="s">
        <v>1727</v>
      </c>
      <c r="D766" s="316" t="s">
        <v>1448</v>
      </c>
      <c r="E766" s="317" t="s">
        <v>74</v>
      </c>
      <c r="F766" s="318"/>
      <c r="G766" s="319"/>
      <c r="H766" s="320"/>
      <c r="I766" s="321"/>
      <c r="J766" s="321"/>
      <c r="K766" s="321"/>
      <c r="L766" s="321"/>
      <c r="M766" s="322" t="s">
        <v>559</v>
      </c>
      <c r="N766" s="402"/>
      <c r="O766" s="402" t="str">
        <f t="shared" ref="O766:O771" si="335">CONCATENATE(C766,D766)</f>
        <v>축전지 설치대 설치전면도어형, 1열 3단, 370*585*740㎜, 바퀴포함</v>
      </c>
      <c r="P766" s="402">
        <f t="shared" ref="P766:P771" si="336">J766</f>
        <v>0</v>
      </c>
      <c r="Q766" s="402">
        <f t="shared" ref="Q766:Q771" si="337">K766</f>
        <v>0</v>
      </c>
      <c r="R766" s="402">
        <f t="shared" ref="R766:R771" si="338">L766</f>
        <v>0</v>
      </c>
      <c r="S766" s="402"/>
    </row>
    <row r="767" spans="1:20" ht="26.1" customHeight="1">
      <c r="B767" s="29"/>
      <c r="C767" s="47" t="s">
        <v>1404</v>
      </c>
      <c r="D767" s="30"/>
      <c r="E767" s="31"/>
      <c r="F767" s="32"/>
      <c r="G767" s="33"/>
      <c r="H767" s="34"/>
      <c r="I767" s="211"/>
      <c r="J767" s="212"/>
      <c r="K767" s="212"/>
      <c r="L767" s="226"/>
      <c r="M767" s="35"/>
      <c r="N767" s="402"/>
      <c r="O767" s="402" t="str">
        <f t="shared" si="335"/>
        <v>재료비</v>
      </c>
      <c r="P767" s="402">
        <f t="shared" si="336"/>
        <v>0</v>
      </c>
      <c r="Q767" s="402">
        <f t="shared" si="337"/>
        <v>0</v>
      </c>
      <c r="R767" s="402">
        <f t="shared" si="338"/>
        <v>0</v>
      </c>
      <c r="S767" s="402"/>
    </row>
    <row r="768" spans="1:20" ht="26.1" customHeight="1">
      <c r="B768" s="37"/>
      <c r="C768" s="38" t="s">
        <v>1606</v>
      </c>
      <c r="D768" s="39" t="s">
        <v>1448</v>
      </c>
      <c r="E768" s="27" t="s">
        <v>30</v>
      </c>
      <c r="F768" s="61">
        <v>1</v>
      </c>
      <c r="G768" s="40" t="s">
        <v>102</v>
      </c>
      <c r="H768" s="41">
        <f>F768</f>
        <v>1</v>
      </c>
      <c r="I768" s="208"/>
      <c r="J768" s="209"/>
      <c r="K768" s="209"/>
      <c r="L768" s="227"/>
      <c r="M768" s="42"/>
      <c r="N768" s="402"/>
      <c r="O768" s="402" t="str">
        <f t="shared" si="335"/>
        <v>축전지 설치대전면도어형, 1열 3단, 370*585*740㎜, 바퀴포함</v>
      </c>
      <c r="P768" s="402">
        <f t="shared" si="336"/>
        <v>0</v>
      </c>
      <c r="Q768" s="402">
        <f t="shared" si="337"/>
        <v>0</v>
      </c>
      <c r="R768" s="402">
        <f t="shared" si="338"/>
        <v>0</v>
      </c>
      <c r="S768" s="402"/>
    </row>
    <row r="769" spans="2:19" ht="26.1" customHeight="1">
      <c r="B769" s="37"/>
      <c r="C769" s="60" t="s">
        <v>33</v>
      </c>
      <c r="D769" s="39"/>
      <c r="E769" s="26"/>
      <c r="F769" s="61"/>
      <c r="G769" s="40"/>
      <c r="H769" s="41"/>
      <c r="I769" s="208"/>
      <c r="J769" s="209"/>
      <c r="K769" s="209"/>
      <c r="L769" s="227"/>
      <c r="M769" s="42"/>
      <c r="N769" s="402"/>
      <c r="O769" s="402" t="str">
        <f t="shared" si="335"/>
        <v>노무비</v>
      </c>
      <c r="P769" s="402">
        <f t="shared" si="336"/>
        <v>0</v>
      </c>
      <c r="Q769" s="402">
        <f t="shared" si="337"/>
        <v>0</v>
      </c>
      <c r="R769" s="402">
        <f t="shared" si="338"/>
        <v>0</v>
      </c>
      <c r="S769" s="402"/>
    </row>
    <row r="770" spans="2:19" ht="26.1" customHeight="1">
      <c r="B770" s="37"/>
      <c r="C770" s="38" t="s">
        <v>1728</v>
      </c>
      <c r="D770" s="39" t="s">
        <v>558</v>
      </c>
      <c r="E770" s="27" t="s">
        <v>69</v>
      </c>
      <c r="F770" s="61">
        <v>0.48</v>
      </c>
      <c r="G770" s="40" t="s">
        <v>102</v>
      </c>
      <c r="H770" s="340">
        <v>0.48</v>
      </c>
      <c r="I770" s="208"/>
      <c r="J770" s="209"/>
      <c r="K770" s="209"/>
      <c r="L770" s="227"/>
      <c r="M770" s="42"/>
      <c r="N770" s="402"/>
      <c r="O770" s="402" t="str">
        <f t="shared" si="335"/>
        <v>거치대 설치통신설비공</v>
      </c>
      <c r="P770" s="402">
        <f t="shared" si="336"/>
        <v>0</v>
      </c>
      <c r="Q770" s="402">
        <f t="shared" si="337"/>
        <v>0</v>
      </c>
      <c r="R770" s="402">
        <f t="shared" si="338"/>
        <v>0</v>
      </c>
      <c r="S770" s="402"/>
    </row>
    <row r="771" spans="2:19" ht="26.1" customHeight="1">
      <c r="B771" s="418"/>
      <c r="C771" s="80"/>
      <c r="D771" s="81"/>
      <c r="E771" s="28"/>
      <c r="F771" s="82"/>
      <c r="G771" s="83"/>
      <c r="H771" s="84"/>
      <c r="I771" s="214"/>
      <c r="J771" s="215"/>
      <c r="K771" s="215"/>
      <c r="L771" s="228"/>
      <c r="M771" s="85"/>
      <c r="N771" s="402"/>
      <c r="O771" s="402" t="str">
        <f t="shared" si="335"/>
        <v/>
      </c>
      <c r="P771" s="402">
        <f t="shared" si="336"/>
        <v>0</v>
      </c>
      <c r="Q771" s="402">
        <f t="shared" si="337"/>
        <v>0</v>
      </c>
      <c r="R771" s="402">
        <f t="shared" si="338"/>
        <v>0</v>
      </c>
      <c r="S771" s="402"/>
    </row>
    <row r="772" spans="2:19" ht="26.1" customHeight="1">
      <c r="B772" s="314">
        <f>B766+1</f>
        <v>512</v>
      </c>
      <c r="C772" s="315" t="s">
        <v>2180</v>
      </c>
      <c r="D772" s="316" t="s">
        <v>555</v>
      </c>
      <c r="E772" s="317" t="s">
        <v>38</v>
      </c>
      <c r="F772" s="318"/>
      <c r="G772" s="319"/>
      <c r="H772" s="320"/>
      <c r="I772" s="321"/>
      <c r="J772" s="321"/>
      <c r="K772" s="321"/>
      <c r="L772" s="321"/>
      <c r="M772" s="322"/>
      <c r="N772" s="402"/>
      <c r="O772" s="402" t="str">
        <f t="shared" si="322"/>
        <v>강우량계 설치검정, DC 히터형, 바람막이 포함</v>
      </c>
      <c r="P772" s="402">
        <f t="shared" si="323"/>
        <v>0</v>
      </c>
      <c r="Q772" s="402">
        <f t="shared" si="324"/>
        <v>0</v>
      </c>
      <c r="R772" s="402">
        <f t="shared" si="325"/>
        <v>0</v>
      </c>
      <c r="S772" s="402"/>
    </row>
    <row r="773" spans="2:19" ht="26.1" customHeight="1">
      <c r="B773" s="37"/>
      <c r="C773" s="60" t="s">
        <v>33</v>
      </c>
      <c r="D773" s="39"/>
      <c r="E773" s="26"/>
      <c r="F773" s="61"/>
      <c r="G773" s="40"/>
      <c r="H773" s="41"/>
      <c r="I773" s="208"/>
      <c r="J773" s="209"/>
      <c r="K773" s="209"/>
      <c r="L773" s="227"/>
      <c r="M773" s="42"/>
      <c r="N773" s="402"/>
      <c r="O773" s="402" t="str">
        <f t="shared" si="322"/>
        <v>노무비</v>
      </c>
      <c r="P773" s="402">
        <f t="shared" si="323"/>
        <v>0</v>
      </c>
      <c r="Q773" s="402">
        <f t="shared" si="324"/>
        <v>0</v>
      </c>
      <c r="R773" s="402">
        <f t="shared" si="325"/>
        <v>0</v>
      </c>
      <c r="S773" s="402"/>
    </row>
    <row r="774" spans="2:19" ht="26.1" customHeight="1">
      <c r="B774" s="37"/>
      <c r="C774" s="38" t="s">
        <v>170</v>
      </c>
      <c r="D774" s="39" t="s">
        <v>67</v>
      </c>
      <c r="E774" s="27" t="s">
        <v>69</v>
      </c>
      <c r="F774" s="61" t="s">
        <v>1492</v>
      </c>
      <c r="G774" s="40" t="s">
        <v>102</v>
      </c>
      <c r="H774" s="41">
        <f>0.33*1.8</f>
        <v>0.59400000000000008</v>
      </c>
      <c r="I774" s="208"/>
      <c r="J774" s="209"/>
      <c r="K774" s="209"/>
      <c r="L774" s="227"/>
      <c r="M774" s="42" t="s">
        <v>169</v>
      </c>
      <c r="N774" s="402"/>
      <c r="O774" s="402" t="str">
        <f t="shared" ref="O774:O835" si="339">CONCATENATE(C774,D774)</f>
        <v>장비설치(수수기)통신설비공</v>
      </c>
      <c r="P774" s="402">
        <f t="shared" ref="P774:P835" si="340">J774</f>
        <v>0</v>
      </c>
      <c r="Q774" s="402">
        <f t="shared" ref="Q774:Q835" si="341">K774</f>
        <v>0</v>
      </c>
      <c r="R774" s="402">
        <f t="shared" ref="R774:R835" si="342">L774</f>
        <v>0</v>
      </c>
      <c r="S774" s="402"/>
    </row>
    <row r="775" spans="2:19" ht="26.1" customHeight="1">
      <c r="B775" s="138"/>
      <c r="C775" s="38"/>
      <c r="D775" s="39"/>
      <c r="E775" s="27"/>
      <c r="F775" s="61"/>
      <c r="G775" s="40"/>
      <c r="H775" s="41"/>
      <c r="I775" s="208"/>
      <c r="J775" s="209"/>
      <c r="K775" s="209"/>
      <c r="L775" s="227"/>
      <c r="M775" s="42"/>
      <c r="N775" s="402"/>
      <c r="O775" s="402" t="str">
        <f t="shared" si="339"/>
        <v/>
      </c>
      <c r="P775" s="402">
        <f t="shared" si="340"/>
        <v>0</v>
      </c>
      <c r="Q775" s="402">
        <f t="shared" si="341"/>
        <v>0</v>
      </c>
      <c r="R775" s="402">
        <f t="shared" si="342"/>
        <v>0</v>
      </c>
      <c r="S775" s="402"/>
    </row>
    <row r="776" spans="2:19" ht="26.1" customHeight="1">
      <c r="B776" s="314">
        <f>B772+1</f>
        <v>513</v>
      </c>
      <c r="C776" s="315" t="s">
        <v>2181</v>
      </c>
      <c r="D776" s="316" t="s">
        <v>1434</v>
      </c>
      <c r="E776" s="317" t="s">
        <v>38</v>
      </c>
      <c r="F776" s="318"/>
      <c r="G776" s="319"/>
      <c r="H776" s="320"/>
      <c r="I776" s="321"/>
      <c r="J776" s="321"/>
      <c r="K776" s="321"/>
      <c r="L776" s="321"/>
      <c r="M776" s="322"/>
      <c r="N776" s="402"/>
      <c r="O776" s="402" t="str">
        <f t="shared" si="339"/>
        <v>레이더식 수위계 설치80GHz, 검정, 단품</v>
      </c>
      <c r="P776" s="402">
        <f t="shared" si="340"/>
        <v>0</v>
      </c>
      <c r="Q776" s="402">
        <f t="shared" si="341"/>
        <v>0</v>
      </c>
      <c r="R776" s="402">
        <f t="shared" si="342"/>
        <v>0</v>
      </c>
      <c r="S776" s="402"/>
    </row>
    <row r="777" spans="2:19" ht="26.1" customHeight="1">
      <c r="B777" s="37"/>
      <c r="C777" s="60" t="s">
        <v>33</v>
      </c>
      <c r="D777" s="39"/>
      <c r="E777" s="27"/>
      <c r="F777" s="61"/>
      <c r="G777" s="40"/>
      <c r="H777" s="41"/>
      <c r="I777" s="208"/>
      <c r="J777" s="209"/>
      <c r="K777" s="209"/>
      <c r="L777" s="227"/>
      <c r="M777" s="42"/>
      <c r="N777" s="402"/>
      <c r="O777" s="402" t="str">
        <f t="shared" si="339"/>
        <v>노무비</v>
      </c>
      <c r="P777" s="402">
        <f t="shared" si="340"/>
        <v>0</v>
      </c>
      <c r="Q777" s="402">
        <f t="shared" si="341"/>
        <v>0</v>
      </c>
      <c r="R777" s="402">
        <f t="shared" si="342"/>
        <v>0</v>
      </c>
      <c r="S777" s="402"/>
    </row>
    <row r="778" spans="2:19" ht="26.1" customHeight="1">
      <c r="B778" s="37"/>
      <c r="C778" s="38" t="s">
        <v>159</v>
      </c>
      <c r="D778" s="39" t="s">
        <v>67</v>
      </c>
      <c r="E778" s="27" t="s">
        <v>69</v>
      </c>
      <c r="F778" s="61" t="s">
        <v>212</v>
      </c>
      <c r="G778" s="40" t="s">
        <v>102</v>
      </c>
      <c r="H778" s="41">
        <f>0.15 * 1.4</f>
        <v>0.21</v>
      </c>
      <c r="I778" s="208"/>
      <c r="J778" s="209"/>
      <c r="K778" s="209"/>
      <c r="L778" s="227"/>
      <c r="M778" s="42" t="s">
        <v>158</v>
      </c>
      <c r="N778" s="402"/>
      <c r="O778" s="402" t="str">
        <f t="shared" si="339"/>
        <v>브라켓 설치통신설비공</v>
      </c>
      <c r="P778" s="402">
        <f t="shared" si="340"/>
        <v>0</v>
      </c>
      <c r="Q778" s="402">
        <f t="shared" si="341"/>
        <v>0</v>
      </c>
      <c r="R778" s="402">
        <f t="shared" si="342"/>
        <v>0</v>
      </c>
      <c r="S778" s="402"/>
    </row>
    <row r="779" spans="2:19" ht="26.1" customHeight="1">
      <c r="B779" s="37"/>
      <c r="C779" s="38" t="s">
        <v>161</v>
      </c>
      <c r="D779" s="39" t="s">
        <v>67</v>
      </c>
      <c r="E779" s="27" t="s">
        <v>69</v>
      </c>
      <c r="F779" s="61" t="s">
        <v>213</v>
      </c>
      <c r="G779" s="40" t="s">
        <v>102</v>
      </c>
      <c r="H779" s="41">
        <f>0.1 * 1.4</f>
        <v>0.13999999999999999</v>
      </c>
      <c r="I779" s="208"/>
      <c r="J779" s="209"/>
      <c r="K779" s="209"/>
      <c r="L779" s="227"/>
      <c r="M779" s="42"/>
      <c r="N779" s="402"/>
      <c r="O779" s="402" t="str">
        <f t="shared" si="339"/>
        <v>센서 설치통신설비공</v>
      </c>
      <c r="P779" s="402">
        <f t="shared" si="340"/>
        <v>0</v>
      </c>
      <c r="Q779" s="402">
        <f t="shared" si="341"/>
        <v>0</v>
      </c>
      <c r="R779" s="402">
        <f t="shared" si="342"/>
        <v>0</v>
      </c>
      <c r="S779" s="402"/>
    </row>
    <row r="780" spans="2:19" ht="26.1" customHeight="1">
      <c r="B780" s="37"/>
      <c r="C780" s="38" t="s">
        <v>162</v>
      </c>
      <c r="D780" s="39" t="s">
        <v>67</v>
      </c>
      <c r="E780" s="27" t="s">
        <v>69</v>
      </c>
      <c r="F780" s="61" t="s">
        <v>1496</v>
      </c>
      <c r="G780" s="40" t="s">
        <v>102</v>
      </c>
      <c r="H780" s="41">
        <f>0.09 * 1.4</f>
        <v>0.126</v>
      </c>
      <c r="I780" s="208"/>
      <c r="J780" s="209"/>
      <c r="K780" s="209"/>
      <c r="L780" s="227"/>
      <c r="M780" s="42"/>
      <c r="N780" s="402"/>
      <c r="O780" s="402" t="str">
        <f t="shared" si="339"/>
        <v>시험통신설비공</v>
      </c>
      <c r="P780" s="402">
        <f t="shared" si="340"/>
        <v>0</v>
      </c>
      <c r="Q780" s="402">
        <f t="shared" si="341"/>
        <v>0</v>
      </c>
      <c r="R780" s="402">
        <f t="shared" si="342"/>
        <v>0</v>
      </c>
      <c r="S780" s="402"/>
    </row>
    <row r="781" spans="2:19" ht="26.1" customHeight="1">
      <c r="B781" s="37"/>
      <c r="C781" s="38"/>
      <c r="D781" s="39"/>
      <c r="E781" s="27"/>
      <c r="F781" s="61"/>
      <c r="G781" s="40"/>
      <c r="H781" s="41"/>
      <c r="I781" s="208"/>
      <c r="J781" s="209"/>
      <c r="K781" s="209"/>
      <c r="L781" s="227"/>
      <c r="M781" s="42"/>
      <c r="N781" s="402"/>
      <c r="O781" s="402" t="str">
        <f t="shared" si="339"/>
        <v/>
      </c>
      <c r="P781" s="402">
        <f t="shared" si="340"/>
        <v>0</v>
      </c>
      <c r="Q781" s="402">
        <f t="shared" si="341"/>
        <v>0</v>
      </c>
      <c r="R781" s="402">
        <f t="shared" si="342"/>
        <v>0</v>
      </c>
      <c r="S781" s="402"/>
    </row>
    <row r="782" spans="2:19" ht="26.1" customHeight="1">
      <c r="B782" s="314">
        <f>B776+1</f>
        <v>514</v>
      </c>
      <c r="C782" s="315" t="s">
        <v>2182</v>
      </c>
      <c r="D782" s="316" t="s">
        <v>571</v>
      </c>
      <c r="E782" s="317" t="s">
        <v>218</v>
      </c>
      <c r="F782" s="318"/>
      <c r="G782" s="319"/>
      <c r="H782" s="320"/>
      <c r="I782" s="321"/>
      <c r="J782" s="321"/>
      <c r="K782" s="321"/>
      <c r="L782" s="321"/>
      <c r="M782" s="322"/>
      <c r="N782" s="402"/>
      <c r="O782" s="402" t="str">
        <f t="shared" si="339"/>
        <v>전원케이블 설치TRF-CVV-SB 1.5SQ*2C</v>
      </c>
      <c r="P782" s="402">
        <f t="shared" si="340"/>
        <v>0</v>
      </c>
      <c r="Q782" s="402">
        <f t="shared" si="341"/>
        <v>0</v>
      </c>
      <c r="R782" s="402">
        <f t="shared" si="342"/>
        <v>0</v>
      </c>
      <c r="S782" s="402"/>
    </row>
    <row r="783" spans="2:19" ht="26.1" customHeight="1">
      <c r="B783" s="37"/>
      <c r="C783" s="60" t="s">
        <v>33</v>
      </c>
      <c r="D783" s="39"/>
      <c r="E783" s="26"/>
      <c r="F783" s="61"/>
      <c r="G783" s="40"/>
      <c r="H783" s="41"/>
      <c r="I783" s="208"/>
      <c r="J783" s="209"/>
      <c r="K783" s="209"/>
      <c r="L783" s="227"/>
      <c r="M783" s="42"/>
      <c r="N783" s="402"/>
      <c r="O783" s="402" t="str">
        <f t="shared" si="339"/>
        <v>노무비</v>
      </c>
      <c r="P783" s="402">
        <f t="shared" si="340"/>
        <v>0</v>
      </c>
      <c r="Q783" s="402">
        <f t="shared" si="341"/>
        <v>0</v>
      </c>
      <c r="R783" s="402">
        <f t="shared" si="342"/>
        <v>0</v>
      </c>
      <c r="S783" s="402"/>
    </row>
    <row r="784" spans="2:19" ht="26.1" customHeight="1">
      <c r="B784" s="37"/>
      <c r="C784" s="38" t="s">
        <v>174</v>
      </c>
      <c r="D784" s="39" t="s">
        <v>304</v>
      </c>
      <c r="E784" s="27" t="s">
        <v>69</v>
      </c>
      <c r="F784" s="61" t="s">
        <v>1497</v>
      </c>
      <c r="G784" s="40" t="s">
        <v>102</v>
      </c>
      <c r="H784" s="41">
        <f>0.12 / 10 * 1.9</f>
        <v>2.2800000000000001E-2</v>
      </c>
      <c r="I784" s="208"/>
      <c r="J784" s="209"/>
      <c r="K784" s="209"/>
      <c r="L784" s="227"/>
      <c r="M784" s="42" t="s">
        <v>173</v>
      </c>
      <c r="N784" s="402"/>
      <c r="O784" s="402" t="str">
        <f t="shared" si="339"/>
        <v>제어용케이블 포설통신케이블공</v>
      </c>
      <c r="P784" s="402">
        <f t="shared" si="340"/>
        <v>0</v>
      </c>
      <c r="Q784" s="402">
        <f t="shared" si="341"/>
        <v>0</v>
      </c>
      <c r="R784" s="402">
        <f t="shared" si="342"/>
        <v>0</v>
      </c>
      <c r="S784" s="402"/>
    </row>
    <row r="785" spans="1:20" ht="26.1" customHeight="1">
      <c r="B785" s="101"/>
      <c r="C785" s="102"/>
      <c r="D785" s="134"/>
      <c r="E785" s="103"/>
      <c r="F785" s="135"/>
      <c r="G785" s="136"/>
      <c r="H785" s="137"/>
      <c r="I785" s="216"/>
      <c r="J785" s="217"/>
      <c r="K785" s="217"/>
      <c r="L785" s="230"/>
      <c r="M785" s="104"/>
      <c r="N785" s="402"/>
      <c r="O785" s="402" t="str">
        <f t="shared" si="339"/>
        <v/>
      </c>
      <c r="P785" s="402">
        <f t="shared" si="340"/>
        <v>0</v>
      </c>
      <c r="Q785" s="402">
        <f t="shared" si="341"/>
        <v>0</v>
      </c>
      <c r="R785" s="402">
        <f t="shared" si="342"/>
        <v>0</v>
      </c>
      <c r="S785" s="402"/>
    </row>
    <row r="786" spans="1:20" ht="26.1" customHeight="1">
      <c r="B786" s="101"/>
      <c r="C786" s="102"/>
      <c r="D786" s="134"/>
      <c r="E786" s="103"/>
      <c r="F786" s="135"/>
      <c r="G786" s="136"/>
      <c r="H786" s="137"/>
      <c r="I786" s="216"/>
      <c r="J786" s="217"/>
      <c r="K786" s="217"/>
      <c r="L786" s="230"/>
      <c r="M786" s="104"/>
      <c r="N786" s="402"/>
      <c r="O786" s="402" t="str">
        <f t="shared" si="339"/>
        <v/>
      </c>
      <c r="P786" s="402">
        <f t="shared" si="340"/>
        <v>0</v>
      </c>
      <c r="Q786" s="402">
        <f t="shared" si="341"/>
        <v>0</v>
      </c>
      <c r="R786" s="402">
        <f t="shared" si="342"/>
        <v>0</v>
      </c>
      <c r="S786" s="402"/>
    </row>
    <row r="787" spans="1:20" ht="26.1" customHeight="1">
      <c r="B787" s="314">
        <f>B782+1</f>
        <v>515</v>
      </c>
      <c r="C787" s="315" t="s">
        <v>2183</v>
      </c>
      <c r="D787" s="316" t="s">
        <v>557</v>
      </c>
      <c r="E787" s="317" t="s">
        <v>78</v>
      </c>
      <c r="F787" s="318"/>
      <c r="G787" s="319"/>
      <c r="H787" s="320"/>
      <c r="I787" s="321"/>
      <c r="J787" s="321"/>
      <c r="K787" s="321"/>
      <c r="L787" s="321"/>
      <c r="M787" s="322"/>
      <c r="N787" s="402"/>
      <c r="O787" s="402" t="str">
        <f t="shared" si="339"/>
        <v>후렉시블 전선관 설치SW, 22㎜</v>
      </c>
      <c r="P787" s="402">
        <f t="shared" si="340"/>
        <v>0</v>
      </c>
      <c r="Q787" s="402">
        <f t="shared" si="341"/>
        <v>0</v>
      </c>
      <c r="R787" s="402">
        <f t="shared" si="342"/>
        <v>0</v>
      </c>
      <c r="S787" s="402"/>
    </row>
    <row r="788" spans="1:20" ht="26.1" customHeight="1">
      <c r="B788" s="36"/>
      <c r="C788" s="86" t="s">
        <v>33</v>
      </c>
      <c r="D788" s="30"/>
      <c r="E788" s="31"/>
      <c r="F788" s="87"/>
      <c r="G788" s="33"/>
      <c r="H788" s="34"/>
      <c r="I788" s="211"/>
      <c r="J788" s="212"/>
      <c r="K788" s="212"/>
      <c r="L788" s="226"/>
      <c r="M788" s="35"/>
      <c r="N788" s="402"/>
      <c r="O788" s="402" t="str">
        <f t="shared" si="339"/>
        <v>노무비</v>
      </c>
      <c r="P788" s="402">
        <f t="shared" si="340"/>
        <v>0</v>
      </c>
      <c r="Q788" s="402">
        <f t="shared" si="341"/>
        <v>0</v>
      </c>
      <c r="R788" s="402">
        <f t="shared" si="342"/>
        <v>0</v>
      </c>
      <c r="S788" s="402"/>
    </row>
    <row r="789" spans="1:20" ht="26.1" customHeight="1">
      <c r="B789" s="37"/>
      <c r="C789" s="38" t="s">
        <v>1664</v>
      </c>
      <c r="D789" s="39" t="s">
        <v>66</v>
      </c>
      <c r="E789" s="27" t="s">
        <v>69</v>
      </c>
      <c r="F789" s="61" t="s">
        <v>1669</v>
      </c>
      <c r="G789" s="40" t="s">
        <v>102</v>
      </c>
      <c r="H789" s="41">
        <f>0.59 / 10 * 1.4</f>
        <v>8.2599999999999993E-2</v>
      </c>
      <c r="I789" s="208"/>
      <c r="J789" s="209"/>
      <c r="K789" s="209"/>
      <c r="L789" s="227"/>
      <c r="M789" s="42" t="s">
        <v>176</v>
      </c>
      <c r="N789" s="402"/>
      <c r="O789" s="402" t="str">
        <f t="shared" si="339"/>
        <v>금속제 가요 전선관 배관통신내선공</v>
      </c>
      <c r="P789" s="402">
        <f t="shared" si="340"/>
        <v>0</v>
      </c>
      <c r="Q789" s="402">
        <f t="shared" si="341"/>
        <v>0</v>
      </c>
      <c r="R789" s="402">
        <f t="shared" si="342"/>
        <v>0</v>
      </c>
      <c r="S789" s="402"/>
    </row>
    <row r="790" spans="1:20" ht="26.1" customHeight="1">
      <c r="B790" s="37"/>
      <c r="C790" s="38"/>
      <c r="D790" s="39"/>
      <c r="E790" s="27"/>
      <c r="F790" s="61"/>
      <c r="G790" s="40"/>
      <c r="H790" s="41"/>
      <c r="I790" s="208"/>
      <c r="J790" s="209"/>
      <c r="K790" s="209"/>
      <c r="L790" s="227"/>
      <c r="M790" s="42"/>
      <c r="N790" s="402"/>
      <c r="O790" s="402" t="str">
        <f t="shared" si="339"/>
        <v/>
      </c>
      <c r="P790" s="402">
        <f t="shared" si="340"/>
        <v>0</v>
      </c>
      <c r="Q790" s="402">
        <f t="shared" si="341"/>
        <v>0</v>
      </c>
      <c r="R790" s="402">
        <f t="shared" si="342"/>
        <v>0</v>
      </c>
      <c r="S790" s="402"/>
    </row>
    <row r="791" spans="1:20" ht="26.1" customHeight="1">
      <c r="B791" s="37"/>
      <c r="C791" s="38"/>
      <c r="D791" s="39"/>
      <c r="E791" s="27"/>
      <c r="F791" s="61"/>
      <c r="G791" s="40"/>
      <c r="H791" s="41"/>
      <c r="I791" s="208"/>
      <c r="J791" s="209"/>
      <c r="K791" s="209"/>
      <c r="L791" s="227"/>
      <c r="M791" s="42"/>
      <c r="N791" s="402"/>
      <c r="O791" s="402" t="str">
        <f t="shared" si="339"/>
        <v/>
      </c>
      <c r="P791" s="402">
        <f t="shared" si="340"/>
        <v>0</v>
      </c>
      <c r="Q791" s="402">
        <f t="shared" si="341"/>
        <v>0</v>
      </c>
      <c r="R791" s="402">
        <f t="shared" si="342"/>
        <v>0</v>
      </c>
      <c r="S791" s="402"/>
    </row>
    <row r="792" spans="1:20" ht="26.1" customHeight="1">
      <c r="B792" s="314">
        <f>B787+1</f>
        <v>516</v>
      </c>
      <c r="C792" s="315" t="s">
        <v>1432</v>
      </c>
      <c r="D792" s="316" t="s">
        <v>363</v>
      </c>
      <c r="E792" s="317" t="s">
        <v>30</v>
      </c>
      <c r="F792" s="318"/>
      <c r="G792" s="319"/>
      <c r="H792" s="320"/>
      <c r="I792" s="321"/>
      <c r="J792" s="321"/>
      <c r="K792" s="321"/>
      <c r="L792" s="321"/>
      <c r="M792" s="322"/>
      <c r="N792" s="402"/>
      <c r="O792" s="402" t="str">
        <f t="shared" si="339"/>
        <v>레이더식수위계 거치대 설치거치대, 보호함 포함</v>
      </c>
      <c r="P792" s="402">
        <f t="shared" si="340"/>
        <v>0</v>
      </c>
      <c r="Q792" s="402">
        <f t="shared" si="341"/>
        <v>0</v>
      </c>
      <c r="R792" s="402">
        <f t="shared" si="342"/>
        <v>0</v>
      </c>
      <c r="S792" s="402"/>
    </row>
    <row r="793" spans="1:20" ht="26.1" customHeight="1">
      <c r="B793" s="29"/>
      <c r="C793" s="47" t="s">
        <v>1404</v>
      </c>
      <c r="D793" s="30"/>
      <c r="E793" s="31"/>
      <c r="F793" s="32"/>
      <c r="G793" s="33"/>
      <c r="H793" s="34"/>
      <c r="I793" s="211"/>
      <c r="J793" s="222"/>
      <c r="K793" s="212"/>
      <c r="L793" s="226"/>
      <c r="M793" s="35"/>
      <c r="N793" s="402"/>
      <c r="O793" s="402" t="str">
        <f t="shared" si="339"/>
        <v>재료비</v>
      </c>
      <c r="P793" s="402">
        <f t="shared" si="340"/>
        <v>0</v>
      </c>
      <c r="Q793" s="402">
        <f t="shared" si="341"/>
        <v>0</v>
      </c>
      <c r="R793" s="402">
        <f t="shared" si="342"/>
        <v>0</v>
      </c>
      <c r="S793" s="402"/>
    </row>
    <row r="794" spans="1:20" ht="26.1" customHeight="1">
      <c r="B794" s="126"/>
      <c r="C794" s="39" t="s">
        <v>358</v>
      </c>
      <c r="D794" s="39" t="s">
        <v>359</v>
      </c>
      <c r="E794" s="27" t="s">
        <v>74</v>
      </c>
      <c r="F794" s="128">
        <v>1</v>
      </c>
      <c r="G794" s="40" t="s">
        <v>102</v>
      </c>
      <c r="H794" s="340">
        <f t="shared" ref="H794:H795" si="343">F794</f>
        <v>1</v>
      </c>
      <c r="I794" s="208"/>
      <c r="J794" s="209"/>
      <c r="K794" s="209"/>
      <c r="L794" s="227"/>
      <c r="M794" s="111"/>
      <c r="N794" s="402"/>
      <c r="O794" s="402" t="str">
        <f t="shared" si="339"/>
        <v>레이더식수위계 거치대1.2mx200(mm)</v>
      </c>
      <c r="P794" s="402">
        <f t="shared" si="340"/>
        <v>0</v>
      </c>
      <c r="Q794" s="402">
        <f t="shared" si="341"/>
        <v>0</v>
      </c>
      <c r="R794" s="402">
        <f t="shared" si="342"/>
        <v>0</v>
      </c>
      <c r="S794" s="402"/>
    </row>
    <row r="795" spans="1:20" ht="26.1" customHeight="1">
      <c r="B795" s="48"/>
      <c r="C795" s="39" t="s">
        <v>360</v>
      </c>
      <c r="D795" s="39" t="s">
        <v>361</v>
      </c>
      <c r="E795" s="27" t="s">
        <v>74</v>
      </c>
      <c r="F795" s="723">
        <v>1</v>
      </c>
      <c r="G795" s="40" t="s">
        <v>102</v>
      </c>
      <c r="H795" s="340">
        <f t="shared" si="343"/>
        <v>1</v>
      </c>
      <c r="I795" s="208"/>
      <c r="J795" s="209"/>
      <c r="K795" s="209"/>
      <c r="L795" s="227"/>
      <c r="M795" s="42"/>
      <c r="N795" s="402"/>
      <c r="O795" s="402" t="str">
        <f t="shared" si="339"/>
        <v>레이더식수위계 보호함SUS, 300x300x300(mm)</v>
      </c>
      <c r="P795" s="402">
        <f t="shared" si="340"/>
        <v>0</v>
      </c>
      <c r="Q795" s="402">
        <f t="shared" si="341"/>
        <v>0</v>
      </c>
      <c r="R795" s="402">
        <f t="shared" si="342"/>
        <v>0</v>
      </c>
      <c r="S795" s="402"/>
    </row>
    <row r="796" spans="1:20" ht="26.1" customHeight="1">
      <c r="B796" s="126"/>
      <c r="C796" s="546" t="s">
        <v>33</v>
      </c>
      <c r="D796" s="127"/>
      <c r="E796" s="131"/>
      <c r="F796" s="128"/>
      <c r="G796" s="129"/>
      <c r="H796" s="130"/>
      <c r="I796" s="218"/>
      <c r="J796" s="219"/>
      <c r="K796" s="219"/>
      <c r="L796" s="231"/>
      <c r="M796" s="111"/>
      <c r="N796" s="402"/>
      <c r="O796" s="402" t="str">
        <f t="shared" si="339"/>
        <v>노무비</v>
      </c>
      <c r="P796" s="402">
        <f t="shared" si="340"/>
        <v>0</v>
      </c>
      <c r="Q796" s="402">
        <f t="shared" si="341"/>
        <v>0</v>
      </c>
      <c r="R796" s="402">
        <f t="shared" si="342"/>
        <v>0</v>
      </c>
      <c r="S796" s="402"/>
    </row>
    <row r="797" spans="1:20" ht="26.1" customHeight="1">
      <c r="B797" s="126"/>
      <c r="C797" s="39"/>
      <c r="D797" s="39" t="s">
        <v>67</v>
      </c>
      <c r="E797" s="27" t="s">
        <v>69</v>
      </c>
      <c r="F797" s="128">
        <v>0.15</v>
      </c>
      <c r="G797" s="40" t="s">
        <v>102</v>
      </c>
      <c r="H797" s="340">
        <f t="shared" ref="H797" si="344">F797</f>
        <v>0.15</v>
      </c>
      <c r="I797" s="208"/>
      <c r="J797" s="209"/>
      <c r="K797" s="209"/>
      <c r="L797" s="227"/>
      <c r="M797" s="111" t="s">
        <v>362</v>
      </c>
      <c r="N797" s="402"/>
      <c r="O797" s="402" t="str">
        <f t="shared" si="339"/>
        <v>통신설비공</v>
      </c>
      <c r="P797" s="402">
        <f t="shared" si="340"/>
        <v>0</v>
      </c>
      <c r="Q797" s="402">
        <f t="shared" si="341"/>
        <v>0</v>
      </c>
      <c r="R797" s="402">
        <f t="shared" si="342"/>
        <v>0</v>
      </c>
      <c r="S797" s="402"/>
    </row>
    <row r="798" spans="1:20" ht="26.1" customHeight="1">
      <c r="B798" s="37"/>
      <c r="C798" s="38"/>
      <c r="D798" s="39"/>
      <c r="E798" s="27"/>
      <c r="F798" s="61"/>
      <c r="G798" s="40"/>
      <c r="H798" s="41"/>
      <c r="I798" s="208"/>
      <c r="J798" s="209"/>
      <c r="K798" s="209"/>
      <c r="L798" s="227"/>
      <c r="M798" s="42"/>
      <c r="N798" s="402"/>
      <c r="O798" s="402" t="str">
        <f t="shared" si="339"/>
        <v/>
      </c>
      <c r="P798" s="402">
        <f t="shared" si="340"/>
        <v>0</v>
      </c>
      <c r="Q798" s="402">
        <f t="shared" si="341"/>
        <v>0</v>
      </c>
      <c r="R798" s="402">
        <f t="shared" si="342"/>
        <v>0</v>
      </c>
      <c r="S798" s="402"/>
    </row>
    <row r="799" spans="1:20" s="323" customFormat="1" ht="26.1" customHeight="1">
      <c r="A799" s="313"/>
      <c r="B799" s="314">
        <f>B792+1</f>
        <v>517</v>
      </c>
      <c r="C799" s="315" t="s">
        <v>2184</v>
      </c>
      <c r="D799" s="316" t="s">
        <v>91</v>
      </c>
      <c r="E799" s="317" t="s">
        <v>78</v>
      </c>
      <c r="F799" s="318"/>
      <c r="G799" s="319"/>
      <c r="H799" s="320"/>
      <c r="I799" s="321"/>
      <c r="J799" s="321"/>
      <c r="K799" s="321"/>
      <c r="L799" s="321"/>
      <c r="M799" s="322"/>
      <c r="N799" s="402"/>
      <c r="O799" s="402" t="str">
        <f t="shared" si="339"/>
        <v>태양전지 케이블 설치F-CV 4.0㎟ / 2C</v>
      </c>
      <c r="P799" s="402">
        <f t="shared" si="340"/>
        <v>0</v>
      </c>
      <c r="Q799" s="402">
        <f t="shared" si="341"/>
        <v>0</v>
      </c>
      <c r="R799" s="402">
        <f t="shared" si="342"/>
        <v>0</v>
      </c>
      <c r="S799" s="402"/>
      <c r="T799" s="385"/>
    </row>
    <row r="800" spans="1:20" ht="26.1" customHeight="1">
      <c r="B800" s="36"/>
      <c r="C800" s="86" t="s">
        <v>33</v>
      </c>
      <c r="D800" s="30"/>
      <c r="E800" s="31"/>
      <c r="F800" s="87"/>
      <c r="G800" s="33"/>
      <c r="H800" s="34"/>
      <c r="I800" s="211"/>
      <c r="J800" s="212"/>
      <c r="K800" s="212"/>
      <c r="L800" s="226"/>
      <c r="M800" s="35"/>
      <c r="N800" s="402"/>
      <c r="O800" s="402" t="str">
        <f t="shared" si="339"/>
        <v>노무비</v>
      </c>
      <c r="P800" s="402">
        <f t="shared" si="340"/>
        <v>0</v>
      </c>
      <c r="Q800" s="402">
        <f t="shared" si="341"/>
        <v>0</v>
      </c>
      <c r="R800" s="402">
        <f t="shared" si="342"/>
        <v>0</v>
      </c>
      <c r="S800" s="402"/>
    </row>
    <row r="801" spans="1:20" ht="26.1" customHeight="1">
      <c r="B801" s="37"/>
      <c r="C801" s="38" t="s">
        <v>191</v>
      </c>
      <c r="D801" s="39" t="s">
        <v>304</v>
      </c>
      <c r="E801" s="27" t="s">
        <v>69</v>
      </c>
      <c r="F801" s="61" t="s">
        <v>1806</v>
      </c>
      <c r="G801" s="40" t="s">
        <v>102</v>
      </c>
      <c r="H801" s="41">
        <f>0.16 / 10 * 1.9</f>
        <v>3.04E-2</v>
      </c>
      <c r="I801" s="208"/>
      <c r="J801" s="209"/>
      <c r="K801" s="209"/>
      <c r="L801" s="227"/>
      <c r="M801" s="504" t="s">
        <v>189</v>
      </c>
      <c r="N801" s="402"/>
      <c r="O801" s="402" t="str">
        <f t="shared" si="339"/>
        <v>전원케이블 포설통신케이블공</v>
      </c>
      <c r="P801" s="402">
        <f t="shared" si="340"/>
        <v>0</v>
      </c>
      <c r="Q801" s="402">
        <f t="shared" si="341"/>
        <v>0</v>
      </c>
      <c r="R801" s="402">
        <f t="shared" si="342"/>
        <v>0</v>
      </c>
      <c r="S801" s="402"/>
    </row>
    <row r="802" spans="1:20" ht="26.1" customHeight="1">
      <c r="B802" s="37"/>
      <c r="C802" s="38"/>
      <c r="D802" s="39"/>
      <c r="E802" s="27"/>
      <c r="F802" s="61"/>
      <c r="G802" s="40"/>
      <c r="H802" s="41"/>
      <c r="I802" s="208"/>
      <c r="J802" s="209"/>
      <c r="K802" s="209"/>
      <c r="L802" s="227"/>
      <c r="M802" s="42"/>
      <c r="N802" s="402"/>
      <c r="O802" s="402" t="str">
        <f t="shared" si="339"/>
        <v/>
      </c>
      <c r="P802" s="402">
        <f t="shared" si="340"/>
        <v>0</v>
      </c>
      <c r="Q802" s="402">
        <f t="shared" si="341"/>
        <v>0</v>
      </c>
      <c r="R802" s="402">
        <f t="shared" si="342"/>
        <v>0</v>
      </c>
      <c r="S802" s="402"/>
    </row>
    <row r="803" spans="1:20" ht="26.1" customHeight="1">
      <c r="B803" s="37"/>
      <c r="C803" s="38"/>
      <c r="D803" s="39"/>
      <c r="E803" s="27"/>
      <c r="F803" s="61"/>
      <c r="G803" s="40"/>
      <c r="H803" s="41"/>
      <c r="I803" s="208"/>
      <c r="J803" s="209"/>
      <c r="K803" s="209"/>
      <c r="L803" s="227"/>
      <c r="M803" s="42"/>
      <c r="N803" s="402"/>
      <c r="O803" s="402" t="str">
        <f t="shared" si="339"/>
        <v/>
      </c>
      <c r="P803" s="402">
        <f t="shared" si="340"/>
        <v>0</v>
      </c>
      <c r="Q803" s="402">
        <f t="shared" si="341"/>
        <v>0</v>
      </c>
      <c r="R803" s="402">
        <f t="shared" si="342"/>
        <v>0</v>
      </c>
      <c r="S803" s="402"/>
    </row>
    <row r="804" spans="1:20" s="323" customFormat="1" ht="26.1" customHeight="1">
      <c r="A804" s="313"/>
      <c r="B804" s="329" t="s">
        <v>2427</v>
      </c>
      <c r="C804" s="330"/>
      <c r="D804" s="331"/>
      <c r="E804" s="332"/>
      <c r="F804" s="333"/>
      <c r="G804" s="334"/>
      <c r="H804" s="335"/>
      <c r="I804" s="336"/>
      <c r="J804" s="336"/>
      <c r="K804" s="336"/>
      <c r="L804" s="336"/>
      <c r="M804" s="337"/>
      <c r="N804" s="402"/>
      <c r="O804" s="402" t="str">
        <f t="shared" si="339"/>
        <v/>
      </c>
      <c r="P804" s="402">
        <f t="shared" si="340"/>
        <v>0</v>
      </c>
      <c r="Q804" s="402">
        <f t="shared" si="341"/>
        <v>0</v>
      </c>
      <c r="R804" s="402">
        <f t="shared" si="342"/>
        <v>0</v>
      </c>
      <c r="S804" s="402"/>
      <c r="T804" s="385"/>
    </row>
    <row r="805" spans="1:20" s="323" customFormat="1" ht="26.1" customHeight="1">
      <c r="A805" s="313"/>
      <c r="B805" s="314">
        <v>601</v>
      </c>
      <c r="C805" s="315" t="s">
        <v>1630</v>
      </c>
      <c r="D805" s="316" t="s">
        <v>1609</v>
      </c>
      <c r="E805" s="317" t="s">
        <v>38</v>
      </c>
      <c r="F805" s="318"/>
      <c r="G805" s="319"/>
      <c r="H805" s="320"/>
      <c r="I805" s="321"/>
      <c r="J805" s="321"/>
      <c r="K805" s="321"/>
      <c r="L805" s="321"/>
      <c r="M805" s="322"/>
      <c r="N805" s="402"/>
      <c r="O805" s="402" t="str">
        <f t="shared" ref="O805:O809" si="345">CONCATENATE(C805,D805)</f>
        <v>장비랙 철거/재설치600(W)*1400(H)*750(D)</v>
      </c>
      <c r="P805" s="402">
        <f t="shared" ref="P805:P809" si="346">J805</f>
        <v>0</v>
      </c>
      <c r="Q805" s="402">
        <f t="shared" ref="Q805:Q809" si="347">K805</f>
        <v>0</v>
      </c>
      <c r="R805" s="402">
        <f t="shared" ref="R805:R809" si="348">L805</f>
        <v>0</v>
      </c>
      <c r="S805" s="402"/>
      <c r="T805" s="385"/>
    </row>
    <row r="806" spans="1:20" ht="26.1" customHeight="1">
      <c r="B806" s="37"/>
      <c r="C806" s="60" t="s">
        <v>33</v>
      </c>
      <c r="D806" s="39"/>
      <c r="E806" s="26"/>
      <c r="F806" s="61"/>
      <c r="G806" s="40"/>
      <c r="H806" s="41"/>
      <c r="I806" s="208"/>
      <c r="J806" s="209"/>
      <c r="K806" s="209"/>
      <c r="L806" s="227"/>
      <c r="M806" s="42"/>
      <c r="N806" s="402"/>
      <c r="O806" s="402" t="str">
        <f t="shared" si="345"/>
        <v>노무비</v>
      </c>
      <c r="P806" s="402">
        <f t="shared" si="346"/>
        <v>0</v>
      </c>
      <c r="Q806" s="402">
        <f t="shared" si="347"/>
        <v>0</v>
      </c>
      <c r="R806" s="402">
        <f t="shared" si="348"/>
        <v>0</v>
      </c>
      <c r="S806" s="402"/>
    </row>
    <row r="807" spans="1:20" ht="26.1" customHeight="1">
      <c r="B807" s="48"/>
      <c r="C807" s="39" t="s">
        <v>121</v>
      </c>
      <c r="D807" s="39" t="s">
        <v>67</v>
      </c>
      <c r="E807" s="27" t="s">
        <v>69</v>
      </c>
      <c r="F807" s="61" t="s">
        <v>1498</v>
      </c>
      <c r="G807" s="40" t="s">
        <v>102</v>
      </c>
      <c r="H807" s="369">
        <f>0.48 * 1.3</f>
        <v>0.624</v>
      </c>
      <c r="I807" s="208"/>
      <c r="J807" s="209"/>
      <c r="K807" s="209"/>
      <c r="L807" s="227"/>
      <c r="M807" s="42" t="s">
        <v>136</v>
      </c>
      <c r="N807" s="402"/>
      <c r="O807" s="402" t="str">
        <f t="shared" si="345"/>
        <v>2.2m미만통신설비공</v>
      </c>
      <c r="P807" s="402">
        <f t="shared" si="346"/>
        <v>0</v>
      </c>
      <c r="Q807" s="402">
        <f t="shared" si="347"/>
        <v>0</v>
      </c>
      <c r="R807" s="402">
        <f t="shared" si="348"/>
        <v>0</v>
      </c>
      <c r="S807" s="402"/>
    </row>
    <row r="808" spans="1:20" ht="26.1" customHeight="1">
      <c r="B808" s="48"/>
      <c r="C808" s="39"/>
      <c r="D808" s="39"/>
      <c r="E808" s="27"/>
      <c r="F808" s="61"/>
      <c r="G808" s="40"/>
      <c r="H808" s="369"/>
      <c r="I808" s="208"/>
      <c r="J808" s="209"/>
      <c r="K808" s="209"/>
      <c r="L808" s="227"/>
      <c r="M808" s="42"/>
      <c r="N808" s="402"/>
      <c r="O808" s="402"/>
      <c r="P808" s="402"/>
      <c r="Q808" s="402"/>
      <c r="R808" s="402"/>
      <c r="S808" s="402"/>
    </row>
    <row r="809" spans="1:20" ht="26.1" customHeight="1">
      <c r="B809" s="37"/>
      <c r="C809" s="60"/>
      <c r="D809" s="39"/>
      <c r="E809" s="26"/>
      <c r="F809" s="61"/>
      <c r="G809" s="40"/>
      <c r="H809" s="41"/>
      <c r="I809" s="208"/>
      <c r="J809" s="209"/>
      <c r="K809" s="209"/>
      <c r="L809" s="227"/>
      <c r="M809" s="42"/>
      <c r="N809" s="402"/>
      <c r="O809" s="402" t="str">
        <f t="shared" si="345"/>
        <v/>
      </c>
      <c r="P809" s="402">
        <f t="shared" si="346"/>
        <v>0</v>
      </c>
      <c r="Q809" s="402">
        <f t="shared" si="347"/>
        <v>0</v>
      </c>
      <c r="R809" s="402">
        <f t="shared" si="348"/>
        <v>0</v>
      </c>
      <c r="S809" s="402"/>
    </row>
    <row r="810" spans="1:20" s="323" customFormat="1" ht="26.1" customHeight="1">
      <c r="A810" s="313"/>
      <c r="B810" s="314">
        <f>B805+1</f>
        <v>602</v>
      </c>
      <c r="C810" s="315" t="s">
        <v>112</v>
      </c>
      <c r="D810" s="316" t="s">
        <v>109</v>
      </c>
      <c r="E810" s="317" t="s">
        <v>74</v>
      </c>
      <c r="F810" s="318"/>
      <c r="G810" s="319"/>
      <c r="H810" s="320"/>
      <c r="I810" s="321"/>
      <c r="J810" s="321"/>
      <c r="K810" s="321"/>
      <c r="L810" s="321"/>
      <c r="M810" s="322"/>
      <c r="N810" s="402"/>
      <c r="O810" s="402" t="str">
        <f t="shared" si="339"/>
        <v>원격측정장치(RTU) 철거/재설치1200bps, 랙형</v>
      </c>
      <c r="P810" s="402">
        <f t="shared" si="340"/>
        <v>0</v>
      </c>
      <c r="Q810" s="402">
        <f t="shared" si="341"/>
        <v>0</v>
      </c>
      <c r="R810" s="402">
        <f t="shared" si="342"/>
        <v>0</v>
      </c>
      <c r="S810" s="402"/>
      <c r="T810" s="385"/>
    </row>
    <row r="811" spans="1:20" ht="26.1" customHeight="1">
      <c r="B811" s="138"/>
      <c r="C811" s="86" t="s">
        <v>33</v>
      </c>
      <c r="D811" s="30"/>
      <c r="E811" s="31"/>
      <c r="F811" s="87"/>
      <c r="G811" s="33"/>
      <c r="H811" s="34"/>
      <c r="I811" s="211"/>
      <c r="J811" s="212"/>
      <c r="K811" s="212"/>
      <c r="L811" s="226"/>
      <c r="M811" s="35"/>
      <c r="N811" s="402"/>
      <c r="O811" s="402" t="str">
        <f t="shared" si="339"/>
        <v>노무비</v>
      </c>
      <c r="P811" s="402">
        <f t="shared" si="340"/>
        <v>0</v>
      </c>
      <c r="Q811" s="402">
        <f t="shared" si="341"/>
        <v>0</v>
      </c>
      <c r="R811" s="402">
        <f t="shared" si="342"/>
        <v>0</v>
      </c>
      <c r="S811" s="402"/>
    </row>
    <row r="812" spans="1:20" ht="26.1" customHeight="1">
      <c r="B812" s="138"/>
      <c r="C812" s="38" t="s">
        <v>106</v>
      </c>
      <c r="D812" s="39" t="s">
        <v>67</v>
      </c>
      <c r="E812" s="27" t="s">
        <v>69</v>
      </c>
      <c r="F812" s="61" t="s">
        <v>113</v>
      </c>
      <c r="G812" s="40" t="s">
        <v>102</v>
      </c>
      <c r="H812" s="41">
        <f>0.5*1.5</f>
        <v>0.75</v>
      </c>
      <c r="I812" s="208"/>
      <c r="J812" s="209"/>
      <c r="K812" s="209"/>
      <c r="L812" s="227"/>
      <c r="M812" s="42" t="s">
        <v>134</v>
      </c>
      <c r="N812" s="402"/>
      <c r="O812" s="402" t="str">
        <f t="shared" si="339"/>
        <v>장치거치통신설비공</v>
      </c>
      <c r="P812" s="402">
        <f t="shared" si="340"/>
        <v>0</v>
      </c>
      <c r="Q812" s="402">
        <f t="shared" si="341"/>
        <v>0</v>
      </c>
      <c r="R812" s="402">
        <f t="shared" si="342"/>
        <v>0</v>
      </c>
      <c r="S812" s="402"/>
    </row>
    <row r="813" spans="1:20" ht="26.1" customHeight="1">
      <c r="B813" s="138"/>
      <c r="C813" s="38"/>
      <c r="D813" s="39"/>
      <c r="E813" s="27"/>
      <c r="F813" s="61"/>
      <c r="G813" s="40"/>
      <c r="H813" s="41"/>
      <c r="I813" s="208"/>
      <c r="J813" s="209"/>
      <c r="K813" s="209"/>
      <c r="L813" s="227"/>
      <c r="M813" s="42"/>
      <c r="N813" s="402"/>
      <c r="O813" s="402" t="str">
        <f t="shared" si="339"/>
        <v/>
      </c>
      <c r="P813" s="402">
        <f t="shared" si="340"/>
        <v>0</v>
      </c>
      <c r="Q813" s="402">
        <f t="shared" si="341"/>
        <v>0</v>
      </c>
      <c r="R813" s="402">
        <f t="shared" si="342"/>
        <v>0</v>
      </c>
      <c r="S813" s="402"/>
    </row>
    <row r="814" spans="1:20" ht="26.1" customHeight="1">
      <c r="B814" s="418"/>
      <c r="C814" s="81"/>
      <c r="D814" s="81"/>
      <c r="E814" s="28"/>
      <c r="F814" s="419"/>
      <c r="G814" s="420"/>
      <c r="H814" s="84"/>
      <c r="I814" s="214"/>
      <c r="J814" s="215"/>
      <c r="K814" s="421"/>
      <c r="L814" s="422"/>
      <c r="M814" s="423"/>
      <c r="N814" s="402"/>
      <c r="O814" s="402" t="str">
        <f t="shared" si="339"/>
        <v/>
      </c>
      <c r="P814" s="402">
        <f t="shared" si="340"/>
        <v>0</v>
      </c>
      <c r="Q814" s="402">
        <f t="shared" si="341"/>
        <v>0</v>
      </c>
      <c r="R814" s="402">
        <f t="shared" si="342"/>
        <v>0</v>
      </c>
      <c r="S814" s="402"/>
    </row>
    <row r="815" spans="1:20" ht="26.1" customHeight="1">
      <c r="B815" s="314">
        <f>B810+1</f>
        <v>603</v>
      </c>
      <c r="C815" s="315" t="s">
        <v>1499</v>
      </c>
      <c r="D815" s="315" t="s">
        <v>368</v>
      </c>
      <c r="E815" s="317" t="s">
        <v>30</v>
      </c>
      <c r="F815" s="324"/>
      <c r="G815" s="319"/>
      <c r="H815" s="320"/>
      <c r="I815" s="321"/>
      <c r="J815" s="321"/>
      <c r="K815" s="321"/>
      <c r="L815" s="321"/>
      <c r="M815" s="322"/>
      <c r="N815" s="402"/>
      <c r="O815" s="402" t="str">
        <f t="shared" si="339"/>
        <v xml:space="preserve">M2M 원격측정장치(RTU) 철거/재설치 M2M, BCD,HART, SDI-12, PULSE 포트 내장, 1분 10년 저장, 산업용SD메모리 </v>
      </c>
      <c r="P815" s="402">
        <f t="shared" si="340"/>
        <v>0</v>
      </c>
      <c r="Q815" s="402">
        <f t="shared" si="341"/>
        <v>0</v>
      </c>
      <c r="R815" s="402">
        <f t="shared" si="342"/>
        <v>0</v>
      </c>
      <c r="S815" s="402"/>
    </row>
    <row r="816" spans="1:20" ht="26.1" customHeight="1">
      <c r="B816" s="138"/>
      <c r="C816" s="86" t="s">
        <v>33</v>
      </c>
      <c r="D816" s="30"/>
      <c r="E816" s="31"/>
      <c r="F816" s="87"/>
      <c r="G816" s="33"/>
      <c r="H816" s="34"/>
      <c r="I816" s="211"/>
      <c r="J816" s="212"/>
      <c r="K816" s="212"/>
      <c r="L816" s="226"/>
      <c r="M816" s="35"/>
      <c r="N816" s="402"/>
      <c r="O816" s="402" t="str">
        <f t="shared" si="339"/>
        <v>노무비</v>
      </c>
      <c r="P816" s="402">
        <f t="shared" si="340"/>
        <v>0</v>
      </c>
      <c r="Q816" s="402">
        <f t="shared" si="341"/>
        <v>0</v>
      </c>
      <c r="R816" s="402">
        <f t="shared" si="342"/>
        <v>0</v>
      </c>
      <c r="S816" s="402"/>
    </row>
    <row r="817" spans="2:19" ht="26.1" customHeight="1">
      <c r="B817" s="138"/>
      <c r="C817" s="38"/>
      <c r="D817" s="39" t="s">
        <v>341</v>
      </c>
      <c r="E817" s="27" t="s">
        <v>69</v>
      </c>
      <c r="F817" s="61" t="s">
        <v>142</v>
      </c>
      <c r="G817" s="40" t="s">
        <v>102</v>
      </c>
      <c r="H817" s="41">
        <f>0.38*1.8</f>
        <v>0.68400000000000005</v>
      </c>
      <c r="I817" s="208"/>
      <c r="J817" s="209"/>
      <c r="K817" s="209"/>
      <c r="L817" s="227"/>
      <c r="M817" s="42" t="s">
        <v>135</v>
      </c>
      <c r="N817" s="402"/>
      <c r="O817" s="402" t="str">
        <f t="shared" si="339"/>
        <v>S/W시험사</v>
      </c>
      <c r="P817" s="402">
        <f t="shared" si="340"/>
        <v>0</v>
      </c>
      <c r="Q817" s="402">
        <f t="shared" si="341"/>
        <v>0</v>
      </c>
      <c r="R817" s="402">
        <f t="shared" si="342"/>
        <v>0</v>
      </c>
      <c r="S817" s="402"/>
    </row>
    <row r="818" spans="2:19" ht="26.1" customHeight="1">
      <c r="B818" s="138"/>
      <c r="C818" s="38"/>
      <c r="D818" s="39" t="s">
        <v>340</v>
      </c>
      <c r="E818" s="27" t="s">
        <v>69</v>
      </c>
      <c r="F818" s="61" t="s">
        <v>143</v>
      </c>
      <c r="G818" s="40" t="s">
        <v>102</v>
      </c>
      <c r="H818" s="41">
        <f>0.23*1.8</f>
        <v>0.41400000000000003</v>
      </c>
      <c r="I818" s="208"/>
      <c r="J818" s="209"/>
      <c r="K818" s="209"/>
      <c r="L818" s="227"/>
      <c r="M818" s="42"/>
      <c r="N818" s="402"/>
      <c r="O818" s="402" t="str">
        <f t="shared" si="339"/>
        <v>H/W시험사</v>
      </c>
      <c r="P818" s="402">
        <f t="shared" si="340"/>
        <v>0</v>
      </c>
      <c r="Q818" s="402">
        <f t="shared" si="341"/>
        <v>0</v>
      </c>
      <c r="R818" s="402">
        <f t="shared" si="342"/>
        <v>0</v>
      </c>
      <c r="S818" s="402"/>
    </row>
    <row r="819" spans="2:19" ht="26.1" customHeight="1">
      <c r="B819" s="138"/>
      <c r="C819" s="39"/>
      <c r="D819" s="39"/>
      <c r="E819" s="27"/>
      <c r="F819" s="107"/>
      <c r="G819" s="105"/>
      <c r="H819" s="41"/>
      <c r="I819" s="208"/>
      <c r="J819" s="209"/>
      <c r="K819" s="224"/>
      <c r="L819" s="223"/>
      <c r="M819" s="106"/>
      <c r="N819" s="402"/>
      <c r="O819" s="402" t="str">
        <f t="shared" si="339"/>
        <v/>
      </c>
      <c r="P819" s="402">
        <f t="shared" si="340"/>
        <v>0</v>
      </c>
      <c r="Q819" s="402">
        <f t="shared" si="341"/>
        <v>0</v>
      </c>
      <c r="R819" s="402">
        <f t="shared" si="342"/>
        <v>0</v>
      </c>
      <c r="S819" s="402"/>
    </row>
    <row r="820" spans="2:19" ht="26.1" customHeight="1">
      <c r="B820" s="314">
        <f>B815+1</f>
        <v>604</v>
      </c>
      <c r="C820" s="315" t="s">
        <v>1500</v>
      </c>
      <c r="D820" s="316" t="s">
        <v>128</v>
      </c>
      <c r="E820" s="317" t="s">
        <v>13</v>
      </c>
      <c r="F820" s="318"/>
      <c r="G820" s="319"/>
      <c r="H820" s="320"/>
      <c r="I820" s="321"/>
      <c r="J820" s="321"/>
      <c r="K820" s="321"/>
      <c r="L820" s="321"/>
      <c r="M820" s="322"/>
      <c r="N820" s="402"/>
      <c r="O820" s="402" t="str">
        <f t="shared" si="339"/>
        <v>VHF 송수신기 철거/재설치10W, 150MHz 대역</v>
      </c>
      <c r="P820" s="402">
        <f t="shared" si="340"/>
        <v>0</v>
      </c>
      <c r="Q820" s="402">
        <f t="shared" si="341"/>
        <v>0</v>
      </c>
      <c r="R820" s="402">
        <f t="shared" si="342"/>
        <v>0</v>
      </c>
      <c r="S820" s="402"/>
    </row>
    <row r="821" spans="2:19" ht="26.1" customHeight="1">
      <c r="B821" s="138"/>
      <c r="C821" s="86" t="s">
        <v>33</v>
      </c>
      <c r="D821" s="30"/>
      <c r="E821" s="31"/>
      <c r="F821" s="87"/>
      <c r="G821" s="33"/>
      <c r="H821" s="34"/>
      <c r="I821" s="211"/>
      <c r="J821" s="212"/>
      <c r="K821" s="212"/>
      <c r="L821" s="226"/>
      <c r="M821" s="35"/>
      <c r="N821" s="402"/>
      <c r="O821" s="402" t="str">
        <f t="shared" si="339"/>
        <v>노무비</v>
      </c>
      <c r="P821" s="402">
        <f t="shared" si="340"/>
        <v>0</v>
      </c>
      <c r="Q821" s="402">
        <f t="shared" si="341"/>
        <v>0</v>
      </c>
      <c r="R821" s="402">
        <f t="shared" si="342"/>
        <v>0</v>
      </c>
      <c r="S821" s="402"/>
    </row>
    <row r="822" spans="2:19" ht="26.1" customHeight="1">
      <c r="B822" s="138"/>
      <c r="C822" s="38" t="s">
        <v>130</v>
      </c>
      <c r="D822" s="39" t="s">
        <v>67</v>
      </c>
      <c r="E822" s="27" t="s">
        <v>69</v>
      </c>
      <c r="F822" s="61" t="s">
        <v>1486</v>
      </c>
      <c r="G822" s="40" t="s">
        <v>102</v>
      </c>
      <c r="H822" s="41">
        <f>0.5 * 0.6 * 1.8</f>
        <v>0.54</v>
      </c>
      <c r="I822" s="208"/>
      <c r="J822" s="209"/>
      <c r="K822" s="209"/>
      <c r="L822" s="227"/>
      <c r="M822" s="42" t="s">
        <v>129</v>
      </c>
      <c r="N822" s="402"/>
      <c r="O822" s="402" t="str">
        <f t="shared" si="339"/>
        <v>조립설치통신설비공</v>
      </c>
      <c r="P822" s="402">
        <f t="shared" si="340"/>
        <v>0</v>
      </c>
      <c r="Q822" s="402">
        <f t="shared" si="341"/>
        <v>0</v>
      </c>
      <c r="R822" s="402">
        <f t="shared" si="342"/>
        <v>0</v>
      </c>
      <c r="S822" s="402"/>
    </row>
    <row r="823" spans="2:19" ht="26.1" customHeight="1">
      <c r="B823" s="138"/>
      <c r="C823" s="38"/>
      <c r="D823" s="39"/>
      <c r="E823" s="27"/>
      <c r="F823" s="61"/>
      <c r="G823" s="40"/>
      <c r="H823" s="41"/>
      <c r="I823" s="208"/>
      <c r="J823" s="209"/>
      <c r="K823" s="209"/>
      <c r="L823" s="227"/>
      <c r="M823" s="42"/>
      <c r="N823" s="402"/>
      <c r="O823" s="402" t="str">
        <f t="shared" si="339"/>
        <v/>
      </c>
      <c r="P823" s="402">
        <f t="shared" si="340"/>
        <v>0</v>
      </c>
      <c r="Q823" s="402">
        <f t="shared" si="341"/>
        <v>0</v>
      </c>
      <c r="R823" s="402">
        <f t="shared" si="342"/>
        <v>0</v>
      </c>
      <c r="S823" s="402"/>
    </row>
    <row r="824" spans="2:19" ht="26.1" customHeight="1">
      <c r="B824" s="138"/>
      <c r="C824" s="38"/>
      <c r="D824" s="39"/>
      <c r="E824" s="27"/>
      <c r="F824" s="61"/>
      <c r="G824" s="40"/>
      <c r="H824" s="41"/>
      <c r="I824" s="208"/>
      <c r="J824" s="209"/>
      <c r="K824" s="209"/>
      <c r="L824" s="227"/>
      <c r="M824" s="42"/>
      <c r="N824" s="402"/>
      <c r="O824" s="402" t="str">
        <f t="shared" si="339"/>
        <v/>
      </c>
      <c r="P824" s="402">
        <f t="shared" si="340"/>
        <v>0</v>
      </c>
      <c r="Q824" s="402">
        <f t="shared" si="341"/>
        <v>0</v>
      </c>
      <c r="R824" s="402">
        <f t="shared" si="342"/>
        <v>0</v>
      </c>
      <c r="S824" s="402"/>
    </row>
    <row r="825" spans="2:19" ht="26.1" customHeight="1">
      <c r="B825" s="314">
        <f>B820+1</f>
        <v>605</v>
      </c>
      <c r="C825" s="315" t="s">
        <v>1501</v>
      </c>
      <c r="D825" s="316" t="s">
        <v>1421</v>
      </c>
      <c r="E825" s="317" t="s">
        <v>74</v>
      </c>
      <c r="F825" s="318"/>
      <c r="G825" s="319"/>
      <c r="H825" s="320"/>
      <c r="I825" s="321"/>
      <c r="J825" s="321"/>
      <c r="K825" s="321"/>
      <c r="L825" s="321"/>
      <c r="M825" s="322"/>
      <c r="N825" s="402"/>
      <c r="O825" s="402" t="str">
        <f t="shared" si="339"/>
        <v>LTE 라우터 철거/재설치LTE, RJ-45, VPN 탑재, 장착대 포함</v>
      </c>
      <c r="P825" s="402">
        <f t="shared" si="340"/>
        <v>0</v>
      </c>
      <c r="Q825" s="402">
        <f t="shared" si="341"/>
        <v>0</v>
      </c>
      <c r="R825" s="402">
        <f t="shared" si="342"/>
        <v>0</v>
      </c>
      <c r="S825" s="402"/>
    </row>
    <row r="826" spans="2:19" ht="26.1" customHeight="1">
      <c r="B826" s="138"/>
      <c r="C826" s="60" t="s">
        <v>33</v>
      </c>
      <c r="D826" s="39"/>
      <c r="E826" s="26"/>
      <c r="F826" s="61"/>
      <c r="G826" s="40"/>
      <c r="H826" s="41"/>
      <c r="I826" s="208"/>
      <c r="J826" s="209"/>
      <c r="K826" s="209"/>
      <c r="L826" s="227"/>
      <c r="M826" s="42"/>
      <c r="N826" s="402"/>
      <c r="O826" s="402" t="str">
        <f t="shared" si="339"/>
        <v>노무비</v>
      </c>
      <c r="P826" s="402">
        <f t="shared" si="340"/>
        <v>0</v>
      </c>
      <c r="Q826" s="402">
        <f t="shared" si="341"/>
        <v>0</v>
      </c>
      <c r="R826" s="402">
        <f t="shared" si="342"/>
        <v>0</v>
      </c>
      <c r="S826" s="402"/>
    </row>
    <row r="827" spans="2:19" ht="26.1" customHeight="1">
      <c r="B827" s="138"/>
      <c r="C827" s="38" t="s">
        <v>137</v>
      </c>
      <c r="D827" s="39" t="s">
        <v>558</v>
      </c>
      <c r="E827" s="27" t="s">
        <v>69</v>
      </c>
      <c r="F827" s="61" t="s">
        <v>1561</v>
      </c>
      <c r="G827" s="40" t="s">
        <v>102</v>
      </c>
      <c r="H827" s="41">
        <f>0.22*1.8</f>
        <v>0.39600000000000002</v>
      </c>
      <c r="I827" s="208"/>
      <c r="J827" s="209"/>
      <c r="K827" s="209"/>
      <c r="L827" s="227"/>
      <c r="M827" s="504" t="s">
        <v>1558</v>
      </c>
      <c r="N827" s="402"/>
      <c r="O827" s="402" t="str">
        <f t="shared" si="339"/>
        <v>MODEM 설치 및 기능시험통신설비공</v>
      </c>
      <c r="P827" s="402">
        <f t="shared" si="340"/>
        <v>0</v>
      </c>
      <c r="Q827" s="402">
        <f t="shared" si="341"/>
        <v>0</v>
      </c>
      <c r="R827" s="402">
        <f t="shared" si="342"/>
        <v>0</v>
      </c>
      <c r="S827" s="402"/>
    </row>
    <row r="828" spans="2:19" ht="26.1" customHeight="1">
      <c r="B828" s="138"/>
      <c r="C828" s="38"/>
      <c r="D828" s="39" t="s">
        <v>341</v>
      </c>
      <c r="E828" s="27" t="s">
        <v>69</v>
      </c>
      <c r="F828" s="61" t="s">
        <v>1561</v>
      </c>
      <c r="G828" s="40" t="s">
        <v>102</v>
      </c>
      <c r="H828" s="41">
        <f>0.22*1.8</f>
        <v>0.39600000000000002</v>
      </c>
      <c r="I828" s="208"/>
      <c r="J828" s="209"/>
      <c r="K828" s="209"/>
      <c r="L828" s="227"/>
      <c r="M828" s="42"/>
      <c r="N828" s="402"/>
      <c r="O828" s="402" t="str">
        <f t="shared" si="339"/>
        <v>S/W시험사</v>
      </c>
      <c r="P828" s="402">
        <f t="shared" si="340"/>
        <v>0</v>
      </c>
      <c r="Q828" s="402">
        <f t="shared" si="341"/>
        <v>0</v>
      </c>
      <c r="R828" s="402">
        <f t="shared" si="342"/>
        <v>0</v>
      </c>
      <c r="S828" s="402"/>
    </row>
    <row r="829" spans="2:19" ht="26.1" customHeight="1">
      <c r="B829" s="138"/>
      <c r="C829" s="38"/>
      <c r="D829" s="39"/>
      <c r="E829" s="27"/>
      <c r="F829" s="61"/>
      <c r="G829" s="40"/>
      <c r="H829" s="340"/>
      <c r="I829" s="208"/>
      <c r="J829" s="209"/>
      <c r="K829" s="209"/>
      <c r="L829" s="227"/>
      <c r="M829" s="42"/>
      <c r="N829" s="402"/>
      <c r="O829" s="402" t="str">
        <f t="shared" si="339"/>
        <v/>
      </c>
      <c r="P829" s="402">
        <f t="shared" si="340"/>
        <v>0</v>
      </c>
      <c r="Q829" s="402">
        <f t="shared" si="341"/>
        <v>0</v>
      </c>
      <c r="R829" s="402">
        <f t="shared" si="342"/>
        <v>0</v>
      </c>
      <c r="S829" s="402"/>
    </row>
    <row r="830" spans="2:19" ht="26.1" customHeight="1">
      <c r="B830" s="314">
        <f>B825+1</f>
        <v>606</v>
      </c>
      <c r="C830" s="315" t="s">
        <v>1502</v>
      </c>
      <c r="D830" s="316" t="s">
        <v>194</v>
      </c>
      <c r="E830" s="317" t="s">
        <v>74</v>
      </c>
      <c r="F830" s="318"/>
      <c r="G830" s="319"/>
      <c r="H830" s="320"/>
      <c r="I830" s="321"/>
      <c r="J830" s="321"/>
      <c r="K830" s="321"/>
      <c r="L830" s="321"/>
      <c r="M830" s="322"/>
      <c r="N830" s="402"/>
      <c r="O830" s="402" t="str">
        <f t="shared" si="339"/>
        <v>분전반(DC충전기) 철거/재설치12V, 10A</v>
      </c>
      <c r="P830" s="402">
        <f t="shared" si="340"/>
        <v>0</v>
      </c>
      <c r="Q830" s="402">
        <f t="shared" si="341"/>
        <v>0</v>
      </c>
      <c r="R830" s="402">
        <f t="shared" si="342"/>
        <v>0</v>
      </c>
      <c r="S830" s="402"/>
    </row>
    <row r="831" spans="2:19" ht="26.1" customHeight="1">
      <c r="B831" s="36"/>
      <c r="C831" s="86" t="s">
        <v>33</v>
      </c>
      <c r="D831" s="30"/>
      <c r="E831" s="31"/>
      <c r="F831" s="87"/>
      <c r="G831" s="33"/>
      <c r="H831" s="34"/>
      <c r="I831" s="211"/>
      <c r="J831" s="212"/>
      <c r="K831" s="212"/>
      <c r="L831" s="226"/>
      <c r="M831" s="35"/>
      <c r="N831" s="402"/>
      <c r="O831" s="402" t="str">
        <f t="shared" si="339"/>
        <v>노무비</v>
      </c>
      <c r="P831" s="402">
        <f t="shared" si="340"/>
        <v>0</v>
      </c>
      <c r="Q831" s="402">
        <f t="shared" si="341"/>
        <v>0</v>
      </c>
      <c r="R831" s="402">
        <f t="shared" si="342"/>
        <v>0</v>
      </c>
      <c r="S831" s="402"/>
    </row>
    <row r="832" spans="2:19" ht="26.1" customHeight="1">
      <c r="B832" s="101"/>
      <c r="C832" s="102" t="s">
        <v>217</v>
      </c>
      <c r="D832" s="134" t="s">
        <v>300</v>
      </c>
      <c r="E832" s="103" t="s">
        <v>69</v>
      </c>
      <c r="F832" s="135" t="s">
        <v>1503</v>
      </c>
      <c r="G832" s="136" t="s">
        <v>102</v>
      </c>
      <c r="H832" s="137">
        <f>0.5*1.8</f>
        <v>0.9</v>
      </c>
      <c r="I832" s="208"/>
      <c r="J832" s="209"/>
      <c r="K832" s="209"/>
      <c r="L832" s="227"/>
      <c r="M832" s="104" t="s">
        <v>181</v>
      </c>
      <c r="N832" s="402"/>
      <c r="O832" s="402" t="str">
        <f t="shared" si="339"/>
        <v>전력조절기플랜트전공</v>
      </c>
      <c r="P832" s="402">
        <f t="shared" si="340"/>
        <v>0</v>
      </c>
      <c r="Q832" s="402">
        <f t="shared" si="341"/>
        <v>0</v>
      </c>
      <c r="R832" s="402">
        <f t="shared" si="342"/>
        <v>0</v>
      </c>
      <c r="S832" s="402"/>
    </row>
    <row r="833" spans="2:19" ht="26.1" customHeight="1">
      <c r="B833" s="101"/>
      <c r="C833" s="102"/>
      <c r="D833" s="134"/>
      <c r="E833" s="103"/>
      <c r="F833" s="135"/>
      <c r="G833" s="136"/>
      <c r="H833" s="137"/>
      <c r="I833" s="216"/>
      <c r="J833" s="217"/>
      <c r="K833" s="217"/>
      <c r="L833" s="230"/>
      <c r="M833" s="104"/>
      <c r="N833" s="402"/>
      <c r="O833" s="402" t="str">
        <f t="shared" si="339"/>
        <v/>
      </c>
      <c r="P833" s="402">
        <f t="shared" si="340"/>
        <v>0</v>
      </c>
      <c r="Q833" s="402">
        <f t="shared" si="341"/>
        <v>0</v>
      </c>
      <c r="R833" s="402">
        <f t="shared" si="342"/>
        <v>0</v>
      </c>
      <c r="S833" s="402"/>
    </row>
    <row r="834" spans="2:19" ht="26.1" customHeight="1">
      <c r="B834" s="37"/>
      <c r="C834" s="38"/>
      <c r="D834" s="39"/>
      <c r="E834" s="27"/>
      <c r="F834" s="61"/>
      <c r="G834" s="40"/>
      <c r="H834" s="41"/>
      <c r="I834" s="208"/>
      <c r="J834" s="209"/>
      <c r="K834" s="209"/>
      <c r="L834" s="227"/>
      <c r="M834" s="42"/>
      <c r="N834" s="402"/>
      <c r="O834" s="402" t="str">
        <f t="shared" si="339"/>
        <v/>
      </c>
      <c r="P834" s="402">
        <f t="shared" si="340"/>
        <v>0</v>
      </c>
      <c r="Q834" s="402">
        <f t="shared" si="341"/>
        <v>0</v>
      </c>
      <c r="R834" s="402">
        <f t="shared" si="342"/>
        <v>0</v>
      </c>
      <c r="S834" s="402"/>
    </row>
    <row r="835" spans="2:19" ht="26.1" customHeight="1">
      <c r="B835" s="314">
        <f>B830+1</f>
        <v>607</v>
      </c>
      <c r="C835" s="315" t="s">
        <v>1512</v>
      </c>
      <c r="D835" s="316" t="s">
        <v>1513</v>
      </c>
      <c r="E835" s="317" t="s">
        <v>74</v>
      </c>
      <c r="F835" s="318"/>
      <c r="G835" s="319"/>
      <c r="H835" s="320"/>
      <c r="I835" s="321"/>
      <c r="J835" s="321"/>
      <c r="K835" s="321"/>
      <c r="L835" s="321"/>
      <c r="M835" s="322"/>
      <c r="N835" s="402"/>
      <c r="O835" s="402" t="str">
        <f t="shared" si="339"/>
        <v xml:space="preserve">근거리무선전송장치 설치BCD, HART, SDI-12, RS-485, RS-232 포트 내장, 2.4GHz 대역, 최대 1Km(송신세트) </v>
      </c>
      <c r="P835" s="402">
        <f t="shared" si="340"/>
        <v>0</v>
      </c>
      <c r="Q835" s="402">
        <f t="shared" si="341"/>
        <v>0</v>
      </c>
      <c r="R835" s="402">
        <f t="shared" si="342"/>
        <v>0</v>
      </c>
      <c r="S835" s="402"/>
    </row>
    <row r="836" spans="2:19" ht="26.1" customHeight="1">
      <c r="B836" s="101"/>
      <c r="C836" s="372" t="s">
        <v>32</v>
      </c>
      <c r="D836" s="134"/>
      <c r="E836" s="103"/>
      <c r="F836" s="135"/>
      <c r="G836" s="136"/>
      <c r="H836" s="137"/>
      <c r="I836" s="208"/>
      <c r="J836" s="209"/>
      <c r="K836" s="209"/>
      <c r="L836" s="227"/>
      <c r="M836" s="104"/>
      <c r="N836" s="402"/>
      <c r="O836" s="402" t="str">
        <f t="shared" ref="O836:O898" si="349">CONCATENATE(C836,D836)</f>
        <v>재료비</v>
      </c>
      <c r="P836" s="402">
        <f t="shared" ref="P836:P898" si="350">J836</f>
        <v>0</v>
      </c>
      <c r="Q836" s="402">
        <f t="shared" ref="Q836:Q898" si="351">K836</f>
        <v>0</v>
      </c>
      <c r="R836" s="402">
        <f t="shared" ref="R836:R898" si="352">L836</f>
        <v>0</v>
      </c>
      <c r="S836" s="402"/>
    </row>
    <row r="837" spans="2:19" ht="26.1" customHeight="1">
      <c r="B837" s="101"/>
      <c r="C837" s="102" t="s">
        <v>1529</v>
      </c>
      <c r="D837" s="134" t="s">
        <v>1505</v>
      </c>
      <c r="E837" s="103" t="s">
        <v>74</v>
      </c>
      <c r="F837" s="135">
        <v>1</v>
      </c>
      <c r="G837" s="136" t="s">
        <v>102</v>
      </c>
      <c r="H837" s="137">
        <f t="shared" ref="H837" si="353">F837</f>
        <v>1</v>
      </c>
      <c r="I837" s="208"/>
      <c r="J837" s="209"/>
      <c r="K837" s="209"/>
      <c r="L837" s="227"/>
      <c r="M837" s="104"/>
      <c r="N837" s="402"/>
      <c r="O837" s="402" t="str">
        <f t="shared" si="349"/>
        <v xml:space="preserve">근거리무선전송장치BCD, HART, SDI-12, RS-485, RS-232 포트 내장, 2.4GHz 대역, 최대 1Km(송신세트) </v>
      </c>
      <c r="P837" s="402">
        <f t="shared" si="350"/>
        <v>0</v>
      </c>
      <c r="Q837" s="402">
        <f t="shared" si="351"/>
        <v>0</v>
      </c>
      <c r="R837" s="402">
        <f t="shared" si="352"/>
        <v>0</v>
      </c>
      <c r="S837" s="402"/>
    </row>
    <row r="838" spans="2:19" ht="26.1" customHeight="1">
      <c r="B838" s="101"/>
      <c r="C838" s="372" t="s">
        <v>34</v>
      </c>
      <c r="D838" s="134"/>
      <c r="E838" s="103"/>
      <c r="F838" s="135"/>
      <c r="G838" s="136"/>
      <c r="H838" s="137"/>
      <c r="I838" s="208"/>
      <c r="J838" s="209"/>
      <c r="K838" s="209"/>
      <c r="L838" s="227"/>
      <c r="M838" s="104"/>
      <c r="N838" s="402"/>
      <c r="O838" s="402" t="str">
        <f t="shared" si="349"/>
        <v>노무비</v>
      </c>
      <c r="P838" s="402">
        <f t="shared" si="350"/>
        <v>0</v>
      </c>
      <c r="Q838" s="402">
        <f t="shared" si="351"/>
        <v>0</v>
      </c>
      <c r="R838" s="402">
        <f t="shared" si="352"/>
        <v>0</v>
      </c>
      <c r="S838" s="402"/>
    </row>
    <row r="839" spans="2:19" ht="26.1" customHeight="1">
      <c r="B839" s="37"/>
      <c r="C839" s="38" t="s">
        <v>1530</v>
      </c>
      <c r="D839" s="39" t="s">
        <v>68</v>
      </c>
      <c r="E839" s="27" t="s">
        <v>69</v>
      </c>
      <c r="F839" s="61">
        <v>0.4</v>
      </c>
      <c r="G839" s="40" t="s">
        <v>102</v>
      </c>
      <c r="H839" s="41">
        <f>F839</f>
        <v>0.4</v>
      </c>
      <c r="I839" s="208"/>
      <c r="J839" s="209"/>
      <c r="K839" s="209"/>
      <c r="L839" s="227"/>
      <c r="M839" s="42" t="s">
        <v>1531</v>
      </c>
      <c r="N839" s="402"/>
      <c r="O839" s="402" t="str">
        <f t="shared" si="349"/>
        <v>데이터전송장치통신관련산업기사</v>
      </c>
      <c r="P839" s="402">
        <f t="shared" si="350"/>
        <v>0</v>
      </c>
      <c r="Q839" s="402">
        <f t="shared" si="351"/>
        <v>0</v>
      </c>
      <c r="R839" s="402">
        <f t="shared" si="352"/>
        <v>0</v>
      </c>
      <c r="S839" s="402"/>
    </row>
    <row r="840" spans="2:19" ht="26.1" customHeight="1">
      <c r="B840" s="378"/>
      <c r="C840" s="379"/>
      <c r="D840" s="127" t="s">
        <v>67</v>
      </c>
      <c r="E840" s="131" t="s">
        <v>552</v>
      </c>
      <c r="F840" s="380">
        <v>0.4</v>
      </c>
      <c r="G840" s="129" t="s">
        <v>102</v>
      </c>
      <c r="H840" s="130">
        <f>F840</f>
        <v>0.4</v>
      </c>
      <c r="I840" s="218"/>
      <c r="J840" s="219"/>
      <c r="K840" s="219"/>
      <c r="L840" s="231"/>
      <c r="M840" s="111"/>
      <c r="N840" s="402"/>
      <c r="O840" s="402" t="str">
        <f t="shared" si="349"/>
        <v>통신설비공</v>
      </c>
      <c r="P840" s="402">
        <f t="shared" si="350"/>
        <v>0</v>
      </c>
      <c r="Q840" s="402">
        <f t="shared" si="351"/>
        <v>0</v>
      </c>
      <c r="R840" s="402">
        <f t="shared" si="352"/>
        <v>0</v>
      </c>
      <c r="S840" s="402"/>
    </row>
    <row r="841" spans="2:19" ht="26.1" customHeight="1">
      <c r="B841" s="114"/>
      <c r="C841" s="115"/>
      <c r="D841" s="116"/>
      <c r="E841" s="117"/>
      <c r="F841" s="118"/>
      <c r="G841" s="669"/>
      <c r="H841" s="119"/>
      <c r="I841" s="220"/>
      <c r="J841" s="221"/>
      <c r="K841" s="221"/>
      <c r="L841" s="232"/>
      <c r="M841" s="100"/>
      <c r="N841" s="402"/>
      <c r="O841" s="402" t="str">
        <f t="shared" si="349"/>
        <v/>
      </c>
      <c r="P841" s="402">
        <f t="shared" si="350"/>
        <v>0</v>
      </c>
      <c r="Q841" s="402">
        <f t="shared" si="351"/>
        <v>0</v>
      </c>
      <c r="R841" s="402">
        <f t="shared" si="352"/>
        <v>0</v>
      </c>
      <c r="S841" s="402"/>
    </row>
    <row r="842" spans="2:19" ht="26.1" customHeight="1">
      <c r="B842" s="314">
        <f>B835+1</f>
        <v>608</v>
      </c>
      <c r="C842" s="315" t="s">
        <v>1514</v>
      </c>
      <c r="D842" s="316" t="s">
        <v>1515</v>
      </c>
      <c r="E842" s="317" t="s">
        <v>74</v>
      </c>
      <c r="F842" s="318"/>
      <c r="G842" s="319"/>
      <c r="H842" s="320"/>
      <c r="I842" s="321"/>
      <c r="J842" s="321"/>
      <c r="K842" s="321"/>
      <c r="L842" s="321"/>
      <c r="M842" s="322"/>
      <c r="N842" s="402"/>
      <c r="O842" s="402" t="str">
        <f t="shared" si="349"/>
        <v>안전가대 설치제작사양 1200*1000*500(발끝막이형)</v>
      </c>
      <c r="P842" s="402">
        <f t="shared" si="350"/>
        <v>0</v>
      </c>
      <c r="Q842" s="402">
        <f t="shared" si="351"/>
        <v>0</v>
      </c>
      <c r="R842" s="402">
        <f t="shared" si="352"/>
        <v>0</v>
      </c>
      <c r="S842" s="402"/>
    </row>
    <row r="843" spans="2:19" ht="26.1" customHeight="1">
      <c r="B843" s="101"/>
      <c r="C843" s="372" t="s">
        <v>32</v>
      </c>
      <c r="D843" s="134"/>
      <c r="E843" s="103"/>
      <c r="F843" s="135"/>
      <c r="G843" s="136"/>
      <c r="H843" s="137"/>
      <c r="I843" s="208"/>
      <c r="J843" s="209"/>
      <c r="K843" s="209"/>
      <c r="L843" s="227"/>
      <c r="M843" s="104"/>
      <c r="N843" s="402"/>
      <c r="O843" s="402" t="str">
        <f t="shared" si="349"/>
        <v>재료비</v>
      </c>
      <c r="P843" s="402">
        <f t="shared" si="350"/>
        <v>0</v>
      </c>
      <c r="Q843" s="402">
        <f t="shared" si="351"/>
        <v>0</v>
      </c>
      <c r="R843" s="402">
        <f t="shared" si="352"/>
        <v>0</v>
      </c>
      <c r="S843" s="402"/>
    </row>
    <row r="844" spans="2:19" ht="26.1" customHeight="1">
      <c r="B844" s="101"/>
      <c r="C844" s="102" t="s">
        <v>1532</v>
      </c>
      <c r="D844" s="134" t="s">
        <v>1504</v>
      </c>
      <c r="E844" s="103" t="s">
        <v>74</v>
      </c>
      <c r="F844" s="135">
        <v>1</v>
      </c>
      <c r="G844" s="136" t="s">
        <v>102</v>
      </c>
      <c r="H844" s="137">
        <f t="shared" ref="H844" si="354">F844</f>
        <v>1</v>
      </c>
      <c r="I844" s="208"/>
      <c r="J844" s="209"/>
      <c r="K844" s="209"/>
      <c r="L844" s="227"/>
      <c r="M844" s="104"/>
      <c r="N844" s="402"/>
      <c r="O844" s="402" t="str">
        <f t="shared" si="349"/>
        <v>안전가대제작사양 1200*1000*500(발끝막이형)</v>
      </c>
      <c r="P844" s="402">
        <f t="shared" si="350"/>
        <v>0</v>
      </c>
      <c r="Q844" s="402">
        <f t="shared" si="351"/>
        <v>0</v>
      </c>
      <c r="R844" s="402">
        <f t="shared" si="352"/>
        <v>0</v>
      </c>
      <c r="S844" s="402"/>
    </row>
    <row r="845" spans="2:19" ht="26.1" customHeight="1">
      <c r="B845" s="101"/>
      <c r="C845" s="372" t="s">
        <v>34</v>
      </c>
      <c r="D845" s="134"/>
      <c r="E845" s="103"/>
      <c r="F845" s="135"/>
      <c r="G845" s="136"/>
      <c r="H845" s="137"/>
      <c r="I845" s="208"/>
      <c r="J845" s="209"/>
      <c r="K845" s="209"/>
      <c r="L845" s="227"/>
      <c r="M845" s="104"/>
      <c r="N845" s="402"/>
      <c r="O845" s="402" t="str">
        <f t="shared" si="349"/>
        <v>노무비</v>
      </c>
      <c r="P845" s="402">
        <f t="shared" si="350"/>
        <v>0</v>
      </c>
      <c r="Q845" s="402">
        <f t="shared" si="351"/>
        <v>0</v>
      </c>
      <c r="R845" s="402">
        <f t="shared" si="352"/>
        <v>0</v>
      </c>
      <c r="S845" s="402"/>
    </row>
    <row r="846" spans="2:19" ht="26.1" customHeight="1">
      <c r="B846" s="101"/>
      <c r="C846" s="102" t="s">
        <v>1533</v>
      </c>
      <c r="D846" s="134" t="s">
        <v>231</v>
      </c>
      <c r="E846" s="103" t="s">
        <v>552</v>
      </c>
      <c r="F846" s="135" t="s">
        <v>1534</v>
      </c>
      <c r="G846" s="136" t="s">
        <v>102</v>
      </c>
      <c r="H846" s="137">
        <f>12.38*0.05*1.15</f>
        <v>0.71185000000000009</v>
      </c>
      <c r="I846" s="208"/>
      <c r="J846" s="209"/>
      <c r="K846" s="209"/>
      <c r="L846" s="227"/>
      <c r="M846" s="510" t="s">
        <v>1807</v>
      </c>
      <c r="N846" s="402"/>
      <c r="O846" s="402" t="str">
        <f t="shared" si="349"/>
        <v>제작설치철공</v>
      </c>
      <c r="P846" s="402">
        <f t="shared" si="350"/>
        <v>0</v>
      </c>
      <c r="Q846" s="402">
        <f t="shared" si="351"/>
        <v>0</v>
      </c>
      <c r="R846" s="402">
        <f t="shared" si="352"/>
        <v>0</v>
      </c>
      <c r="S846" s="402"/>
    </row>
    <row r="847" spans="2:19" ht="26.1" customHeight="1">
      <c r="B847" s="101"/>
      <c r="C847" s="102"/>
      <c r="D847" s="134" t="s">
        <v>1480</v>
      </c>
      <c r="E847" s="103" t="s">
        <v>552</v>
      </c>
      <c r="F847" s="135" t="s">
        <v>1535</v>
      </c>
      <c r="G847" s="136" t="s">
        <v>102</v>
      </c>
      <c r="H847" s="137">
        <f>3.38*0.05*1.15</f>
        <v>0.19434999999999999</v>
      </c>
      <c r="I847" s="208"/>
      <c r="J847" s="209"/>
      <c r="K847" s="209"/>
      <c r="L847" s="227"/>
      <c r="M847" s="104"/>
      <c r="N847" s="402"/>
      <c r="O847" s="402" t="str">
        <f t="shared" si="349"/>
        <v>용접공</v>
      </c>
      <c r="P847" s="402">
        <f t="shared" si="350"/>
        <v>0</v>
      </c>
      <c r="Q847" s="402">
        <f t="shared" si="351"/>
        <v>0</v>
      </c>
      <c r="R847" s="402">
        <f t="shared" si="352"/>
        <v>0</v>
      </c>
      <c r="S847" s="402"/>
    </row>
    <row r="848" spans="2:19" ht="26.1" customHeight="1">
      <c r="B848" s="101"/>
      <c r="C848" s="102"/>
      <c r="D848" s="134" t="s">
        <v>65</v>
      </c>
      <c r="E848" s="103" t="s">
        <v>552</v>
      </c>
      <c r="F848" s="135" t="s">
        <v>1536</v>
      </c>
      <c r="G848" s="136" t="s">
        <v>102</v>
      </c>
      <c r="H848" s="137">
        <f>4.5*0.05*1.15</f>
        <v>0.25874999999999998</v>
      </c>
      <c r="I848" s="208"/>
      <c r="J848" s="209"/>
      <c r="K848" s="209"/>
      <c r="L848" s="227"/>
      <c r="M848" s="104"/>
      <c r="N848" s="402"/>
      <c r="O848" s="402" t="str">
        <f t="shared" si="349"/>
        <v>특별인부</v>
      </c>
      <c r="P848" s="402">
        <f t="shared" si="350"/>
        <v>0</v>
      </c>
      <c r="Q848" s="402">
        <f t="shared" si="351"/>
        <v>0</v>
      </c>
      <c r="R848" s="402">
        <f t="shared" si="352"/>
        <v>0</v>
      </c>
      <c r="S848" s="402"/>
    </row>
    <row r="849" spans="2:19" ht="26.1" customHeight="1">
      <c r="B849" s="101"/>
      <c r="C849" s="102"/>
      <c r="D849" s="134" t="s">
        <v>64</v>
      </c>
      <c r="E849" s="103" t="s">
        <v>552</v>
      </c>
      <c r="F849" s="135" t="s">
        <v>1537</v>
      </c>
      <c r="G849" s="136" t="s">
        <v>102</v>
      </c>
      <c r="H849" s="137">
        <f>2.25*0.05*1.15</f>
        <v>0.12937499999999999</v>
      </c>
      <c r="I849" s="208"/>
      <c r="J849" s="209"/>
      <c r="K849" s="209"/>
      <c r="L849" s="227"/>
      <c r="M849" s="104"/>
      <c r="N849" s="402"/>
      <c r="O849" s="402" t="str">
        <f t="shared" si="349"/>
        <v>보통인부</v>
      </c>
      <c r="P849" s="402">
        <f t="shared" si="350"/>
        <v>0</v>
      </c>
      <c r="Q849" s="402">
        <f t="shared" si="351"/>
        <v>0</v>
      </c>
      <c r="R849" s="402">
        <f t="shared" si="352"/>
        <v>0</v>
      </c>
      <c r="S849" s="402"/>
    </row>
    <row r="850" spans="2:19" ht="26.1" customHeight="1">
      <c r="B850" s="101"/>
      <c r="C850" s="102"/>
      <c r="D850" s="134"/>
      <c r="E850" s="103"/>
      <c r="F850" s="135"/>
      <c r="G850" s="136"/>
      <c r="H850" s="137"/>
      <c r="I850" s="208"/>
      <c r="J850" s="209"/>
      <c r="K850" s="209"/>
      <c r="L850" s="227"/>
      <c r="M850" s="104"/>
      <c r="N850" s="402"/>
      <c r="O850" s="402" t="str">
        <f t="shared" si="349"/>
        <v/>
      </c>
      <c r="P850" s="402">
        <f t="shared" si="350"/>
        <v>0</v>
      </c>
      <c r="Q850" s="402">
        <f t="shared" si="351"/>
        <v>0</v>
      </c>
      <c r="R850" s="402">
        <f t="shared" si="352"/>
        <v>0</v>
      </c>
      <c r="S850" s="402"/>
    </row>
    <row r="851" spans="2:19" ht="25.5" customHeight="1">
      <c r="B851" s="314">
        <f>B842+1</f>
        <v>609</v>
      </c>
      <c r="C851" s="315" t="s">
        <v>1516</v>
      </c>
      <c r="D851" s="316" t="s">
        <v>1517</v>
      </c>
      <c r="E851" s="317" t="s">
        <v>74</v>
      </c>
      <c r="F851" s="318"/>
      <c r="G851" s="319"/>
      <c r="H851" s="320"/>
      <c r="I851" s="321"/>
      <c r="J851" s="321"/>
      <c r="K851" s="321"/>
      <c r="L851" s="321"/>
      <c r="M851" s="322"/>
      <c r="N851" s="402"/>
      <c r="O851" s="402" t="str">
        <f t="shared" si="349"/>
        <v>패치안테나 설치2.4G, 8dBi, 블루투스</v>
      </c>
      <c r="P851" s="402">
        <f t="shared" si="350"/>
        <v>0</v>
      </c>
      <c r="Q851" s="402">
        <f t="shared" si="351"/>
        <v>0</v>
      </c>
      <c r="R851" s="402">
        <f t="shared" si="352"/>
        <v>0</v>
      </c>
      <c r="S851" s="402"/>
    </row>
    <row r="852" spans="2:19" ht="26.1" customHeight="1">
      <c r="B852" s="101"/>
      <c r="C852" s="372" t="s">
        <v>32</v>
      </c>
      <c r="D852" s="134"/>
      <c r="E852" s="103"/>
      <c r="F852" s="135"/>
      <c r="G852" s="136"/>
      <c r="H852" s="137"/>
      <c r="I852" s="208"/>
      <c r="J852" s="209"/>
      <c r="K852" s="209"/>
      <c r="L852" s="227"/>
      <c r="M852" s="104"/>
      <c r="N852" s="402"/>
      <c r="O852" s="402" t="str">
        <f t="shared" si="349"/>
        <v>재료비</v>
      </c>
      <c r="P852" s="402">
        <f t="shared" si="350"/>
        <v>0</v>
      </c>
      <c r="Q852" s="402">
        <f t="shared" si="351"/>
        <v>0</v>
      </c>
      <c r="R852" s="402">
        <f t="shared" si="352"/>
        <v>0</v>
      </c>
      <c r="S852" s="402"/>
    </row>
    <row r="853" spans="2:19" ht="26.1" customHeight="1">
      <c r="B853" s="101"/>
      <c r="C853" s="102" t="s">
        <v>1538</v>
      </c>
      <c r="D853" s="134" t="s">
        <v>1551</v>
      </c>
      <c r="E853" s="103" t="s">
        <v>13</v>
      </c>
      <c r="F853" s="135">
        <v>1</v>
      </c>
      <c r="G853" s="136" t="s">
        <v>102</v>
      </c>
      <c r="H853" s="137">
        <v>1</v>
      </c>
      <c r="I853" s="208"/>
      <c r="J853" s="209"/>
      <c r="K853" s="209"/>
      <c r="L853" s="227"/>
      <c r="M853" s="104"/>
      <c r="N853" s="402"/>
      <c r="O853" s="402" t="str">
        <f t="shared" si="349"/>
        <v>패치안테나2.4 G, 8dBi</v>
      </c>
      <c r="P853" s="402">
        <f t="shared" si="350"/>
        <v>0</v>
      </c>
      <c r="Q853" s="402">
        <f t="shared" si="351"/>
        <v>0</v>
      </c>
      <c r="R853" s="402">
        <f t="shared" si="352"/>
        <v>0</v>
      </c>
      <c r="S853" s="402"/>
    </row>
    <row r="854" spans="2:19" ht="26.1" customHeight="1">
      <c r="B854" s="101"/>
      <c r="C854" s="102" t="s">
        <v>1552</v>
      </c>
      <c r="D854" s="134" t="s">
        <v>1553</v>
      </c>
      <c r="E854" s="103" t="s">
        <v>74</v>
      </c>
      <c r="F854" s="135">
        <v>1</v>
      </c>
      <c r="G854" s="136" t="s">
        <v>102</v>
      </c>
      <c r="H854" s="137">
        <v>1</v>
      </c>
      <c r="I854" s="208"/>
      <c r="J854" s="209"/>
      <c r="K854" s="209"/>
      <c r="L854" s="227"/>
      <c r="M854" s="104"/>
      <c r="N854" s="402"/>
      <c r="O854" s="402" t="str">
        <f t="shared" si="349"/>
        <v>블루투스RS-232 무선시리얼 어댑터</v>
      </c>
      <c r="P854" s="402">
        <f t="shared" si="350"/>
        <v>0</v>
      </c>
      <c r="Q854" s="402">
        <f t="shared" si="351"/>
        <v>0</v>
      </c>
      <c r="R854" s="402">
        <f t="shared" si="352"/>
        <v>0</v>
      </c>
      <c r="S854" s="402"/>
    </row>
    <row r="855" spans="2:19" ht="26.1" customHeight="1">
      <c r="B855" s="101"/>
      <c r="C855" s="372" t="s">
        <v>34</v>
      </c>
      <c r="D855" s="134"/>
      <c r="E855" s="103"/>
      <c r="F855" s="135"/>
      <c r="G855" s="136"/>
      <c r="H855" s="137"/>
      <c r="I855" s="208"/>
      <c r="J855" s="209"/>
      <c r="K855" s="209"/>
      <c r="L855" s="227"/>
      <c r="M855" s="104"/>
      <c r="N855" s="402"/>
      <c r="O855" s="402" t="str">
        <f t="shared" si="349"/>
        <v>노무비</v>
      </c>
      <c r="P855" s="402">
        <f t="shared" si="350"/>
        <v>0</v>
      </c>
      <c r="Q855" s="402">
        <f t="shared" si="351"/>
        <v>0</v>
      </c>
      <c r="R855" s="402">
        <f t="shared" si="352"/>
        <v>0</v>
      </c>
      <c r="S855" s="402"/>
    </row>
    <row r="856" spans="2:19" ht="26.1" customHeight="1">
      <c r="B856" s="101"/>
      <c r="C856" s="102" t="s">
        <v>1539</v>
      </c>
      <c r="D856" s="134" t="s">
        <v>305</v>
      </c>
      <c r="E856" s="103" t="s">
        <v>552</v>
      </c>
      <c r="F856" s="373">
        <v>0.25</v>
      </c>
      <c r="G856" s="136" t="s">
        <v>102</v>
      </c>
      <c r="H856" s="137">
        <f>F856</f>
        <v>0.25</v>
      </c>
      <c r="I856" s="208"/>
      <c r="J856" s="209"/>
      <c r="K856" s="209"/>
      <c r="L856" s="227"/>
      <c r="M856" s="104" t="s">
        <v>1540</v>
      </c>
      <c r="N856" s="402"/>
      <c r="O856" s="402" t="str">
        <f t="shared" si="349"/>
        <v>외장 안테나설치무선안테나공</v>
      </c>
      <c r="P856" s="402">
        <f t="shared" si="350"/>
        <v>0</v>
      </c>
      <c r="Q856" s="402">
        <f t="shared" si="351"/>
        <v>0</v>
      </c>
      <c r="R856" s="402">
        <f t="shared" si="352"/>
        <v>0</v>
      </c>
      <c r="S856" s="402"/>
    </row>
    <row r="857" spans="2:19" ht="26.1" customHeight="1">
      <c r="B857" s="101"/>
      <c r="C857" s="102"/>
      <c r="D857" s="134" t="s">
        <v>64</v>
      </c>
      <c r="E857" s="103" t="s">
        <v>552</v>
      </c>
      <c r="F857" s="373">
        <v>0.25</v>
      </c>
      <c r="G857" s="136" t="s">
        <v>102</v>
      </c>
      <c r="H857" s="137">
        <f>F857</f>
        <v>0.25</v>
      </c>
      <c r="I857" s="208"/>
      <c r="J857" s="209"/>
      <c r="K857" s="209"/>
      <c r="L857" s="227"/>
      <c r="M857" s="104"/>
      <c r="N857" s="402"/>
      <c r="O857" s="402" t="str">
        <f t="shared" si="349"/>
        <v>보통인부</v>
      </c>
      <c r="P857" s="402">
        <f t="shared" si="350"/>
        <v>0</v>
      </c>
      <c r="Q857" s="402">
        <f t="shared" si="351"/>
        <v>0</v>
      </c>
      <c r="R857" s="402">
        <f t="shared" si="352"/>
        <v>0</v>
      </c>
      <c r="S857" s="402"/>
    </row>
    <row r="858" spans="2:19" ht="26.1" customHeight="1">
      <c r="B858" s="101"/>
      <c r="C858" s="102"/>
      <c r="D858" s="134"/>
      <c r="E858" s="103"/>
      <c r="F858" s="135"/>
      <c r="G858" s="136"/>
      <c r="H858" s="137"/>
      <c r="I858" s="208"/>
      <c r="J858" s="209"/>
      <c r="K858" s="209"/>
      <c r="L858" s="227"/>
      <c r="M858" s="104"/>
      <c r="N858" s="402"/>
      <c r="O858" s="402" t="str">
        <f t="shared" si="349"/>
        <v/>
      </c>
      <c r="P858" s="402">
        <f t="shared" si="350"/>
        <v>0</v>
      </c>
      <c r="Q858" s="402">
        <f t="shared" si="351"/>
        <v>0</v>
      </c>
      <c r="R858" s="402">
        <f t="shared" si="352"/>
        <v>0</v>
      </c>
      <c r="S858" s="402"/>
    </row>
    <row r="859" spans="2:19" ht="26.1" customHeight="1">
      <c r="B859" s="314">
        <f>B851+1</f>
        <v>610</v>
      </c>
      <c r="C859" s="315" t="s">
        <v>1518</v>
      </c>
      <c r="D859" s="316" t="s">
        <v>1519</v>
      </c>
      <c r="E859" s="317" t="s">
        <v>78</v>
      </c>
      <c r="F859" s="318"/>
      <c r="G859" s="319"/>
      <c r="H859" s="320"/>
      <c r="I859" s="321"/>
      <c r="J859" s="321"/>
      <c r="K859" s="321"/>
      <c r="L859" s="321"/>
      <c r="M859" s="322"/>
      <c r="N859" s="402"/>
      <c r="O859" s="402" t="str">
        <f t="shared" si="349"/>
        <v>패치안테나 케이블 포설국소용</v>
      </c>
      <c r="P859" s="402">
        <f t="shared" si="350"/>
        <v>0</v>
      </c>
      <c r="Q859" s="402">
        <f t="shared" si="351"/>
        <v>0</v>
      </c>
      <c r="R859" s="402">
        <f t="shared" si="352"/>
        <v>0</v>
      </c>
      <c r="S859" s="402"/>
    </row>
    <row r="860" spans="2:19" ht="26.1" customHeight="1">
      <c r="B860" s="101"/>
      <c r="C860" s="372" t="s">
        <v>32</v>
      </c>
      <c r="D860" s="134"/>
      <c r="E860" s="103"/>
      <c r="F860" s="135"/>
      <c r="G860" s="136"/>
      <c r="H860" s="137"/>
      <c r="I860" s="208"/>
      <c r="J860" s="209"/>
      <c r="K860" s="209"/>
      <c r="L860" s="227"/>
      <c r="M860" s="104"/>
      <c r="N860" s="402"/>
      <c r="O860" s="402" t="str">
        <f t="shared" si="349"/>
        <v>재료비</v>
      </c>
      <c r="P860" s="402">
        <f t="shared" si="350"/>
        <v>0</v>
      </c>
      <c r="Q860" s="402">
        <f t="shared" si="351"/>
        <v>0</v>
      </c>
      <c r="R860" s="402">
        <f t="shared" si="352"/>
        <v>0</v>
      </c>
      <c r="S860" s="402"/>
    </row>
    <row r="861" spans="2:19" ht="26.1" customHeight="1">
      <c r="B861" s="101"/>
      <c r="C861" s="102" t="s">
        <v>1544</v>
      </c>
      <c r="D861" s="134" t="s">
        <v>1507</v>
      </c>
      <c r="E861" s="103" t="s">
        <v>218</v>
      </c>
      <c r="F861" s="135" t="s">
        <v>1376</v>
      </c>
      <c r="G861" s="136" t="s">
        <v>102</v>
      </c>
      <c r="H861" s="137">
        <f>1 * 1.03</f>
        <v>1.03</v>
      </c>
      <c r="I861" s="208"/>
      <c r="J861" s="209"/>
      <c r="K861" s="209"/>
      <c r="L861" s="227"/>
      <c r="M861" s="104"/>
      <c r="N861" s="402"/>
      <c r="O861" s="402" t="str">
        <f t="shared" si="349"/>
        <v>패치안테나 케이블국소용</v>
      </c>
      <c r="P861" s="402">
        <f t="shared" si="350"/>
        <v>0</v>
      </c>
      <c r="Q861" s="402">
        <f t="shared" si="351"/>
        <v>0</v>
      </c>
      <c r="R861" s="402">
        <f t="shared" si="352"/>
        <v>0</v>
      </c>
      <c r="S861" s="402"/>
    </row>
    <row r="862" spans="2:19" ht="26.1" customHeight="1">
      <c r="B862" s="101"/>
      <c r="C862" s="372" t="s">
        <v>34</v>
      </c>
      <c r="D862" s="134"/>
      <c r="E862" s="103"/>
      <c r="F862" s="135"/>
      <c r="G862" s="136"/>
      <c r="H862" s="137"/>
      <c r="I862" s="208"/>
      <c r="J862" s="209"/>
      <c r="K862" s="209"/>
      <c r="L862" s="227"/>
      <c r="M862" s="104"/>
      <c r="N862" s="402"/>
      <c r="O862" s="402" t="str">
        <f t="shared" si="349"/>
        <v>노무비</v>
      </c>
      <c r="P862" s="402">
        <f t="shared" si="350"/>
        <v>0</v>
      </c>
      <c r="Q862" s="402">
        <f t="shared" si="351"/>
        <v>0</v>
      </c>
      <c r="R862" s="402">
        <f t="shared" si="352"/>
        <v>0</v>
      </c>
      <c r="S862" s="402"/>
    </row>
    <row r="863" spans="2:19" ht="26.1" customHeight="1">
      <c r="B863" s="101"/>
      <c r="C863" s="102" t="s">
        <v>1542</v>
      </c>
      <c r="D863" s="134" t="s">
        <v>304</v>
      </c>
      <c r="E863" s="103" t="s">
        <v>552</v>
      </c>
      <c r="F863" s="373" t="s">
        <v>1543</v>
      </c>
      <c r="G863" s="136" t="s">
        <v>102</v>
      </c>
      <c r="H863" s="374">
        <f>0.32/10</f>
        <v>3.2000000000000001E-2</v>
      </c>
      <c r="I863" s="216"/>
      <c r="J863" s="217"/>
      <c r="K863" s="217"/>
      <c r="L863" s="230"/>
      <c r="M863" s="104" t="s">
        <v>1541</v>
      </c>
      <c r="N863" s="402"/>
      <c r="O863" s="402" t="str">
        <f t="shared" si="349"/>
        <v>Thick통신케이블공</v>
      </c>
      <c r="P863" s="402">
        <f t="shared" si="350"/>
        <v>0</v>
      </c>
      <c r="Q863" s="402">
        <f t="shared" si="351"/>
        <v>0</v>
      </c>
      <c r="R863" s="402">
        <f t="shared" si="352"/>
        <v>0</v>
      </c>
      <c r="S863" s="402"/>
    </row>
    <row r="864" spans="2:19" ht="26.1" customHeight="1">
      <c r="B864" s="79"/>
      <c r="C864" s="381"/>
      <c r="D864" s="81"/>
      <c r="E864" s="28"/>
      <c r="F864" s="382"/>
      <c r="G864" s="83"/>
      <c r="H864" s="84"/>
      <c r="I864" s="214"/>
      <c r="J864" s="215"/>
      <c r="K864" s="215"/>
      <c r="L864" s="228"/>
      <c r="M864" s="85"/>
      <c r="N864" s="402"/>
      <c r="O864" s="402" t="str">
        <f t="shared" si="349"/>
        <v/>
      </c>
      <c r="P864" s="402">
        <f t="shared" si="350"/>
        <v>0</v>
      </c>
      <c r="Q864" s="402">
        <f t="shared" si="351"/>
        <v>0</v>
      </c>
      <c r="R864" s="402">
        <f t="shared" si="352"/>
        <v>0</v>
      </c>
      <c r="S864" s="402"/>
    </row>
    <row r="865" spans="2:19" ht="26.1" customHeight="1">
      <c r="B865" s="314">
        <f>B859+1</f>
        <v>611</v>
      </c>
      <c r="C865" s="315" t="s">
        <v>1518</v>
      </c>
      <c r="D865" s="316" t="s">
        <v>1520</v>
      </c>
      <c r="E865" s="317" t="s">
        <v>78</v>
      </c>
      <c r="F865" s="318"/>
      <c r="G865" s="319"/>
      <c r="H865" s="320"/>
      <c r="I865" s="321"/>
      <c r="J865" s="321"/>
      <c r="K865" s="321"/>
      <c r="L865" s="321"/>
      <c r="M865" s="322"/>
      <c r="N865" s="402"/>
      <c r="O865" s="402" t="str">
        <f t="shared" si="349"/>
        <v>패치안테나 케이블 포설센서용</v>
      </c>
      <c r="P865" s="402">
        <f t="shared" si="350"/>
        <v>0</v>
      </c>
      <c r="Q865" s="402">
        <f t="shared" si="351"/>
        <v>0</v>
      </c>
      <c r="R865" s="402">
        <f t="shared" si="352"/>
        <v>0</v>
      </c>
      <c r="S865" s="402"/>
    </row>
    <row r="866" spans="2:19" ht="26.1" customHeight="1">
      <c r="B866" s="101"/>
      <c r="C866" s="372" t="s">
        <v>32</v>
      </c>
      <c r="D866" s="134"/>
      <c r="E866" s="103"/>
      <c r="F866" s="135"/>
      <c r="G866" s="136"/>
      <c r="H866" s="137"/>
      <c r="I866" s="208"/>
      <c r="J866" s="209"/>
      <c r="K866" s="209"/>
      <c r="L866" s="227"/>
      <c r="M866" s="104"/>
      <c r="N866" s="402"/>
      <c r="O866" s="402" t="str">
        <f t="shared" si="349"/>
        <v>재료비</v>
      </c>
      <c r="P866" s="402">
        <f t="shared" si="350"/>
        <v>0</v>
      </c>
      <c r="Q866" s="402">
        <f t="shared" si="351"/>
        <v>0</v>
      </c>
      <c r="R866" s="402">
        <f t="shared" si="352"/>
        <v>0</v>
      </c>
      <c r="S866" s="402"/>
    </row>
    <row r="867" spans="2:19" ht="26.1" customHeight="1">
      <c r="B867" s="101"/>
      <c r="C867" s="102" t="s">
        <v>1544</v>
      </c>
      <c r="D867" s="134" t="s">
        <v>1520</v>
      </c>
      <c r="E867" s="103" t="s">
        <v>218</v>
      </c>
      <c r="F867" s="135" t="s">
        <v>1376</v>
      </c>
      <c r="G867" s="136" t="s">
        <v>102</v>
      </c>
      <c r="H867" s="137">
        <f>1 * 1.03</f>
        <v>1.03</v>
      </c>
      <c r="I867" s="208"/>
      <c r="J867" s="209"/>
      <c r="K867" s="209"/>
      <c r="L867" s="227"/>
      <c r="M867" s="104"/>
      <c r="N867" s="402"/>
      <c r="O867" s="402" t="str">
        <f t="shared" si="349"/>
        <v>패치안테나 케이블센서용</v>
      </c>
      <c r="P867" s="402">
        <f t="shared" si="350"/>
        <v>0</v>
      </c>
      <c r="Q867" s="402">
        <f t="shared" si="351"/>
        <v>0</v>
      </c>
      <c r="R867" s="402">
        <f t="shared" si="352"/>
        <v>0</v>
      </c>
      <c r="S867" s="402"/>
    </row>
    <row r="868" spans="2:19" ht="26.1" customHeight="1">
      <c r="B868" s="101"/>
      <c r="C868" s="372" t="s">
        <v>34</v>
      </c>
      <c r="D868" s="134"/>
      <c r="E868" s="103"/>
      <c r="F868" s="135"/>
      <c r="G868" s="136"/>
      <c r="H868" s="137"/>
      <c r="I868" s="208"/>
      <c r="J868" s="209"/>
      <c r="K868" s="209"/>
      <c r="L868" s="227"/>
      <c r="M868" s="104"/>
      <c r="N868" s="402"/>
      <c r="O868" s="402" t="str">
        <f t="shared" si="349"/>
        <v>노무비</v>
      </c>
      <c r="P868" s="402">
        <f t="shared" si="350"/>
        <v>0</v>
      </c>
      <c r="Q868" s="402">
        <f t="shared" si="351"/>
        <v>0</v>
      </c>
      <c r="R868" s="402">
        <f t="shared" si="352"/>
        <v>0</v>
      </c>
      <c r="S868" s="402"/>
    </row>
    <row r="869" spans="2:19" ht="26.1" customHeight="1">
      <c r="B869" s="101"/>
      <c r="C869" s="102" t="s">
        <v>1542</v>
      </c>
      <c r="D869" s="134" t="s">
        <v>304</v>
      </c>
      <c r="E869" s="103" t="s">
        <v>552</v>
      </c>
      <c r="F869" s="373" t="s">
        <v>1543</v>
      </c>
      <c r="G869" s="136" t="s">
        <v>102</v>
      </c>
      <c r="H869" s="374">
        <f>0.32/10</f>
        <v>3.2000000000000001E-2</v>
      </c>
      <c r="I869" s="216"/>
      <c r="J869" s="217"/>
      <c r="K869" s="217"/>
      <c r="L869" s="230"/>
      <c r="M869" s="104" t="s">
        <v>1541</v>
      </c>
      <c r="N869" s="402"/>
      <c r="O869" s="402" t="str">
        <f t="shared" si="349"/>
        <v>Thick통신케이블공</v>
      </c>
      <c r="P869" s="402">
        <f t="shared" si="350"/>
        <v>0</v>
      </c>
      <c r="Q869" s="402">
        <f t="shared" si="351"/>
        <v>0</v>
      </c>
      <c r="R869" s="402">
        <f t="shared" si="352"/>
        <v>0</v>
      </c>
      <c r="S869" s="402"/>
    </row>
    <row r="870" spans="2:19" ht="26.1" customHeight="1">
      <c r="B870" s="79"/>
      <c r="C870" s="381"/>
      <c r="D870" s="81"/>
      <c r="E870" s="28"/>
      <c r="F870" s="382"/>
      <c r="G870" s="83"/>
      <c r="H870" s="383"/>
      <c r="I870" s="214"/>
      <c r="J870" s="215"/>
      <c r="K870" s="215"/>
      <c r="L870" s="228"/>
      <c r="M870" s="85"/>
      <c r="N870" s="402"/>
      <c r="O870" s="402" t="str">
        <f t="shared" si="349"/>
        <v/>
      </c>
      <c r="P870" s="402">
        <f t="shared" si="350"/>
        <v>0</v>
      </c>
      <c r="Q870" s="402">
        <f t="shared" si="351"/>
        <v>0</v>
      </c>
      <c r="R870" s="402">
        <f t="shared" si="352"/>
        <v>0</v>
      </c>
      <c r="S870" s="402"/>
    </row>
    <row r="871" spans="2:19" ht="26.1" customHeight="1">
      <c r="B871" s="314">
        <f>B865+1</f>
        <v>612</v>
      </c>
      <c r="C871" s="315" t="s">
        <v>1521</v>
      </c>
      <c r="D871" s="316" t="s">
        <v>1522</v>
      </c>
      <c r="E871" s="317" t="s">
        <v>74</v>
      </c>
      <c r="F871" s="318"/>
      <c r="G871" s="319"/>
      <c r="H871" s="320"/>
      <c r="I871" s="321"/>
      <c r="J871" s="321"/>
      <c r="K871" s="321"/>
      <c r="L871" s="321"/>
      <c r="M871" s="322"/>
      <c r="N871" s="402"/>
      <c r="O871" s="402" t="str">
        <f t="shared" si="349"/>
        <v>근거리무선전송장치 장비외함 설치650 x 550 x 235 (mm), SUS</v>
      </c>
      <c r="P871" s="402">
        <f t="shared" si="350"/>
        <v>0</v>
      </c>
      <c r="Q871" s="402">
        <f t="shared" si="351"/>
        <v>0</v>
      </c>
      <c r="R871" s="402">
        <f t="shared" si="352"/>
        <v>0</v>
      </c>
      <c r="S871" s="402"/>
    </row>
    <row r="872" spans="2:19" ht="26.1" customHeight="1">
      <c r="B872" s="101"/>
      <c r="C872" s="372" t="s">
        <v>32</v>
      </c>
      <c r="D872" s="134"/>
      <c r="E872" s="103"/>
      <c r="F872" s="135"/>
      <c r="G872" s="136"/>
      <c r="H872" s="137"/>
      <c r="I872" s="208"/>
      <c r="J872" s="209"/>
      <c r="K872" s="209"/>
      <c r="L872" s="227"/>
      <c r="M872" s="104"/>
      <c r="N872" s="402"/>
      <c r="O872" s="402" t="str">
        <f t="shared" si="349"/>
        <v>재료비</v>
      </c>
      <c r="P872" s="402">
        <f t="shared" si="350"/>
        <v>0</v>
      </c>
      <c r="Q872" s="402">
        <f t="shared" si="351"/>
        <v>0</v>
      </c>
      <c r="R872" s="402">
        <f t="shared" si="352"/>
        <v>0</v>
      </c>
      <c r="S872" s="402"/>
    </row>
    <row r="873" spans="2:19" ht="26.1" customHeight="1">
      <c r="B873" s="101"/>
      <c r="C873" s="102" t="s">
        <v>1545</v>
      </c>
      <c r="D873" s="134" t="s">
        <v>1506</v>
      </c>
      <c r="E873" s="103" t="s">
        <v>13</v>
      </c>
      <c r="F873" s="135">
        <v>1</v>
      </c>
      <c r="G873" s="136" t="s">
        <v>102</v>
      </c>
      <c r="H873" s="137">
        <v>1</v>
      </c>
      <c r="I873" s="208"/>
      <c r="J873" s="209"/>
      <c r="K873" s="209"/>
      <c r="L873" s="227"/>
      <c r="M873" s="104"/>
      <c r="N873" s="402"/>
      <c r="O873" s="402" t="str">
        <f t="shared" si="349"/>
        <v>근거리무선전송장치 장비외함650 x 550 x 235 (mm), SUS</v>
      </c>
      <c r="P873" s="402">
        <f t="shared" si="350"/>
        <v>0</v>
      </c>
      <c r="Q873" s="402">
        <f t="shared" si="351"/>
        <v>0</v>
      </c>
      <c r="R873" s="402">
        <f t="shared" si="352"/>
        <v>0</v>
      </c>
      <c r="S873" s="402"/>
    </row>
    <row r="874" spans="2:19" ht="26.1" customHeight="1">
      <c r="B874" s="101"/>
      <c r="C874" s="372" t="s">
        <v>34</v>
      </c>
      <c r="D874" s="134"/>
      <c r="E874" s="103"/>
      <c r="F874" s="135"/>
      <c r="G874" s="136"/>
      <c r="H874" s="137"/>
      <c r="I874" s="208"/>
      <c r="J874" s="209"/>
      <c r="K874" s="209"/>
      <c r="L874" s="227"/>
      <c r="M874" s="104"/>
      <c r="N874" s="402"/>
      <c r="O874" s="402" t="str">
        <f t="shared" si="349"/>
        <v>노무비</v>
      </c>
      <c r="P874" s="402">
        <f t="shared" si="350"/>
        <v>0</v>
      </c>
      <c r="Q874" s="402">
        <f t="shared" si="351"/>
        <v>0</v>
      </c>
      <c r="R874" s="402">
        <f t="shared" si="352"/>
        <v>0</v>
      </c>
      <c r="S874" s="402"/>
    </row>
    <row r="875" spans="2:19" ht="26.1" customHeight="1">
      <c r="B875" s="101"/>
      <c r="C875" s="102" t="s">
        <v>1460</v>
      </c>
      <c r="D875" s="134" t="s">
        <v>1464</v>
      </c>
      <c r="E875" s="103" t="s">
        <v>552</v>
      </c>
      <c r="F875" s="373">
        <v>0.15</v>
      </c>
      <c r="G875" s="136" t="s">
        <v>102</v>
      </c>
      <c r="H875" s="363">
        <f>F875</f>
        <v>0.15</v>
      </c>
      <c r="I875" s="216"/>
      <c r="J875" s="217"/>
      <c r="K875" s="217"/>
      <c r="L875" s="230"/>
      <c r="M875" s="510" t="s">
        <v>1808</v>
      </c>
      <c r="N875" s="402"/>
      <c r="O875" s="402" t="str">
        <f t="shared" si="349"/>
        <v>설치통신내선공</v>
      </c>
      <c r="P875" s="402">
        <f t="shared" si="350"/>
        <v>0</v>
      </c>
      <c r="Q875" s="402">
        <f t="shared" si="351"/>
        <v>0</v>
      </c>
      <c r="R875" s="402">
        <f t="shared" si="352"/>
        <v>0</v>
      </c>
      <c r="S875" s="402"/>
    </row>
    <row r="876" spans="2:19" ht="26.1" customHeight="1">
      <c r="B876" s="79"/>
      <c r="C876" s="381"/>
      <c r="D876" s="81"/>
      <c r="E876" s="28"/>
      <c r="F876" s="382"/>
      <c r="G876" s="83"/>
      <c r="H876" s="383"/>
      <c r="I876" s="214"/>
      <c r="J876" s="215"/>
      <c r="K876" s="215"/>
      <c r="L876" s="228"/>
      <c r="M876" s="85"/>
      <c r="N876" s="402"/>
      <c r="O876" s="402" t="str">
        <f t="shared" si="349"/>
        <v/>
      </c>
      <c r="P876" s="402">
        <f t="shared" si="350"/>
        <v>0</v>
      </c>
      <c r="Q876" s="402">
        <f t="shared" si="351"/>
        <v>0</v>
      </c>
      <c r="R876" s="402">
        <f t="shared" si="352"/>
        <v>0</v>
      </c>
      <c r="S876" s="402"/>
    </row>
    <row r="877" spans="2:19" ht="26.1" customHeight="1">
      <c r="B877" s="314">
        <f>B871+1</f>
        <v>613</v>
      </c>
      <c r="C877" s="315" t="s">
        <v>1523</v>
      </c>
      <c r="D877" s="316" t="s">
        <v>1524</v>
      </c>
      <c r="E877" s="317" t="s">
        <v>74</v>
      </c>
      <c r="F877" s="318"/>
      <c r="G877" s="319"/>
      <c r="H877" s="320"/>
      <c r="I877" s="321"/>
      <c r="J877" s="321"/>
      <c r="K877" s="321"/>
      <c r="L877" s="321"/>
      <c r="M877" s="322"/>
      <c r="N877" s="402"/>
      <c r="O877" s="402" t="str">
        <f t="shared" si="349"/>
        <v>태양전지 설치80W, 가대포함</v>
      </c>
      <c r="P877" s="402">
        <f t="shared" si="350"/>
        <v>0</v>
      </c>
      <c r="Q877" s="402">
        <f t="shared" si="351"/>
        <v>0</v>
      </c>
      <c r="R877" s="402">
        <f t="shared" si="352"/>
        <v>0</v>
      </c>
      <c r="S877" s="402"/>
    </row>
    <row r="878" spans="2:19" ht="26.1" customHeight="1">
      <c r="B878" s="101"/>
      <c r="C878" s="372" t="s">
        <v>32</v>
      </c>
      <c r="D878" s="134"/>
      <c r="E878" s="103"/>
      <c r="F878" s="135"/>
      <c r="G878" s="136"/>
      <c r="H878" s="137"/>
      <c r="I878" s="208"/>
      <c r="J878" s="209"/>
      <c r="K878" s="209"/>
      <c r="L878" s="227"/>
      <c r="M878" s="104"/>
      <c r="N878" s="402"/>
      <c r="O878" s="402" t="str">
        <f t="shared" si="349"/>
        <v>재료비</v>
      </c>
      <c r="P878" s="402">
        <f t="shared" si="350"/>
        <v>0</v>
      </c>
      <c r="Q878" s="402">
        <f t="shared" si="351"/>
        <v>0</v>
      </c>
      <c r="R878" s="402">
        <f t="shared" si="352"/>
        <v>0</v>
      </c>
      <c r="S878" s="402"/>
    </row>
    <row r="879" spans="2:19" ht="26.1" customHeight="1">
      <c r="B879" s="101"/>
      <c r="C879" s="102" t="s">
        <v>1546</v>
      </c>
      <c r="D879" s="134" t="s">
        <v>1511</v>
      </c>
      <c r="E879" s="103" t="s">
        <v>13</v>
      </c>
      <c r="F879" s="135">
        <v>1</v>
      </c>
      <c r="G879" s="136" t="s">
        <v>102</v>
      </c>
      <c r="H879" s="137">
        <v>1</v>
      </c>
      <c r="I879" s="208"/>
      <c r="J879" s="209"/>
      <c r="K879" s="209"/>
      <c r="L879" s="227"/>
      <c r="M879" s="104"/>
      <c r="N879" s="402"/>
      <c r="O879" s="402" t="str">
        <f t="shared" si="349"/>
        <v>태양전지80W, 가대포함</v>
      </c>
      <c r="P879" s="402">
        <f t="shared" si="350"/>
        <v>0</v>
      </c>
      <c r="Q879" s="402">
        <f t="shared" si="351"/>
        <v>0</v>
      </c>
      <c r="R879" s="402">
        <f t="shared" si="352"/>
        <v>0</v>
      </c>
      <c r="S879" s="402"/>
    </row>
    <row r="880" spans="2:19" ht="26.1" customHeight="1">
      <c r="B880" s="101"/>
      <c r="C880" s="372" t="s">
        <v>34</v>
      </c>
      <c r="D880" s="134"/>
      <c r="E880" s="103"/>
      <c r="F880" s="135"/>
      <c r="G880" s="136"/>
      <c r="H880" s="137"/>
      <c r="I880" s="208"/>
      <c r="J880" s="209"/>
      <c r="K880" s="209"/>
      <c r="L880" s="227"/>
      <c r="M880" s="104"/>
      <c r="N880" s="402"/>
      <c r="O880" s="402" t="str">
        <f t="shared" si="349"/>
        <v>노무비</v>
      </c>
      <c r="P880" s="402">
        <f t="shared" si="350"/>
        <v>0</v>
      </c>
      <c r="Q880" s="402">
        <f t="shared" si="351"/>
        <v>0</v>
      </c>
      <c r="R880" s="402">
        <f t="shared" si="352"/>
        <v>0</v>
      </c>
      <c r="S880" s="402"/>
    </row>
    <row r="881" spans="1:20" ht="26.1" customHeight="1">
      <c r="B881" s="101"/>
      <c r="C881" s="102" t="s">
        <v>1460</v>
      </c>
      <c r="D881" s="134" t="s">
        <v>1464</v>
      </c>
      <c r="E881" s="103" t="s">
        <v>552</v>
      </c>
      <c r="F881" s="373">
        <v>0.25</v>
      </c>
      <c r="G881" s="136" t="s">
        <v>102</v>
      </c>
      <c r="H881" s="363">
        <f>F881</f>
        <v>0.25</v>
      </c>
      <c r="I881" s="216"/>
      <c r="J881" s="217"/>
      <c r="K881" s="217"/>
      <c r="L881" s="230"/>
      <c r="M881" s="510" t="s">
        <v>1809</v>
      </c>
      <c r="N881" s="402"/>
      <c r="O881" s="402" t="str">
        <f t="shared" si="349"/>
        <v>설치통신내선공</v>
      </c>
      <c r="P881" s="402">
        <f t="shared" si="350"/>
        <v>0</v>
      </c>
      <c r="Q881" s="402">
        <f t="shared" si="351"/>
        <v>0</v>
      </c>
      <c r="R881" s="402">
        <f t="shared" si="352"/>
        <v>0</v>
      </c>
      <c r="S881" s="402"/>
    </row>
    <row r="882" spans="1:20" ht="26.1" customHeight="1">
      <c r="B882" s="79"/>
      <c r="C882" s="381"/>
      <c r="D882" s="81"/>
      <c r="E882" s="28"/>
      <c r="F882" s="382"/>
      <c r="G882" s="83"/>
      <c r="H882" s="364"/>
      <c r="I882" s="214"/>
      <c r="J882" s="215"/>
      <c r="K882" s="215"/>
      <c r="L882" s="228"/>
      <c r="M882" s="85"/>
      <c r="N882" s="402"/>
      <c r="O882" s="402" t="str">
        <f t="shared" si="349"/>
        <v/>
      </c>
      <c r="P882" s="402">
        <f t="shared" si="350"/>
        <v>0</v>
      </c>
      <c r="Q882" s="402">
        <f t="shared" si="351"/>
        <v>0</v>
      </c>
      <c r="R882" s="402">
        <f t="shared" si="352"/>
        <v>0</v>
      </c>
      <c r="S882" s="402"/>
    </row>
    <row r="883" spans="1:20" ht="26.1" customHeight="1">
      <c r="B883" s="314">
        <f>B877+1</f>
        <v>614</v>
      </c>
      <c r="C883" s="315" t="s">
        <v>1525</v>
      </c>
      <c r="D883" s="316" t="s">
        <v>1526</v>
      </c>
      <c r="E883" s="317" t="s">
        <v>1467</v>
      </c>
      <c r="F883" s="318"/>
      <c r="G883" s="319"/>
      <c r="H883" s="320"/>
      <c r="I883" s="321"/>
      <c r="J883" s="321"/>
      <c r="K883" s="321"/>
      <c r="L883" s="321"/>
      <c r="M883" s="322"/>
      <c r="N883" s="402"/>
      <c r="O883" s="402" t="str">
        <f t="shared" si="349"/>
        <v>태양전지 폴 설치제작사양 2000*Φ100</v>
      </c>
      <c r="P883" s="402">
        <f t="shared" si="350"/>
        <v>0</v>
      </c>
      <c r="Q883" s="402">
        <f t="shared" si="351"/>
        <v>0</v>
      </c>
      <c r="R883" s="402">
        <f t="shared" si="352"/>
        <v>0</v>
      </c>
      <c r="S883" s="402"/>
    </row>
    <row r="884" spans="1:20" ht="26.1" customHeight="1">
      <c r="B884" s="101"/>
      <c r="C884" s="372" t="s">
        <v>32</v>
      </c>
      <c r="D884" s="134"/>
      <c r="E884" s="103"/>
      <c r="F884" s="135"/>
      <c r="G884" s="136"/>
      <c r="H884" s="137"/>
      <c r="I884" s="208"/>
      <c r="J884" s="209"/>
      <c r="K884" s="209"/>
      <c r="L884" s="227"/>
      <c r="M884" s="104"/>
      <c r="N884" s="402"/>
      <c r="O884" s="402" t="str">
        <f t="shared" si="349"/>
        <v>재료비</v>
      </c>
      <c r="P884" s="402">
        <f t="shared" si="350"/>
        <v>0</v>
      </c>
      <c r="Q884" s="402">
        <f t="shared" si="351"/>
        <v>0</v>
      </c>
      <c r="R884" s="402">
        <f t="shared" si="352"/>
        <v>0</v>
      </c>
      <c r="S884" s="402"/>
    </row>
    <row r="885" spans="1:20" ht="26.1" customHeight="1">
      <c r="B885" s="101"/>
      <c r="C885" s="102" t="s">
        <v>1547</v>
      </c>
      <c r="D885" s="134" t="s">
        <v>1509</v>
      </c>
      <c r="E885" s="103" t="s">
        <v>1467</v>
      </c>
      <c r="F885" s="135">
        <v>1</v>
      </c>
      <c r="G885" s="136" t="s">
        <v>102</v>
      </c>
      <c r="H885" s="137">
        <v>1</v>
      </c>
      <c r="I885" s="208"/>
      <c r="J885" s="209"/>
      <c r="K885" s="209"/>
      <c r="L885" s="227"/>
      <c r="M885" s="104"/>
      <c r="N885" s="402"/>
      <c r="O885" s="402" t="str">
        <f t="shared" si="349"/>
        <v>태양전지 폴제작사양 2000*Φ100</v>
      </c>
      <c r="P885" s="402">
        <f t="shared" si="350"/>
        <v>0</v>
      </c>
      <c r="Q885" s="402">
        <f t="shared" si="351"/>
        <v>0</v>
      </c>
      <c r="R885" s="402">
        <f t="shared" si="352"/>
        <v>0</v>
      </c>
      <c r="S885" s="402"/>
    </row>
    <row r="886" spans="1:20" ht="26.1" customHeight="1">
      <c r="B886" s="101"/>
      <c r="C886" s="372" t="s">
        <v>34</v>
      </c>
      <c r="D886" s="134"/>
      <c r="E886" s="103"/>
      <c r="F886" s="135"/>
      <c r="G886" s="136"/>
      <c r="H886" s="137"/>
      <c r="I886" s="208"/>
      <c r="J886" s="209"/>
      <c r="K886" s="209"/>
      <c r="L886" s="227"/>
      <c r="M886" s="104"/>
      <c r="N886" s="402"/>
      <c r="O886" s="402" t="str">
        <f t="shared" si="349"/>
        <v>노무비</v>
      </c>
      <c r="P886" s="402">
        <f t="shared" si="350"/>
        <v>0</v>
      </c>
      <c r="Q886" s="402">
        <f t="shared" si="351"/>
        <v>0</v>
      </c>
      <c r="R886" s="402">
        <f t="shared" si="352"/>
        <v>0</v>
      </c>
      <c r="S886" s="402"/>
    </row>
    <row r="887" spans="1:20" ht="26.1" customHeight="1">
      <c r="B887" s="101"/>
      <c r="C887" s="102" t="s">
        <v>1460</v>
      </c>
      <c r="D887" s="134" t="s">
        <v>107</v>
      </c>
      <c r="E887" s="103" t="s">
        <v>552</v>
      </c>
      <c r="F887" s="373">
        <v>0.28999999999999998</v>
      </c>
      <c r="G887" s="136" t="s">
        <v>102</v>
      </c>
      <c r="H887" s="363">
        <f>F887</f>
        <v>0.28999999999999998</v>
      </c>
      <c r="I887" s="216"/>
      <c r="J887" s="217"/>
      <c r="K887" s="217"/>
      <c r="L887" s="230"/>
      <c r="M887" s="104" t="s">
        <v>1548</v>
      </c>
      <c r="N887" s="402"/>
      <c r="O887" s="402" t="str">
        <f t="shared" si="349"/>
        <v>설치통신외선공</v>
      </c>
      <c r="P887" s="402">
        <f t="shared" si="350"/>
        <v>0</v>
      </c>
      <c r="Q887" s="402">
        <f t="shared" si="351"/>
        <v>0</v>
      </c>
      <c r="R887" s="402">
        <f t="shared" si="352"/>
        <v>0</v>
      </c>
      <c r="S887" s="402"/>
    </row>
    <row r="888" spans="1:20" ht="26.1" customHeight="1">
      <c r="B888" s="37"/>
      <c r="C888" s="38"/>
      <c r="D888" s="39" t="s">
        <v>1465</v>
      </c>
      <c r="E888" s="27" t="s">
        <v>552</v>
      </c>
      <c r="F888" s="384">
        <v>0.56000000000000005</v>
      </c>
      <c r="G888" s="40" t="s">
        <v>102</v>
      </c>
      <c r="H888" s="340">
        <f>F888</f>
        <v>0.56000000000000005</v>
      </c>
      <c r="I888" s="208"/>
      <c r="J888" s="209"/>
      <c r="K888" s="209"/>
      <c r="L888" s="227"/>
      <c r="M888" s="42"/>
      <c r="N888" s="402"/>
      <c r="O888" s="402" t="str">
        <f t="shared" si="349"/>
        <v>보통인부</v>
      </c>
      <c r="P888" s="402">
        <f t="shared" si="350"/>
        <v>0</v>
      </c>
      <c r="Q888" s="402">
        <f t="shared" si="351"/>
        <v>0</v>
      </c>
      <c r="R888" s="402">
        <f t="shared" si="352"/>
        <v>0</v>
      </c>
      <c r="S888" s="402"/>
    </row>
    <row r="889" spans="1:20" ht="26.1" customHeight="1">
      <c r="B889" s="79"/>
      <c r="C889" s="80"/>
      <c r="D889" s="81"/>
      <c r="E889" s="28"/>
      <c r="F889" s="382"/>
      <c r="G889" s="83"/>
      <c r="H889" s="364"/>
      <c r="I889" s="214"/>
      <c r="J889" s="215"/>
      <c r="K889" s="215"/>
      <c r="L889" s="228"/>
      <c r="M889" s="85"/>
      <c r="N889" s="402"/>
      <c r="O889" s="402" t="str">
        <f t="shared" si="349"/>
        <v/>
      </c>
      <c r="P889" s="402">
        <f t="shared" si="350"/>
        <v>0</v>
      </c>
      <c r="Q889" s="402">
        <f t="shared" si="351"/>
        <v>0</v>
      </c>
      <c r="R889" s="402">
        <f t="shared" si="352"/>
        <v>0</v>
      </c>
      <c r="S889" s="402"/>
    </row>
    <row r="890" spans="1:20" ht="26.1" customHeight="1">
      <c r="B890" s="314">
        <f>B883+1</f>
        <v>615</v>
      </c>
      <c r="C890" s="315" t="s">
        <v>1527</v>
      </c>
      <c r="D890" s="316" t="s">
        <v>1528</v>
      </c>
      <c r="E890" s="317" t="s">
        <v>78</v>
      </c>
      <c r="F890" s="318"/>
      <c r="G890" s="319"/>
      <c r="H890" s="320"/>
      <c r="I890" s="321"/>
      <c r="J890" s="321"/>
      <c r="K890" s="321"/>
      <c r="L890" s="321"/>
      <c r="M890" s="322"/>
      <c r="N890" s="402"/>
      <c r="O890" s="402" t="str">
        <f t="shared" si="349"/>
        <v>전원케이블 설치4.0㎟x2C</v>
      </c>
      <c r="P890" s="402">
        <f t="shared" si="350"/>
        <v>0</v>
      </c>
      <c r="Q890" s="402">
        <f t="shared" si="351"/>
        <v>0</v>
      </c>
      <c r="R890" s="402">
        <f t="shared" si="352"/>
        <v>0</v>
      </c>
      <c r="S890" s="402"/>
    </row>
    <row r="891" spans="1:20" ht="26.1" customHeight="1">
      <c r="B891" s="101"/>
      <c r="C891" s="372" t="s">
        <v>32</v>
      </c>
      <c r="D891" s="134"/>
      <c r="E891" s="103"/>
      <c r="F891" s="135"/>
      <c r="G891" s="136"/>
      <c r="H891" s="137"/>
      <c r="I891" s="208"/>
      <c r="J891" s="209"/>
      <c r="K891" s="209"/>
      <c r="L891" s="227"/>
      <c r="M891" s="104"/>
      <c r="N891" s="402"/>
      <c r="O891" s="402" t="str">
        <f t="shared" si="349"/>
        <v>재료비</v>
      </c>
      <c r="P891" s="402">
        <f t="shared" si="350"/>
        <v>0</v>
      </c>
      <c r="Q891" s="402">
        <f t="shared" si="351"/>
        <v>0</v>
      </c>
      <c r="R891" s="402">
        <f t="shared" si="352"/>
        <v>0</v>
      </c>
      <c r="S891" s="402"/>
    </row>
    <row r="892" spans="1:20" ht="26.1" customHeight="1">
      <c r="B892" s="101"/>
      <c r="C892" s="102" t="s">
        <v>1383</v>
      </c>
      <c r="D892" s="134" t="s">
        <v>1510</v>
      </c>
      <c r="E892" s="103" t="s">
        <v>218</v>
      </c>
      <c r="F892" s="135" t="s">
        <v>1376</v>
      </c>
      <c r="G892" s="136" t="s">
        <v>102</v>
      </c>
      <c r="H892" s="137">
        <f>1 * 1.03</f>
        <v>1.03</v>
      </c>
      <c r="I892" s="208"/>
      <c r="J892" s="209"/>
      <c r="K892" s="209"/>
      <c r="L892" s="227"/>
      <c r="M892" s="104"/>
      <c r="N892" s="402"/>
      <c r="O892" s="402" t="str">
        <f t="shared" si="349"/>
        <v>전원케이블4.0㎟x2C</v>
      </c>
      <c r="P892" s="402">
        <f t="shared" si="350"/>
        <v>0</v>
      </c>
      <c r="Q892" s="402">
        <f t="shared" si="351"/>
        <v>0</v>
      </c>
      <c r="R892" s="402">
        <f t="shared" si="352"/>
        <v>0</v>
      </c>
      <c r="S892" s="402"/>
    </row>
    <row r="893" spans="1:20" ht="26.1" customHeight="1">
      <c r="B893" s="101"/>
      <c r="C893" s="372" t="s">
        <v>34</v>
      </c>
      <c r="D893" s="134"/>
      <c r="E893" s="103"/>
      <c r="F893" s="135"/>
      <c r="G893" s="136"/>
      <c r="H893" s="137"/>
      <c r="I893" s="208"/>
      <c r="J893" s="209"/>
      <c r="K893" s="209"/>
      <c r="L893" s="227"/>
      <c r="M893" s="104"/>
      <c r="N893" s="402"/>
      <c r="O893" s="402" t="str">
        <f t="shared" si="349"/>
        <v>노무비</v>
      </c>
      <c r="P893" s="402">
        <f t="shared" si="350"/>
        <v>0</v>
      </c>
      <c r="Q893" s="402">
        <f t="shared" si="351"/>
        <v>0</v>
      </c>
      <c r="R893" s="402">
        <f t="shared" si="352"/>
        <v>0</v>
      </c>
      <c r="S893" s="402"/>
    </row>
    <row r="894" spans="1:20" ht="26.1" customHeight="1">
      <c r="B894" s="101"/>
      <c r="C894" s="102" t="s">
        <v>1460</v>
      </c>
      <c r="D894" s="134" t="s">
        <v>107</v>
      </c>
      <c r="E894" s="103" t="s">
        <v>552</v>
      </c>
      <c r="F894" s="373" t="s">
        <v>1549</v>
      </c>
      <c r="G894" s="136" t="s">
        <v>102</v>
      </c>
      <c r="H894" s="363">
        <f>0.16/10</f>
        <v>1.6E-2</v>
      </c>
      <c r="I894" s="208"/>
      <c r="J894" s="209"/>
      <c r="K894" s="209"/>
      <c r="L894" s="227"/>
      <c r="M894" s="104" t="s">
        <v>1550</v>
      </c>
      <c r="N894" s="402"/>
      <c r="O894" s="402" t="str">
        <f t="shared" si="349"/>
        <v>설치통신외선공</v>
      </c>
      <c r="P894" s="402">
        <f t="shared" si="350"/>
        <v>0</v>
      </c>
      <c r="Q894" s="402">
        <f t="shared" si="351"/>
        <v>0</v>
      </c>
      <c r="R894" s="402">
        <f t="shared" si="352"/>
        <v>0</v>
      </c>
      <c r="S894" s="402"/>
    </row>
    <row r="895" spans="1:20" ht="26.1" customHeight="1">
      <c r="B895" s="101"/>
      <c r="C895" s="102"/>
      <c r="D895" s="134"/>
      <c r="E895" s="103"/>
      <c r="F895" s="135"/>
      <c r="G895" s="136"/>
      <c r="H895" s="137"/>
      <c r="I895" s="208"/>
      <c r="J895" s="209"/>
      <c r="K895" s="209"/>
      <c r="L895" s="227"/>
      <c r="M895" s="104"/>
      <c r="N895" s="402"/>
      <c r="O895" s="402" t="str">
        <f t="shared" si="349"/>
        <v/>
      </c>
      <c r="P895" s="402">
        <f t="shared" si="350"/>
        <v>0</v>
      </c>
      <c r="Q895" s="402">
        <f t="shared" si="351"/>
        <v>0</v>
      </c>
      <c r="R895" s="402">
        <f t="shared" si="352"/>
        <v>0</v>
      </c>
      <c r="S895" s="402"/>
    </row>
    <row r="896" spans="1:20" s="323" customFormat="1" ht="26.1" customHeight="1">
      <c r="A896" s="313"/>
      <c r="B896" s="314">
        <f>B890+1</f>
        <v>616</v>
      </c>
      <c r="C896" s="315" t="s">
        <v>2160</v>
      </c>
      <c r="D896" s="316" t="s">
        <v>1556</v>
      </c>
      <c r="E896" s="317" t="s">
        <v>79</v>
      </c>
      <c r="F896" s="318"/>
      <c r="G896" s="319"/>
      <c r="H896" s="320"/>
      <c r="I896" s="321"/>
      <c r="J896" s="321"/>
      <c r="K896" s="321"/>
      <c r="L896" s="321"/>
      <c r="M896" s="322"/>
      <c r="N896" s="402"/>
      <c r="O896" s="402" t="str">
        <f t="shared" si="349"/>
        <v>동축콘넥터 설치10D-2V용, N-P-10, 보안기 등</v>
      </c>
      <c r="P896" s="402">
        <f t="shared" si="350"/>
        <v>0</v>
      </c>
      <c r="Q896" s="402">
        <f t="shared" si="351"/>
        <v>0</v>
      </c>
      <c r="R896" s="402">
        <f t="shared" si="352"/>
        <v>0</v>
      </c>
      <c r="S896" s="402"/>
      <c r="T896" s="385"/>
    </row>
    <row r="897" spans="1:21" ht="26.1" customHeight="1">
      <c r="B897" s="36"/>
      <c r="C897" s="372" t="s">
        <v>34</v>
      </c>
      <c r="D897" s="30"/>
      <c r="E897" s="31"/>
      <c r="F897" s="87"/>
      <c r="G897" s="33"/>
      <c r="H897" s="34"/>
      <c r="I897" s="211"/>
      <c r="J897" s="212"/>
      <c r="K897" s="212"/>
      <c r="L897" s="226"/>
      <c r="M897" s="35"/>
      <c r="N897" s="402"/>
      <c r="O897" s="402" t="str">
        <f t="shared" si="349"/>
        <v>노무비</v>
      </c>
      <c r="P897" s="402">
        <f t="shared" si="350"/>
        <v>0</v>
      </c>
      <c r="Q897" s="402">
        <f t="shared" si="351"/>
        <v>0</v>
      </c>
      <c r="R897" s="402">
        <f t="shared" si="352"/>
        <v>0</v>
      </c>
      <c r="S897" s="402"/>
    </row>
    <row r="898" spans="1:21" ht="26.1" customHeight="1">
      <c r="B898" s="37"/>
      <c r="C898" s="38" t="s">
        <v>154</v>
      </c>
      <c r="D898" s="39" t="s">
        <v>1464</v>
      </c>
      <c r="E898" s="27" t="s">
        <v>552</v>
      </c>
      <c r="F898" s="61" t="s">
        <v>1557</v>
      </c>
      <c r="G898" s="40" t="s">
        <v>102</v>
      </c>
      <c r="H898" s="41">
        <f>0.06 * 1.8</f>
        <v>0.108</v>
      </c>
      <c r="I898" s="208"/>
      <c r="J898" s="209"/>
      <c r="K898" s="209"/>
      <c r="L898" s="227"/>
      <c r="M898" s="42" t="s">
        <v>153</v>
      </c>
      <c r="N898" s="402"/>
      <c r="O898" s="402" t="str">
        <f t="shared" si="349"/>
        <v>커넥터 설치통신내선공</v>
      </c>
      <c r="P898" s="402">
        <f t="shared" si="350"/>
        <v>0</v>
      </c>
      <c r="Q898" s="402">
        <f t="shared" si="351"/>
        <v>0</v>
      </c>
      <c r="R898" s="402">
        <f t="shared" si="352"/>
        <v>0</v>
      </c>
      <c r="S898" s="402"/>
    </row>
    <row r="899" spans="1:21" ht="26.1" customHeight="1">
      <c r="B899" s="101"/>
      <c r="C899" s="102"/>
      <c r="D899" s="134"/>
      <c r="E899" s="103"/>
      <c r="F899" s="135"/>
      <c r="G899" s="136"/>
      <c r="H899" s="137"/>
      <c r="I899" s="216"/>
      <c r="J899" s="217"/>
      <c r="K899" s="217"/>
      <c r="L899" s="230"/>
      <c r="M899" s="104"/>
      <c r="N899" s="402"/>
      <c r="O899" s="402" t="str">
        <f t="shared" ref="O899:O907" si="355">CONCATENATE(C899,D899)</f>
        <v/>
      </c>
      <c r="P899" s="402">
        <f t="shared" ref="P899:P907" si="356">J899</f>
        <v>0</v>
      </c>
      <c r="Q899" s="402">
        <f t="shared" ref="Q899:Q907" si="357">K899</f>
        <v>0</v>
      </c>
      <c r="R899" s="402">
        <f t="shared" ref="R899:R907" si="358">L899</f>
        <v>0</v>
      </c>
      <c r="S899" s="402"/>
    </row>
    <row r="900" spans="1:21" ht="26.1" customHeight="1">
      <c r="B900" s="79"/>
      <c r="C900" s="80"/>
      <c r="D900" s="81"/>
      <c r="E900" s="28"/>
      <c r="F900" s="82"/>
      <c r="G900" s="83"/>
      <c r="H900" s="84"/>
      <c r="I900" s="214"/>
      <c r="J900" s="215"/>
      <c r="K900" s="215"/>
      <c r="L900" s="228"/>
      <c r="M900" s="85"/>
      <c r="N900" s="402"/>
      <c r="O900" s="402" t="str">
        <f t="shared" si="355"/>
        <v/>
      </c>
      <c r="P900" s="402">
        <f t="shared" si="356"/>
        <v>0</v>
      </c>
      <c r="Q900" s="402">
        <f t="shared" si="357"/>
        <v>0</v>
      </c>
      <c r="R900" s="402">
        <f t="shared" si="358"/>
        <v>0</v>
      </c>
      <c r="S900" s="402"/>
    </row>
    <row r="901" spans="1:21" s="323" customFormat="1" ht="26.1" customHeight="1">
      <c r="A901" s="313"/>
      <c r="B901" s="314">
        <f>B896+1</f>
        <v>617</v>
      </c>
      <c r="C901" s="315" t="s">
        <v>1604</v>
      </c>
      <c r="D901" s="316" t="s">
        <v>1615</v>
      </c>
      <c r="E901" s="317" t="s">
        <v>1605</v>
      </c>
      <c r="F901" s="318"/>
      <c r="G901" s="319"/>
      <c r="H901" s="320"/>
      <c r="I901" s="321"/>
      <c r="J901" s="321"/>
      <c r="K901" s="321"/>
      <c r="L901" s="321"/>
      <c r="M901" s="322"/>
      <c r="N901" s="402"/>
      <c r="O901" s="402" t="str">
        <f t="shared" si="355"/>
        <v>피뢰트랜스 설치AC220V 1KVA, 예비품</v>
      </c>
      <c r="P901" s="402">
        <f t="shared" si="356"/>
        <v>0</v>
      </c>
      <c r="Q901" s="402">
        <f t="shared" si="357"/>
        <v>0</v>
      </c>
      <c r="R901" s="402">
        <f t="shared" si="358"/>
        <v>0</v>
      </c>
      <c r="S901" s="402"/>
      <c r="T901" s="385"/>
    </row>
    <row r="902" spans="1:21" ht="26.1" customHeight="1">
      <c r="B902" s="37"/>
      <c r="C902" s="60" t="s">
        <v>33</v>
      </c>
      <c r="D902" s="39"/>
      <c r="E902" s="26"/>
      <c r="F902" s="61"/>
      <c r="G902" s="40"/>
      <c r="H902" s="41"/>
      <c r="I902" s="208"/>
      <c r="J902" s="209"/>
      <c r="K902" s="209"/>
      <c r="L902" s="227"/>
      <c r="M902" s="42"/>
      <c r="N902" s="402"/>
      <c r="O902" s="402" t="str">
        <f t="shared" si="355"/>
        <v>노무비</v>
      </c>
      <c r="P902" s="402">
        <f t="shared" si="356"/>
        <v>0</v>
      </c>
      <c r="Q902" s="402">
        <f t="shared" si="357"/>
        <v>0</v>
      </c>
      <c r="R902" s="402">
        <f t="shared" si="358"/>
        <v>0</v>
      </c>
      <c r="S902" s="402"/>
    </row>
    <row r="903" spans="1:21" ht="26.1" customHeight="1">
      <c r="B903" s="48"/>
      <c r="C903" s="39" t="s">
        <v>1612</v>
      </c>
      <c r="D903" s="39" t="s">
        <v>1613</v>
      </c>
      <c r="E903" s="27" t="s">
        <v>69</v>
      </c>
      <c r="F903" s="61">
        <v>0.11</v>
      </c>
      <c r="G903" s="40" t="s">
        <v>102</v>
      </c>
      <c r="H903" s="369">
        <v>0.11</v>
      </c>
      <c r="I903" s="208"/>
      <c r="J903" s="209"/>
      <c r="K903" s="209"/>
      <c r="L903" s="227"/>
      <c r="M903" s="42" t="s">
        <v>1611</v>
      </c>
      <c r="N903" s="402"/>
      <c r="O903" s="402" t="str">
        <f t="shared" si="355"/>
        <v>피뢰기통신외선공</v>
      </c>
      <c r="P903" s="402">
        <f t="shared" si="356"/>
        <v>0</v>
      </c>
      <c r="Q903" s="402">
        <f t="shared" si="357"/>
        <v>0</v>
      </c>
      <c r="R903" s="402">
        <f t="shared" si="358"/>
        <v>0</v>
      </c>
      <c r="S903" s="402"/>
    </row>
    <row r="904" spans="1:21" ht="26.1" customHeight="1">
      <c r="B904" s="37"/>
      <c r="C904" s="60"/>
      <c r="D904" s="39"/>
      <c r="E904" s="26"/>
      <c r="F904" s="61"/>
      <c r="G904" s="40"/>
      <c r="H904" s="41"/>
      <c r="I904" s="208"/>
      <c r="J904" s="209"/>
      <c r="K904" s="209"/>
      <c r="L904" s="227"/>
      <c r="M904" s="42"/>
      <c r="N904" s="402"/>
      <c r="O904" s="402" t="str">
        <f t="shared" si="355"/>
        <v/>
      </c>
      <c r="P904" s="402">
        <f t="shared" si="356"/>
        <v>0</v>
      </c>
      <c r="Q904" s="402">
        <f t="shared" si="357"/>
        <v>0</v>
      </c>
      <c r="R904" s="402">
        <f t="shared" si="358"/>
        <v>0</v>
      </c>
      <c r="S904" s="402"/>
    </row>
    <row r="905" spans="1:21" ht="26.1" customHeight="1">
      <c r="B905" s="314">
        <f>B901+1</f>
        <v>618</v>
      </c>
      <c r="C905" s="315" t="s">
        <v>1554</v>
      </c>
      <c r="D905" s="316" t="s">
        <v>1672</v>
      </c>
      <c r="E905" s="317" t="s">
        <v>77</v>
      </c>
      <c r="F905" s="318"/>
      <c r="G905" s="319"/>
      <c r="H905" s="320"/>
      <c r="I905" s="321"/>
      <c r="J905" s="321"/>
      <c r="K905" s="321"/>
      <c r="L905" s="321"/>
      <c r="M905" s="322"/>
      <c r="N905" s="402"/>
      <c r="O905" s="402" t="str">
        <f t="shared" si="355"/>
        <v>VHF 방향조정소백 → 용문, 야기, 150㎒ 대역</v>
      </c>
      <c r="P905" s="402">
        <f t="shared" si="356"/>
        <v>0</v>
      </c>
      <c r="Q905" s="402">
        <f t="shared" si="357"/>
        <v>0</v>
      </c>
      <c r="R905" s="402">
        <f t="shared" si="358"/>
        <v>0</v>
      </c>
      <c r="S905" s="402"/>
    </row>
    <row r="906" spans="1:21" ht="26.1" customHeight="1">
      <c r="B906" s="36"/>
      <c r="C906" s="372" t="s">
        <v>34</v>
      </c>
      <c r="D906" s="30"/>
      <c r="E906" s="31"/>
      <c r="F906" s="87"/>
      <c r="G906" s="33"/>
      <c r="H906" s="34"/>
      <c r="I906" s="211"/>
      <c r="J906" s="212"/>
      <c r="K906" s="212"/>
      <c r="L906" s="226"/>
      <c r="M906" s="35"/>
      <c r="N906" s="402"/>
      <c r="O906" s="402" t="str">
        <f t="shared" si="355"/>
        <v>노무비</v>
      </c>
      <c r="P906" s="402">
        <f t="shared" si="356"/>
        <v>0</v>
      </c>
      <c r="Q906" s="402">
        <f t="shared" si="357"/>
        <v>0</v>
      </c>
      <c r="R906" s="402">
        <f t="shared" si="358"/>
        <v>0</v>
      </c>
      <c r="S906" s="402"/>
    </row>
    <row r="907" spans="1:21" ht="26.1" customHeight="1">
      <c r="B907" s="37"/>
      <c r="C907" s="38" t="s">
        <v>146</v>
      </c>
      <c r="D907" s="39" t="s">
        <v>1555</v>
      </c>
      <c r="E907" s="27" t="s">
        <v>552</v>
      </c>
      <c r="F907" s="61">
        <v>1</v>
      </c>
      <c r="G907" s="40" t="s">
        <v>102</v>
      </c>
      <c r="H907" s="41">
        <v>1</v>
      </c>
      <c r="I907" s="208"/>
      <c r="J907" s="209"/>
      <c r="K907" s="209"/>
      <c r="L907" s="227"/>
      <c r="M907" s="42" t="s">
        <v>144</v>
      </c>
      <c r="N907" s="402"/>
      <c r="O907" s="402" t="str">
        <f t="shared" si="355"/>
        <v>방향조정무선안테나공</v>
      </c>
      <c r="P907" s="402">
        <f t="shared" si="356"/>
        <v>0</v>
      </c>
      <c r="Q907" s="402">
        <f t="shared" si="357"/>
        <v>0</v>
      </c>
      <c r="R907" s="402">
        <f t="shared" si="358"/>
        <v>0</v>
      </c>
      <c r="S907" s="402"/>
    </row>
    <row r="908" spans="1:21" ht="26.1" customHeight="1">
      <c r="B908" s="79"/>
      <c r="C908" s="80"/>
      <c r="D908" s="81"/>
      <c r="E908" s="28"/>
      <c r="F908" s="82"/>
      <c r="G908" s="83"/>
      <c r="H908" s="84"/>
      <c r="I908" s="214"/>
      <c r="J908" s="215"/>
      <c r="K908" s="215"/>
      <c r="L908" s="228"/>
      <c r="M908" s="85"/>
      <c r="N908" s="402"/>
      <c r="O908" s="402" t="str">
        <f t="shared" ref="O908:O999" si="359">CONCATENATE(C908,D908)</f>
        <v/>
      </c>
      <c r="P908" s="402">
        <f t="shared" ref="P908:P999" si="360">J908</f>
        <v>0</v>
      </c>
      <c r="Q908" s="402">
        <f t="shared" ref="Q908:Q999" si="361">K908</f>
        <v>0</v>
      </c>
      <c r="R908" s="402">
        <f t="shared" ref="R908:R999" si="362">L908</f>
        <v>0</v>
      </c>
      <c r="S908" s="402"/>
    </row>
    <row r="909" spans="1:21" ht="26.1" customHeight="1">
      <c r="B909" s="314">
        <f>B905+1</f>
        <v>619</v>
      </c>
      <c r="C909" s="315" t="s">
        <v>1886</v>
      </c>
      <c r="D909" s="316" t="s">
        <v>1887</v>
      </c>
      <c r="E909" s="317" t="s">
        <v>1888</v>
      </c>
      <c r="F909" s="318"/>
      <c r="G909" s="319"/>
      <c r="H909" s="320"/>
      <c r="I909" s="321"/>
      <c r="J909" s="321"/>
      <c r="K909" s="321"/>
      <c r="L909" s="321"/>
      <c r="M909" s="322"/>
      <c r="N909" s="402"/>
      <c r="O909" s="402" t="str">
        <f t="shared" si="359"/>
        <v>기계터파기굴삭기(타어어)(0.18㎡)</v>
      </c>
      <c r="P909" s="402">
        <f t="shared" si="360"/>
        <v>0</v>
      </c>
      <c r="Q909" s="402">
        <f t="shared" si="361"/>
        <v>0</v>
      </c>
      <c r="R909" s="402">
        <f t="shared" si="362"/>
        <v>0</v>
      </c>
      <c r="S909" s="402"/>
    </row>
    <row r="910" spans="1:21" ht="26.1" customHeight="1">
      <c r="B910" s="37"/>
      <c r="C910" s="372" t="s">
        <v>43</v>
      </c>
      <c r="D910" s="39"/>
      <c r="E910" s="27"/>
      <c r="F910" s="384"/>
      <c r="G910" s="40"/>
      <c r="H910" s="41"/>
      <c r="I910" s="208"/>
      <c r="J910" s="209"/>
      <c r="K910" s="209"/>
      <c r="L910" s="227"/>
      <c r="M910" s="42"/>
      <c r="N910" s="402"/>
      <c r="O910" s="402"/>
      <c r="P910" s="402"/>
      <c r="Q910" s="402"/>
      <c r="R910" s="402"/>
      <c r="S910" s="402"/>
      <c r="U910" s="534"/>
    </row>
    <row r="911" spans="1:21" ht="26.1" customHeight="1">
      <c r="B911" s="37"/>
      <c r="C911" s="372" t="s">
        <v>32</v>
      </c>
      <c r="D911" s="39"/>
      <c r="E911" s="27"/>
      <c r="F911" s="384"/>
      <c r="G911" s="40"/>
      <c r="H911" s="41"/>
      <c r="I911" s="208"/>
      <c r="J911" s="209"/>
      <c r="K911" s="209"/>
      <c r="L911" s="227"/>
      <c r="M911" s="42"/>
      <c r="N911" s="402"/>
      <c r="O911" s="402" t="str">
        <f t="shared" si="359"/>
        <v>재료비</v>
      </c>
      <c r="P911" s="402">
        <f t="shared" si="360"/>
        <v>0</v>
      </c>
      <c r="Q911" s="402">
        <f t="shared" si="361"/>
        <v>0</v>
      </c>
      <c r="R911" s="402">
        <f t="shared" si="362"/>
        <v>0</v>
      </c>
      <c r="S911" s="402"/>
      <c r="U911" s="534"/>
    </row>
    <row r="912" spans="1:21" ht="26.1" customHeight="1">
      <c r="B912" s="37"/>
      <c r="C912" s="38" t="s">
        <v>1899</v>
      </c>
      <c r="D912" s="39" t="s">
        <v>1889</v>
      </c>
      <c r="E912" s="27" t="s">
        <v>13</v>
      </c>
      <c r="F912" s="384" t="s">
        <v>1890</v>
      </c>
      <c r="G912" s="40"/>
      <c r="H912" s="536">
        <f>2279 * 10^-7</f>
        <v>2.2789999999999998E-4</v>
      </c>
      <c r="I912" s="208"/>
      <c r="J912" s="209"/>
      <c r="K912" s="209"/>
      <c r="L912" s="227"/>
      <c r="M912" s="42" t="s">
        <v>1891</v>
      </c>
      <c r="N912" s="402"/>
      <c r="O912" s="402" t="str">
        <f t="shared" si="359"/>
        <v>굴삭기(타어어)0.18㎡</v>
      </c>
      <c r="P912" s="402">
        <f t="shared" si="360"/>
        <v>0</v>
      </c>
      <c r="Q912" s="402">
        <f t="shared" si="361"/>
        <v>0</v>
      </c>
      <c r="R912" s="402">
        <f t="shared" si="362"/>
        <v>0</v>
      </c>
      <c r="S912" s="402"/>
      <c r="U912" s="534"/>
    </row>
    <row r="913" spans="1:21" ht="26.1" customHeight="1">
      <c r="B913" s="37"/>
      <c r="C913" s="372" t="s">
        <v>34</v>
      </c>
      <c r="D913" s="39"/>
      <c r="E913" s="27"/>
      <c r="F913" s="384"/>
      <c r="G913" s="40"/>
      <c r="H913" s="41"/>
      <c r="I913" s="208"/>
      <c r="J913" s="209"/>
      <c r="K913" s="209"/>
      <c r="L913" s="227"/>
      <c r="M913" s="42"/>
      <c r="N913" s="402"/>
      <c r="O913" s="402" t="str">
        <f t="shared" si="359"/>
        <v>노무비</v>
      </c>
      <c r="P913" s="402">
        <f t="shared" si="360"/>
        <v>0</v>
      </c>
      <c r="Q913" s="402">
        <f t="shared" si="361"/>
        <v>0</v>
      </c>
      <c r="R913" s="402">
        <f t="shared" si="362"/>
        <v>0</v>
      </c>
      <c r="S913" s="402"/>
      <c r="U913" s="534"/>
    </row>
    <row r="914" spans="1:21" ht="26.1" customHeight="1">
      <c r="B914" s="37"/>
      <c r="C914" s="38"/>
      <c r="D914" s="39" t="s">
        <v>1892</v>
      </c>
      <c r="E914" s="27"/>
      <c r="F914" s="384" t="s">
        <v>1900</v>
      </c>
      <c r="G914" s="40"/>
      <c r="H914" s="41">
        <f>1 * 1/8 * 25/20 * 16/12</f>
        <v>0.20833333333333334</v>
      </c>
      <c r="I914" s="208"/>
      <c r="J914" s="209"/>
      <c r="K914" s="209"/>
      <c r="L914" s="227"/>
      <c r="M914" s="42"/>
      <c r="N914" s="402"/>
      <c r="O914" s="402" t="str">
        <f t="shared" si="359"/>
        <v>건설기계운전사</v>
      </c>
      <c r="P914" s="402">
        <f t="shared" si="360"/>
        <v>0</v>
      </c>
      <c r="Q914" s="402">
        <f t="shared" si="361"/>
        <v>0</v>
      </c>
      <c r="R914" s="402">
        <f t="shared" si="362"/>
        <v>0</v>
      </c>
      <c r="S914" s="402"/>
      <c r="U914" s="534"/>
    </row>
    <row r="915" spans="1:21" ht="26.1" customHeight="1">
      <c r="B915" s="37"/>
      <c r="C915" s="372" t="s">
        <v>35</v>
      </c>
      <c r="D915" s="39"/>
      <c r="E915" s="27"/>
      <c r="F915" s="384"/>
      <c r="G915" s="40"/>
      <c r="H915" s="41"/>
      <c r="I915" s="208"/>
      <c r="J915" s="209"/>
      <c r="K915" s="209"/>
      <c r="L915" s="227"/>
      <c r="M915" s="42" t="s">
        <v>1893</v>
      </c>
      <c r="N915" s="402"/>
      <c r="O915" s="402" t="str">
        <f t="shared" si="359"/>
        <v>경비</v>
      </c>
      <c r="P915" s="402">
        <f t="shared" si="360"/>
        <v>0</v>
      </c>
      <c r="Q915" s="402">
        <f t="shared" si="361"/>
        <v>0</v>
      </c>
      <c r="R915" s="402">
        <f t="shared" si="362"/>
        <v>0</v>
      </c>
      <c r="S915" s="402"/>
      <c r="U915" s="534"/>
    </row>
    <row r="916" spans="1:21" ht="26.1" customHeight="1">
      <c r="B916" s="37"/>
      <c r="C916" s="38" t="s">
        <v>1894</v>
      </c>
      <c r="D916" s="39" t="s">
        <v>1895</v>
      </c>
      <c r="E916" s="27" t="s">
        <v>1896</v>
      </c>
      <c r="F916" s="61">
        <v>5.6</v>
      </c>
      <c r="G916" s="40"/>
      <c r="H916" s="41">
        <f>F916</f>
        <v>5.6</v>
      </c>
      <c r="I916" s="208"/>
      <c r="J916" s="209"/>
      <c r="K916" s="209"/>
      <c r="L916" s="227"/>
      <c r="M916" s="42"/>
      <c r="N916" s="402"/>
      <c r="O916" s="402" t="str">
        <f t="shared" si="359"/>
        <v>경유저유황</v>
      </c>
      <c r="P916" s="402">
        <f t="shared" si="360"/>
        <v>0</v>
      </c>
      <c r="Q916" s="402">
        <f t="shared" si="361"/>
        <v>0</v>
      </c>
      <c r="R916" s="402">
        <f t="shared" si="362"/>
        <v>0</v>
      </c>
      <c r="S916" s="402"/>
      <c r="U916" s="534"/>
    </row>
    <row r="917" spans="1:21" ht="26.1" customHeight="1">
      <c r="B917" s="37"/>
      <c r="C917" s="38" t="s">
        <v>1897</v>
      </c>
      <c r="D917" s="39" t="s">
        <v>1898</v>
      </c>
      <c r="E917" s="27" t="s">
        <v>30</v>
      </c>
      <c r="F917" s="61">
        <v>0.24</v>
      </c>
      <c r="G917" s="40"/>
      <c r="H917" s="41">
        <f>F917</f>
        <v>0.24</v>
      </c>
      <c r="I917" s="208"/>
      <c r="J917" s="209"/>
      <c r="K917" s="209"/>
      <c r="L917" s="227"/>
      <c r="M917" s="42"/>
      <c r="N917" s="402"/>
      <c r="O917" s="402" t="str">
        <f t="shared" si="359"/>
        <v>잡재료비주연료비의 24%</v>
      </c>
      <c r="P917" s="402">
        <f t="shared" si="360"/>
        <v>0</v>
      </c>
      <c r="Q917" s="402">
        <f t="shared" si="361"/>
        <v>0</v>
      </c>
      <c r="R917" s="402">
        <f t="shared" si="362"/>
        <v>0</v>
      </c>
      <c r="S917" s="402"/>
      <c r="U917" s="534"/>
    </row>
    <row r="918" spans="1:21" ht="26.1" customHeight="1">
      <c r="B918" s="114"/>
      <c r="C918" s="115"/>
      <c r="D918" s="116"/>
      <c r="E918" s="117"/>
      <c r="F918" s="118"/>
      <c r="G918" s="669"/>
      <c r="H918" s="119"/>
      <c r="I918" s="220"/>
      <c r="J918" s="221"/>
      <c r="K918" s="221"/>
      <c r="L918" s="232"/>
      <c r="M918" s="100"/>
      <c r="N918" s="402"/>
      <c r="O918" s="402"/>
      <c r="P918" s="402"/>
      <c r="Q918" s="402"/>
      <c r="R918" s="402"/>
      <c r="S918" s="402"/>
      <c r="U918" s="534"/>
    </row>
    <row r="919" spans="1:21" ht="26.1" customHeight="1">
      <c r="B919" s="485">
        <f>B909+1</f>
        <v>620</v>
      </c>
      <c r="C919" s="486" t="s">
        <v>1833</v>
      </c>
      <c r="D919" s="487" t="s">
        <v>1834</v>
      </c>
      <c r="E919" s="488" t="s">
        <v>552</v>
      </c>
      <c r="F919" s="489"/>
      <c r="G919" s="490"/>
      <c r="H919" s="491"/>
      <c r="I919" s="321"/>
      <c r="J919" s="321"/>
      <c r="K919" s="321"/>
      <c r="L919" s="321"/>
      <c r="M919" s="492"/>
      <c r="N919" s="402"/>
      <c r="O919" s="402" t="str">
        <f t="shared" si="359"/>
        <v>신호수현장 차량관리</v>
      </c>
      <c r="P919" s="402">
        <f t="shared" si="360"/>
        <v>0</v>
      </c>
      <c r="Q919" s="402">
        <f t="shared" si="361"/>
        <v>0</v>
      </c>
      <c r="R919" s="402">
        <f t="shared" si="362"/>
        <v>0</v>
      </c>
      <c r="S919" s="402"/>
    </row>
    <row r="920" spans="1:21" ht="26.1" customHeight="1">
      <c r="B920" s="37"/>
      <c r="C920" s="60" t="s">
        <v>34</v>
      </c>
      <c r="D920" s="39" t="s">
        <v>1795</v>
      </c>
      <c r="E920" s="27" t="s">
        <v>1796</v>
      </c>
      <c r="F920" s="494">
        <v>1</v>
      </c>
      <c r="G920" s="495" t="s">
        <v>102</v>
      </c>
      <c r="H920" s="496">
        <f t="shared" ref="H920" si="363">F920</f>
        <v>1</v>
      </c>
      <c r="I920" s="208"/>
      <c r="J920" s="497"/>
      <c r="K920" s="209"/>
      <c r="L920" s="498"/>
      <c r="M920" s="499" t="s">
        <v>1797</v>
      </c>
      <c r="N920" s="402"/>
      <c r="O920" s="402" t="str">
        <f t="shared" si="359"/>
        <v>노무비보통인부</v>
      </c>
      <c r="P920" s="402">
        <f t="shared" si="360"/>
        <v>0</v>
      </c>
      <c r="Q920" s="402">
        <f t="shared" si="361"/>
        <v>0</v>
      </c>
      <c r="R920" s="402">
        <f t="shared" si="362"/>
        <v>0</v>
      </c>
      <c r="S920" s="402"/>
    </row>
    <row r="921" spans="1:21" ht="26.1" customHeight="1">
      <c r="B921" s="37"/>
      <c r="C921" s="60"/>
      <c r="D921" s="39"/>
      <c r="E921" s="27"/>
      <c r="F921" s="494"/>
      <c r="G921" s="495"/>
      <c r="H921" s="496"/>
      <c r="I921" s="208"/>
      <c r="J921" s="497"/>
      <c r="K921" s="209"/>
      <c r="L921" s="498"/>
      <c r="M921" s="499"/>
      <c r="N921" s="402"/>
      <c r="O921" s="402"/>
      <c r="P921" s="402"/>
      <c r="Q921" s="402"/>
      <c r="R921" s="402"/>
      <c r="S921" s="402"/>
    </row>
    <row r="922" spans="1:21" ht="26.1" customHeight="1">
      <c r="B922" s="37"/>
      <c r="C922" s="60"/>
      <c r="D922" s="39"/>
      <c r="E922" s="27"/>
      <c r="F922" s="494"/>
      <c r="G922" s="495"/>
      <c r="H922" s="496"/>
      <c r="I922" s="208"/>
      <c r="J922" s="497"/>
      <c r="K922" s="209"/>
      <c r="L922" s="498"/>
      <c r="M922" s="499"/>
      <c r="N922" s="402"/>
      <c r="O922" s="402"/>
      <c r="P922" s="402"/>
      <c r="Q922" s="402"/>
      <c r="R922" s="402"/>
      <c r="S922" s="402"/>
    </row>
    <row r="923" spans="1:21" s="323" customFormat="1" ht="26.1" customHeight="1">
      <c r="A923" s="313"/>
      <c r="B923" s="314">
        <f>B919+1</f>
        <v>621</v>
      </c>
      <c r="C923" s="315" t="s">
        <v>1983</v>
      </c>
      <c r="D923" s="316" t="s">
        <v>1917</v>
      </c>
      <c r="E923" s="317" t="s">
        <v>74</v>
      </c>
      <c r="F923" s="318"/>
      <c r="G923" s="319"/>
      <c r="H923" s="320"/>
      <c r="I923" s="321"/>
      <c r="J923" s="321"/>
      <c r="K923" s="321"/>
      <c r="L923" s="321"/>
      <c r="M923" s="322"/>
      <c r="N923" s="402"/>
      <c r="O923" s="402" t="str">
        <f t="shared" ref="O923:O925" si="364">CONCATENATE(C923,D923)</f>
        <v>옥상 점검 장치(등받이형) 설치SUS, 등받이 형, 제작사양</v>
      </c>
      <c r="P923" s="402">
        <f t="shared" ref="P923:P925" si="365">J923</f>
        <v>0</v>
      </c>
      <c r="Q923" s="402">
        <f t="shared" ref="Q923:Q925" si="366">K923</f>
        <v>0</v>
      </c>
      <c r="R923" s="402">
        <f t="shared" ref="R923:R925" si="367">L923</f>
        <v>0</v>
      </c>
      <c r="S923" s="402"/>
      <c r="T923" s="385"/>
    </row>
    <row r="924" spans="1:21" ht="26.1" customHeight="1">
      <c r="B924" s="37"/>
      <c r="C924" s="60" t="s">
        <v>32</v>
      </c>
      <c r="D924" s="39"/>
      <c r="E924" s="26"/>
      <c r="F924" s="61"/>
      <c r="G924" s="40"/>
      <c r="H924" s="41"/>
      <c r="I924" s="208"/>
      <c r="J924" s="209"/>
      <c r="K924" s="209"/>
      <c r="L924" s="227"/>
      <c r="M924" s="42"/>
      <c r="N924" s="402"/>
      <c r="O924" s="402" t="str">
        <f t="shared" si="364"/>
        <v>재료비</v>
      </c>
      <c r="P924" s="402">
        <f t="shared" si="365"/>
        <v>0</v>
      </c>
      <c r="Q924" s="402">
        <f t="shared" si="366"/>
        <v>0</v>
      </c>
      <c r="R924" s="402">
        <f t="shared" si="367"/>
        <v>0</v>
      </c>
      <c r="S924" s="402"/>
    </row>
    <row r="925" spans="1:21" ht="26.1" customHeight="1">
      <c r="B925" s="114"/>
      <c r="C925" s="39" t="s">
        <v>1919</v>
      </c>
      <c r="D925" s="39" t="s">
        <v>1917</v>
      </c>
      <c r="E925" s="27" t="s">
        <v>74</v>
      </c>
      <c r="F925" s="128">
        <v>1</v>
      </c>
      <c r="G925" s="40" t="s">
        <v>102</v>
      </c>
      <c r="H925" s="340">
        <f t="shared" ref="H925" si="368">F925</f>
        <v>1</v>
      </c>
      <c r="I925" s="208"/>
      <c r="J925" s="209"/>
      <c r="K925" s="370"/>
      <c r="L925" s="370"/>
      <c r="M925" s="371"/>
      <c r="N925" s="402"/>
      <c r="O925" s="402" t="str">
        <f t="shared" si="364"/>
        <v>옥상 점검 장치(등받이형)SUS, 등받이 형, 제작사양</v>
      </c>
      <c r="P925" s="402">
        <f t="shared" si="365"/>
        <v>0</v>
      </c>
      <c r="Q925" s="402">
        <f t="shared" si="366"/>
        <v>0</v>
      </c>
      <c r="R925" s="402">
        <f t="shared" si="367"/>
        <v>0</v>
      </c>
      <c r="S925" s="402"/>
    </row>
    <row r="926" spans="1:21" ht="26.1" customHeight="1">
      <c r="B926" s="37"/>
      <c r="C926" s="60" t="s">
        <v>34</v>
      </c>
      <c r="D926" s="39"/>
      <c r="E926" s="26"/>
      <c r="F926" s="61"/>
      <c r="G926" s="40"/>
      <c r="H926" s="41"/>
      <c r="I926" s="208"/>
      <c r="J926" s="209"/>
      <c r="K926" s="209"/>
      <c r="L926" s="227"/>
      <c r="M926" s="42"/>
      <c r="N926" s="402"/>
      <c r="O926" s="402" t="str">
        <f t="shared" ref="O926:O927" si="369">CONCATENATE(C926,D926)</f>
        <v>노무비</v>
      </c>
      <c r="P926" s="402">
        <f t="shared" ref="P926:P927" si="370">J926</f>
        <v>0</v>
      </c>
      <c r="Q926" s="402">
        <f t="shared" ref="Q926:Q927" si="371">K926</f>
        <v>0</v>
      </c>
      <c r="R926" s="402">
        <f t="shared" ref="R926:R927" si="372">L926</f>
        <v>0</v>
      </c>
      <c r="S926" s="402"/>
    </row>
    <row r="927" spans="1:21" ht="26.1" customHeight="1">
      <c r="B927" s="114"/>
      <c r="C927" s="39" t="s">
        <v>1920</v>
      </c>
      <c r="D927" s="39" t="s">
        <v>1918</v>
      </c>
      <c r="E927" s="27" t="s">
        <v>38</v>
      </c>
      <c r="F927" s="128">
        <v>1</v>
      </c>
      <c r="G927" s="40" t="s">
        <v>102</v>
      </c>
      <c r="H927" s="340">
        <f t="shared" ref="H927" si="373">F927</f>
        <v>1</v>
      </c>
      <c r="I927" s="208"/>
      <c r="J927" s="209"/>
      <c r="K927" s="370"/>
      <c r="L927" s="370"/>
      <c r="M927" s="371"/>
      <c r="N927" s="402"/>
      <c r="O927" s="402" t="str">
        <f t="shared" si="369"/>
        <v>옥상 점검 장치(등받이형) 설치비개소당, 크레인 포함</v>
      </c>
      <c r="P927" s="402">
        <f t="shared" si="370"/>
        <v>0</v>
      </c>
      <c r="Q927" s="402">
        <f t="shared" si="371"/>
        <v>0</v>
      </c>
      <c r="R927" s="402">
        <f t="shared" si="372"/>
        <v>0</v>
      </c>
      <c r="S927" s="402"/>
    </row>
    <row r="928" spans="1:21" ht="26.1" customHeight="1">
      <c r="B928" s="37"/>
      <c r="C928" s="60"/>
      <c r="D928" s="39"/>
      <c r="E928" s="27"/>
      <c r="F928" s="494"/>
      <c r="G928" s="495"/>
      <c r="H928" s="496"/>
      <c r="I928" s="208"/>
      <c r="J928" s="497"/>
      <c r="K928" s="209"/>
      <c r="L928" s="498"/>
      <c r="M928" s="499"/>
      <c r="N928" s="402"/>
      <c r="O928" s="402"/>
      <c r="P928" s="402"/>
      <c r="Q928" s="402"/>
      <c r="R928" s="402"/>
      <c r="S928" s="402"/>
    </row>
    <row r="929" spans="1:20" s="323" customFormat="1" ht="26.1" customHeight="1">
      <c r="A929" s="313"/>
      <c r="B929" s="314">
        <f>B923+1</f>
        <v>622</v>
      </c>
      <c r="C929" s="315" t="s">
        <v>1986</v>
      </c>
      <c r="D929" s="316" t="s">
        <v>1922</v>
      </c>
      <c r="E929" s="317" t="s">
        <v>74</v>
      </c>
      <c r="F929" s="318"/>
      <c r="G929" s="319"/>
      <c r="H929" s="320"/>
      <c r="I929" s="321"/>
      <c r="J929" s="321"/>
      <c r="K929" s="321"/>
      <c r="L929" s="321"/>
      <c r="M929" s="322"/>
      <c r="N929" s="402"/>
      <c r="O929" s="402" t="str">
        <f t="shared" ref="O929:O933" si="374">CONCATENATE(C929,D929)</f>
        <v>옥상 점검 장치(계단형) 설치철제, 제작사양</v>
      </c>
      <c r="P929" s="402">
        <f t="shared" ref="P929:P933" si="375">J929</f>
        <v>0</v>
      </c>
      <c r="Q929" s="402">
        <f t="shared" ref="Q929:Q933" si="376">K929</f>
        <v>0</v>
      </c>
      <c r="R929" s="402">
        <f t="shared" ref="R929:R933" si="377">L929</f>
        <v>0</v>
      </c>
      <c r="S929" s="402"/>
      <c r="T929" s="385"/>
    </row>
    <row r="930" spans="1:20" ht="26.1" customHeight="1">
      <c r="B930" s="37"/>
      <c r="C930" s="60" t="s">
        <v>32</v>
      </c>
      <c r="D930" s="39"/>
      <c r="E930" s="26"/>
      <c r="F930" s="61"/>
      <c r="G930" s="40"/>
      <c r="H930" s="41"/>
      <c r="I930" s="208"/>
      <c r="J930" s="209"/>
      <c r="K930" s="209"/>
      <c r="L930" s="227"/>
      <c r="M930" s="42"/>
      <c r="N930" s="402"/>
      <c r="O930" s="402" t="str">
        <f t="shared" si="374"/>
        <v>재료비</v>
      </c>
      <c r="P930" s="402">
        <f t="shared" si="375"/>
        <v>0</v>
      </c>
      <c r="Q930" s="402">
        <f t="shared" si="376"/>
        <v>0</v>
      </c>
      <c r="R930" s="402">
        <f t="shared" si="377"/>
        <v>0</v>
      </c>
      <c r="S930" s="402"/>
    </row>
    <row r="931" spans="1:20" ht="26.1" customHeight="1">
      <c r="B931" s="114"/>
      <c r="C931" s="39" t="s">
        <v>1921</v>
      </c>
      <c r="D931" s="39" t="s">
        <v>1922</v>
      </c>
      <c r="E931" s="27" t="s">
        <v>74</v>
      </c>
      <c r="F931" s="128">
        <v>1</v>
      </c>
      <c r="G931" s="40" t="s">
        <v>102</v>
      </c>
      <c r="H931" s="340">
        <f t="shared" ref="H931" si="378">F931</f>
        <v>1</v>
      </c>
      <c r="I931" s="208"/>
      <c r="J931" s="209"/>
      <c r="K931" s="370"/>
      <c r="L931" s="370"/>
      <c r="M931" s="371"/>
      <c r="N931" s="402"/>
      <c r="O931" s="402" t="str">
        <f t="shared" si="374"/>
        <v>옥상 점검 장치(계단형)철제, 제작사양</v>
      </c>
      <c r="P931" s="402">
        <f t="shared" si="375"/>
        <v>0</v>
      </c>
      <c r="Q931" s="402">
        <f t="shared" si="376"/>
        <v>0</v>
      </c>
      <c r="R931" s="402">
        <f t="shared" si="377"/>
        <v>0</v>
      </c>
      <c r="S931" s="402"/>
    </row>
    <row r="932" spans="1:20" ht="26.1" customHeight="1">
      <c r="B932" s="37"/>
      <c r="C932" s="60" t="s">
        <v>34</v>
      </c>
      <c r="D932" s="39"/>
      <c r="E932" s="26"/>
      <c r="F932" s="61"/>
      <c r="G932" s="40"/>
      <c r="H932" s="41"/>
      <c r="I932" s="208"/>
      <c r="J932" s="209"/>
      <c r="K932" s="209"/>
      <c r="L932" s="227"/>
      <c r="M932" s="42"/>
      <c r="N932" s="402"/>
      <c r="O932" s="402" t="str">
        <f t="shared" si="374"/>
        <v>노무비</v>
      </c>
      <c r="P932" s="402">
        <f t="shared" si="375"/>
        <v>0</v>
      </c>
      <c r="Q932" s="402">
        <f t="shared" si="376"/>
        <v>0</v>
      </c>
      <c r="R932" s="402">
        <f t="shared" si="377"/>
        <v>0</v>
      </c>
      <c r="S932" s="402"/>
    </row>
    <row r="933" spans="1:20" ht="26.1" customHeight="1">
      <c r="B933" s="114"/>
      <c r="C933" s="39" t="s">
        <v>1923</v>
      </c>
      <c r="D933" s="39" t="s">
        <v>1918</v>
      </c>
      <c r="E933" s="27" t="s">
        <v>38</v>
      </c>
      <c r="F933" s="128">
        <v>1</v>
      </c>
      <c r="G933" s="40" t="s">
        <v>102</v>
      </c>
      <c r="H933" s="340">
        <f t="shared" ref="H933" si="379">F933</f>
        <v>1</v>
      </c>
      <c r="I933" s="208"/>
      <c r="J933" s="209"/>
      <c r="K933" s="370"/>
      <c r="L933" s="370"/>
      <c r="M933" s="371"/>
      <c r="N933" s="402"/>
      <c r="O933" s="402" t="str">
        <f t="shared" si="374"/>
        <v>옥상 점검장치(계단형) 설치비개소당, 크레인 포함</v>
      </c>
      <c r="P933" s="402">
        <f t="shared" si="375"/>
        <v>0</v>
      </c>
      <c r="Q933" s="402">
        <f t="shared" si="376"/>
        <v>0</v>
      </c>
      <c r="R933" s="402">
        <f t="shared" si="377"/>
        <v>0</v>
      </c>
      <c r="S933" s="402"/>
    </row>
    <row r="934" spans="1:20" ht="26.1" customHeight="1">
      <c r="B934" s="37"/>
      <c r="C934" s="60"/>
      <c r="D934" s="39"/>
      <c r="E934" s="27"/>
      <c r="F934" s="494"/>
      <c r="G934" s="495"/>
      <c r="H934" s="496"/>
      <c r="I934" s="208"/>
      <c r="J934" s="497"/>
      <c r="K934" s="209"/>
      <c r="L934" s="498"/>
      <c r="M934" s="499"/>
      <c r="N934" s="402"/>
      <c r="O934" s="402"/>
      <c r="P934" s="402"/>
      <c r="Q934" s="402"/>
      <c r="R934" s="402"/>
      <c r="S934" s="402"/>
    </row>
    <row r="935" spans="1:20" ht="26.1" customHeight="1">
      <c r="B935" s="314">
        <f>B929+1</f>
        <v>623</v>
      </c>
      <c r="C935" s="315" t="s">
        <v>2161</v>
      </c>
      <c r="D935" s="316" t="s">
        <v>1924</v>
      </c>
      <c r="E935" s="317" t="s">
        <v>38</v>
      </c>
      <c r="F935" s="318"/>
      <c r="G935" s="319"/>
      <c r="H935" s="320"/>
      <c r="I935" s="321"/>
      <c r="J935" s="321"/>
      <c r="K935" s="321"/>
      <c r="L935" s="321"/>
      <c r="M935" s="322"/>
      <c r="N935" s="402"/>
      <c r="O935" s="402" t="str">
        <f t="shared" ref="O935:O940" si="380">CONCATENATE(C935,D935)</f>
        <v>전도형 강수량계(0.5mm) 설치AC 히터형, 바람막이 포함, 검정 포함</v>
      </c>
      <c r="P935" s="402">
        <f t="shared" ref="P935:P940" si="381">J935</f>
        <v>0</v>
      </c>
      <c r="Q935" s="402">
        <f t="shared" ref="Q935:Q940" si="382">K935</f>
        <v>0</v>
      </c>
      <c r="R935" s="402">
        <f t="shared" ref="R935:R940" si="383">L935</f>
        <v>0</v>
      </c>
      <c r="S935" s="402"/>
    </row>
    <row r="936" spans="1:20" ht="26.1" customHeight="1">
      <c r="B936" s="37"/>
      <c r="C936" s="60" t="s">
        <v>32</v>
      </c>
      <c r="D936" s="39"/>
      <c r="E936" s="26"/>
      <c r="F936" s="61"/>
      <c r="G936" s="40"/>
      <c r="H936" s="41"/>
      <c r="I936" s="208"/>
      <c r="J936" s="209"/>
      <c r="K936" s="209"/>
      <c r="L936" s="227"/>
      <c r="M936" s="42"/>
      <c r="N936" s="402"/>
      <c r="O936" s="402" t="str">
        <f t="shared" si="380"/>
        <v>재료비</v>
      </c>
      <c r="P936" s="402">
        <f t="shared" si="381"/>
        <v>0</v>
      </c>
      <c r="Q936" s="402">
        <f t="shared" si="382"/>
        <v>0</v>
      </c>
      <c r="R936" s="402">
        <f t="shared" si="383"/>
        <v>0</v>
      </c>
      <c r="S936" s="402"/>
    </row>
    <row r="937" spans="1:20" ht="26.1" customHeight="1">
      <c r="B937" s="114"/>
      <c r="C937" s="39" t="s">
        <v>1990</v>
      </c>
      <c r="D937" s="39" t="s">
        <v>1924</v>
      </c>
      <c r="E937" s="27" t="s">
        <v>38</v>
      </c>
      <c r="F937" s="128">
        <v>1</v>
      </c>
      <c r="G937" s="40" t="s">
        <v>102</v>
      </c>
      <c r="H937" s="340">
        <f t="shared" ref="H937" si="384">F937</f>
        <v>1</v>
      </c>
      <c r="I937" s="208"/>
      <c r="J937" s="209"/>
      <c r="K937" s="370"/>
      <c r="L937" s="370"/>
      <c r="M937" s="371"/>
      <c r="N937" s="402"/>
      <c r="O937" s="402" t="str">
        <f t="shared" si="380"/>
        <v>전도형 강수량계(0.5mm)AC 히터형, 바람막이 포함, 검정 포함</v>
      </c>
      <c r="P937" s="402">
        <f t="shared" si="381"/>
        <v>0</v>
      </c>
      <c r="Q937" s="402">
        <f t="shared" si="382"/>
        <v>0</v>
      </c>
      <c r="R937" s="402">
        <f t="shared" si="383"/>
        <v>0</v>
      </c>
      <c r="S937" s="402"/>
    </row>
    <row r="938" spans="1:20" ht="26.1" customHeight="1">
      <c r="B938" s="37"/>
      <c r="C938" s="60" t="s">
        <v>33</v>
      </c>
      <c r="D938" s="39"/>
      <c r="E938" s="26"/>
      <c r="F938" s="61"/>
      <c r="G938" s="40"/>
      <c r="H938" s="41"/>
      <c r="I938" s="208"/>
      <c r="J938" s="209"/>
      <c r="K938" s="209"/>
      <c r="L938" s="227"/>
      <c r="M938" s="42"/>
      <c r="N938" s="402"/>
      <c r="O938" s="402" t="str">
        <f t="shared" si="380"/>
        <v>노무비</v>
      </c>
      <c r="P938" s="402">
        <f t="shared" si="381"/>
        <v>0</v>
      </c>
      <c r="Q938" s="402">
        <f t="shared" si="382"/>
        <v>0</v>
      </c>
      <c r="R938" s="402">
        <f t="shared" si="383"/>
        <v>0</v>
      </c>
      <c r="S938" s="402"/>
    </row>
    <row r="939" spans="1:20" ht="26.1" customHeight="1">
      <c r="B939" s="37"/>
      <c r="C939" s="38" t="s">
        <v>1991</v>
      </c>
      <c r="D939" s="39" t="s">
        <v>67</v>
      </c>
      <c r="E939" s="27" t="s">
        <v>69</v>
      </c>
      <c r="F939" s="61" t="s">
        <v>1492</v>
      </c>
      <c r="G939" s="40" t="s">
        <v>102</v>
      </c>
      <c r="H939" s="41">
        <f>0.33*1.8</f>
        <v>0.59400000000000008</v>
      </c>
      <c r="I939" s="208"/>
      <c r="J939" s="209"/>
      <c r="K939" s="209"/>
      <c r="L939" s="227"/>
      <c r="M939" s="42" t="s">
        <v>169</v>
      </c>
      <c r="N939" s="402"/>
      <c r="O939" s="402" t="str">
        <f t="shared" si="380"/>
        <v>장비 철거 설치(수수기)통신설비공</v>
      </c>
      <c r="P939" s="402">
        <f t="shared" si="381"/>
        <v>0</v>
      </c>
      <c r="Q939" s="402">
        <f t="shared" si="382"/>
        <v>0</v>
      </c>
      <c r="R939" s="402">
        <f t="shared" si="383"/>
        <v>0</v>
      </c>
      <c r="S939" s="402"/>
    </row>
    <row r="940" spans="1:20" ht="26.1" customHeight="1">
      <c r="B940" s="37"/>
      <c r="C940" s="38"/>
      <c r="D940" s="39"/>
      <c r="E940" s="27"/>
      <c r="F940" s="61"/>
      <c r="G940" s="40"/>
      <c r="H940" s="41"/>
      <c r="I940" s="208"/>
      <c r="J940" s="209"/>
      <c r="K940" s="209"/>
      <c r="L940" s="227"/>
      <c r="M940" s="42"/>
      <c r="N940" s="402"/>
      <c r="O940" s="402" t="str">
        <f t="shared" si="380"/>
        <v/>
      </c>
      <c r="P940" s="402">
        <f t="shared" si="381"/>
        <v>0</v>
      </c>
      <c r="Q940" s="402">
        <f t="shared" si="382"/>
        <v>0</v>
      </c>
      <c r="R940" s="402">
        <f t="shared" si="383"/>
        <v>0</v>
      </c>
      <c r="S940" s="402"/>
    </row>
    <row r="941" spans="1:20" ht="26.1" customHeight="1">
      <c r="B941" s="314">
        <f>B935+1</f>
        <v>624</v>
      </c>
      <c r="C941" s="315" t="s">
        <v>2162</v>
      </c>
      <c r="D941" s="316" t="s">
        <v>1924</v>
      </c>
      <c r="E941" s="317" t="s">
        <v>38</v>
      </c>
      <c r="F941" s="318"/>
      <c r="G941" s="319"/>
      <c r="H941" s="320"/>
      <c r="I941" s="321"/>
      <c r="J941" s="321"/>
      <c r="K941" s="321"/>
      <c r="L941" s="321"/>
      <c r="M941" s="322"/>
      <c r="N941" s="402"/>
      <c r="O941" s="402" t="str">
        <f t="shared" ref="O941:O945" si="385">CONCATENATE(C941,D941)</f>
        <v>전도형 강수량계(1.0mm) 설치AC 히터형, 바람막이 포함, 검정 포함</v>
      </c>
      <c r="P941" s="402">
        <f t="shared" ref="P941:P945" si="386">J941</f>
        <v>0</v>
      </c>
      <c r="Q941" s="402">
        <f t="shared" ref="Q941:Q945" si="387">K941</f>
        <v>0</v>
      </c>
      <c r="R941" s="402">
        <f t="shared" ref="R941:R945" si="388">L941</f>
        <v>0</v>
      </c>
      <c r="S941" s="402"/>
    </row>
    <row r="942" spans="1:20" ht="26.1" customHeight="1">
      <c r="B942" s="37"/>
      <c r="C942" s="60" t="s">
        <v>32</v>
      </c>
      <c r="D942" s="39"/>
      <c r="E942" s="26"/>
      <c r="F942" s="61"/>
      <c r="G942" s="40"/>
      <c r="H942" s="41"/>
      <c r="I942" s="208"/>
      <c r="J942" s="209"/>
      <c r="K942" s="209"/>
      <c r="L942" s="227"/>
      <c r="M942" s="42"/>
      <c r="N942" s="402"/>
      <c r="O942" s="402" t="str">
        <f t="shared" si="385"/>
        <v>재료비</v>
      </c>
      <c r="P942" s="402">
        <f t="shared" si="386"/>
        <v>0</v>
      </c>
      <c r="Q942" s="402">
        <f t="shared" si="387"/>
        <v>0</v>
      </c>
      <c r="R942" s="402">
        <f t="shared" si="388"/>
        <v>0</v>
      </c>
      <c r="S942" s="402"/>
    </row>
    <row r="943" spans="1:20" ht="26.1" customHeight="1">
      <c r="B943" s="114"/>
      <c r="C943" s="39" t="s">
        <v>1992</v>
      </c>
      <c r="D943" s="39" t="s">
        <v>1924</v>
      </c>
      <c r="E943" s="27" t="s">
        <v>38</v>
      </c>
      <c r="F943" s="128">
        <v>1</v>
      </c>
      <c r="G943" s="40" t="s">
        <v>102</v>
      </c>
      <c r="H943" s="340">
        <f t="shared" ref="H943" si="389">F943</f>
        <v>1</v>
      </c>
      <c r="I943" s="208"/>
      <c r="J943" s="209"/>
      <c r="K943" s="370"/>
      <c r="L943" s="370"/>
      <c r="M943" s="371"/>
      <c r="N943" s="402"/>
      <c r="O943" s="402" t="str">
        <f t="shared" si="385"/>
        <v>전도형 강수량계(1.0mm)AC 히터형, 바람막이 포함, 검정 포함</v>
      </c>
      <c r="P943" s="402">
        <f t="shared" si="386"/>
        <v>0</v>
      </c>
      <c r="Q943" s="402">
        <f t="shared" si="387"/>
        <v>0</v>
      </c>
      <c r="R943" s="402">
        <f t="shared" si="388"/>
        <v>0</v>
      </c>
      <c r="S943" s="402"/>
    </row>
    <row r="944" spans="1:20" ht="26.1" customHeight="1">
      <c r="B944" s="37"/>
      <c r="C944" s="60" t="s">
        <v>33</v>
      </c>
      <c r="D944" s="39"/>
      <c r="E944" s="26"/>
      <c r="F944" s="61"/>
      <c r="G944" s="40"/>
      <c r="H944" s="41"/>
      <c r="I944" s="208"/>
      <c r="J944" s="209"/>
      <c r="K944" s="209"/>
      <c r="L944" s="227"/>
      <c r="M944" s="42"/>
      <c r="N944" s="402"/>
      <c r="O944" s="402" t="str">
        <f t="shared" si="385"/>
        <v>노무비</v>
      </c>
      <c r="P944" s="402">
        <f t="shared" si="386"/>
        <v>0</v>
      </c>
      <c r="Q944" s="402">
        <f t="shared" si="387"/>
        <v>0</v>
      </c>
      <c r="R944" s="402">
        <f t="shared" si="388"/>
        <v>0</v>
      </c>
      <c r="S944" s="402"/>
    </row>
    <row r="945" spans="2:19" ht="26.1" customHeight="1">
      <c r="B945" s="37"/>
      <c r="C945" s="38" t="s">
        <v>1991</v>
      </c>
      <c r="D945" s="39" t="s">
        <v>67</v>
      </c>
      <c r="E945" s="27" t="s">
        <v>69</v>
      </c>
      <c r="F945" s="61" t="s">
        <v>1492</v>
      </c>
      <c r="G945" s="40" t="s">
        <v>102</v>
      </c>
      <c r="H945" s="41">
        <f>0.33*1.8</f>
        <v>0.59400000000000008</v>
      </c>
      <c r="I945" s="208"/>
      <c r="J945" s="209"/>
      <c r="K945" s="209"/>
      <c r="L945" s="227"/>
      <c r="M945" s="42" t="s">
        <v>169</v>
      </c>
      <c r="N945" s="402"/>
      <c r="O945" s="402" t="str">
        <f t="shared" si="385"/>
        <v>장비 철거 설치(수수기)통신설비공</v>
      </c>
      <c r="P945" s="402">
        <f t="shared" si="386"/>
        <v>0</v>
      </c>
      <c r="Q945" s="402">
        <f t="shared" si="387"/>
        <v>0</v>
      </c>
      <c r="R945" s="402">
        <f t="shared" si="388"/>
        <v>0</v>
      </c>
      <c r="S945" s="402"/>
    </row>
    <row r="946" spans="2:19" ht="26.1" customHeight="1">
      <c r="B946" s="37"/>
      <c r="C946" s="60"/>
      <c r="D946" s="39"/>
      <c r="E946" s="27"/>
      <c r="F946" s="494"/>
      <c r="G946" s="495"/>
      <c r="H946" s="496"/>
      <c r="I946" s="208"/>
      <c r="J946" s="497"/>
      <c r="K946" s="209"/>
      <c r="L946" s="498"/>
      <c r="M946" s="499"/>
      <c r="N946" s="402"/>
      <c r="O946" s="402"/>
      <c r="P946" s="402"/>
      <c r="Q946" s="402"/>
      <c r="R946" s="402"/>
      <c r="S946" s="402"/>
    </row>
    <row r="947" spans="2:19" ht="26.1" customHeight="1">
      <c r="B947" s="314">
        <f>B941+1</f>
        <v>625</v>
      </c>
      <c r="C947" s="315" t="s">
        <v>2163</v>
      </c>
      <c r="D947" s="316" t="s">
        <v>1926</v>
      </c>
      <c r="E947" s="317" t="s">
        <v>38</v>
      </c>
      <c r="F947" s="318"/>
      <c r="G947" s="319"/>
      <c r="H947" s="320"/>
      <c r="I947" s="321"/>
      <c r="J947" s="321"/>
      <c r="K947" s="321"/>
      <c r="L947" s="321"/>
      <c r="M947" s="322"/>
      <c r="N947" s="402"/>
      <c r="O947" s="402" t="str">
        <f t="shared" ref="O947:O951" si="390">CONCATENATE(C947,D947)</f>
        <v>무게식 강수량계 설치무게식, 받침대 및 바람막이, 검정 포함</v>
      </c>
      <c r="P947" s="402">
        <f t="shared" ref="P947:P951" si="391">J947</f>
        <v>0</v>
      </c>
      <c r="Q947" s="402">
        <f t="shared" ref="Q947:Q951" si="392">K947</f>
        <v>0</v>
      </c>
      <c r="R947" s="402">
        <f t="shared" ref="R947:R951" si="393">L947</f>
        <v>0</v>
      </c>
      <c r="S947" s="402"/>
    </row>
    <row r="948" spans="2:19" ht="26.1" customHeight="1">
      <c r="B948" s="37"/>
      <c r="C948" s="60" t="s">
        <v>32</v>
      </c>
      <c r="D948" s="39"/>
      <c r="E948" s="26"/>
      <c r="F948" s="61"/>
      <c r="G948" s="40"/>
      <c r="H948" s="41"/>
      <c r="I948" s="208"/>
      <c r="J948" s="209"/>
      <c r="K948" s="209"/>
      <c r="L948" s="227"/>
      <c r="M948" s="42"/>
      <c r="N948" s="402"/>
      <c r="O948" s="402" t="str">
        <f t="shared" si="390"/>
        <v>재료비</v>
      </c>
      <c r="P948" s="402">
        <f t="shared" si="391"/>
        <v>0</v>
      </c>
      <c r="Q948" s="402">
        <f t="shared" si="392"/>
        <v>0</v>
      </c>
      <c r="R948" s="402">
        <f t="shared" si="393"/>
        <v>0</v>
      </c>
      <c r="S948" s="402"/>
    </row>
    <row r="949" spans="2:19" ht="26.1" customHeight="1">
      <c r="B949" s="114"/>
      <c r="C949" s="39" t="s">
        <v>1925</v>
      </c>
      <c r="D949" s="39" t="s">
        <v>1926</v>
      </c>
      <c r="E949" s="27" t="s">
        <v>38</v>
      </c>
      <c r="F949" s="128">
        <v>1</v>
      </c>
      <c r="G949" s="40" t="s">
        <v>102</v>
      </c>
      <c r="H949" s="340">
        <f t="shared" ref="H949" si="394">F949</f>
        <v>1</v>
      </c>
      <c r="I949" s="208"/>
      <c r="J949" s="209"/>
      <c r="K949" s="370"/>
      <c r="L949" s="370"/>
      <c r="M949" s="371"/>
      <c r="N949" s="402"/>
      <c r="O949" s="402" t="str">
        <f t="shared" si="390"/>
        <v>무게식 강수량계무게식, 받침대 및 바람막이, 검정 포함</v>
      </c>
      <c r="P949" s="402">
        <f t="shared" si="391"/>
        <v>0</v>
      </c>
      <c r="Q949" s="402">
        <f t="shared" si="392"/>
        <v>0</v>
      </c>
      <c r="R949" s="402">
        <f t="shared" si="393"/>
        <v>0</v>
      </c>
      <c r="S949" s="402"/>
    </row>
    <row r="950" spans="2:19" ht="26.1" customHeight="1">
      <c r="B950" s="37"/>
      <c r="C950" s="60" t="s">
        <v>33</v>
      </c>
      <c r="D950" s="39"/>
      <c r="E950" s="26"/>
      <c r="F950" s="61"/>
      <c r="G950" s="40"/>
      <c r="H950" s="41"/>
      <c r="I950" s="208"/>
      <c r="J950" s="209"/>
      <c r="K950" s="209"/>
      <c r="L950" s="227"/>
      <c r="M950" s="42"/>
      <c r="N950" s="402"/>
      <c r="O950" s="402" t="str">
        <f t="shared" si="390"/>
        <v>노무비</v>
      </c>
      <c r="P950" s="402">
        <f t="shared" si="391"/>
        <v>0</v>
      </c>
      <c r="Q950" s="402">
        <f t="shared" si="392"/>
        <v>0</v>
      </c>
      <c r="R950" s="402">
        <f t="shared" si="393"/>
        <v>0</v>
      </c>
      <c r="S950" s="402"/>
    </row>
    <row r="951" spans="2:19" ht="26.1" customHeight="1">
      <c r="B951" s="37"/>
      <c r="C951" s="38" t="s">
        <v>1991</v>
      </c>
      <c r="D951" s="39" t="s">
        <v>67</v>
      </c>
      <c r="E951" s="27" t="s">
        <v>69</v>
      </c>
      <c r="F951" s="61" t="s">
        <v>1492</v>
      </c>
      <c r="G951" s="40" t="s">
        <v>102</v>
      </c>
      <c r="H951" s="41">
        <f>0.33*1.8</f>
        <v>0.59400000000000008</v>
      </c>
      <c r="I951" s="208"/>
      <c r="J951" s="209"/>
      <c r="K951" s="209"/>
      <c r="L951" s="227"/>
      <c r="M951" s="42" t="s">
        <v>169</v>
      </c>
      <c r="N951" s="402"/>
      <c r="O951" s="402" t="str">
        <f t="shared" si="390"/>
        <v>장비 철거 설치(수수기)통신설비공</v>
      </c>
      <c r="P951" s="402">
        <f t="shared" si="391"/>
        <v>0</v>
      </c>
      <c r="Q951" s="402">
        <f t="shared" si="392"/>
        <v>0</v>
      </c>
      <c r="R951" s="402">
        <f t="shared" si="393"/>
        <v>0</v>
      </c>
      <c r="S951" s="402"/>
    </row>
    <row r="952" spans="2:19" ht="26.1" customHeight="1">
      <c r="B952" s="37"/>
      <c r="C952" s="60"/>
      <c r="D952" s="39"/>
      <c r="E952" s="27"/>
      <c r="F952" s="494"/>
      <c r="G952" s="495"/>
      <c r="H952" s="496"/>
      <c r="I952" s="208"/>
      <c r="J952" s="497"/>
      <c r="K952" s="209"/>
      <c r="L952" s="498"/>
      <c r="M952" s="499"/>
      <c r="N952" s="402"/>
      <c r="O952" s="402"/>
      <c r="P952" s="402"/>
      <c r="Q952" s="402"/>
      <c r="R952" s="402"/>
      <c r="S952" s="402"/>
    </row>
    <row r="953" spans="2:19" ht="26.1" customHeight="1">
      <c r="B953" s="314">
        <f>B947+1</f>
        <v>626</v>
      </c>
      <c r="C953" s="315" t="s">
        <v>2406</v>
      </c>
      <c r="D953" s="316" t="s">
        <v>2408</v>
      </c>
      <c r="E953" s="317" t="s">
        <v>38</v>
      </c>
      <c r="F953" s="318"/>
      <c r="G953" s="319"/>
      <c r="H953" s="320"/>
      <c r="I953" s="321"/>
      <c r="J953" s="321"/>
      <c r="K953" s="321"/>
      <c r="L953" s="321"/>
      <c r="M953" s="322"/>
      <c r="N953" s="402"/>
      <c r="O953" s="402" t="str">
        <f t="shared" ref="O953:O955" si="395">CONCATENATE(C953,D953)</f>
        <v>강수량계 받침대제작사양</v>
      </c>
      <c r="P953" s="402">
        <f t="shared" ref="P953:P955" si="396">J953</f>
        <v>0</v>
      </c>
      <c r="Q953" s="402">
        <f t="shared" ref="Q953:Q955" si="397">K953</f>
        <v>0</v>
      </c>
      <c r="R953" s="402">
        <f t="shared" ref="R953:R955" si="398">L953</f>
        <v>0</v>
      </c>
      <c r="S953" s="402"/>
    </row>
    <row r="954" spans="2:19" ht="26.1" customHeight="1">
      <c r="B954" s="37"/>
      <c r="C954" s="60" t="s">
        <v>32</v>
      </c>
      <c r="D954" s="39"/>
      <c r="E954" s="26"/>
      <c r="F954" s="61"/>
      <c r="G954" s="40"/>
      <c r="H954" s="41"/>
      <c r="I954" s="208"/>
      <c r="J954" s="209"/>
      <c r="K954" s="209"/>
      <c r="L954" s="227"/>
      <c r="M954" s="42"/>
      <c r="N954" s="402"/>
      <c r="O954" s="402" t="str">
        <f t="shared" si="395"/>
        <v>재료비</v>
      </c>
      <c r="P954" s="402">
        <f t="shared" si="396"/>
        <v>0</v>
      </c>
      <c r="Q954" s="402">
        <f t="shared" si="397"/>
        <v>0</v>
      </c>
      <c r="R954" s="402">
        <f t="shared" si="398"/>
        <v>0</v>
      </c>
      <c r="S954" s="402"/>
    </row>
    <row r="955" spans="2:19" ht="26.1" customHeight="1">
      <c r="B955" s="114"/>
      <c r="C955" s="39" t="s">
        <v>2406</v>
      </c>
      <c r="D955" s="39" t="s">
        <v>2408</v>
      </c>
      <c r="E955" s="27" t="s">
        <v>38</v>
      </c>
      <c r="F955" s="128">
        <v>1</v>
      </c>
      <c r="G955" s="40" t="s">
        <v>102</v>
      </c>
      <c r="H955" s="340">
        <f t="shared" ref="H955" si="399">F955</f>
        <v>1</v>
      </c>
      <c r="I955" s="208"/>
      <c r="J955" s="209"/>
      <c r="K955" s="370"/>
      <c r="L955" s="370"/>
      <c r="M955" s="371"/>
      <c r="N955" s="402"/>
      <c r="O955" s="402" t="str">
        <f t="shared" si="395"/>
        <v>강수량계 받침대제작사양</v>
      </c>
      <c r="P955" s="402">
        <f t="shared" si="396"/>
        <v>0</v>
      </c>
      <c r="Q955" s="402">
        <f t="shared" si="397"/>
        <v>0</v>
      </c>
      <c r="R955" s="402">
        <f t="shared" si="398"/>
        <v>0</v>
      </c>
      <c r="S955" s="402"/>
    </row>
    <row r="956" spans="2:19" ht="26.1" customHeight="1">
      <c r="B956" s="37"/>
      <c r="C956" s="60"/>
      <c r="D956" s="39"/>
      <c r="E956" s="27"/>
      <c r="F956" s="494"/>
      <c r="G956" s="495"/>
      <c r="H956" s="496"/>
      <c r="I956" s="208"/>
      <c r="J956" s="497"/>
      <c r="K956" s="209"/>
      <c r="L956" s="498"/>
      <c r="M956" s="499"/>
      <c r="N956" s="402"/>
      <c r="O956" s="402"/>
      <c r="P956" s="402"/>
      <c r="Q956" s="402"/>
      <c r="R956" s="402"/>
      <c r="S956" s="402"/>
    </row>
    <row r="957" spans="2:19" ht="26.1" customHeight="1">
      <c r="B957" s="314">
        <f>B953+1</f>
        <v>627</v>
      </c>
      <c r="C957" s="315" t="s">
        <v>2483</v>
      </c>
      <c r="D957" s="316" t="s">
        <v>2402</v>
      </c>
      <c r="E957" s="317" t="s">
        <v>38</v>
      </c>
      <c r="F957" s="318"/>
      <c r="G957" s="319"/>
      <c r="H957" s="320"/>
      <c r="I957" s="321"/>
      <c r="J957" s="321"/>
      <c r="K957" s="321"/>
      <c r="L957" s="321"/>
      <c r="M957" s="322"/>
      <c r="N957" s="402"/>
      <c r="O957" s="402" t="str">
        <f t="shared" ref="O957:O959" si="400">CONCATENATE(C957,D957)</f>
        <v>우량시험관측소 기초작업센서 및 장비외함체 기초</v>
      </c>
      <c r="P957" s="402">
        <f t="shared" ref="P957:P959" si="401">J957</f>
        <v>0</v>
      </c>
      <c r="Q957" s="402">
        <f t="shared" ref="Q957:Q959" si="402">K957</f>
        <v>0</v>
      </c>
      <c r="R957" s="402">
        <f t="shared" ref="R957:R959" si="403">L957</f>
        <v>0</v>
      </c>
      <c r="S957" s="402"/>
    </row>
    <row r="958" spans="2:19" ht="26.1" customHeight="1">
      <c r="B958" s="37"/>
      <c r="C958" s="60" t="s">
        <v>32</v>
      </c>
      <c r="D958" s="39"/>
      <c r="E958" s="26"/>
      <c r="F958" s="61"/>
      <c r="G958" s="40"/>
      <c r="H958" s="41"/>
      <c r="I958" s="208"/>
      <c r="J958" s="209"/>
      <c r="K958" s="209"/>
      <c r="L958" s="227"/>
      <c r="M958" s="42"/>
      <c r="N958" s="402"/>
      <c r="O958" s="402" t="str">
        <f t="shared" si="400"/>
        <v>재료비</v>
      </c>
      <c r="P958" s="402">
        <f t="shared" si="401"/>
        <v>0</v>
      </c>
      <c r="Q958" s="402">
        <f t="shared" si="402"/>
        <v>0</v>
      </c>
      <c r="R958" s="402">
        <f t="shared" si="403"/>
        <v>0</v>
      </c>
      <c r="S958" s="402"/>
    </row>
    <row r="959" spans="2:19" ht="26.1" customHeight="1">
      <c r="B959" s="114"/>
      <c r="C959" s="39" t="s">
        <v>2483</v>
      </c>
      <c r="D959" s="39" t="s">
        <v>2402</v>
      </c>
      <c r="E959" s="27" t="s">
        <v>38</v>
      </c>
      <c r="F959" s="128">
        <v>1</v>
      </c>
      <c r="G959" s="40" t="s">
        <v>102</v>
      </c>
      <c r="H959" s="340">
        <f t="shared" ref="H959" si="404">F959</f>
        <v>1</v>
      </c>
      <c r="I959" s="208"/>
      <c r="J959" s="209"/>
      <c r="K959" s="370"/>
      <c r="L959" s="370"/>
      <c r="M959" s="371"/>
      <c r="N959" s="402"/>
      <c r="O959" s="402" t="str">
        <f t="shared" si="400"/>
        <v>우량시험관측소 기초작업센서 및 장비외함체 기초</v>
      </c>
      <c r="P959" s="402">
        <f t="shared" si="401"/>
        <v>0</v>
      </c>
      <c r="Q959" s="402">
        <f t="shared" si="402"/>
        <v>0</v>
      </c>
      <c r="R959" s="402">
        <f t="shared" si="403"/>
        <v>0</v>
      </c>
      <c r="S959" s="402"/>
    </row>
    <row r="960" spans="2:19" ht="26.1" customHeight="1">
      <c r="B960" s="37"/>
      <c r="C960" s="60"/>
      <c r="D960" s="39"/>
      <c r="E960" s="27"/>
      <c r="F960" s="494"/>
      <c r="G960" s="495"/>
      <c r="H960" s="496"/>
      <c r="I960" s="208"/>
      <c r="J960" s="497"/>
      <c r="K960" s="209"/>
      <c r="L960" s="498"/>
      <c r="M960" s="499"/>
      <c r="N960" s="402"/>
      <c r="O960" s="402"/>
      <c r="P960" s="402"/>
      <c r="Q960" s="402"/>
      <c r="R960" s="402"/>
      <c r="S960" s="402"/>
    </row>
    <row r="961" spans="1:20" s="323" customFormat="1" ht="26.1" customHeight="1">
      <c r="A961" s="313"/>
      <c r="B961" s="314">
        <f>B957+1</f>
        <v>628</v>
      </c>
      <c r="C961" s="315" t="s">
        <v>2164</v>
      </c>
      <c r="D961" s="316" t="s">
        <v>1673</v>
      </c>
      <c r="E961" s="317" t="s">
        <v>13</v>
      </c>
      <c r="F961" s="318"/>
      <c r="G961" s="319"/>
      <c r="H961" s="320"/>
      <c r="I961" s="321"/>
      <c r="J961" s="321"/>
      <c r="K961" s="321"/>
      <c r="L961" s="321"/>
      <c r="M961" s="322"/>
      <c r="N961" s="402"/>
      <c r="O961" s="402" t="str">
        <f t="shared" ref="O961:O965" si="405">CONCATENATE(C961,D961)</f>
        <v>장비랙(옥외형) 설치SUS, 642(W)*1080(H)*640(D), 받침대포함</v>
      </c>
      <c r="P961" s="402">
        <f t="shared" ref="P961:P965" si="406">J961</f>
        <v>0</v>
      </c>
      <c r="Q961" s="402">
        <f t="shared" ref="Q961:Q965" si="407">K961</f>
        <v>0</v>
      </c>
      <c r="R961" s="402">
        <f t="shared" ref="R961:R965" si="408">L961</f>
        <v>0</v>
      </c>
      <c r="S961" s="402"/>
      <c r="T961" s="385"/>
    </row>
    <row r="962" spans="1:20" ht="26.1" customHeight="1">
      <c r="B962" s="29"/>
      <c r="C962" s="47" t="s">
        <v>1404</v>
      </c>
      <c r="D962" s="30"/>
      <c r="E962" s="31"/>
      <c r="F962" s="32"/>
      <c r="G962" s="33"/>
      <c r="H962" s="34"/>
      <c r="I962" s="211"/>
      <c r="J962" s="212"/>
      <c r="K962" s="212"/>
      <c r="L962" s="226"/>
      <c r="M962" s="35"/>
      <c r="N962" s="402"/>
      <c r="O962" s="402" t="str">
        <f t="shared" si="405"/>
        <v>재료비</v>
      </c>
      <c r="P962" s="402">
        <f t="shared" si="406"/>
        <v>0</v>
      </c>
      <c r="Q962" s="402">
        <f t="shared" si="407"/>
        <v>0</v>
      </c>
      <c r="R962" s="402">
        <f t="shared" si="408"/>
        <v>0</v>
      </c>
      <c r="S962" s="402"/>
    </row>
    <row r="963" spans="1:20" ht="26.1" customHeight="1">
      <c r="B963" s="48"/>
      <c r="C963" s="39" t="s">
        <v>1674</v>
      </c>
      <c r="D963" s="39" t="s">
        <v>1673</v>
      </c>
      <c r="E963" s="27" t="s">
        <v>38</v>
      </c>
      <c r="F963" s="61">
        <v>1</v>
      </c>
      <c r="G963" s="40" t="s">
        <v>102</v>
      </c>
      <c r="H963" s="41">
        <f>F963</f>
        <v>1</v>
      </c>
      <c r="I963" s="208"/>
      <c r="J963" s="209"/>
      <c r="K963" s="209"/>
      <c r="L963" s="227"/>
      <c r="M963" s="42"/>
      <c r="N963" s="402"/>
      <c r="O963" s="402" t="str">
        <f t="shared" si="405"/>
        <v>장비랙(옥외형)SUS, 642(W)*1080(H)*640(D), 받침대포함</v>
      </c>
      <c r="P963" s="402">
        <f t="shared" si="406"/>
        <v>0</v>
      </c>
      <c r="Q963" s="402">
        <f t="shared" si="407"/>
        <v>0</v>
      </c>
      <c r="R963" s="402">
        <f t="shared" si="408"/>
        <v>0</v>
      </c>
      <c r="S963" s="402"/>
    </row>
    <row r="964" spans="1:20" ht="26.1" customHeight="1">
      <c r="B964" s="37"/>
      <c r="C964" s="60" t="s">
        <v>33</v>
      </c>
      <c r="D964" s="39"/>
      <c r="E964" s="26"/>
      <c r="F964" s="61"/>
      <c r="G964" s="40"/>
      <c r="H964" s="41"/>
      <c r="I964" s="208"/>
      <c r="J964" s="209"/>
      <c r="K964" s="209"/>
      <c r="L964" s="227"/>
      <c r="M964" s="42"/>
      <c r="N964" s="402"/>
      <c r="O964" s="402" t="str">
        <f t="shared" si="405"/>
        <v>노무비</v>
      </c>
      <c r="P964" s="402">
        <f t="shared" si="406"/>
        <v>0</v>
      </c>
      <c r="Q964" s="402">
        <f t="shared" si="407"/>
        <v>0</v>
      </c>
      <c r="R964" s="402">
        <f t="shared" si="408"/>
        <v>0</v>
      </c>
      <c r="S964" s="402"/>
    </row>
    <row r="965" spans="1:20" ht="26.1" customHeight="1">
      <c r="B965" s="37"/>
      <c r="C965" s="39" t="s">
        <v>121</v>
      </c>
      <c r="D965" s="39" t="s">
        <v>67</v>
      </c>
      <c r="E965" s="26" t="s">
        <v>69</v>
      </c>
      <c r="F965" s="61" t="s">
        <v>124</v>
      </c>
      <c r="G965" s="40" t="s">
        <v>102</v>
      </c>
      <c r="H965" s="340">
        <f>0.48*1.8</f>
        <v>0.86399999999999999</v>
      </c>
      <c r="I965" s="208"/>
      <c r="J965" s="209"/>
      <c r="K965" s="209"/>
      <c r="L965" s="227"/>
      <c r="M965" s="42" t="s">
        <v>136</v>
      </c>
      <c r="N965" s="402"/>
      <c r="O965" s="402" t="str">
        <f t="shared" si="405"/>
        <v>2.2m미만통신설비공</v>
      </c>
      <c r="P965" s="402">
        <f t="shared" si="406"/>
        <v>0</v>
      </c>
      <c r="Q965" s="402">
        <f t="shared" si="407"/>
        <v>0</v>
      </c>
      <c r="R965" s="402">
        <f t="shared" si="408"/>
        <v>0</v>
      </c>
      <c r="S965" s="402"/>
    </row>
    <row r="966" spans="1:20" ht="26.1" customHeight="1">
      <c r="B966" s="37"/>
      <c r="C966" s="39"/>
      <c r="D966" s="39"/>
      <c r="E966" s="26"/>
      <c r="F966" s="61"/>
      <c r="G966" s="40"/>
      <c r="H966" s="340"/>
      <c r="I966" s="208"/>
      <c r="J966" s="209"/>
      <c r="K966" s="209"/>
      <c r="L966" s="227"/>
      <c r="M966" s="42"/>
      <c r="N966" s="402"/>
      <c r="O966" s="402"/>
      <c r="P966" s="402"/>
      <c r="Q966" s="402"/>
      <c r="R966" s="402"/>
      <c r="S966" s="402"/>
    </row>
    <row r="967" spans="1:20" s="323" customFormat="1" ht="26.1" customHeight="1">
      <c r="A967" s="313"/>
      <c r="B967" s="314">
        <f>B961+1</f>
        <v>629</v>
      </c>
      <c r="C967" s="315" t="s">
        <v>2165</v>
      </c>
      <c r="D967" s="316" t="s">
        <v>368</v>
      </c>
      <c r="E967" s="317" t="s">
        <v>74</v>
      </c>
      <c r="F967" s="318"/>
      <c r="G967" s="319"/>
      <c r="H967" s="320"/>
      <c r="I967" s="321"/>
      <c r="J967" s="321"/>
      <c r="K967" s="321"/>
      <c r="L967" s="321"/>
      <c r="M967" s="322"/>
      <c r="N967" s="402"/>
      <c r="O967" s="402" t="str">
        <f>CONCATENATE(C967,D967)</f>
        <v xml:space="preserve">M2M 원격측정장치(RTU) 설치 M2M, BCD,HART, SDI-12, PULSE 포트 내장, 1분 10년 저장, 산업용SD메모리 </v>
      </c>
      <c r="P967" s="402">
        <f>J967</f>
        <v>0</v>
      </c>
      <c r="Q967" s="402">
        <f>K967</f>
        <v>0</v>
      </c>
      <c r="R967" s="402">
        <f>L967</f>
        <v>0</v>
      </c>
      <c r="S967" s="402"/>
      <c r="T967" s="385"/>
    </row>
    <row r="968" spans="1:20" ht="26.1" customHeight="1">
      <c r="B968" s="29"/>
      <c r="C968" s="47" t="s">
        <v>1404</v>
      </c>
      <c r="D968" s="30"/>
      <c r="E968" s="31"/>
      <c r="F968" s="32"/>
      <c r="G968" s="33"/>
      <c r="H968" s="34"/>
      <c r="I968" s="211"/>
      <c r="J968" s="212"/>
      <c r="K968" s="212"/>
      <c r="L968" s="226"/>
      <c r="M968" s="35"/>
      <c r="N968" s="402"/>
      <c r="O968" s="402" t="str">
        <f t="shared" ref="O968:O971" si="409">CONCATENATE(C968,D968)</f>
        <v>재료비</v>
      </c>
      <c r="P968" s="402">
        <f t="shared" ref="P968:P971" si="410">J968</f>
        <v>0</v>
      </c>
      <c r="Q968" s="402">
        <f t="shared" ref="Q968:Q971" si="411">K968</f>
        <v>0</v>
      </c>
      <c r="R968" s="402">
        <f t="shared" ref="R968:R971" si="412">L968</f>
        <v>0</v>
      </c>
      <c r="S968" s="402"/>
    </row>
    <row r="969" spans="1:20" ht="26.1" customHeight="1">
      <c r="B969" s="101"/>
      <c r="C969" s="102" t="s">
        <v>1406</v>
      </c>
      <c r="D969" s="134" t="s">
        <v>368</v>
      </c>
      <c r="E969" s="103" t="s">
        <v>74</v>
      </c>
      <c r="F969" s="135">
        <v>1</v>
      </c>
      <c r="G969" s="136" t="s">
        <v>102</v>
      </c>
      <c r="H969" s="137">
        <f>F969</f>
        <v>1</v>
      </c>
      <c r="I969" s="216"/>
      <c r="J969" s="217"/>
      <c r="K969" s="217"/>
      <c r="L969" s="230"/>
      <c r="M969" s="104"/>
      <c r="N969" s="402"/>
      <c r="O969" s="402" t="str">
        <f t="shared" si="409"/>
        <v xml:space="preserve">M2M 원격측정장치(RTU) M2M, BCD,HART, SDI-12, PULSE 포트 내장, 1분 10년 저장, 산업용SD메모리 </v>
      </c>
      <c r="P969" s="402">
        <f t="shared" si="410"/>
        <v>0</v>
      </c>
      <c r="Q969" s="402">
        <f t="shared" si="411"/>
        <v>0</v>
      </c>
      <c r="R969" s="402">
        <f t="shared" si="412"/>
        <v>0</v>
      </c>
      <c r="S969" s="402"/>
    </row>
    <row r="970" spans="1:20" ht="26.1" customHeight="1">
      <c r="B970" s="37"/>
      <c r="C970" s="60" t="s">
        <v>33</v>
      </c>
      <c r="D970" s="39"/>
      <c r="E970" s="26"/>
      <c r="F970" s="61"/>
      <c r="G970" s="40"/>
      <c r="H970" s="41"/>
      <c r="I970" s="208"/>
      <c r="J970" s="209"/>
      <c r="K970" s="209"/>
      <c r="L970" s="227"/>
      <c r="M970" s="42"/>
      <c r="N970" s="402"/>
      <c r="O970" s="402" t="str">
        <f t="shared" si="409"/>
        <v>노무비</v>
      </c>
      <c r="P970" s="402">
        <f t="shared" si="410"/>
        <v>0</v>
      </c>
      <c r="Q970" s="402">
        <f t="shared" si="411"/>
        <v>0</v>
      </c>
      <c r="R970" s="402">
        <f t="shared" si="412"/>
        <v>0</v>
      </c>
      <c r="S970" s="402"/>
    </row>
    <row r="971" spans="1:20" ht="26.1" customHeight="1">
      <c r="B971" s="101"/>
      <c r="C971" s="102" t="s">
        <v>106</v>
      </c>
      <c r="D971" s="134" t="s">
        <v>67</v>
      </c>
      <c r="E971" s="103" t="s">
        <v>69</v>
      </c>
      <c r="F971" s="135" t="s">
        <v>113</v>
      </c>
      <c r="G971" s="136" t="s">
        <v>108</v>
      </c>
      <c r="H971" s="137">
        <f>0.5*1.5</f>
        <v>0.75</v>
      </c>
      <c r="I971" s="216"/>
      <c r="J971" s="217"/>
      <c r="K971" s="217"/>
      <c r="L971" s="230"/>
      <c r="M971" s="104" t="s">
        <v>134</v>
      </c>
      <c r="N971" s="402"/>
      <c r="O971" s="402" t="str">
        <f t="shared" si="409"/>
        <v>장치거치통신설비공</v>
      </c>
      <c r="P971" s="402">
        <f t="shared" si="410"/>
        <v>0</v>
      </c>
      <c r="Q971" s="402">
        <f t="shared" si="411"/>
        <v>0</v>
      </c>
      <c r="R971" s="402">
        <f t="shared" si="412"/>
        <v>0</v>
      </c>
      <c r="S971" s="402"/>
    </row>
    <row r="972" spans="1:20" ht="26.1" customHeight="1">
      <c r="B972" s="101"/>
      <c r="C972" s="102"/>
      <c r="D972" s="134"/>
      <c r="E972" s="103"/>
      <c r="F972" s="135"/>
      <c r="G972" s="136"/>
      <c r="H972" s="137"/>
      <c r="I972" s="216"/>
      <c r="J972" s="217"/>
      <c r="K972" s="217"/>
      <c r="L972" s="230"/>
      <c r="M972" s="104"/>
      <c r="N972" s="402"/>
      <c r="O972" s="402" t="str">
        <f>CONCATENATE(C972,D972)</f>
        <v/>
      </c>
      <c r="P972" s="402">
        <f>J972</f>
        <v>0</v>
      </c>
      <c r="Q972" s="402">
        <f>K972</f>
        <v>0</v>
      </c>
      <c r="R972" s="402">
        <f>L972</f>
        <v>0</v>
      </c>
      <c r="S972" s="402"/>
    </row>
    <row r="973" spans="1:20" s="323" customFormat="1" ht="26.1" customHeight="1">
      <c r="A973" s="313"/>
      <c r="B973" s="314">
        <f>B967+1</f>
        <v>630</v>
      </c>
      <c r="C973" s="315" t="s">
        <v>2166</v>
      </c>
      <c r="D973" s="316" t="s">
        <v>1439</v>
      </c>
      <c r="E973" s="317" t="s">
        <v>74</v>
      </c>
      <c r="F973" s="318"/>
      <c r="G973" s="319"/>
      <c r="H973" s="320"/>
      <c r="I973" s="321"/>
      <c r="J973" s="321"/>
      <c r="K973" s="321"/>
      <c r="L973" s="321"/>
      <c r="M973" s="322"/>
      <c r="N973" s="402"/>
      <c r="O973" s="402" t="str">
        <f t="shared" ref="O973:O992" si="413">CONCATENATE(C973,D973)</f>
        <v>스마트전력관리장치 설치12V, 30A, 통신용, 디지털 표시형, 32bit CPU탑재형</v>
      </c>
      <c r="P973" s="402">
        <f t="shared" ref="P973:P992" si="414">J973</f>
        <v>0</v>
      </c>
      <c r="Q973" s="402">
        <f t="shared" ref="Q973:Q992" si="415">K973</f>
        <v>0</v>
      </c>
      <c r="R973" s="402">
        <f t="shared" ref="R973:R992" si="416">L973</f>
        <v>0</v>
      </c>
      <c r="S973" s="402"/>
      <c r="T973" s="385"/>
    </row>
    <row r="974" spans="1:20" ht="26.1" customHeight="1">
      <c r="B974" s="29"/>
      <c r="C974" s="47" t="s">
        <v>1404</v>
      </c>
      <c r="D974" s="30"/>
      <c r="E974" s="31"/>
      <c r="F974" s="32"/>
      <c r="G974" s="33"/>
      <c r="H974" s="34"/>
      <c r="I974" s="211"/>
      <c r="J974" s="212"/>
      <c r="K974" s="212"/>
      <c r="L974" s="226"/>
      <c r="M974" s="35"/>
      <c r="N974" s="402"/>
      <c r="O974" s="402" t="str">
        <f t="shared" si="413"/>
        <v>재료비</v>
      </c>
      <c r="P974" s="402">
        <f t="shared" si="414"/>
        <v>0</v>
      </c>
      <c r="Q974" s="402">
        <f t="shared" si="415"/>
        <v>0</v>
      </c>
      <c r="R974" s="402">
        <f t="shared" si="416"/>
        <v>0</v>
      </c>
      <c r="S974" s="402"/>
    </row>
    <row r="975" spans="1:20" ht="26.1" customHeight="1">
      <c r="B975" s="133"/>
      <c r="C975" s="134" t="s">
        <v>1440</v>
      </c>
      <c r="D975" s="134" t="s">
        <v>1439</v>
      </c>
      <c r="E975" s="103" t="s">
        <v>74</v>
      </c>
      <c r="F975" s="135">
        <v>1</v>
      </c>
      <c r="G975" s="136" t="s">
        <v>102</v>
      </c>
      <c r="H975" s="363">
        <f t="shared" ref="H975" si="417">F975</f>
        <v>1</v>
      </c>
      <c r="I975" s="216"/>
      <c r="J975" s="217"/>
      <c r="K975" s="217"/>
      <c r="L975" s="230"/>
      <c r="M975" s="104"/>
      <c r="N975" s="402"/>
      <c r="O975" s="402" t="str">
        <f t="shared" si="413"/>
        <v>스마트전력관리장치12V, 30A, 통신용, 디지털 표시형, 32bit CPU탑재형</v>
      </c>
      <c r="P975" s="402">
        <f t="shared" si="414"/>
        <v>0</v>
      </c>
      <c r="Q975" s="402">
        <f t="shared" si="415"/>
        <v>0</v>
      </c>
      <c r="R975" s="402">
        <f t="shared" si="416"/>
        <v>0</v>
      </c>
      <c r="S975" s="402"/>
    </row>
    <row r="976" spans="1:20" ht="26.1" customHeight="1">
      <c r="B976" s="37"/>
      <c r="C976" s="60" t="s">
        <v>33</v>
      </c>
      <c r="D976" s="39"/>
      <c r="E976" s="26"/>
      <c r="F976" s="61"/>
      <c r="G976" s="40"/>
      <c r="H976" s="41"/>
      <c r="I976" s="208"/>
      <c r="J976" s="209"/>
      <c r="K976" s="209"/>
      <c r="L976" s="227"/>
      <c r="M976" s="42"/>
      <c r="N976" s="402"/>
      <c r="O976" s="402" t="str">
        <f t="shared" si="413"/>
        <v>노무비</v>
      </c>
      <c r="P976" s="402">
        <f t="shared" si="414"/>
        <v>0</v>
      </c>
      <c r="Q976" s="402">
        <f t="shared" si="415"/>
        <v>0</v>
      </c>
      <c r="R976" s="402">
        <f t="shared" si="416"/>
        <v>0</v>
      </c>
      <c r="S976" s="402"/>
    </row>
    <row r="977" spans="1:20" ht="26.1" customHeight="1">
      <c r="B977" s="37"/>
      <c r="C977" s="38" t="s">
        <v>217</v>
      </c>
      <c r="D977" s="39" t="s">
        <v>300</v>
      </c>
      <c r="E977" s="27" t="s">
        <v>69</v>
      </c>
      <c r="F977" s="61" t="s">
        <v>1503</v>
      </c>
      <c r="G977" s="40" t="s">
        <v>102</v>
      </c>
      <c r="H977" s="340">
        <f>0.5*1.8</f>
        <v>0.9</v>
      </c>
      <c r="I977" s="208"/>
      <c r="J977" s="209"/>
      <c r="K977" s="209"/>
      <c r="L977" s="227"/>
      <c r="M977" s="42" t="s">
        <v>181</v>
      </c>
      <c r="N977" s="402"/>
      <c r="O977" s="402" t="str">
        <f t="shared" si="413"/>
        <v>전력조절기플랜트전공</v>
      </c>
      <c r="P977" s="402">
        <f t="shared" si="414"/>
        <v>0</v>
      </c>
      <c r="Q977" s="402">
        <f t="shared" si="415"/>
        <v>0</v>
      </c>
      <c r="R977" s="402">
        <f t="shared" si="416"/>
        <v>0</v>
      </c>
      <c r="S977" s="402"/>
    </row>
    <row r="978" spans="1:20" ht="26.1" customHeight="1">
      <c r="B978" s="101"/>
      <c r="C978" s="102"/>
      <c r="D978" s="134"/>
      <c r="E978" s="103"/>
      <c r="F978" s="135"/>
      <c r="G978" s="136"/>
      <c r="H978" s="137"/>
      <c r="I978" s="216"/>
      <c r="J978" s="217"/>
      <c r="K978" s="217"/>
      <c r="L978" s="230"/>
      <c r="M978" s="104"/>
      <c r="N978" s="402"/>
      <c r="O978" s="402" t="str">
        <f t="shared" si="413"/>
        <v/>
      </c>
      <c r="P978" s="402">
        <f t="shared" si="414"/>
        <v>0</v>
      </c>
      <c r="Q978" s="402">
        <f t="shared" si="415"/>
        <v>0</v>
      </c>
      <c r="R978" s="402">
        <f t="shared" si="416"/>
        <v>0</v>
      </c>
      <c r="S978" s="402"/>
    </row>
    <row r="979" spans="1:20" s="323" customFormat="1" ht="26.1" customHeight="1">
      <c r="A979" s="313"/>
      <c r="B979" s="314">
        <f>B973+1</f>
        <v>631</v>
      </c>
      <c r="C979" s="315" t="s">
        <v>2167</v>
      </c>
      <c r="D979" s="316" t="s">
        <v>1393</v>
      </c>
      <c r="E979" s="317" t="s">
        <v>74</v>
      </c>
      <c r="F979" s="318"/>
      <c r="G979" s="319"/>
      <c r="H979" s="320"/>
      <c r="I979" s="321"/>
      <c r="J979" s="321"/>
      <c r="K979" s="321"/>
      <c r="L979" s="321"/>
      <c r="M979" s="322"/>
      <c r="N979" s="402"/>
      <c r="O979" s="402" t="str">
        <f t="shared" ref="O979:O984" si="418">CONCATENATE(C979,D979)</f>
        <v>전원이중화분배장치 설치DC/AC 입력, DC 15V(200W) 2채널 출력, 자동입력전원 절체</v>
      </c>
      <c r="P979" s="402">
        <f t="shared" ref="P979:P984" si="419">J979</f>
        <v>0</v>
      </c>
      <c r="Q979" s="402">
        <f t="shared" ref="Q979:Q984" si="420">K979</f>
        <v>0</v>
      </c>
      <c r="R979" s="402">
        <f t="shared" ref="R979:R984" si="421">L979</f>
        <v>0</v>
      </c>
      <c r="S979" s="402"/>
      <c r="T979" s="385"/>
    </row>
    <row r="980" spans="1:20" ht="26.1" customHeight="1">
      <c r="B980" s="29"/>
      <c r="C980" s="47" t="s">
        <v>1404</v>
      </c>
      <c r="D980" s="30"/>
      <c r="E980" s="31"/>
      <c r="F980" s="32"/>
      <c r="G980" s="33"/>
      <c r="H980" s="34"/>
      <c r="I980" s="211"/>
      <c r="J980" s="212"/>
      <c r="K980" s="212"/>
      <c r="L980" s="226"/>
      <c r="M980" s="35"/>
      <c r="N980" s="402"/>
      <c r="O980" s="402" t="str">
        <f t="shared" si="418"/>
        <v>재료비</v>
      </c>
      <c r="P980" s="402">
        <f t="shared" si="419"/>
        <v>0</v>
      </c>
      <c r="Q980" s="402">
        <f t="shared" si="420"/>
        <v>0</v>
      </c>
      <c r="R980" s="402">
        <f t="shared" si="421"/>
        <v>0</v>
      </c>
      <c r="S980" s="402"/>
    </row>
    <row r="981" spans="1:20" ht="26.1" customHeight="1">
      <c r="B981" s="133"/>
      <c r="C981" s="134" t="s">
        <v>1392</v>
      </c>
      <c r="D981" s="134" t="s">
        <v>1393</v>
      </c>
      <c r="E981" s="103" t="s">
        <v>74</v>
      </c>
      <c r="F981" s="135">
        <v>1</v>
      </c>
      <c r="G981" s="136" t="s">
        <v>102</v>
      </c>
      <c r="H981" s="363">
        <f t="shared" ref="H981" si="422">F981</f>
        <v>1</v>
      </c>
      <c r="I981" s="216"/>
      <c r="J981" s="217"/>
      <c r="K981" s="217"/>
      <c r="L981" s="230"/>
      <c r="M981" s="104"/>
      <c r="N981" s="402"/>
      <c r="O981" s="402" t="str">
        <f t="shared" si="418"/>
        <v>전원이중화분배장치DC/AC 입력, DC 15V(200W) 2채널 출력, 자동입력전원 절체</v>
      </c>
      <c r="P981" s="402">
        <f t="shared" si="419"/>
        <v>0</v>
      </c>
      <c r="Q981" s="402">
        <f t="shared" si="420"/>
        <v>0</v>
      </c>
      <c r="R981" s="402">
        <f t="shared" si="421"/>
        <v>0</v>
      </c>
      <c r="S981" s="402"/>
    </row>
    <row r="982" spans="1:20" ht="26.1" customHeight="1">
      <c r="B982" s="37"/>
      <c r="C982" s="60" t="s">
        <v>33</v>
      </c>
      <c r="D982" s="39"/>
      <c r="E982" s="26"/>
      <c r="F982" s="61"/>
      <c r="G982" s="40"/>
      <c r="H982" s="41"/>
      <c r="I982" s="208"/>
      <c r="J982" s="209"/>
      <c r="K982" s="209"/>
      <c r="L982" s="227"/>
      <c r="M982" s="42"/>
      <c r="N982" s="402"/>
      <c r="O982" s="402" t="str">
        <f t="shared" si="418"/>
        <v>노무비</v>
      </c>
      <c r="P982" s="402">
        <f t="shared" si="419"/>
        <v>0</v>
      </c>
      <c r="Q982" s="402">
        <f t="shared" si="420"/>
        <v>0</v>
      </c>
      <c r="R982" s="402">
        <f t="shared" si="421"/>
        <v>0</v>
      </c>
      <c r="S982" s="402"/>
    </row>
    <row r="983" spans="1:20" ht="26.1" customHeight="1">
      <c r="B983" s="37"/>
      <c r="C983" s="38" t="s">
        <v>217</v>
      </c>
      <c r="D983" s="39" t="s">
        <v>300</v>
      </c>
      <c r="E983" s="27" t="s">
        <v>69</v>
      </c>
      <c r="F983" s="61" t="s">
        <v>1503</v>
      </c>
      <c r="G983" s="40" t="s">
        <v>102</v>
      </c>
      <c r="H983" s="340">
        <f>0.5*1.8</f>
        <v>0.9</v>
      </c>
      <c r="I983" s="208"/>
      <c r="J983" s="209"/>
      <c r="K983" s="209"/>
      <c r="L983" s="227"/>
      <c r="M983" s="42" t="s">
        <v>181</v>
      </c>
      <c r="N983" s="402"/>
      <c r="O983" s="402" t="str">
        <f t="shared" si="418"/>
        <v>전력조절기플랜트전공</v>
      </c>
      <c r="P983" s="402">
        <f t="shared" si="419"/>
        <v>0</v>
      </c>
      <c r="Q983" s="402">
        <f t="shared" si="420"/>
        <v>0</v>
      </c>
      <c r="R983" s="402">
        <f t="shared" si="421"/>
        <v>0</v>
      </c>
      <c r="S983" s="402"/>
    </row>
    <row r="984" spans="1:20" ht="26.1" customHeight="1">
      <c r="B984" s="101"/>
      <c r="C984" s="102"/>
      <c r="D984" s="134"/>
      <c r="E984" s="103"/>
      <c r="F984" s="135"/>
      <c r="G984" s="136"/>
      <c r="H984" s="137"/>
      <c r="I984" s="216"/>
      <c r="J984" s="217"/>
      <c r="K984" s="217"/>
      <c r="L984" s="230"/>
      <c r="M984" s="104"/>
      <c r="N984" s="402"/>
      <c r="O984" s="402" t="str">
        <f t="shared" si="418"/>
        <v/>
      </c>
      <c r="P984" s="402">
        <f t="shared" si="419"/>
        <v>0</v>
      </c>
      <c r="Q984" s="402">
        <f t="shared" si="420"/>
        <v>0</v>
      </c>
      <c r="R984" s="402">
        <f t="shared" si="421"/>
        <v>0</v>
      </c>
      <c r="S984" s="402"/>
    </row>
    <row r="985" spans="1:20" s="323" customFormat="1" ht="26.1" customHeight="1">
      <c r="A985" s="313"/>
      <c r="B985" s="314">
        <f>B979+1</f>
        <v>632</v>
      </c>
      <c r="C985" s="315" t="s">
        <v>2168</v>
      </c>
      <c r="D985" s="316" t="s">
        <v>1994</v>
      </c>
      <c r="E985" s="317" t="s">
        <v>74</v>
      </c>
      <c r="F985" s="318"/>
      <c r="G985" s="319"/>
      <c r="H985" s="320"/>
      <c r="I985" s="321"/>
      <c r="J985" s="321"/>
      <c r="K985" s="321"/>
      <c r="L985" s="321"/>
      <c r="M985" s="322"/>
      <c r="N985" s="402"/>
      <c r="O985" s="402" t="str">
        <f t="shared" si="413"/>
        <v>LTE 라우터 설치LTE, RJ-45, VPN 탑재(라이센서 포함), 장착대 포함, 라이선스 포함</v>
      </c>
      <c r="P985" s="402">
        <f t="shared" si="414"/>
        <v>0</v>
      </c>
      <c r="Q985" s="402">
        <f t="shared" si="415"/>
        <v>0</v>
      </c>
      <c r="R985" s="402">
        <f t="shared" si="416"/>
        <v>0</v>
      </c>
      <c r="S985" s="402"/>
      <c r="T985" s="385"/>
    </row>
    <row r="986" spans="1:20" ht="26.1" customHeight="1">
      <c r="B986" s="29"/>
      <c r="C986" s="47" t="s">
        <v>1404</v>
      </c>
      <c r="D986" s="30"/>
      <c r="E986" s="31"/>
      <c r="F986" s="32"/>
      <c r="G986" s="33"/>
      <c r="H986" s="34"/>
      <c r="I986" s="211"/>
      <c r="J986" s="212"/>
      <c r="K986" s="212"/>
      <c r="L986" s="226"/>
      <c r="M986" s="35"/>
      <c r="N986" s="402"/>
      <c r="O986" s="402" t="str">
        <f t="shared" si="413"/>
        <v>재료비</v>
      </c>
      <c r="P986" s="402">
        <f t="shared" si="414"/>
        <v>0</v>
      </c>
      <c r="Q986" s="402">
        <f t="shared" si="415"/>
        <v>0</v>
      </c>
      <c r="R986" s="402">
        <f t="shared" si="416"/>
        <v>0</v>
      </c>
      <c r="S986" s="402"/>
    </row>
    <row r="987" spans="1:20" ht="26.1" customHeight="1">
      <c r="B987" s="48"/>
      <c r="C987" s="39" t="s">
        <v>104</v>
      </c>
      <c r="D987" s="39" t="s">
        <v>1421</v>
      </c>
      <c r="E987" s="27" t="s">
        <v>74</v>
      </c>
      <c r="F987" s="61">
        <v>1</v>
      </c>
      <c r="G987" s="40" t="s">
        <v>102</v>
      </c>
      <c r="H987" s="340">
        <f>F987</f>
        <v>1</v>
      </c>
      <c r="I987" s="208"/>
      <c r="J987" s="209"/>
      <c r="K987" s="209"/>
      <c r="L987" s="227"/>
      <c r="M987" s="42"/>
      <c r="N987" s="402"/>
      <c r="O987" s="402" t="str">
        <f t="shared" si="413"/>
        <v>LTE 라우터LTE, RJ-45, VPN 탑재, 장착대 포함</v>
      </c>
      <c r="P987" s="402">
        <f t="shared" si="414"/>
        <v>0</v>
      </c>
      <c r="Q987" s="402">
        <f t="shared" si="415"/>
        <v>0</v>
      </c>
      <c r="R987" s="402">
        <f t="shared" si="416"/>
        <v>0</v>
      </c>
      <c r="S987" s="402"/>
    </row>
    <row r="988" spans="1:20" ht="26.1" customHeight="1">
      <c r="B988" s="48"/>
      <c r="C988" s="39" t="s">
        <v>1422</v>
      </c>
      <c r="D988" s="39" t="s">
        <v>76</v>
      </c>
      <c r="E988" s="27" t="s">
        <v>1423</v>
      </c>
      <c r="F988" s="61">
        <v>1</v>
      </c>
      <c r="G988" s="40" t="s">
        <v>102</v>
      </c>
      <c r="H988" s="340">
        <f>F988</f>
        <v>1</v>
      </c>
      <c r="I988" s="208"/>
      <c r="J988" s="209"/>
      <c r="K988" s="209"/>
      <c r="L988" s="227"/>
      <c r="M988" s="42"/>
      <c r="N988" s="402"/>
      <c r="O988" s="402" t="str">
        <f t="shared" si="413"/>
        <v>VPN 라이선스SecureClient(국소별)</v>
      </c>
      <c r="P988" s="402">
        <f t="shared" si="414"/>
        <v>0</v>
      </c>
      <c r="Q988" s="402">
        <f t="shared" si="415"/>
        <v>0</v>
      </c>
      <c r="R988" s="402">
        <f t="shared" si="416"/>
        <v>0</v>
      </c>
      <c r="S988" s="402"/>
    </row>
    <row r="989" spans="1:20" ht="26.1" customHeight="1">
      <c r="B989" s="37"/>
      <c r="C989" s="60" t="s">
        <v>33</v>
      </c>
      <c r="D989" s="39"/>
      <c r="E989" s="26"/>
      <c r="F989" s="61"/>
      <c r="G989" s="40"/>
      <c r="H989" s="41"/>
      <c r="I989" s="208"/>
      <c r="J989" s="209"/>
      <c r="K989" s="209"/>
      <c r="L989" s="227"/>
      <c r="M989" s="42"/>
      <c r="N989" s="402"/>
      <c r="O989" s="402" t="str">
        <f t="shared" si="413"/>
        <v>노무비</v>
      </c>
      <c r="P989" s="402">
        <f t="shared" si="414"/>
        <v>0</v>
      </c>
      <c r="Q989" s="402">
        <f t="shared" si="415"/>
        <v>0</v>
      </c>
      <c r="R989" s="402">
        <f t="shared" si="416"/>
        <v>0</v>
      </c>
      <c r="S989" s="402"/>
    </row>
    <row r="990" spans="1:20" ht="26.1" customHeight="1">
      <c r="B990" s="37"/>
      <c r="C990" s="38" t="s">
        <v>1559</v>
      </c>
      <c r="D990" s="39" t="s">
        <v>558</v>
      </c>
      <c r="E990" s="27" t="s">
        <v>69</v>
      </c>
      <c r="F990" s="61" t="s">
        <v>1561</v>
      </c>
      <c r="G990" s="40" t="s">
        <v>102</v>
      </c>
      <c r="H990" s="340">
        <f>0.22*1.8</f>
        <v>0.39600000000000002</v>
      </c>
      <c r="I990" s="208"/>
      <c r="J990" s="209"/>
      <c r="K990" s="209"/>
      <c r="L990" s="227"/>
      <c r="M990" s="42" t="s">
        <v>1558</v>
      </c>
      <c r="N990" s="402"/>
      <c r="O990" s="402" t="str">
        <f t="shared" si="413"/>
        <v>MODEM 설치통신설비공</v>
      </c>
      <c r="P990" s="402">
        <f t="shared" si="414"/>
        <v>0</v>
      </c>
      <c r="Q990" s="402">
        <f t="shared" si="415"/>
        <v>0</v>
      </c>
      <c r="R990" s="402">
        <f t="shared" si="416"/>
        <v>0</v>
      </c>
      <c r="S990" s="402"/>
    </row>
    <row r="991" spans="1:20" ht="26.1" customHeight="1">
      <c r="B991" s="37"/>
      <c r="C991" s="38"/>
      <c r="D991" s="39" t="s">
        <v>341</v>
      </c>
      <c r="E991" s="27" t="s">
        <v>69</v>
      </c>
      <c r="F991" s="61" t="s">
        <v>1561</v>
      </c>
      <c r="G991" s="40" t="s">
        <v>102</v>
      </c>
      <c r="H991" s="340">
        <f>0.22*1.8</f>
        <v>0.39600000000000002</v>
      </c>
      <c r="I991" s="208"/>
      <c r="J991" s="209"/>
      <c r="K991" s="209"/>
      <c r="L991" s="227"/>
      <c r="M991" s="42"/>
      <c r="N991" s="402"/>
      <c r="O991" s="402" t="str">
        <f t="shared" si="413"/>
        <v>S/W시험사</v>
      </c>
      <c r="P991" s="402">
        <f t="shared" si="414"/>
        <v>0</v>
      </c>
      <c r="Q991" s="402">
        <f t="shared" si="415"/>
        <v>0</v>
      </c>
      <c r="R991" s="402">
        <f t="shared" si="416"/>
        <v>0</v>
      </c>
      <c r="S991" s="402"/>
    </row>
    <row r="992" spans="1:20" ht="26.1" customHeight="1">
      <c r="B992" s="79"/>
      <c r="C992" s="80"/>
      <c r="D992" s="81"/>
      <c r="E992" s="28"/>
      <c r="F992" s="82"/>
      <c r="G992" s="83"/>
      <c r="H992" s="84"/>
      <c r="I992" s="214"/>
      <c r="J992" s="215"/>
      <c r="K992" s="215"/>
      <c r="L992" s="228"/>
      <c r="M992" s="85"/>
      <c r="N992" s="402"/>
      <c r="O992" s="402" t="str">
        <f t="shared" si="413"/>
        <v/>
      </c>
      <c r="P992" s="402">
        <f t="shared" si="414"/>
        <v>0</v>
      </c>
      <c r="Q992" s="402">
        <f t="shared" si="415"/>
        <v>0</v>
      </c>
      <c r="R992" s="402">
        <f t="shared" si="416"/>
        <v>0</v>
      </c>
      <c r="S992" s="402"/>
    </row>
    <row r="993" spans="1:20" s="323" customFormat="1" ht="26.1" customHeight="1">
      <c r="A993" s="313"/>
      <c r="B993" s="314">
        <f>B985+1</f>
        <v>633</v>
      </c>
      <c r="C993" s="315" t="s">
        <v>1928</v>
      </c>
      <c r="D993" s="316" t="s">
        <v>2355</v>
      </c>
      <c r="E993" s="317" t="s">
        <v>38</v>
      </c>
      <c r="F993" s="318"/>
      <c r="G993" s="319"/>
      <c r="H993" s="320"/>
      <c r="I993" s="321"/>
      <c r="J993" s="321"/>
      <c r="K993" s="321"/>
      <c r="L993" s="321"/>
      <c r="M993" s="322"/>
      <c r="N993" s="402"/>
      <c r="O993" s="402" t="str">
        <f t="shared" ref="O993:O995" si="423">CONCATENATE(C993,D993)</f>
        <v>무선 통신망 구축무선브릿지(실외형), 802.11ac, 실내-실외간 케이블 배선 포함</v>
      </c>
      <c r="P993" s="402">
        <f t="shared" ref="P993:P995" si="424">J993</f>
        <v>0</v>
      </c>
      <c r="Q993" s="402">
        <f t="shared" ref="Q993:Q995" si="425">K993</f>
        <v>0</v>
      </c>
      <c r="R993" s="402">
        <f t="shared" ref="R993:R995" si="426">L993</f>
        <v>0</v>
      </c>
      <c r="S993" s="402"/>
      <c r="T993" s="385"/>
    </row>
    <row r="994" spans="1:20" ht="26.1" customHeight="1">
      <c r="B994" s="29"/>
      <c r="C994" s="47" t="s">
        <v>1404</v>
      </c>
      <c r="D994" s="30"/>
      <c r="E994" s="31"/>
      <c r="F994" s="32"/>
      <c r="G994" s="33"/>
      <c r="H994" s="34"/>
      <c r="I994" s="211"/>
      <c r="J994" s="212"/>
      <c r="K994" s="212"/>
      <c r="L994" s="226"/>
      <c r="M994" s="35"/>
      <c r="N994" s="402"/>
      <c r="O994" s="402" t="str">
        <f t="shared" si="423"/>
        <v>재료비</v>
      </c>
      <c r="P994" s="402">
        <f t="shared" si="424"/>
        <v>0</v>
      </c>
      <c r="Q994" s="402">
        <f t="shared" si="425"/>
        <v>0</v>
      </c>
      <c r="R994" s="402">
        <f t="shared" si="426"/>
        <v>0</v>
      </c>
      <c r="S994" s="402"/>
    </row>
    <row r="995" spans="1:20" ht="26.1" customHeight="1">
      <c r="B995" s="48"/>
      <c r="C995" s="39" t="s">
        <v>2393</v>
      </c>
      <c r="D995" s="39" t="s">
        <v>2389</v>
      </c>
      <c r="E995" s="27" t="s">
        <v>38</v>
      </c>
      <c r="F995" s="61">
        <v>1</v>
      </c>
      <c r="G995" s="40" t="s">
        <v>102</v>
      </c>
      <c r="H995" s="340">
        <f>F995</f>
        <v>1</v>
      </c>
      <c r="I995" s="208"/>
      <c r="J995" s="209"/>
      <c r="K995" s="209"/>
      <c r="L995" s="227"/>
      <c r="M995" s="42"/>
      <c r="N995" s="402"/>
      <c r="O995" s="402" t="str">
        <f t="shared" si="423"/>
        <v>무선 통신망 장비무선브릿지(실외형), 802.11ac</v>
      </c>
      <c r="P995" s="402">
        <f t="shared" si="424"/>
        <v>0</v>
      </c>
      <c r="Q995" s="402">
        <f t="shared" si="425"/>
        <v>0</v>
      </c>
      <c r="R995" s="402">
        <f t="shared" si="426"/>
        <v>0</v>
      </c>
      <c r="S995" s="402"/>
    </row>
    <row r="996" spans="1:20" ht="26.1" customHeight="1">
      <c r="B996" s="126"/>
      <c r="C996" s="546" t="s">
        <v>2394</v>
      </c>
      <c r="D996" s="127"/>
      <c r="E996" s="110"/>
      <c r="F996" s="128"/>
      <c r="G996" s="129"/>
      <c r="H996" s="130"/>
      <c r="I996" s="218"/>
      <c r="J996" s="219"/>
      <c r="K996" s="219"/>
      <c r="L996" s="231"/>
      <c r="M996" s="111"/>
      <c r="N996" s="402"/>
      <c r="O996" s="402" t="str">
        <f t="shared" ref="O996:O997" si="427">CONCATENATE(C996,D996)</f>
        <v>노무비</v>
      </c>
      <c r="P996" s="402">
        <f t="shared" ref="P996:P997" si="428">J996</f>
        <v>0</v>
      </c>
      <c r="Q996" s="402">
        <f t="shared" ref="Q996:Q997" si="429">K996</f>
        <v>0</v>
      </c>
      <c r="R996" s="402">
        <f t="shared" ref="R996:R997" si="430">L996</f>
        <v>0</v>
      </c>
      <c r="S996" s="402"/>
    </row>
    <row r="997" spans="1:20" ht="26.1" customHeight="1">
      <c r="B997" s="48"/>
      <c r="C997" s="39" t="s">
        <v>2396</v>
      </c>
      <c r="D997" s="39" t="s">
        <v>2390</v>
      </c>
      <c r="E997" s="27" t="s">
        <v>38</v>
      </c>
      <c r="F997" s="61">
        <v>1</v>
      </c>
      <c r="G997" s="40" t="s">
        <v>102</v>
      </c>
      <c r="H997" s="340">
        <f>F997</f>
        <v>1</v>
      </c>
      <c r="I997" s="208"/>
      <c r="J997" s="209"/>
      <c r="K997" s="209"/>
      <c r="L997" s="227"/>
      <c r="M997" s="42"/>
      <c r="N997" s="402"/>
      <c r="O997" s="402" t="str">
        <f t="shared" si="427"/>
        <v>무선 통신망 구축비실내-실외간 케이블 배선 포함</v>
      </c>
      <c r="P997" s="402">
        <f t="shared" si="428"/>
        <v>0</v>
      </c>
      <c r="Q997" s="402">
        <f t="shared" si="429"/>
        <v>0</v>
      </c>
      <c r="R997" s="402">
        <f t="shared" si="430"/>
        <v>0</v>
      </c>
      <c r="S997" s="402"/>
    </row>
    <row r="998" spans="1:20" ht="26.1" customHeight="1">
      <c r="B998" s="37"/>
      <c r="C998" s="39"/>
      <c r="D998" s="39"/>
      <c r="E998" s="26"/>
      <c r="F998" s="61"/>
      <c r="G998" s="40"/>
      <c r="H998" s="340"/>
      <c r="I998" s="208"/>
      <c r="J998" s="209"/>
      <c r="K998" s="209"/>
      <c r="L998" s="227"/>
      <c r="M998" s="42"/>
      <c r="N998" s="402"/>
      <c r="O998" s="402"/>
      <c r="P998" s="402"/>
      <c r="Q998" s="402"/>
      <c r="R998" s="402"/>
      <c r="S998" s="402"/>
    </row>
    <row r="999" spans="1:20" ht="26.1" customHeight="1">
      <c r="B999" s="37"/>
      <c r="C999" s="39"/>
      <c r="D999" s="39"/>
      <c r="E999" s="26"/>
      <c r="F999" s="61"/>
      <c r="G999" s="40"/>
      <c r="H999" s="340"/>
      <c r="I999" s="208"/>
      <c r="J999" s="209"/>
      <c r="K999" s="209"/>
      <c r="L999" s="227"/>
      <c r="M999" s="42"/>
      <c r="N999" s="402"/>
      <c r="O999" s="402" t="str">
        <f t="shared" si="359"/>
        <v/>
      </c>
      <c r="P999" s="402">
        <f t="shared" si="360"/>
        <v>0</v>
      </c>
      <c r="Q999" s="402">
        <f t="shared" si="361"/>
        <v>0</v>
      </c>
      <c r="R999" s="402">
        <f t="shared" si="362"/>
        <v>0</v>
      </c>
      <c r="S999" s="402"/>
    </row>
    <row r="1000" spans="1:20" s="323" customFormat="1" ht="26.1" customHeight="1">
      <c r="A1000" s="313"/>
      <c r="B1000" s="329" t="s">
        <v>2428</v>
      </c>
      <c r="C1000" s="330"/>
      <c r="D1000" s="331"/>
      <c r="E1000" s="332"/>
      <c r="F1000" s="333"/>
      <c r="G1000" s="334"/>
      <c r="H1000" s="335"/>
      <c r="I1000" s="336"/>
      <c r="J1000" s="336"/>
      <c r="K1000" s="336"/>
      <c r="L1000" s="336"/>
      <c r="M1000" s="337"/>
      <c r="N1000" s="402"/>
      <c r="O1000" s="402" t="str">
        <f t="shared" ref="O1000:O1011" si="431">CONCATENATE(C1000,D1000)</f>
        <v/>
      </c>
      <c r="P1000" s="402">
        <f t="shared" ref="P1000:P1011" si="432">J1000</f>
        <v>0</v>
      </c>
      <c r="Q1000" s="402">
        <f t="shared" ref="Q1000:Q1011" si="433">K1000</f>
        <v>0</v>
      </c>
      <c r="R1000" s="402">
        <f t="shared" ref="R1000:R1011" si="434">L1000</f>
        <v>0</v>
      </c>
      <c r="S1000" s="402"/>
      <c r="T1000" s="385"/>
    </row>
    <row r="1001" spans="1:20" s="323" customFormat="1" ht="26.1" customHeight="1">
      <c r="A1001" s="313"/>
      <c r="B1001" s="314">
        <v>701</v>
      </c>
      <c r="C1001" s="315" t="s">
        <v>1840</v>
      </c>
      <c r="D1001" s="316" t="s">
        <v>1816</v>
      </c>
      <c r="E1001" s="317" t="s">
        <v>38</v>
      </c>
      <c r="F1001" s="318"/>
      <c r="G1001" s="319"/>
      <c r="H1001" s="320"/>
      <c r="I1001" s="321"/>
      <c r="J1001" s="321"/>
      <c r="K1001" s="321"/>
      <c r="L1001" s="321"/>
      <c r="M1001" s="322"/>
      <c r="N1001" s="402"/>
      <c r="O1001" s="402" t="str">
        <f t="shared" si="431"/>
        <v>시각 동기화장치(NTP) 설치정확도:±1마이크로초,프로토콜:TCP/IP,오차범위:하루±0.1초, GS교란방어</v>
      </c>
      <c r="P1001" s="402">
        <f t="shared" si="432"/>
        <v>0</v>
      </c>
      <c r="Q1001" s="402">
        <f t="shared" si="433"/>
        <v>0</v>
      </c>
      <c r="R1001" s="402">
        <f t="shared" si="434"/>
        <v>0</v>
      </c>
      <c r="S1001" s="402"/>
      <c r="T1001" s="385"/>
    </row>
    <row r="1002" spans="1:20" ht="26.1" customHeight="1">
      <c r="B1002" s="37"/>
      <c r="C1002" s="60" t="s">
        <v>32</v>
      </c>
      <c r="D1002" s="39"/>
      <c r="E1002" s="26"/>
      <c r="F1002" s="61"/>
      <c r="G1002" s="40"/>
      <c r="H1002" s="41"/>
      <c r="I1002" s="208"/>
      <c r="J1002" s="209"/>
      <c r="K1002" s="209"/>
      <c r="L1002" s="227"/>
      <c r="M1002" s="42"/>
      <c r="N1002" s="402"/>
      <c r="O1002" s="402" t="str">
        <f t="shared" si="431"/>
        <v>재료비</v>
      </c>
      <c r="P1002" s="402">
        <f t="shared" si="432"/>
        <v>0</v>
      </c>
      <c r="Q1002" s="402">
        <f t="shared" si="433"/>
        <v>0</v>
      </c>
      <c r="R1002" s="402">
        <f t="shared" si="434"/>
        <v>0</v>
      </c>
      <c r="S1002" s="402"/>
    </row>
    <row r="1003" spans="1:20" ht="26.1" customHeight="1">
      <c r="B1003" s="114"/>
      <c r="C1003" s="39" t="s">
        <v>1856</v>
      </c>
      <c r="D1003" s="39" t="s">
        <v>1862</v>
      </c>
      <c r="E1003" s="27" t="s">
        <v>38</v>
      </c>
      <c r="F1003" s="128">
        <v>1</v>
      </c>
      <c r="G1003" s="40" t="s">
        <v>102</v>
      </c>
      <c r="H1003" s="340">
        <f t="shared" ref="H1003" si="435">F1003</f>
        <v>1</v>
      </c>
      <c r="I1003" s="208"/>
      <c r="J1003" s="209"/>
      <c r="K1003" s="370"/>
      <c r="L1003" s="370"/>
      <c r="M1003" s="371"/>
      <c r="N1003" s="402"/>
      <c r="O1003" s="402" t="str">
        <f t="shared" si="431"/>
        <v>시각 동기화장비(NTP)정확도:±1마이크로초,프로토콜:TCP/IP,오차범위:하루±0.1초, GS교란방어</v>
      </c>
      <c r="P1003" s="402">
        <f t="shared" si="432"/>
        <v>0</v>
      </c>
      <c r="Q1003" s="402">
        <f t="shared" si="433"/>
        <v>0</v>
      </c>
      <c r="R1003" s="402">
        <f t="shared" si="434"/>
        <v>0</v>
      </c>
      <c r="S1003" s="402"/>
    </row>
    <row r="1004" spans="1:20" ht="26.1" customHeight="1">
      <c r="B1004" s="37"/>
      <c r="C1004" s="60" t="s">
        <v>34</v>
      </c>
      <c r="D1004" s="39"/>
      <c r="E1004" s="26"/>
      <c r="F1004" s="61"/>
      <c r="G1004" s="40"/>
      <c r="H1004" s="340"/>
      <c r="I1004" s="208"/>
      <c r="J1004" s="209"/>
      <c r="K1004" s="209"/>
      <c r="L1004" s="227"/>
      <c r="M1004" s="42" t="s">
        <v>1622</v>
      </c>
      <c r="N1004" s="402"/>
      <c r="O1004" s="402" t="str">
        <f t="shared" ref="O1004:O1010" si="436">CONCATENATE(C1004,D1004)</f>
        <v>노무비</v>
      </c>
      <c r="P1004" s="402">
        <f t="shared" ref="P1004:P1010" si="437">J1004</f>
        <v>0</v>
      </c>
      <c r="Q1004" s="402">
        <f t="shared" ref="Q1004:Q1010" si="438">K1004</f>
        <v>0</v>
      </c>
      <c r="R1004" s="402">
        <f t="shared" ref="R1004:R1010" si="439">L1004</f>
        <v>0</v>
      </c>
      <c r="S1004" s="402"/>
    </row>
    <row r="1005" spans="1:20" ht="26.1" customHeight="1">
      <c r="B1005" s="37"/>
      <c r="C1005" s="39" t="s">
        <v>1624</v>
      </c>
      <c r="D1005" s="39" t="s">
        <v>67</v>
      </c>
      <c r="E1005" s="26" t="s">
        <v>69</v>
      </c>
      <c r="F1005" s="61">
        <v>0.33</v>
      </c>
      <c r="G1005" s="40" t="s">
        <v>102</v>
      </c>
      <c r="H1005" s="340">
        <f t="shared" ref="H1005:H1010" si="440">F1005</f>
        <v>0.33</v>
      </c>
      <c r="I1005" s="208"/>
      <c r="J1005" s="209"/>
      <c r="K1005" s="209"/>
      <c r="L1005" s="227"/>
      <c r="M1005" s="42"/>
      <c r="N1005" s="402"/>
      <c r="O1005" s="402" t="str">
        <f t="shared" si="436"/>
        <v>본체설치통신설비공</v>
      </c>
      <c r="P1005" s="402">
        <f t="shared" si="437"/>
        <v>0</v>
      </c>
      <c r="Q1005" s="402">
        <f t="shared" si="438"/>
        <v>0</v>
      </c>
      <c r="R1005" s="402">
        <f t="shared" si="439"/>
        <v>0</v>
      </c>
      <c r="S1005" s="402"/>
    </row>
    <row r="1006" spans="1:20" ht="26.1" customHeight="1">
      <c r="B1006" s="37"/>
      <c r="C1006" s="39"/>
      <c r="D1006" s="39" t="s">
        <v>340</v>
      </c>
      <c r="E1006" s="26" t="s">
        <v>69</v>
      </c>
      <c r="F1006" s="61">
        <v>0.5</v>
      </c>
      <c r="G1006" s="40" t="s">
        <v>102</v>
      </c>
      <c r="H1006" s="340">
        <f t="shared" si="440"/>
        <v>0.5</v>
      </c>
      <c r="I1006" s="208"/>
      <c r="J1006" s="209"/>
      <c r="K1006" s="209"/>
      <c r="L1006" s="227"/>
      <c r="M1006" s="42"/>
      <c r="N1006" s="402"/>
      <c r="O1006" s="402" t="str">
        <f t="shared" si="436"/>
        <v>H/W시험사</v>
      </c>
      <c r="P1006" s="402">
        <f t="shared" si="437"/>
        <v>0</v>
      </c>
      <c r="Q1006" s="402">
        <f t="shared" si="438"/>
        <v>0</v>
      </c>
      <c r="R1006" s="402">
        <f t="shared" si="439"/>
        <v>0</v>
      </c>
      <c r="S1006" s="402"/>
    </row>
    <row r="1007" spans="1:20" ht="26.1" customHeight="1">
      <c r="B1007" s="37"/>
      <c r="C1007" s="39" t="s">
        <v>1625</v>
      </c>
      <c r="D1007" s="39" t="s">
        <v>341</v>
      </c>
      <c r="E1007" s="26" t="s">
        <v>69</v>
      </c>
      <c r="F1007" s="61">
        <v>0.48</v>
      </c>
      <c r="G1007" s="40" t="s">
        <v>102</v>
      </c>
      <c r="H1007" s="340">
        <f t="shared" si="440"/>
        <v>0.48</v>
      </c>
      <c r="I1007" s="208"/>
      <c r="J1007" s="209"/>
      <c r="K1007" s="209"/>
      <c r="L1007" s="227"/>
      <c r="M1007" s="42"/>
      <c r="N1007" s="402"/>
      <c r="O1007" s="402" t="str">
        <f t="shared" si="436"/>
        <v>SW InstallS/W시험사</v>
      </c>
      <c r="P1007" s="402">
        <f t="shared" si="437"/>
        <v>0</v>
      </c>
      <c r="Q1007" s="402">
        <f t="shared" si="438"/>
        <v>0</v>
      </c>
      <c r="R1007" s="402">
        <f t="shared" si="439"/>
        <v>0</v>
      </c>
      <c r="S1007" s="402"/>
    </row>
    <row r="1008" spans="1:20" ht="26.1" customHeight="1">
      <c r="B1008" s="37"/>
      <c r="C1008" s="39" t="s">
        <v>1626</v>
      </c>
      <c r="D1008" s="39" t="s">
        <v>341</v>
      </c>
      <c r="E1008" s="26" t="s">
        <v>69</v>
      </c>
      <c r="F1008" s="61">
        <v>1.1200000000000001</v>
      </c>
      <c r="G1008" s="40" t="s">
        <v>102</v>
      </c>
      <c r="H1008" s="340">
        <f t="shared" si="440"/>
        <v>1.1200000000000001</v>
      </c>
      <c r="I1008" s="208"/>
      <c r="J1008" s="209"/>
      <c r="K1008" s="209"/>
      <c r="L1008" s="227"/>
      <c r="M1008" s="42"/>
      <c r="N1008" s="402"/>
      <c r="O1008" s="402" t="str">
        <f t="shared" si="436"/>
        <v>보안정책적용/환경설정S/W시험사</v>
      </c>
      <c r="P1008" s="402">
        <f t="shared" si="437"/>
        <v>0</v>
      </c>
      <c r="Q1008" s="402">
        <f t="shared" si="438"/>
        <v>0</v>
      </c>
      <c r="R1008" s="402">
        <f t="shared" si="439"/>
        <v>0</v>
      </c>
      <c r="S1008" s="402"/>
    </row>
    <row r="1009" spans="1:22" ht="26.1" customHeight="1">
      <c r="B1009" s="37"/>
      <c r="C1009" s="39" t="s">
        <v>1627</v>
      </c>
      <c r="D1009" s="39" t="s">
        <v>341</v>
      </c>
      <c r="E1009" s="26" t="s">
        <v>69</v>
      </c>
      <c r="F1009" s="61">
        <v>0.56000000000000005</v>
      </c>
      <c r="G1009" s="40" t="s">
        <v>102</v>
      </c>
      <c r="H1009" s="340">
        <f t="shared" si="440"/>
        <v>0.56000000000000005</v>
      </c>
      <c r="I1009" s="208"/>
      <c r="J1009" s="209"/>
      <c r="K1009" s="209"/>
      <c r="L1009" s="227"/>
      <c r="M1009" s="42"/>
      <c r="N1009" s="402"/>
      <c r="O1009" s="402" t="str">
        <f t="shared" si="436"/>
        <v>종합시험S/W시험사</v>
      </c>
      <c r="P1009" s="402">
        <f t="shared" si="437"/>
        <v>0</v>
      </c>
      <c r="Q1009" s="402">
        <f t="shared" si="438"/>
        <v>0</v>
      </c>
      <c r="R1009" s="402">
        <f t="shared" si="439"/>
        <v>0</v>
      </c>
      <c r="S1009" s="402"/>
    </row>
    <row r="1010" spans="1:22" ht="26.1" customHeight="1">
      <c r="B1010" s="37"/>
      <c r="C1010" s="39"/>
      <c r="D1010" s="39" t="s">
        <v>340</v>
      </c>
      <c r="E1010" s="26" t="s">
        <v>69</v>
      </c>
      <c r="F1010" s="61">
        <v>0.31</v>
      </c>
      <c r="G1010" s="40" t="s">
        <v>102</v>
      </c>
      <c r="H1010" s="340">
        <f t="shared" si="440"/>
        <v>0.31</v>
      </c>
      <c r="I1010" s="208"/>
      <c r="J1010" s="209"/>
      <c r="K1010" s="209"/>
      <c r="L1010" s="227"/>
      <c r="M1010" s="42"/>
      <c r="N1010" s="402"/>
      <c r="O1010" s="402" t="str">
        <f t="shared" si="436"/>
        <v>H/W시험사</v>
      </c>
      <c r="P1010" s="402">
        <f t="shared" si="437"/>
        <v>0</v>
      </c>
      <c r="Q1010" s="402">
        <f t="shared" si="438"/>
        <v>0</v>
      </c>
      <c r="R1010" s="402">
        <f t="shared" si="439"/>
        <v>0</v>
      </c>
      <c r="S1010" s="402"/>
    </row>
    <row r="1011" spans="1:22" ht="26.1" customHeight="1">
      <c r="B1011" s="37"/>
      <c r="C1011" s="38"/>
      <c r="D1011" s="39"/>
      <c r="E1011" s="27"/>
      <c r="F1011" s="61"/>
      <c r="G1011" s="40"/>
      <c r="H1011" s="41"/>
      <c r="I1011" s="208"/>
      <c r="J1011" s="209"/>
      <c r="K1011" s="209"/>
      <c r="L1011" s="227"/>
      <c r="M1011" s="42"/>
      <c r="N1011" s="402"/>
      <c r="O1011" s="402" t="str">
        <f t="shared" si="431"/>
        <v/>
      </c>
      <c r="P1011" s="402">
        <f t="shared" si="432"/>
        <v>0</v>
      </c>
      <c r="Q1011" s="402">
        <f t="shared" si="433"/>
        <v>0</v>
      </c>
      <c r="R1011" s="402">
        <f t="shared" si="434"/>
        <v>0</v>
      </c>
      <c r="S1011" s="402"/>
    </row>
    <row r="1012" spans="1:22" s="323" customFormat="1" ht="26.1" customHeight="1">
      <c r="A1012" s="313"/>
      <c r="B1012" s="314">
        <f>B1001+1</f>
        <v>702</v>
      </c>
      <c r="C1012" s="315" t="s">
        <v>1873</v>
      </c>
      <c r="D1012" s="316" t="s">
        <v>1863</v>
      </c>
      <c r="E1012" s="317" t="s">
        <v>38</v>
      </c>
      <c r="F1012" s="318"/>
      <c r="G1012" s="319"/>
      <c r="H1012" s="320"/>
      <c r="I1012" s="321"/>
      <c r="J1012" s="321"/>
      <c r="K1012" s="321"/>
      <c r="L1012" s="321"/>
      <c r="M1012" s="322"/>
      <c r="N1012" s="402"/>
      <c r="O1012" s="402" t="str">
        <f t="shared" ref="O1012:O1014" si="441">CONCATENATE(C1012,D1012)</f>
        <v>통제소 TM시설 점검장비 설치점검테블릿 H/W, S/W 일체형</v>
      </c>
      <c r="P1012" s="402">
        <f t="shared" ref="P1012:P1014" si="442">J1012</f>
        <v>0</v>
      </c>
      <c r="Q1012" s="402">
        <f t="shared" ref="Q1012:Q1014" si="443">K1012</f>
        <v>0</v>
      </c>
      <c r="R1012" s="402">
        <f t="shared" ref="R1012:R1014" si="444">L1012</f>
        <v>0</v>
      </c>
      <c r="S1012" s="402"/>
      <c r="T1012" s="385"/>
    </row>
    <row r="1013" spans="1:22" ht="26.1" customHeight="1">
      <c r="B1013" s="37"/>
      <c r="C1013" s="60" t="s">
        <v>32</v>
      </c>
      <c r="D1013" s="39"/>
      <c r="E1013" s="26"/>
      <c r="F1013" s="61"/>
      <c r="G1013" s="40"/>
      <c r="H1013" s="41"/>
      <c r="I1013" s="208"/>
      <c r="J1013" s="209"/>
      <c r="K1013" s="209"/>
      <c r="L1013" s="227"/>
      <c r="M1013" s="42"/>
      <c r="N1013" s="402"/>
      <c r="O1013" s="402" t="str">
        <f t="shared" si="441"/>
        <v>재료비</v>
      </c>
      <c r="P1013" s="402">
        <f t="shared" si="442"/>
        <v>0</v>
      </c>
      <c r="Q1013" s="402">
        <f t="shared" si="443"/>
        <v>0</v>
      </c>
      <c r="R1013" s="402">
        <f t="shared" si="444"/>
        <v>0</v>
      </c>
      <c r="S1013" s="402"/>
    </row>
    <row r="1014" spans="1:22" ht="26.1" customHeight="1">
      <c r="B1014" s="114"/>
      <c r="C1014" s="39" t="s">
        <v>1854</v>
      </c>
      <c r="D1014" s="39" t="s">
        <v>1863</v>
      </c>
      <c r="E1014" s="27" t="s">
        <v>38</v>
      </c>
      <c r="F1014" s="128">
        <v>1</v>
      </c>
      <c r="G1014" s="40" t="s">
        <v>102</v>
      </c>
      <c r="H1014" s="340">
        <f t="shared" ref="H1014" si="445">F1014</f>
        <v>1</v>
      </c>
      <c r="I1014" s="208"/>
      <c r="J1014" s="209"/>
      <c r="K1014" s="370"/>
      <c r="L1014" s="370"/>
      <c r="M1014" s="371"/>
      <c r="N1014" s="402"/>
      <c r="O1014" s="402" t="str">
        <f t="shared" si="441"/>
        <v>통제소 TM시설 점검장비점검테블릿 H/W, S/W 일체형</v>
      </c>
      <c r="P1014" s="402">
        <f t="shared" si="442"/>
        <v>0</v>
      </c>
      <c r="Q1014" s="402">
        <f t="shared" si="443"/>
        <v>0</v>
      </c>
      <c r="R1014" s="402">
        <f t="shared" si="444"/>
        <v>0</v>
      </c>
      <c r="S1014" s="402"/>
    </row>
    <row r="1015" spans="1:22" ht="26.1" customHeight="1">
      <c r="B1015" s="37"/>
      <c r="C1015" s="38"/>
      <c r="D1015" s="39"/>
      <c r="E1015" s="27"/>
      <c r="F1015" s="61"/>
      <c r="G1015" s="40"/>
      <c r="H1015" s="41"/>
      <c r="I1015" s="208"/>
      <c r="J1015" s="209"/>
      <c r="K1015" s="209"/>
      <c r="L1015" s="227"/>
      <c r="M1015" s="42"/>
      <c r="N1015" s="402"/>
      <c r="O1015" s="402"/>
      <c r="P1015" s="402"/>
      <c r="Q1015" s="402"/>
      <c r="R1015" s="402"/>
      <c r="S1015" s="402"/>
    </row>
    <row r="1016" spans="1:22" s="323" customFormat="1" ht="26.1" customHeight="1">
      <c r="A1016" s="313"/>
      <c r="B1016" s="314">
        <f>B1012+1</f>
        <v>703</v>
      </c>
      <c r="C1016" s="315" t="s">
        <v>1871</v>
      </c>
      <c r="D1016" s="316" t="s">
        <v>1818</v>
      </c>
      <c r="E1016" s="317" t="s">
        <v>38</v>
      </c>
      <c r="F1016" s="318"/>
      <c r="G1016" s="319"/>
      <c r="H1016" s="320"/>
      <c r="I1016" s="321"/>
      <c r="J1016" s="321"/>
      <c r="K1016" s="321"/>
      <c r="L1016" s="321"/>
      <c r="M1016" s="322"/>
      <c r="N1016" s="402"/>
      <c r="O1016" s="402" t="str">
        <f t="shared" ref="O1016:O1030" si="446">CONCATENATE(C1016,D1016)</f>
        <v>통제소 장비이력 관리장치 설치통신실 전산기, 중계소 장치, 관측소 물품등 기타 정보 관리</v>
      </c>
      <c r="P1016" s="402">
        <f t="shared" ref="P1016:P1030" si="447">J1016</f>
        <v>0</v>
      </c>
      <c r="Q1016" s="402">
        <f t="shared" ref="Q1016:Q1030" si="448">K1016</f>
        <v>0</v>
      </c>
      <c r="R1016" s="402">
        <f t="shared" ref="R1016:R1030" si="449">L1016</f>
        <v>0</v>
      </c>
      <c r="S1016" s="402"/>
      <c r="T1016" s="385"/>
    </row>
    <row r="1017" spans="1:22" ht="26.1" customHeight="1">
      <c r="B1017" s="37"/>
      <c r="C1017" s="60" t="s">
        <v>32</v>
      </c>
      <c r="D1017" s="39"/>
      <c r="E1017" s="26"/>
      <c r="F1017" s="61"/>
      <c r="G1017" s="40"/>
      <c r="H1017" s="41"/>
      <c r="I1017" s="208"/>
      <c r="J1017" s="209"/>
      <c r="K1017" s="209"/>
      <c r="L1017" s="227"/>
      <c r="M1017" s="42"/>
      <c r="N1017" s="402"/>
      <c r="O1017" s="402" t="str">
        <f t="shared" si="446"/>
        <v>재료비</v>
      </c>
      <c r="P1017" s="402">
        <f t="shared" si="447"/>
        <v>0</v>
      </c>
      <c r="Q1017" s="402">
        <f t="shared" si="448"/>
        <v>0</v>
      </c>
      <c r="R1017" s="402">
        <f t="shared" si="449"/>
        <v>0</v>
      </c>
      <c r="S1017" s="402"/>
    </row>
    <row r="1018" spans="1:22" ht="26.1" customHeight="1">
      <c r="B1018" s="114"/>
      <c r="C1018" s="39" t="s">
        <v>1852</v>
      </c>
      <c r="D1018" s="39" t="s">
        <v>1818</v>
      </c>
      <c r="E1018" s="27" t="s">
        <v>38</v>
      </c>
      <c r="F1018" s="128">
        <v>1</v>
      </c>
      <c r="G1018" s="40" t="s">
        <v>102</v>
      </c>
      <c r="H1018" s="340">
        <f t="shared" ref="H1018" si="450">F1018</f>
        <v>1</v>
      </c>
      <c r="I1018" s="208"/>
      <c r="J1018" s="209"/>
      <c r="K1018" s="370"/>
      <c r="L1018" s="370"/>
      <c r="M1018" s="371"/>
      <c r="N1018" s="402"/>
      <c r="O1018" s="402" t="str">
        <f t="shared" si="446"/>
        <v>통제소 장비이력 관리장치통신실 전산기, 중계소 장치, 관측소 물품등 기타 정보 관리</v>
      </c>
      <c r="P1018" s="402">
        <f t="shared" si="447"/>
        <v>0</v>
      </c>
      <c r="Q1018" s="402">
        <f t="shared" si="448"/>
        <v>0</v>
      </c>
      <c r="R1018" s="402">
        <f t="shared" si="449"/>
        <v>0</v>
      </c>
      <c r="S1018" s="402"/>
      <c r="U1018" s="534"/>
      <c r="V1018" s="534"/>
    </row>
    <row r="1019" spans="1:22" ht="26.1" customHeight="1">
      <c r="B1019" s="37"/>
      <c r="C1019" s="38"/>
      <c r="D1019" s="39"/>
      <c r="E1019" s="27"/>
      <c r="F1019" s="61"/>
      <c r="G1019" s="40"/>
      <c r="H1019" s="41"/>
      <c r="I1019" s="208"/>
      <c r="J1019" s="209"/>
      <c r="K1019" s="209"/>
      <c r="L1019" s="227"/>
      <c r="M1019" s="42"/>
      <c r="N1019" s="402"/>
      <c r="O1019" s="402"/>
      <c r="P1019" s="402"/>
      <c r="Q1019" s="402"/>
      <c r="R1019" s="402"/>
      <c r="S1019" s="402"/>
      <c r="U1019" s="534"/>
      <c r="V1019" s="534"/>
    </row>
    <row r="1020" spans="1:22" s="323" customFormat="1" ht="26.1" customHeight="1">
      <c r="A1020" s="313"/>
      <c r="B1020" s="314">
        <f>B1016+1</f>
        <v>704</v>
      </c>
      <c r="C1020" s="315" t="s">
        <v>1860</v>
      </c>
      <c r="D1020" s="316" t="s">
        <v>1819</v>
      </c>
      <c r="E1020" s="317" t="s">
        <v>38</v>
      </c>
      <c r="F1020" s="318"/>
      <c r="G1020" s="319"/>
      <c r="H1020" s="320"/>
      <c r="I1020" s="321"/>
      <c r="J1020" s="321"/>
      <c r="K1020" s="321"/>
      <c r="L1020" s="321"/>
      <c r="M1020" s="322"/>
      <c r="N1020" s="402"/>
      <c r="O1020" s="402" t="str">
        <f t="shared" si="446"/>
        <v>통제소 물품관리장비 이중화Active-Standby System &amp; 장애 감지 페일오버, 2CPU 3.6GHz 4C,32GRAM,600GB</v>
      </c>
      <c r="P1020" s="402">
        <f t="shared" si="447"/>
        <v>0</v>
      </c>
      <c r="Q1020" s="402">
        <f t="shared" si="448"/>
        <v>0</v>
      </c>
      <c r="R1020" s="402">
        <f t="shared" si="449"/>
        <v>0</v>
      </c>
      <c r="S1020" s="402"/>
      <c r="T1020" s="385"/>
      <c r="U1020" s="535"/>
      <c r="V1020" s="535"/>
    </row>
    <row r="1021" spans="1:22" ht="26.1" customHeight="1">
      <c r="B1021" s="37"/>
      <c r="C1021" s="60" t="s">
        <v>32</v>
      </c>
      <c r="D1021" s="39"/>
      <c r="E1021" s="26"/>
      <c r="F1021" s="61"/>
      <c r="G1021" s="40"/>
      <c r="H1021" s="41"/>
      <c r="I1021" s="208"/>
      <c r="J1021" s="209"/>
      <c r="K1021" s="209"/>
      <c r="L1021" s="227"/>
      <c r="M1021" s="42"/>
      <c r="N1021" s="402"/>
      <c r="O1021" s="402" t="str">
        <f t="shared" si="446"/>
        <v>재료비</v>
      </c>
      <c r="P1021" s="402">
        <f t="shared" si="447"/>
        <v>0</v>
      </c>
      <c r="Q1021" s="402">
        <f t="shared" si="448"/>
        <v>0</v>
      </c>
      <c r="R1021" s="402">
        <f t="shared" si="449"/>
        <v>0</v>
      </c>
      <c r="S1021" s="402"/>
      <c r="U1021" s="534"/>
      <c r="V1021" s="534"/>
    </row>
    <row r="1022" spans="1:22" ht="26.1" customHeight="1">
      <c r="B1022" s="37"/>
      <c r="C1022" s="39" t="s">
        <v>1860</v>
      </c>
      <c r="D1022" s="39" t="s">
        <v>1819</v>
      </c>
      <c r="E1022" s="27" t="s">
        <v>38</v>
      </c>
      <c r="F1022" s="723">
        <v>1</v>
      </c>
      <c r="G1022" s="40" t="s">
        <v>102</v>
      </c>
      <c r="H1022" s="340">
        <f t="shared" ref="H1022" si="451">F1022</f>
        <v>1</v>
      </c>
      <c r="I1022" s="208"/>
      <c r="J1022" s="209"/>
      <c r="K1022" s="223"/>
      <c r="L1022" s="223"/>
      <c r="M1022" s="43"/>
      <c r="N1022" s="402"/>
      <c r="O1022" s="402" t="str">
        <f t="shared" si="446"/>
        <v>통제소 물품관리장비 이중화Active-Standby System &amp; 장애 감지 페일오버, 2CPU 3.6GHz 4C,32GRAM,600GB</v>
      </c>
      <c r="P1022" s="402">
        <f t="shared" si="447"/>
        <v>0</v>
      </c>
      <c r="Q1022" s="402">
        <f t="shared" si="448"/>
        <v>0</v>
      </c>
      <c r="R1022" s="402">
        <f t="shared" si="449"/>
        <v>0</v>
      </c>
      <c r="S1022" s="402"/>
      <c r="U1022" s="534"/>
      <c r="V1022" s="534"/>
    </row>
    <row r="1023" spans="1:22" ht="26.1" customHeight="1">
      <c r="B1023" s="378"/>
      <c r="C1023" s="132" t="s">
        <v>34</v>
      </c>
      <c r="D1023" s="127"/>
      <c r="E1023" s="110"/>
      <c r="F1023" s="380"/>
      <c r="G1023" s="129"/>
      <c r="H1023" s="724"/>
      <c r="I1023" s="218"/>
      <c r="J1023" s="219"/>
      <c r="K1023" s="219"/>
      <c r="L1023" s="231"/>
      <c r="M1023" s="111" t="s">
        <v>1622</v>
      </c>
      <c r="N1023" s="402"/>
      <c r="O1023" s="402" t="str">
        <f t="shared" ref="O1023:O1029" si="452">CONCATENATE(C1023,D1023)</f>
        <v>노무비</v>
      </c>
      <c r="P1023" s="402">
        <f t="shared" ref="P1023:P1029" si="453">J1023</f>
        <v>0</v>
      </c>
      <c r="Q1023" s="402">
        <f t="shared" ref="Q1023:Q1029" si="454">K1023</f>
        <v>0</v>
      </c>
      <c r="R1023" s="402">
        <f t="shared" ref="R1023:R1029" si="455">L1023</f>
        <v>0</v>
      </c>
      <c r="S1023" s="402"/>
      <c r="U1023" s="534"/>
      <c r="V1023" s="534"/>
    </row>
    <row r="1024" spans="1:22" ht="26.1" customHeight="1">
      <c r="B1024" s="37"/>
      <c r="C1024" s="39" t="s">
        <v>1624</v>
      </c>
      <c r="D1024" s="39" t="s">
        <v>67</v>
      </c>
      <c r="E1024" s="26" t="s">
        <v>552</v>
      </c>
      <c r="F1024" s="61">
        <v>0.33</v>
      </c>
      <c r="G1024" s="40" t="s">
        <v>102</v>
      </c>
      <c r="H1024" s="340">
        <f t="shared" ref="H1024:H1029" si="456">F1024</f>
        <v>0.33</v>
      </c>
      <c r="I1024" s="208"/>
      <c r="J1024" s="209"/>
      <c r="K1024" s="209"/>
      <c r="L1024" s="227"/>
      <c r="M1024" s="42"/>
      <c r="N1024" s="402"/>
      <c r="O1024" s="402" t="str">
        <f t="shared" si="452"/>
        <v>본체설치통신설비공</v>
      </c>
      <c r="P1024" s="402">
        <f t="shared" si="453"/>
        <v>0</v>
      </c>
      <c r="Q1024" s="402">
        <f t="shared" si="454"/>
        <v>0</v>
      </c>
      <c r="R1024" s="402">
        <f t="shared" si="455"/>
        <v>0</v>
      </c>
      <c r="S1024" s="402"/>
      <c r="U1024" s="534"/>
      <c r="V1024" s="534"/>
    </row>
    <row r="1025" spans="1:22" ht="26.1" customHeight="1">
      <c r="B1025" s="37"/>
      <c r="C1025" s="39"/>
      <c r="D1025" s="39" t="s">
        <v>340</v>
      </c>
      <c r="E1025" s="26" t="s">
        <v>552</v>
      </c>
      <c r="F1025" s="61">
        <v>0.5</v>
      </c>
      <c r="G1025" s="40" t="s">
        <v>102</v>
      </c>
      <c r="H1025" s="340">
        <f t="shared" si="456"/>
        <v>0.5</v>
      </c>
      <c r="I1025" s="208"/>
      <c r="J1025" s="209"/>
      <c r="K1025" s="209"/>
      <c r="L1025" s="227"/>
      <c r="M1025" s="42"/>
      <c r="N1025" s="402"/>
      <c r="O1025" s="402" t="str">
        <f t="shared" si="452"/>
        <v>H/W시험사</v>
      </c>
      <c r="P1025" s="402">
        <f t="shared" si="453"/>
        <v>0</v>
      </c>
      <c r="Q1025" s="402">
        <f t="shared" si="454"/>
        <v>0</v>
      </c>
      <c r="R1025" s="402">
        <f t="shared" si="455"/>
        <v>0</v>
      </c>
      <c r="S1025" s="402"/>
      <c r="U1025" s="534"/>
      <c r="V1025" s="534"/>
    </row>
    <row r="1026" spans="1:22" ht="26.1" customHeight="1">
      <c r="B1026" s="37"/>
      <c r="C1026" s="39" t="s">
        <v>1625</v>
      </c>
      <c r="D1026" s="39" t="s">
        <v>341</v>
      </c>
      <c r="E1026" s="26" t="s">
        <v>69</v>
      </c>
      <c r="F1026" s="61">
        <v>0.48</v>
      </c>
      <c r="G1026" s="40" t="s">
        <v>1628</v>
      </c>
      <c r="H1026" s="340">
        <f t="shared" si="456"/>
        <v>0.48</v>
      </c>
      <c r="I1026" s="208"/>
      <c r="J1026" s="209"/>
      <c r="K1026" s="209"/>
      <c r="L1026" s="227"/>
      <c r="M1026" s="42"/>
      <c r="N1026" s="402"/>
      <c r="O1026" s="402" t="str">
        <f t="shared" si="452"/>
        <v>SW InstallS/W시험사</v>
      </c>
      <c r="P1026" s="402">
        <f t="shared" si="453"/>
        <v>0</v>
      </c>
      <c r="Q1026" s="402">
        <f t="shared" si="454"/>
        <v>0</v>
      </c>
      <c r="R1026" s="402">
        <f t="shared" si="455"/>
        <v>0</v>
      </c>
      <c r="S1026" s="402"/>
      <c r="U1026" s="534"/>
      <c r="V1026" s="534"/>
    </row>
    <row r="1027" spans="1:22" ht="26.1" customHeight="1">
      <c r="B1027" s="37"/>
      <c r="C1027" s="39" t="s">
        <v>1626</v>
      </c>
      <c r="D1027" s="39" t="s">
        <v>341</v>
      </c>
      <c r="E1027" s="26" t="s">
        <v>69</v>
      </c>
      <c r="F1027" s="61">
        <v>1.1200000000000001</v>
      </c>
      <c r="G1027" s="40" t="s">
        <v>1628</v>
      </c>
      <c r="H1027" s="340">
        <f t="shared" si="456"/>
        <v>1.1200000000000001</v>
      </c>
      <c r="I1027" s="208"/>
      <c r="J1027" s="209"/>
      <c r="K1027" s="209"/>
      <c r="L1027" s="227"/>
      <c r="M1027" s="42"/>
      <c r="N1027" s="402"/>
      <c r="O1027" s="402" t="str">
        <f t="shared" si="452"/>
        <v>보안정책적용/환경설정S/W시험사</v>
      </c>
      <c r="P1027" s="402">
        <f t="shared" si="453"/>
        <v>0</v>
      </c>
      <c r="Q1027" s="402">
        <f t="shared" si="454"/>
        <v>0</v>
      </c>
      <c r="R1027" s="402">
        <f t="shared" si="455"/>
        <v>0</v>
      </c>
      <c r="S1027" s="402"/>
      <c r="U1027" s="534"/>
      <c r="V1027" s="534"/>
    </row>
    <row r="1028" spans="1:22" ht="26.1" customHeight="1">
      <c r="B1028" s="37"/>
      <c r="C1028" s="39" t="s">
        <v>1627</v>
      </c>
      <c r="D1028" s="39" t="s">
        <v>341</v>
      </c>
      <c r="E1028" s="26" t="s">
        <v>69</v>
      </c>
      <c r="F1028" s="61">
        <v>0.56000000000000005</v>
      </c>
      <c r="G1028" s="40" t="s">
        <v>1628</v>
      </c>
      <c r="H1028" s="340">
        <f t="shared" si="456"/>
        <v>0.56000000000000005</v>
      </c>
      <c r="I1028" s="208"/>
      <c r="J1028" s="209"/>
      <c r="K1028" s="209"/>
      <c r="L1028" s="227"/>
      <c r="M1028" s="42"/>
      <c r="N1028" s="402"/>
      <c r="O1028" s="402" t="str">
        <f t="shared" si="452"/>
        <v>종합시험S/W시험사</v>
      </c>
      <c r="P1028" s="402">
        <f t="shared" si="453"/>
        <v>0</v>
      </c>
      <c r="Q1028" s="402">
        <f t="shared" si="454"/>
        <v>0</v>
      </c>
      <c r="R1028" s="402">
        <f t="shared" si="455"/>
        <v>0</v>
      </c>
      <c r="S1028" s="402"/>
      <c r="U1028" s="534"/>
      <c r="V1028" s="534"/>
    </row>
    <row r="1029" spans="1:22" ht="26.1" customHeight="1">
      <c r="B1029" s="37"/>
      <c r="C1029" s="39"/>
      <c r="D1029" s="39" t="s">
        <v>340</v>
      </c>
      <c r="E1029" s="26" t="s">
        <v>69</v>
      </c>
      <c r="F1029" s="61">
        <v>0.31</v>
      </c>
      <c r="G1029" s="40" t="s">
        <v>1628</v>
      </c>
      <c r="H1029" s="340">
        <f t="shared" si="456"/>
        <v>0.31</v>
      </c>
      <c r="I1029" s="208"/>
      <c r="J1029" s="209"/>
      <c r="K1029" s="209"/>
      <c r="L1029" s="227"/>
      <c r="M1029" s="42"/>
      <c r="N1029" s="402"/>
      <c r="O1029" s="402" t="str">
        <f t="shared" si="452"/>
        <v>H/W시험사</v>
      </c>
      <c r="P1029" s="402">
        <f t="shared" si="453"/>
        <v>0</v>
      </c>
      <c r="Q1029" s="402">
        <f t="shared" si="454"/>
        <v>0</v>
      </c>
      <c r="R1029" s="402">
        <f t="shared" si="455"/>
        <v>0</v>
      </c>
      <c r="S1029" s="402"/>
      <c r="U1029" s="534"/>
      <c r="V1029" s="534"/>
    </row>
    <row r="1030" spans="1:22" ht="26.1" customHeight="1">
      <c r="B1030" s="37"/>
      <c r="C1030" s="38"/>
      <c r="D1030" s="39"/>
      <c r="E1030" s="27"/>
      <c r="F1030" s="61"/>
      <c r="G1030" s="40"/>
      <c r="H1030" s="41"/>
      <c r="I1030" s="208"/>
      <c r="J1030" s="209"/>
      <c r="K1030" s="209"/>
      <c r="L1030" s="227"/>
      <c r="M1030" s="42"/>
      <c r="N1030" s="402"/>
      <c r="O1030" s="402" t="str">
        <f t="shared" si="446"/>
        <v/>
      </c>
      <c r="P1030" s="402">
        <f t="shared" si="447"/>
        <v>0</v>
      </c>
      <c r="Q1030" s="402">
        <f t="shared" si="448"/>
        <v>0</v>
      </c>
      <c r="R1030" s="402">
        <f t="shared" si="449"/>
        <v>0</v>
      </c>
      <c r="S1030" s="402"/>
      <c r="U1030" s="534"/>
      <c r="V1030" s="534"/>
    </row>
    <row r="1031" spans="1:22" s="323" customFormat="1" ht="26.1" customHeight="1">
      <c r="A1031" s="313"/>
      <c r="B1031" s="314">
        <f>B1020+1</f>
        <v>705</v>
      </c>
      <c r="C1031" s="315" t="s">
        <v>1881</v>
      </c>
      <c r="D1031" s="316" t="s">
        <v>1819</v>
      </c>
      <c r="E1031" s="317" t="s">
        <v>38</v>
      </c>
      <c r="F1031" s="318"/>
      <c r="G1031" s="319"/>
      <c r="H1031" s="320"/>
      <c r="I1031" s="321"/>
      <c r="J1031" s="321"/>
      <c r="K1031" s="321"/>
      <c r="L1031" s="321"/>
      <c r="M1031" s="322"/>
      <c r="N1031" s="402"/>
      <c r="O1031" s="402" t="str">
        <f t="shared" ref="O1031" si="457">CONCATENATE(C1031,D1031)</f>
        <v>통제소 물품관리장비 철거Active-Standby System &amp; 장애 감지 페일오버, 2CPU 3.6GHz 4C,32GRAM,600GB</v>
      </c>
      <c r="P1031" s="402">
        <f t="shared" ref="P1031" si="458">J1031</f>
        <v>0</v>
      </c>
      <c r="Q1031" s="402">
        <f t="shared" ref="Q1031" si="459">K1031</f>
        <v>0</v>
      </c>
      <c r="R1031" s="402">
        <f t="shared" ref="R1031" si="460">L1031</f>
        <v>0</v>
      </c>
      <c r="S1031" s="402"/>
      <c r="T1031" s="385"/>
      <c r="U1031" s="535"/>
      <c r="V1031" s="535"/>
    </row>
    <row r="1032" spans="1:22" ht="26.1" customHeight="1">
      <c r="B1032" s="37"/>
      <c r="C1032" s="60" t="s">
        <v>34</v>
      </c>
      <c r="D1032" s="39"/>
      <c r="E1032" s="26"/>
      <c r="F1032" s="61"/>
      <c r="G1032" s="40"/>
      <c r="H1032" s="340"/>
      <c r="I1032" s="208"/>
      <c r="J1032" s="209"/>
      <c r="K1032" s="209"/>
      <c r="L1032" s="227"/>
      <c r="M1032" s="42" t="s">
        <v>1622</v>
      </c>
      <c r="N1032" s="402"/>
      <c r="O1032" s="402" t="str">
        <f t="shared" ref="O1032:O1038" si="461">CONCATENATE(C1032,D1032)</f>
        <v>노무비</v>
      </c>
      <c r="P1032" s="402">
        <f t="shared" ref="P1032:P1038" si="462">J1032</f>
        <v>0</v>
      </c>
      <c r="Q1032" s="402">
        <f t="shared" ref="Q1032:Q1038" si="463">K1032</f>
        <v>0</v>
      </c>
      <c r="R1032" s="402">
        <f t="shared" ref="R1032:R1038" si="464">L1032</f>
        <v>0</v>
      </c>
      <c r="S1032" s="402"/>
      <c r="U1032" s="534"/>
      <c r="V1032" s="534"/>
    </row>
    <row r="1033" spans="1:22" ht="26.1" customHeight="1">
      <c r="B1033" s="37"/>
      <c r="C1033" s="39" t="s">
        <v>1624</v>
      </c>
      <c r="D1033" s="39" t="s">
        <v>67</v>
      </c>
      <c r="E1033" s="26" t="s">
        <v>552</v>
      </c>
      <c r="F1033" s="384" t="s">
        <v>1876</v>
      </c>
      <c r="G1033" s="40" t="s">
        <v>102</v>
      </c>
      <c r="H1033" s="340">
        <f>0.33*0.3</f>
        <v>9.9000000000000005E-2</v>
      </c>
      <c r="I1033" s="208"/>
      <c r="J1033" s="209"/>
      <c r="K1033" s="209"/>
      <c r="L1033" s="227"/>
      <c r="M1033" s="42"/>
      <c r="N1033" s="402"/>
      <c r="O1033" s="402" t="str">
        <f t="shared" si="461"/>
        <v>본체설치통신설비공</v>
      </c>
      <c r="P1033" s="402">
        <f t="shared" si="462"/>
        <v>0</v>
      </c>
      <c r="Q1033" s="402">
        <f t="shared" si="463"/>
        <v>0</v>
      </c>
      <c r="R1033" s="402">
        <f t="shared" si="464"/>
        <v>0</v>
      </c>
      <c r="S1033" s="402"/>
      <c r="U1033" s="534"/>
      <c r="V1033" s="534"/>
    </row>
    <row r="1034" spans="1:22" ht="26.1" customHeight="1">
      <c r="B1034" s="37"/>
      <c r="C1034" s="39"/>
      <c r="D1034" s="39" t="s">
        <v>340</v>
      </c>
      <c r="E1034" s="26" t="s">
        <v>552</v>
      </c>
      <c r="F1034" s="384" t="s">
        <v>1882</v>
      </c>
      <c r="G1034" s="40" t="s">
        <v>102</v>
      </c>
      <c r="H1034" s="340">
        <f>0.5*0.3</f>
        <v>0.15</v>
      </c>
      <c r="I1034" s="208"/>
      <c r="J1034" s="209"/>
      <c r="K1034" s="209"/>
      <c r="L1034" s="227"/>
      <c r="M1034" s="42"/>
      <c r="N1034" s="402"/>
      <c r="O1034" s="402" t="str">
        <f t="shared" si="461"/>
        <v>H/W시험사</v>
      </c>
      <c r="P1034" s="402">
        <f t="shared" si="462"/>
        <v>0</v>
      </c>
      <c r="Q1034" s="402">
        <f t="shared" si="463"/>
        <v>0</v>
      </c>
      <c r="R1034" s="402">
        <f t="shared" si="464"/>
        <v>0</v>
      </c>
      <c r="S1034" s="402"/>
      <c r="U1034" s="534"/>
      <c r="V1034" s="534"/>
    </row>
    <row r="1035" spans="1:22" ht="26.1" customHeight="1">
      <c r="B1035" s="37"/>
      <c r="C1035" s="39" t="s">
        <v>1625</v>
      </c>
      <c r="D1035" s="39" t="s">
        <v>341</v>
      </c>
      <c r="E1035" s="26" t="s">
        <v>69</v>
      </c>
      <c r="F1035" s="384" t="s">
        <v>1883</v>
      </c>
      <c r="G1035" s="40" t="s">
        <v>1628</v>
      </c>
      <c r="H1035" s="340">
        <f>0.48*0.3</f>
        <v>0.14399999999999999</v>
      </c>
      <c r="I1035" s="208"/>
      <c r="J1035" s="209"/>
      <c r="K1035" s="209"/>
      <c r="L1035" s="227"/>
      <c r="M1035" s="42"/>
      <c r="N1035" s="402"/>
      <c r="O1035" s="402" t="str">
        <f t="shared" si="461"/>
        <v>SW InstallS/W시험사</v>
      </c>
      <c r="P1035" s="402">
        <f t="shared" si="462"/>
        <v>0</v>
      </c>
      <c r="Q1035" s="402">
        <f t="shared" si="463"/>
        <v>0</v>
      </c>
      <c r="R1035" s="402">
        <f t="shared" si="464"/>
        <v>0</v>
      </c>
      <c r="S1035" s="402"/>
      <c r="U1035" s="534"/>
      <c r="V1035" s="534"/>
    </row>
    <row r="1036" spans="1:22" ht="26.1" customHeight="1">
      <c r="B1036" s="37"/>
      <c r="C1036" s="39" t="s">
        <v>1626</v>
      </c>
      <c r="D1036" s="39" t="s">
        <v>341</v>
      </c>
      <c r="E1036" s="26" t="s">
        <v>69</v>
      </c>
      <c r="F1036" s="384" t="s">
        <v>1884</v>
      </c>
      <c r="G1036" s="40" t="s">
        <v>1628</v>
      </c>
      <c r="H1036" s="340">
        <f>1.12*0.3</f>
        <v>0.33600000000000002</v>
      </c>
      <c r="I1036" s="208"/>
      <c r="J1036" s="209"/>
      <c r="K1036" s="209"/>
      <c r="L1036" s="227"/>
      <c r="M1036" s="42"/>
      <c r="N1036" s="402"/>
      <c r="O1036" s="402" t="str">
        <f t="shared" si="461"/>
        <v>보안정책적용/환경설정S/W시험사</v>
      </c>
      <c r="P1036" s="402">
        <f t="shared" si="462"/>
        <v>0</v>
      </c>
      <c r="Q1036" s="402">
        <f t="shared" si="463"/>
        <v>0</v>
      </c>
      <c r="R1036" s="402">
        <f t="shared" si="464"/>
        <v>0</v>
      </c>
      <c r="S1036" s="402"/>
      <c r="U1036" s="534"/>
      <c r="V1036" s="534"/>
    </row>
    <row r="1037" spans="1:22" ht="26.1" customHeight="1">
      <c r="B1037" s="37"/>
      <c r="C1037" s="39" t="s">
        <v>1627</v>
      </c>
      <c r="D1037" s="39" t="s">
        <v>341</v>
      </c>
      <c r="E1037" s="26" t="s">
        <v>69</v>
      </c>
      <c r="F1037" s="384" t="s">
        <v>1885</v>
      </c>
      <c r="G1037" s="40" t="s">
        <v>1628</v>
      </c>
      <c r="H1037" s="340">
        <f>0.56*0.3</f>
        <v>0.16800000000000001</v>
      </c>
      <c r="I1037" s="208"/>
      <c r="J1037" s="209"/>
      <c r="K1037" s="209"/>
      <c r="L1037" s="227"/>
      <c r="M1037" s="42"/>
      <c r="N1037" s="402"/>
      <c r="O1037" s="402" t="str">
        <f t="shared" si="461"/>
        <v>종합시험S/W시험사</v>
      </c>
      <c r="P1037" s="402">
        <f t="shared" si="462"/>
        <v>0</v>
      </c>
      <c r="Q1037" s="402">
        <f t="shared" si="463"/>
        <v>0</v>
      </c>
      <c r="R1037" s="402">
        <f t="shared" si="464"/>
        <v>0</v>
      </c>
      <c r="S1037" s="402"/>
      <c r="U1037" s="534"/>
      <c r="V1037" s="534"/>
    </row>
    <row r="1038" spans="1:22" ht="26.1" customHeight="1">
      <c r="B1038" s="37"/>
      <c r="C1038" s="39"/>
      <c r="D1038" s="39" t="s">
        <v>340</v>
      </c>
      <c r="E1038" s="26" t="s">
        <v>69</v>
      </c>
      <c r="F1038" s="384" t="s">
        <v>1879</v>
      </c>
      <c r="G1038" s="40" t="s">
        <v>1628</v>
      </c>
      <c r="H1038" s="340">
        <f>0.31*0.3</f>
        <v>9.2999999999999999E-2</v>
      </c>
      <c r="I1038" s="208"/>
      <c r="J1038" s="209"/>
      <c r="K1038" s="209"/>
      <c r="L1038" s="227"/>
      <c r="M1038" s="42"/>
      <c r="N1038" s="402"/>
      <c r="O1038" s="402" t="str">
        <f t="shared" si="461"/>
        <v>H/W시험사</v>
      </c>
      <c r="P1038" s="402">
        <f t="shared" si="462"/>
        <v>0</v>
      </c>
      <c r="Q1038" s="402">
        <f t="shared" si="463"/>
        <v>0</v>
      </c>
      <c r="R1038" s="402">
        <f t="shared" si="464"/>
        <v>0</v>
      </c>
      <c r="S1038" s="402"/>
      <c r="U1038" s="534"/>
      <c r="V1038" s="534"/>
    </row>
    <row r="1039" spans="1:22" ht="26.1" customHeight="1">
      <c r="B1039" s="114"/>
      <c r="C1039" s="116"/>
      <c r="D1039" s="116"/>
      <c r="E1039" s="532"/>
      <c r="F1039" s="118"/>
      <c r="G1039" s="669"/>
      <c r="H1039" s="533"/>
      <c r="I1039" s="220"/>
      <c r="J1039" s="221"/>
      <c r="K1039" s="221"/>
      <c r="L1039" s="232"/>
      <c r="M1039" s="100"/>
      <c r="N1039" s="402"/>
      <c r="O1039" s="402"/>
      <c r="P1039" s="402"/>
      <c r="Q1039" s="402"/>
      <c r="R1039" s="402"/>
      <c r="S1039" s="402"/>
      <c r="U1039" s="534"/>
      <c r="V1039" s="534"/>
    </row>
    <row r="1040" spans="1:22" s="323" customFormat="1" ht="26.1" customHeight="1">
      <c r="A1040" s="313"/>
      <c r="B1040" s="314">
        <f>B1031+1</f>
        <v>706</v>
      </c>
      <c r="C1040" s="315" t="s">
        <v>2404</v>
      </c>
      <c r="D1040" s="316" t="s">
        <v>2405</v>
      </c>
      <c r="E1040" s="317" t="s">
        <v>38</v>
      </c>
      <c r="F1040" s="318"/>
      <c r="G1040" s="319"/>
      <c r="H1040" s="320"/>
      <c r="I1040" s="321"/>
      <c r="J1040" s="321"/>
      <c r="K1040" s="321"/>
      <c r="L1040" s="321"/>
      <c r="M1040" s="322"/>
      <c r="N1040" s="402"/>
      <c r="O1040" s="402" t="str">
        <f t="shared" ref="O1040:O1043" si="465">CONCATENATE(C1040,D1040)</f>
        <v>스마트레밸미터 개선테블릿용으로 개선 UI</v>
      </c>
      <c r="P1040" s="402">
        <f t="shared" ref="P1040:P1043" si="466">J1040</f>
        <v>0</v>
      </c>
      <c r="Q1040" s="402">
        <f t="shared" ref="Q1040:Q1043" si="467">K1040</f>
        <v>0</v>
      </c>
      <c r="R1040" s="402">
        <f t="shared" ref="R1040:R1043" si="468">L1040</f>
        <v>0</v>
      </c>
      <c r="S1040" s="402"/>
      <c r="T1040" s="385"/>
      <c r="U1040" s="535"/>
      <c r="V1040" s="535"/>
    </row>
    <row r="1041" spans="1:30" ht="26.1" customHeight="1">
      <c r="B1041" s="37"/>
      <c r="C1041" s="60" t="s">
        <v>32</v>
      </c>
      <c r="D1041" s="39"/>
      <c r="E1041" s="26"/>
      <c r="F1041" s="61"/>
      <c r="G1041" s="40"/>
      <c r="H1041" s="41"/>
      <c r="I1041" s="208"/>
      <c r="J1041" s="209"/>
      <c r="K1041" s="209"/>
      <c r="L1041" s="227"/>
      <c r="M1041" s="42"/>
      <c r="N1041" s="402"/>
      <c r="O1041" s="402" t="str">
        <f t="shared" si="465"/>
        <v>재료비</v>
      </c>
      <c r="P1041" s="402">
        <f t="shared" si="466"/>
        <v>0</v>
      </c>
      <c r="Q1041" s="402">
        <f t="shared" si="467"/>
        <v>0</v>
      </c>
      <c r="R1041" s="402">
        <f t="shared" si="468"/>
        <v>0</v>
      </c>
      <c r="S1041" s="402"/>
      <c r="U1041" s="534"/>
      <c r="V1041" s="534"/>
    </row>
    <row r="1042" spans="1:30" ht="26.1" customHeight="1">
      <c r="B1042" s="37"/>
      <c r="C1042" s="39" t="s">
        <v>2404</v>
      </c>
      <c r="D1042" s="39" t="s">
        <v>2405</v>
      </c>
      <c r="E1042" s="26" t="s">
        <v>38</v>
      </c>
      <c r="F1042" s="61">
        <v>1</v>
      </c>
      <c r="G1042" s="40" t="s">
        <v>102</v>
      </c>
      <c r="H1042" s="41">
        <f t="shared" ref="H1042" si="469">F1042</f>
        <v>1</v>
      </c>
      <c r="I1042" s="208"/>
      <c r="J1042" s="209"/>
      <c r="K1042" s="209"/>
      <c r="L1042" s="227"/>
      <c r="M1042" s="42"/>
      <c r="N1042" s="402"/>
      <c r="O1042" s="402" t="str">
        <f t="shared" si="465"/>
        <v>스마트레밸미터 개선테블릿용으로 개선 UI</v>
      </c>
      <c r="P1042" s="402">
        <f t="shared" si="466"/>
        <v>0</v>
      </c>
      <c r="Q1042" s="402">
        <f t="shared" si="467"/>
        <v>0</v>
      </c>
      <c r="R1042" s="402">
        <f t="shared" si="468"/>
        <v>0</v>
      </c>
      <c r="S1042" s="402"/>
      <c r="U1042" s="534"/>
      <c r="V1042" s="534"/>
    </row>
    <row r="1043" spans="1:30" ht="26.1" customHeight="1">
      <c r="B1043" s="37"/>
      <c r="C1043" s="38"/>
      <c r="D1043" s="39"/>
      <c r="E1043" s="27"/>
      <c r="F1043" s="61"/>
      <c r="G1043" s="40"/>
      <c r="H1043" s="41"/>
      <c r="I1043" s="208"/>
      <c r="J1043" s="209"/>
      <c r="K1043" s="209"/>
      <c r="L1043" s="227"/>
      <c r="M1043" s="42"/>
      <c r="N1043" s="402"/>
      <c r="O1043" s="402" t="str">
        <f t="shared" si="465"/>
        <v/>
      </c>
      <c r="P1043" s="402">
        <f t="shared" si="466"/>
        <v>0</v>
      </c>
      <c r="Q1043" s="402">
        <f t="shared" si="467"/>
        <v>0</v>
      </c>
      <c r="R1043" s="402">
        <f t="shared" si="468"/>
        <v>0</v>
      </c>
      <c r="S1043" s="402"/>
      <c r="U1043" s="534"/>
      <c r="V1043" s="534"/>
    </row>
    <row r="1044" spans="1:30" s="323" customFormat="1" ht="26.1" customHeight="1">
      <c r="A1044" s="313"/>
      <c r="B1044" s="314">
        <f>B1040+1</f>
        <v>707</v>
      </c>
      <c r="C1044" s="315" t="s">
        <v>2484</v>
      </c>
      <c r="D1044" s="316" t="s">
        <v>1823</v>
      </c>
      <c r="E1044" s="317" t="s">
        <v>38</v>
      </c>
      <c r="F1044" s="318"/>
      <c r="G1044" s="319"/>
      <c r="H1044" s="320"/>
      <c r="I1044" s="321"/>
      <c r="J1044" s="321"/>
      <c r="K1044" s="321"/>
      <c r="L1044" s="321"/>
      <c r="M1044" s="322"/>
      <c r="N1044" s="402"/>
      <c r="O1044" s="402" t="str">
        <f t="shared" ref="O1044:O1046" si="470">CONCATENATE(C1044,D1044)</f>
        <v>통신망 이중화1차,2차 씨리얼망 감시 및 자동절체기능</v>
      </c>
      <c r="P1044" s="402">
        <f t="shared" ref="P1044:P1046" si="471">J1044</f>
        <v>0</v>
      </c>
      <c r="Q1044" s="402">
        <f t="shared" ref="Q1044:Q1046" si="472">K1044</f>
        <v>0</v>
      </c>
      <c r="R1044" s="402">
        <f t="shared" ref="R1044:R1046" si="473">L1044</f>
        <v>0</v>
      </c>
      <c r="S1044" s="402"/>
      <c r="T1044" s="385"/>
      <c r="U1044" s="535"/>
      <c r="V1044" s="535"/>
    </row>
    <row r="1045" spans="1:30" ht="26.1" customHeight="1">
      <c r="B1045" s="37"/>
      <c r="C1045" s="60" t="s">
        <v>32</v>
      </c>
      <c r="D1045" s="39"/>
      <c r="E1045" s="26"/>
      <c r="F1045" s="61"/>
      <c r="G1045" s="40"/>
      <c r="H1045" s="41"/>
      <c r="I1045" s="208"/>
      <c r="J1045" s="209"/>
      <c r="K1045" s="209"/>
      <c r="L1045" s="227"/>
      <c r="M1045" s="42"/>
      <c r="N1045" s="402"/>
      <c r="O1045" s="402" t="str">
        <f t="shared" si="470"/>
        <v>재료비</v>
      </c>
      <c r="P1045" s="402">
        <f t="shared" si="471"/>
        <v>0</v>
      </c>
      <c r="Q1045" s="402">
        <f t="shared" si="472"/>
        <v>0</v>
      </c>
      <c r="R1045" s="402">
        <f t="shared" si="473"/>
        <v>0</v>
      </c>
      <c r="S1045" s="402"/>
      <c r="U1045" s="534"/>
      <c r="V1045" s="534"/>
    </row>
    <row r="1046" spans="1:30" ht="26.1" customHeight="1">
      <c r="B1046" s="37"/>
      <c r="C1046" s="39" t="s">
        <v>1821</v>
      </c>
      <c r="D1046" s="39" t="s">
        <v>1823</v>
      </c>
      <c r="E1046" s="26" t="s">
        <v>38</v>
      </c>
      <c r="F1046" s="61">
        <v>1</v>
      </c>
      <c r="G1046" s="40" t="s">
        <v>102</v>
      </c>
      <c r="H1046" s="41">
        <f t="shared" ref="H1046" si="474">F1046</f>
        <v>1</v>
      </c>
      <c r="I1046" s="208"/>
      <c r="J1046" s="209"/>
      <c r="K1046" s="209"/>
      <c r="L1046" s="227"/>
      <c r="M1046" s="42"/>
      <c r="N1046" s="402"/>
      <c r="O1046" s="402" t="str">
        <f t="shared" si="470"/>
        <v>전산통신망이중화1차,2차 씨리얼망 감시 및 자동절체기능</v>
      </c>
      <c r="P1046" s="402">
        <f t="shared" si="471"/>
        <v>0</v>
      </c>
      <c r="Q1046" s="402">
        <f t="shared" si="472"/>
        <v>0</v>
      </c>
      <c r="R1046" s="402">
        <f t="shared" si="473"/>
        <v>0</v>
      </c>
      <c r="S1046" s="402"/>
      <c r="U1046" s="534"/>
      <c r="V1046" s="534"/>
    </row>
    <row r="1047" spans="1:30" ht="26.1" customHeight="1">
      <c r="B1047" s="114"/>
      <c r="C1047" s="115"/>
      <c r="D1047" s="116"/>
      <c r="E1047" s="117"/>
      <c r="F1047" s="118"/>
      <c r="G1047" s="669"/>
      <c r="H1047" s="119"/>
      <c r="I1047" s="220"/>
      <c r="J1047" s="221"/>
      <c r="K1047" s="221"/>
      <c r="L1047" s="232"/>
      <c r="M1047" s="100"/>
      <c r="N1047" s="402"/>
      <c r="O1047" s="402"/>
      <c r="P1047" s="402"/>
      <c r="Q1047" s="402"/>
      <c r="R1047" s="402"/>
      <c r="S1047" s="402"/>
      <c r="U1047" s="534"/>
      <c r="V1047" s="534"/>
    </row>
    <row r="1048" spans="1:30" s="323" customFormat="1" ht="26.1" customHeight="1">
      <c r="A1048" s="313"/>
      <c r="B1048" s="314">
        <f>B1044+1</f>
        <v>708</v>
      </c>
      <c r="C1048" s="315" t="s">
        <v>2368</v>
      </c>
      <c r="D1048" s="316" t="s">
        <v>2411</v>
      </c>
      <c r="E1048" s="317" t="s">
        <v>74</v>
      </c>
      <c r="F1048" s="318"/>
      <c r="G1048" s="319"/>
      <c r="H1048" s="320"/>
      <c r="I1048" s="321"/>
      <c r="J1048" s="321"/>
      <c r="K1048" s="321"/>
      <c r="L1048" s="321"/>
      <c r="M1048" s="322"/>
      <c r="N1048" s="402"/>
      <c r="O1048" s="402" t="str">
        <f t="shared" ref="O1048:O1054" si="475">CONCATENATE(C1048,D1048)</f>
        <v>통신실 감시 운영장비 설치2.0GHz, 8GB, 256G+1TB, 윈도우 포함</v>
      </c>
      <c r="P1048" s="402">
        <f t="shared" ref="P1048:P1054" si="476">J1048</f>
        <v>0</v>
      </c>
      <c r="Q1048" s="402">
        <f t="shared" ref="Q1048:Q1054" si="477">K1048</f>
        <v>0</v>
      </c>
      <c r="R1048" s="402">
        <f t="shared" ref="R1048:R1054" si="478">L1048</f>
        <v>0</v>
      </c>
      <c r="S1048" s="402"/>
      <c r="T1048" s="385"/>
      <c r="U1048" s="535"/>
      <c r="V1048" s="535"/>
    </row>
    <row r="1049" spans="1:30" ht="26.1" customHeight="1">
      <c r="B1049" s="37"/>
      <c r="C1049" s="60" t="s">
        <v>32</v>
      </c>
      <c r="D1049" s="39"/>
      <c r="E1049" s="26"/>
      <c r="F1049" s="61"/>
      <c r="G1049" s="40"/>
      <c r="H1049" s="41"/>
      <c r="I1049" s="208"/>
      <c r="J1049" s="209"/>
      <c r="K1049" s="209"/>
      <c r="L1049" s="227"/>
      <c r="M1049" s="42"/>
      <c r="N1049" s="402"/>
      <c r="O1049" s="402" t="str">
        <f t="shared" si="475"/>
        <v>재료비</v>
      </c>
      <c r="P1049" s="402">
        <f t="shared" si="476"/>
        <v>0</v>
      </c>
      <c r="Q1049" s="402">
        <f t="shared" si="477"/>
        <v>0</v>
      </c>
      <c r="R1049" s="402">
        <f t="shared" si="478"/>
        <v>0</v>
      </c>
      <c r="S1049" s="402"/>
      <c r="U1049" s="534"/>
      <c r="V1049" s="534"/>
      <c r="W1049" s="534"/>
      <c r="X1049" s="534"/>
      <c r="Y1049" s="534"/>
      <c r="Z1049" s="534"/>
      <c r="AA1049" s="534"/>
      <c r="AB1049" s="534"/>
      <c r="AC1049" s="534"/>
      <c r="AD1049" s="534"/>
    </row>
    <row r="1050" spans="1:30" ht="26.1" customHeight="1">
      <c r="B1050" s="37"/>
      <c r="C1050" s="49" t="s">
        <v>2367</v>
      </c>
      <c r="D1050" s="50" t="s">
        <v>2149</v>
      </c>
      <c r="E1050" s="26" t="s">
        <v>74</v>
      </c>
      <c r="F1050" s="61">
        <v>1</v>
      </c>
      <c r="G1050" s="40" t="s">
        <v>102</v>
      </c>
      <c r="H1050" s="340">
        <f t="shared" ref="H1050" si="479">F1050</f>
        <v>1</v>
      </c>
      <c r="I1050" s="208"/>
      <c r="J1050" s="209"/>
      <c r="K1050" s="209"/>
      <c r="L1050" s="227"/>
      <c r="M1050" s="42"/>
      <c r="N1050" s="402"/>
      <c r="O1050" s="402" t="str">
        <f t="shared" si="475"/>
        <v>통신실 감시 운영장비2.0GHz, 8GB, 256G+1TB</v>
      </c>
      <c r="P1050" s="402">
        <f t="shared" si="476"/>
        <v>0</v>
      </c>
      <c r="Q1050" s="402">
        <f t="shared" si="477"/>
        <v>0</v>
      </c>
      <c r="R1050" s="402">
        <f t="shared" si="478"/>
        <v>0</v>
      </c>
      <c r="S1050" s="402"/>
      <c r="U1050" s="534"/>
      <c r="V1050" s="534"/>
      <c r="W1050" s="534"/>
      <c r="X1050" s="534"/>
      <c r="Y1050" s="534"/>
      <c r="Z1050" s="534"/>
      <c r="AA1050" s="534"/>
      <c r="AB1050" s="534"/>
      <c r="AC1050" s="534"/>
      <c r="AD1050" s="534"/>
    </row>
    <row r="1051" spans="1:30" ht="26.1" customHeight="1">
      <c r="B1051" s="37"/>
      <c r="C1051" s="49" t="s">
        <v>2385</v>
      </c>
      <c r="D1051" s="50" t="s">
        <v>2150</v>
      </c>
      <c r="E1051" s="26" t="s">
        <v>38</v>
      </c>
      <c r="F1051" s="61">
        <v>1</v>
      </c>
      <c r="G1051" s="40" t="s">
        <v>102</v>
      </c>
      <c r="H1051" s="340">
        <f t="shared" ref="H1051" si="480">F1051</f>
        <v>1</v>
      </c>
      <c r="I1051" s="208"/>
      <c r="J1051" s="209"/>
      <c r="K1051" s="209"/>
      <c r="L1051" s="227"/>
      <c r="M1051" s="42"/>
      <c r="N1051" s="402"/>
      <c r="O1051" s="402" t="str">
        <f t="shared" ref="O1051" si="481">CONCATENATE(C1051,D1051)</f>
        <v>윈도우 2022Windows Svr Std 2022 64Bit Korean 1pk DSP OEI DVD 16 Core</v>
      </c>
      <c r="P1051" s="402">
        <f t="shared" ref="P1051" si="482">J1051</f>
        <v>0</v>
      </c>
      <c r="Q1051" s="402">
        <f t="shared" ref="Q1051" si="483">K1051</f>
        <v>0</v>
      </c>
      <c r="R1051" s="402">
        <f t="shared" ref="R1051" si="484">L1051</f>
        <v>0</v>
      </c>
      <c r="S1051" s="402"/>
      <c r="U1051" s="534"/>
      <c r="V1051" s="534"/>
      <c r="W1051" s="534"/>
      <c r="X1051" s="534"/>
      <c r="Y1051" s="534"/>
      <c r="Z1051" s="534"/>
      <c r="AA1051" s="534"/>
      <c r="AB1051" s="534"/>
      <c r="AC1051" s="534"/>
      <c r="AD1051" s="534"/>
    </row>
    <row r="1052" spans="1:30" ht="26.1" customHeight="1">
      <c r="B1052" s="37"/>
      <c r="C1052" s="60" t="s">
        <v>34</v>
      </c>
      <c r="D1052" s="39"/>
      <c r="E1052" s="26"/>
      <c r="F1052" s="61"/>
      <c r="G1052" s="40"/>
      <c r="H1052" s="340"/>
      <c r="I1052" s="208"/>
      <c r="J1052" s="209"/>
      <c r="K1052" s="209"/>
      <c r="L1052" s="227"/>
      <c r="M1052" s="42" t="s">
        <v>1622</v>
      </c>
      <c r="N1052" s="402"/>
      <c r="O1052" s="402" t="str">
        <f t="shared" si="475"/>
        <v>노무비</v>
      </c>
      <c r="P1052" s="402">
        <f t="shared" si="476"/>
        <v>0</v>
      </c>
      <c r="Q1052" s="402">
        <f t="shared" si="477"/>
        <v>0</v>
      </c>
      <c r="R1052" s="402">
        <f t="shared" si="478"/>
        <v>0</v>
      </c>
      <c r="S1052" s="402"/>
      <c r="U1052" s="534"/>
      <c r="V1052" s="534"/>
      <c r="W1052" s="534"/>
      <c r="X1052" s="534"/>
      <c r="Y1052" s="534"/>
      <c r="Z1052" s="534"/>
      <c r="AA1052" s="534"/>
      <c r="AB1052" s="534"/>
      <c r="AC1052" s="534"/>
      <c r="AD1052" s="534"/>
    </row>
    <row r="1053" spans="1:30" ht="26.25" customHeight="1">
      <c r="B1053" s="37"/>
      <c r="C1053" s="39" t="s">
        <v>2153</v>
      </c>
      <c r="D1053" s="39" t="s">
        <v>2154</v>
      </c>
      <c r="E1053" s="26" t="s">
        <v>552</v>
      </c>
      <c r="F1053" s="61">
        <v>0.21</v>
      </c>
      <c r="G1053" s="40" t="s">
        <v>102</v>
      </c>
      <c r="H1053" s="340">
        <f t="shared" ref="H1053:H1054" si="485">F1053</f>
        <v>0.21</v>
      </c>
      <c r="I1053" s="208"/>
      <c r="J1053" s="209"/>
      <c r="K1053" s="209"/>
      <c r="L1053" s="227"/>
      <c r="M1053" s="42"/>
      <c r="N1053" s="402"/>
      <c r="O1053" s="402" t="str">
        <f t="shared" si="475"/>
        <v>단말기(PC) 설치S/W시험사</v>
      </c>
      <c r="P1053" s="402">
        <f t="shared" si="476"/>
        <v>0</v>
      </c>
      <c r="Q1053" s="402">
        <f t="shared" si="477"/>
        <v>0</v>
      </c>
      <c r="R1053" s="402">
        <f t="shared" si="478"/>
        <v>0</v>
      </c>
      <c r="S1053" s="402"/>
      <c r="U1053" s="534"/>
      <c r="V1053" s="534"/>
      <c r="W1053" s="534"/>
      <c r="X1053" s="534"/>
      <c r="Y1053" s="534"/>
      <c r="Z1053" s="534"/>
      <c r="AA1053" s="534"/>
      <c r="AB1053" s="534"/>
      <c r="AC1053" s="534"/>
      <c r="AD1053" s="534"/>
    </row>
    <row r="1054" spans="1:30" ht="26.1" customHeight="1">
      <c r="B1054" s="37"/>
      <c r="C1054" s="39"/>
      <c r="D1054" s="39" t="s">
        <v>340</v>
      </c>
      <c r="E1054" s="26" t="s">
        <v>552</v>
      </c>
      <c r="F1054" s="61">
        <v>0.03</v>
      </c>
      <c r="G1054" s="40" t="s">
        <v>102</v>
      </c>
      <c r="H1054" s="340">
        <f t="shared" si="485"/>
        <v>0.03</v>
      </c>
      <c r="I1054" s="208"/>
      <c r="J1054" s="209"/>
      <c r="K1054" s="209"/>
      <c r="L1054" s="227"/>
      <c r="M1054" s="42"/>
      <c r="N1054" s="402"/>
      <c r="O1054" s="402" t="str">
        <f t="shared" si="475"/>
        <v>H/W시험사</v>
      </c>
      <c r="P1054" s="402">
        <f t="shared" si="476"/>
        <v>0</v>
      </c>
      <c r="Q1054" s="402">
        <f t="shared" si="477"/>
        <v>0</v>
      </c>
      <c r="R1054" s="402">
        <f t="shared" si="478"/>
        <v>0</v>
      </c>
      <c r="S1054" s="402"/>
      <c r="U1054" s="534"/>
      <c r="V1054" s="534"/>
      <c r="W1054" s="534"/>
      <c r="X1054" s="534"/>
      <c r="Y1054" s="534"/>
      <c r="Z1054" s="534"/>
      <c r="AA1054" s="534"/>
      <c r="AB1054" s="534"/>
      <c r="AC1054" s="534"/>
      <c r="AD1054" s="534"/>
    </row>
    <row r="1055" spans="1:30" ht="26.1" customHeight="1">
      <c r="B1055" s="114"/>
      <c r="C1055" s="116"/>
      <c r="D1055" s="116"/>
      <c r="E1055" s="532"/>
      <c r="F1055" s="118"/>
      <c r="G1055" s="669"/>
      <c r="H1055" s="533"/>
      <c r="I1055" s="220"/>
      <c r="J1055" s="221"/>
      <c r="K1055" s="221"/>
      <c r="L1055" s="232"/>
      <c r="M1055" s="100"/>
      <c r="N1055" s="402"/>
      <c r="O1055" s="402"/>
      <c r="P1055" s="402"/>
      <c r="Q1055" s="402"/>
      <c r="R1055" s="402"/>
      <c r="S1055" s="402"/>
      <c r="U1055" s="534"/>
      <c r="V1055" s="534"/>
      <c r="W1055" s="534"/>
      <c r="X1055" s="534"/>
      <c r="Y1055" s="534"/>
      <c r="Z1055" s="534"/>
      <c r="AA1055" s="534"/>
      <c r="AB1055" s="534"/>
      <c r="AC1055" s="534"/>
      <c r="AD1055" s="534"/>
    </row>
    <row r="1056" spans="1:30" s="323" customFormat="1" ht="26.1" customHeight="1">
      <c r="A1056" s="313"/>
      <c r="B1056" s="314">
        <f>B1048+1</f>
        <v>709</v>
      </c>
      <c r="C1056" s="315" t="s">
        <v>2480</v>
      </c>
      <c r="D1056" s="316" t="s">
        <v>1908</v>
      </c>
      <c r="E1056" s="317" t="s">
        <v>38</v>
      </c>
      <c r="F1056" s="318"/>
      <c r="G1056" s="319"/>
      <c r="H1056" s="320"/>
      <c r="I1056" s="321"/>
      <c r="J1056" s="321"/>
      <c r="K1056" s="321"/>
      <c r="L1056" s="321"/>
      <c r="M1056" s="322"/>
      <c r="N1056" s="402"/>
      <c r="O1056" s="402" t="str">
        <f t="shared" ref="O1056:O1065" si="486">CONCATENATE(C1056,D1056)</f>
        <v>종합상황판 서비스 장치 설치CPU 3.6GHz 4C, 16GRAM,600GB, 2CPU</v>
      </c>
      <c r="P1056" s="402">
        <f t="shared" ref="P1056:P1065" si="487">J1056</f>
        <v>0</v>
      </c>
      <c r="Q1056" s="402">
        <f t="shared" ref="Q1056:Q1065" si="488">K1056</f>
        <v>0</v>
      </c>
      <c r="R1056" s="402">
        <f t="shared" ref="R1056:R1065" si="489">L1056</f>
        <v>0</v>
      </c>
      <c r="S1056" s="402"/>
      <c r="T1056" s="385"/>
      <c r="U1056" s="535"/>
      <c r="V1056" s="535"/>
    </row>
    <row r="1057" spans="1:30" ht="26.1" customHeight="1">
      <c r="B1057" s="37"/>
      <c r="C1057" s="60" t="s">
        <v>32</v>
      </c>
      <c r="D1057" s="39"/>
      <c r="E1057" s="26"/>
      <c r="F1057" s="61"/>
      <c r="G1057" s="40"/>
      <c r="H1057" s="41"/>
      <c r="I1057" s="208"/>
      <c r="J1057" s="209"/>
      <c r="K1057" s="209"/>
      <c r="L1057" s="227"/>
      <c r="M1057" s="42"/>
      <c r="N1057" s="402"/>
      <c r="O1057" s="402" t="str">
        <f t="shared" si="486"/>
        <v>재료비</v>
      </c>
      <c r="P1057" s="402">
        <f t="shared" si="487"/>
        <v>0</v>
      </c>
      <c r="Q1057" s="402">
        <f t="shared" si="488"/>
        <v>0</v>
      </c>
      <c r="R1057" s="402">
        <f t="shared" si="489"/>
        <v>0</v>
      </c>
      <c r="S1057" s="402"/>
      <c r="U1057" s="534"/>
      <c r="V1057" s="534"/>
      <c r="W1057" s="534"/>
      <c r="X1057" s="534"/>
      <c r="Y1057" s="534"/>
      <c r="Z1057" s="534"/>
      <c r="AA1057" s="534"/>
      <c r="AB1057" s="534"/>
      <c r="AC1057" s="534"/>
      <c r="AD1057" s="534"/>
    </row>
    <row r="1058" spans="1:30" ht="26.1" customHeight="1">
      <c r="B1058" s="37"/>
      <c r="C1058" s="49" t="s">
        <v>2479</v>
      </c>
      <c r="D1058" s="50" t="s">
        <v>1904</v>
      </c>
      <c r="E1058" s="26" t="s">
        <v>38</v>
      </c>
      <c r="F1058" s="61">
        <v>1</v>
      </c>
      <c r="G1058" s="40" t="s">
        <v>102</v>
      </c>
      <c r="H1058" s="340">
        <f t="shared" ref="H1058" si="490">F1058</f>
        <v>1</v>
      </c>
      <c r="I1058" s="208"/>
      <c r="J1058" s="209"/>
      <c r="K1058" s="209"/>
      <c r="L1058" s="227"/>
      <c r="M1058" s="42"/>
      <c r="N1058" s="402"/>
      <c r="O1058" s="402" t="str">
        <f t="shared" si="486"/>
        <v>종합상황판 서비스 장치CPU 3.6GHz 4C, 16GRAM,600GB, 2CPU</v>
      </c>
      <c r="P1058" s="402">
        <f t="shared" si="487"/>
        <v>0</v>
      </c>
      <c r="Q1058" s="402">
        <f t="shared" si="488"/>
        <v>0</v>
      </c>
      <c r="R1058" s="402">
        <f t="shared" si="489"/>
        <v>0</v>
      </c>
      <c r="S1058" s="402"/>
      <c r="U1058" s="534"/>
      <c r="V1058" s="534"/>
      <c r="W1058" s="534"/>
      <c r="X1058" s="534"/>
      <c r="Y1058" s="534"/>
      <c r="Z1058" s="534"/>
      <c r="AA1058" s="534"/>
      <c r="AB1058" s="534"/>
      <c r="AC1058" s="534"/>
      <c r="AD1058" s="534"/>
    </row>
    <row r="1059" spans="1:30" ht="26.1" customHeight="1">
      <c r="B1059" s="37"/>
      <c r="C1059" s="60" t="s">
        <v>34</v>
      </c>
      <c r="D1059" s="39"/>
      <c r="E1059" s="26"/>
      <c r="F1059" s="61"/>
      <c r="G1059" s="40"/>
      <c r="H1059" s="340"/>
      <c r="I1059" s="208"/>
      <c r="J1059" s="209"/>
      <c r="K1059" s="209"/>
      <c r="L1059" s="227"/>
      <c r="M1059" s="42" t="s">
        <v>1622</v>
      </c>
      <c r="N1059" s="402"/>
      <c r="O1059" s="402" t="str">
        <f t="shared" si="486"/>
        <v>노무비</v>
      </c>
      <c r="P1059" s="402">
        <f t="shared" si="487"/>
        <v>0</v>
      </c>
      <c r="Q1059" s="402">
        <f t="shared" si="488"/>
        <v>0</v>
      </c>
      <c r="R1059" s="402">
        <f t="shared" si="489"/>
        <v>0</v>
      </c>
      <c r="S1059" s="402"/>
      <c r="U1059" s="534"/>
      <c r="V1059" s="534"/>
      <c r="W1059" s="534"/>
      <c r="X1059" s="534"/>
      <c r="Y1059" s="534"/>
      <c r="Z1059" s="534"/>
      <c r="AA1059" s="534"/>
      <c r="AB1059" s="534"/>
      <c r="AC1059" s="534"/>
      <c r="AD1059" s="534"/>
    </row>
    <row r="1060" spans="1:30" ht="26.25" customHeight="1">
      <c r="B1060" s="37"/>
      <c r="C1060" s="39" t="s">
        <v>1624</v>
      </c>
      <c r="D1060" s="39" t="s">
        <v>67</v>
      </c>
      <c r="E1060" s="26" t="s">
        <v>552</v>
      </c>
      <c r="F1060" s="61">
        <v>0.33</v>
      </c>
      <c r="G1060" s="40" t="s">
        <v>102</v>
      </c>
      <c r="H1060" s="340">
        <f t="shared" ref="H1060:H1065" si="491">F1060</f>
        <v>0.33</v>
      </c>
      <c r="I1060" s="208"/>
      <c r="J1060" s="209"/>
      <c r="K1060" s="209"/>
      <c r="L1060" s="227"/>
      <c r="M1060" s="42"/>
      <c r="N1060" s="402"/>
      <c r="O1060" s="402" t="str">
        <f t="shared" si="486"/>
        <v>본체설치통신설비공</v>
      </c>
      <c r="P1060" s="402">
        <f t="shared" si="487"/>
        <v>0</v>
      </c>
      <c r="Q1060" s="402">
        <f t="shared" si="488"/>
        <v>0</v>
      </c>
      <c r="R1060" s="402">
        <f t="shared" si="489"/>
        <v>0</v>
      </c>
      <c r="S1060" s="402"/>
      <c r="U1060" s="534"/>
      <c r="V1060" s="534"/>
      <c r="W1060" s="534"/>
      <c r="X1060" s="534"/>
      <c r="Y1060" s="534"/>
      <c r="Z1060" s="534"/>
      <c r="AA1060" s="534"/>
      <c r="AB1060" s="534"/>
      <c r="AC1060" s="534"/>
      <c r="AD1060" s="534"/>
    </row>
    <row r="1061" spans="1:30" ht="26.1" customHeight="1">
      <c r="B1061" s="37"/>
      <c r="C1061" s="39"/>
      <c r="D1061" s="39" t="s">
        <v>340</v>
      </c>
      <c r="E1061" s="26" t="s">
        <v>552</v>
      </c>
      <c r="F1061" s="61">
        <v>0.5</v>
      </c>
      <c r="G1061" s="40" t="s">
        <v>102</v>
      </c>
      <c r="H1061" s="340">
        <f t="shared" si="491"/>
        <v>0.5</v>
      </c>
      <c r="I1061" s="208"/>
      <c r="J1061" s="209"/>
      <c r="K1061" s="209"/>
      <c r="L1061" s="227"/>
      <c r="M1061" s="42"/>
      <c r="N1061" s="402"/>
      <c r="O1061" s="402" t="str">
        <f t="shared" si="486"/>
        <v>H/W시험사</v>
      </c>
      <c r="P1061" s="402">
        <f t="shared" si="487"/>
        <v>0</v>
      </c>
      <c r="Q1061" s="402">
        <f t="shared" si="488"/>
        <v>0</v>
      </c>
      <c r="R1061" s="402">
        <f t="shared" si="489"/>
        <v>0</v>
      </c>
      <c r="S1061" s="402"/>
      <c r="U1061" s="534"/>
      <c r="V1061" s="534"/>
      <c r="W1061" s="534"/>
      <c r="X1061" s="534"/>
      <c r="Y1061" s="534"/>
      <c r="Z1061" s="534"/>
      <c r="AA1061" s="534"/>
      <c r="AB1061" s="534"/>
      <c r="AC1061" s="534"/>
      <c r="AD1061" s="534"/>
    </row>
    <row r="1062" spans="1:30" ht="26.1" customHeight="1">
      <c r="B1062" s="37"/>
      <c r="C1062" s="39" t="s">
        <v>1625</v>
      </c>
      <c r="D1062" s="39" t="s">
        <v>341</v>
      </c>
      <c r="E1062" s="26" t="s">
        <v>69</v>
      </c>
      <c r="F1062" s="61">
        <v>0.48</v>
      </c>
      <c r="G1062" s="40" t="s">
        <v>102</v>
      </c>
      <c r="H1062" s="340">
        <f t="shared" si="491"/>
        <v>0.48</v>
      </c>
      <c r="I1062" s="208"/>
      <c r="J1062" s="209"/>
      <c r="K1062" s="209"/>
      <c r="L1062" s="227"/>
      <c r="M1062" s="42"/>
      <c r="N1062" s="402"/>
      <c r="O1062" s="402" t="str">
        <f t="shared" si="486"/>
        <v>SW InstallS/W시험사</v>
      </c>
      <c r="P1062" s="402">
        <f t="shared" si="487"/>
        <v>0</v>
      </c>
      <c r="Q1062" s="402">
        <f t="shared" si="488"/>
        <v>0</v>
      </c>
      <c r="R1062" s="402">
        <f t="shared" si="489"/>
        <v>0</v>
      </c>
      <c r="S1062" s="402"/>
      <c r="U1062" s="534"/>
      <c r="V1062" s="534"/>
      <c r="W1062" s="534"/>
      <c r="X1062" s="534"/>
      <c r="Y1062" s="534"/>
      <c r="Z1062" s="534"/>
      <c r="AA1062" s="534"/>
      <c r="AB1062" s="534"/>
      <c r="AC1062" s="534"/>
      <c r="AD1062" s="534"/>
    </row>
    <row r="1063" spans="1:30" ht="26.1" customHeight="1">
      <c r="B1063" s="37"/>
      <c r="C1063" s="39" t="s">
        <v>1626</v>
      </c>
      <c r="D1063" s="39" t="s">
        <v>341</v>
      </c>
      <c r="E1063" s="26" t="s">
        <v>69</v>
      </c>
      <c r="F1063" s="61">
        <v>1.1200000000000001</v>
      </c>
      <c r="G1063" s="40" t="s">
        <v>102</v>
      </c>
      <c r="H1063" s="340">
        <f t="shared" si="491"/>
        <v>1.1200000000000001</v>
      </c>
      <c r="I1063" s="208"/>
      <c r="J1063" s="209"/>
      <c r="K1063" s="209"/>
      <c r="L1063" s="227"/>
      <c r="M1063" s="42"/>
      <c r="N1063" s="402"/>
      <c r="O1063" s="402" t="str">
        <f t="shared" si="486"/>
        <v>보안정책적용/환경설정S/W시험사</v>
      </c>
      <c r="P1063" s="402">
        <f t="shared" si="487"/>
        <v>0</v>
      </c>
      <c r="Q1063" s="402">
        <f t="shared" si="488"/>
        <v>0</v>
      </c>
      <c r="R1063" s="402">
        <f t="shared" si="489"/>
        <v>0</v>
      </c>
      <c r="S1063" s="402"/>
      <c r="U1063" s="534"/>
      <c r="V1063" s="534"/>
      <c r="W1063" s="534"/>
      <c r="X1063" s="534"/>
      <c r="Y1063" s="534"/>
      <c r="Z1063" s="534"/>
      <c r="AA1063" s="534"/>
      <c r="AB1063" s="534"/>
      <c r="AC1063" s="534"/>
      <c r="AD1063" s="534"/>
    </row>
    <row r="1064" spans="1:30" ht="26.1" customHeight="1">
      <c r="B1064" s="37"/>
      <c r="C1064" s="39" t="s">
        <v>1627</v>
      </c>
      <c r="D1064" s="39" t="s">
        <v>341</v>
      </c>
      <c r="E1064" s="26" t="s">
        <v>69</v>
      </c>
      <c r="F1064" s="61">
        <v>0.56000000000000005</v>
      </c>
      <c r="G1064" s="40" t="s">
        <v>102</v>
      </c>
      <c r="H1064" s="340">
        <f t="shared" si="491"/>
        <v>0.56000000000000005</v>
      </c>
      <c r="I1064" s="208"/>
      <c r="J1064" s="209"/>
      <c r="K1064" s="209"/>
      <c r="L1064" s="227"/>
      <c r="M1064" s="42"/>
      <c r="N1064" s="402"/>
      <c r="O1064" s="402" t="str">
        <f t="shared" si="486"/>
        <v>종합시험S/W시험사</v>
      </c>
      <c r="P1064" s="402">
        <f t="shared" si="487"/>
        <v>0</v>
      </c>
      <c r="Q1064" s="402">
        <f t="shared" si="488"/>
        <v>0</v>
      </c>
      <c r="R1064" s="402">
        <f t="shared" si="489"/>
        <v>0</v>
      </c>
      <c r="S1064" s="402"/>
      <c r="U1064" s="534"/>
      <c r="V1064" s="534"/>
      <c r="W1064" s="534"/>
      <c r="X1064" s="534"/>
      <c r="Y1064" s="534"/>
      <c r="Z1064" s="534"/>
      <c r="AA1064" s="534"/>
      <c r="AB1064" s="534"/>
      <c r="AC1064" s="534"/>
      <c r="AD1064" s="534"/>
    </row>
    <row r="1065" spans="1:30" ht="26.1" customHeight="1">
      <c r="B1065" s="37"/>
      <c r="C1065" s="39"/>
      <c r="D1065" s="39" t="s">
        <v>340</v>
      </c>
      <c r="E1065" s="26" t="s">
        <v>69</v>
      </c>
      <c r="F1065" s="61">
        <v>0.31</v>
      </c>
      <c r="G1065" s="40" t="s">
        <v>102</v>
      </c>
      <c r="H1065" s="340">
        <f t="shared" si="491"/>
        <v>0.31</v>
      </c>
      <c r="I1065" s="208"/>
      <c r="J1065" s="209"/>
      <c r="K1065" s="209"/>
      <c r="L1065" s="227"/>
      <c r="M1065" s="42"/>
      <c r="N1065" s="402"/>
      <c r="O1065" s="402" t="str">
        <f t="shared" si="486"/>
        <v>H/W시험사</v>
      </c>
      <c r="P1065" s="402">
        <f t="shared" si="487"/>
        <v>0</v>
      </c>
      <c r="Q1065" s="402">
        <f t="shared" si="488"/>
        <v>0</v>
      </c>
      <c r="R1065" s="402">
        <f t="shared" si="489"/>
        <v>0</v>
      </c>
      <c r="S1065" s="402"/>
      <c r="U1065" s="534"/>
      <c r="V1065" s="534"/>
      <c r="W1065" s="534"/>
      <c r="X1065" s="534"/>
      <c r="Y1065" s="534"/>
      <c r="Z1065" s="534"/>
      <c r="AA1065" s="534"/>
      <c r="AB1065" s="534"/>
      <c r="AC1065" s="534"/>
      <c r="AD1065" s="534"/>
    </row>
    <row r="1066" spans="1:30" ht="26.1" customHeight="1">
      <c r="B1066" s="114"/>
      <c r="C1066" s="116"/>
      <c r="D1066" s="116"/>
      <c r="E1066" s="532"/>
      <c r="F1066" s="118"/>
      <c r="G1066" s="669"/>
      <c r="H1066" s="533"/>
      <c r="I1066" s="220"/>
      <c r="J1066" s="221"/>
      <c r="K1066" s="221"/>
      <c r="L1066" s="232"/>
      <c r="M1066" s="100"/>
      <c r="N1066" s="402"/>
      <c r="O1066" s="402"/>
      <c r="P1066" s="402"/>
      <c r="Q1066" s="402"/>
      <c r="R1066" s="402"/>
      <c r="S1066" s="402"/>
      <c r="U1066" s="534"/>
      <c r="V1066" s="534"/>
      <c r="W1066" s="534"/>
      <c r="X1066" s="534"/>
      <c r="Y1066" s="534"/>
      <c r="Z1066" s="534"/>
      <c r="AA1066" s="534"/>
      <c r="AB1066" s="534"/>
      <c r="AC1066" s="534"/>
      <c r="AD1066" s="534"/>
    </row>
    <row r="1067" spans="1:30" s="323" customFormat="1" ht="26.1" customHeight="1">
      <c r="A1067" s="313"/>
      <c r="B1067" s="314">
        <f>B1056+1</f>
        <v>710</v>
      </c>
      <c r="C1067" s="315" t="s">
        <v>2481</v>
      </c>
      <c r="D1067" s="316" t="s">
        <v>1908</v>
      </c>
      <c r="E1067" s="317" t="s">
        <v>38</v>
      </c>
      <c r="F1067" s="318"/>
      <c r="G1067" s="319"/>
      <c r="H1067" s="320"/>
      <c r="I1067" s="321"/>
      <c r="J1067" s="321"/>
      <c r="K1067" s="321"/>
      <c r="L1067" s="321"/>
      <c r="M1067" s="322"/>
      <c r="N1067" s="402"/>
      <c r="O1067" s="402" t="str">
        <f t="shared" ref="O1067:O1074" si="492">CONCATENATE(C1067,D1067)</f>
        <v>종합상황판 서비스 장치 철거CPU 3.6GHz 4C, 16GRAM,600GB, 2CPU</v>
      </c>
      <c r="P1067" s="402">
        <f t="shared" ref="P1067:P1074" si="493">J1067</f>
        <v>0</v>
      </c>
      <c r="Q1067" s="402">
        <f t="shared" ref="Q1067:Q1074" si="494">K1067</f>
        <v>0</v>
      </c>
      <c r="R1067" s="402">
        <f t="shared" ref="R1067:R1074" si="495">L1067</f>
        <v>0</v>
      </c>
      <c r="S1067" s="402"/>
      <c r="T1067" s="385"/>
      <c r="U1067" s="535"/>
      <c r="V1067" s="535"/>
    </row>
    <row r="1068" spans="1:30" ht="26.1" customHeight="1">
      <c r="B1068" s="37"/>
      <c r="C1068" s="60" t="s">
        <v>34</v>
      </c>
      <c r="D1068" s="39"/>
      <c r="E1068" s="26"/>
      <c r="F1068" s="61"/>
      <c r="G1068" s="40"/>
      <c r="H1068" s="340"/>
      <c r="I1068" s="208"/>
      <c r="J1068" s="209"/>
      <c r="K1068" s="209"/>
      <c r="L1068" s="227"/>
      <c r="M1068" s="42" t="s">
        <v>1622</v>
      </c>
      <c r="N1068" s="402"/>
      <c r="O1068" s="402" t="str">
        <f t="shared" si="492"/>
        <v>노무비</v>
      </c>
      <c r="P1068" s="402">
        <f t="shared" si="493"/>
        <v>0</v>
      </c>
      <c r="Q1068" s="402">
        <f t="shared" si="494"/>
        <v>0</v>
      </c>
      <c r="R1068" s="402">
        <f t="shared" si="495"/>
        <v>0</v>
      </c>
      <c r="S1068" s="402"/>
      <c r="U1068" s="534"/>
      <c r="V1068" s="534"/>
      <c r="W1068" s="534"/>
      <c r="X1068" s="534"/>
      <c r="Y1068" s="534"/>
      <c r="Z1068" s="534"/>
      <c r="AA1068" s="534"/>
      <c r="AB1068" s="534"/>
      <c r="AC1068" s="534"/>
      <c r="AD1068" s="534"/>
    </row>
    <row r="1069" spans="1:30" ht="26.1" customHeight="1">
      <c r="B1069" s="37"/>
      <c r="C1069" s="39" t="s">
        <v>1624</v>
      </c>
      <c r="D1069" s="39" t="s">
        <v>67</v>
      </c>
      <c r="E1069" s="26" t="s">
        <v>552</v>
      </c>
      <c r="F1069" s="384" t="s">
        <v>1876</v>
      </c>
      <c r="G1069" s="40" t="s">
        <v>102</v>
      </c>
      <c r="H1069" s="340">
        <f>0.33*0.3</f>
        <v>9.9000000000000005E-2</v>
      </c>
      <c r="I1069" s="208"/>
      <c r="J1069" s="209"/>
      <c r="K1069" s="209"/>
      <c r="L1069" s="227"/>
      <c r="M1069" s="42"/>
      <c r="N1069" s="402"/>
      <c r="O1069" s="402" t="str">
        <f t="shared" si="492"/>
        <v>본체설치통신설비공</v>
      </c>
      <c r="P1069" s="402">
        <f t="shared" si="493"/>
        <v>0</v>
      </c>
      <c r="Q1069" s="402">
        <f t="shared" si="494"/>
        <v>0</v>
      </c>
      <c r="R1069" s="402">
        <f t="shared" si="495"/>
        <v>0</v>
      </c>
      <c r="S1069" s="402"/>
      <c r="U1069" s="534"/>
      <c r="V1069" s="534"/>
      <c r="W1069" s="534"/>
      <c r="X1069" s="534"/>
      <c r="Y1069" s="534"/>
      <c r="Z1069" s="534"/>
      <c r="AA1069" s="534"/>
      <c r="AB1069" s="534"/>
      <c r="AC1069" s="534"/>
      <c r="AD1069" s="534"/>
    </row>
    <row r="1070" spans="1:30" ht="26.1" customHeight="1">
      <c r="B1070" s="37"/>
      <c r="C1070" s="39"/>
      <c r="D1070" s="39" t="s">
        <v>340</v>
      </c>
      <c r="E1070" s="26" t="s">
        <v>552</v>
      </c>
      <c r="F1070" s="384" t="s">
        <v>1914</v>
      </c>
      <c r="G1070" s="40" t="s">
        <v>102</v>
      </c>
      <c r="H1070" s="340">
        <f>0.5*0.3</f>
        <v>0.15</v>
      </c>
      <c r="I1070" s="208"/>
      <c r="J1070" s="209"/>
      <c r="K1070" s="209"/>
      <c r="L1070" s="227"/>
      <c r="M1070" s="42"/>
      <c r="N1070" s="402"/>
      <c r="O1070" s="402" t="str">
        <f t="shared" si="492"/>
        <v>H/W시험사</v>
      </c>
      <c r="P1070" s="402">
        <f t="shared" si="493"/>
        <v>0</v>
      </c>
      <c r="Q1070" s="402">
        <f t="shared" si="494"/>
        <v>0</v>
      </c>
      <c r="R1070" s="402">
        <f t="shared" si="495"/>
        <v>0</v>
      </c>
      <c r="S1070" s="402"/>
      <c r="U1070" s="534"/>
      <c r="V1070" s="534"/>
      <c r="W1070" s="534"/>
      <c r="X1070" s="534"/>
      <c r="Y1070" s="534"/>
      <c r="Z1070" s="534"/>
      <c r="AA1070" s="534"/>
      <c r="AB1070" s="534"/>
      <c r="AC1070" s="534"/>
      <c r="AD1070" s="534"/>
    </row>
    <row r="1071" spans="1:30" ht="26.1" customHeight="1">
      <c r="B1071" s="37"/>
      <c r="C1071" s="39" t="s">
        <v>1625</v>
      </c>
      <c r="D1071" s="39" t="s">
        <v>341</v>
      </c>
      <c r="E1071" s="26" t="s">
        <v>69</v>
      </c>
      <c r="F1071" s="384" t="s">
        <v>1883</v>
      </c>
      <c r="G1071" s="40" t="s">
        <v>102</v>
      </c>
      <c r="H1071" s="340">
        <f>0.48*0.3</f>
        <v>0.14399999999999999</v>
      </c>
      <c r="I1071" s="208"/>
      <c r="J1071" s="209"/>
      <c r="K1071" s="209"/>
      <c r="L1071" s="227"/>
      <c r="M1071" s="42"/>
      <c r="N1071" s="402"/>
      <c r="O1071" s="402" t="str">
        <f t="shared" si="492"/>
        <v>SW InstallS/W시험사</v>
      </c>
      <c r="P1071" s="402">
        <f t="shared" si="493"/>
        <v>0</v>
      </c>
      <c r="Q1071" s="402">
        <f t="shared" si="494"/>
        <v>0</v>
      </c>
      <c r="R1071" s="402">
        <f t="shared" si="495"/>
        <v>0</v>
      </c>
      <c r="S1071" s="402"/>
      <c r="U1071" s="534"/>
      <c r="V1071" s="534"/>
      <c r="W1071" s="534"/>
      <c r="X1071" s="534"/>
      <c r="Y1071" s="534"/>
      <c r="Z1071" s="534"/>
      <c r="AA1071" s="534"/>
      <c r="AB1071" s="534"/>
      <c r="AC1071" s="534"/>
      <c r="AD1071" s="534"/>
    </row>
    <row r="1072" spans="1:30" ht="26.1" customHeight="1">
      <c r="B1072" s="37"/>
      <c r="C1072" s="39" t="s">
        <v>1626</v>
      </c>
      <c r="D1072" s="39" t="s">
        <v>341</v>
      </c>
      <c r="E1072" s="26" t="s">
        <v>69</v>
      </c>
      <c r="F1072" s="384" t="s">
        <v>1884</v>
      </c>
      <c r="G1072" s="40" t="s">
        <v>102</v>
      </c>
      <c r="H1072" s="340">
        <f>1.12*0.3</f>
        <v>0.33600000000000002</v>
      </c>
      <c r="I1072" s="208"/>
      <c r="J1072" s="209"/>
      <c r="K1072" s="209"/>
      <c r="L1072" s="227"/>
      <c r="M1072" s="42"/>
      <c r="N1072" s="402"/>
      <c r="O1072" s="402" t="str">
        <f t="shared" si="492"/>
        <v>보안정책적용/환경설정S/W시험사</v>
      </c>
      <c r="P1072" s="402">
        <f t="shared" si="493"/>
        <v>0</v>
      </c>
      <c r="Q1072" s="402">
        <f t="shared" si="494"/>
        <v>0</v>
      </c>
      <c r="R1072" s="402">
        <f t="shared" si="495"/>
        <v>0</v>
      </c>
      <c r="S1072" s="402"/>
      <c r="U1072" s="534"/>
      <c r="V1072" s="534"/>
      <c r="W1072" s="534"/>
      <c r="X1072" s="534"/>
      <c r="Y1072" s="534"/>
      <c r="Z1072" s="534"/>
      <c r="AA1072" s="534"/>
      <c r="AB1072" s="534"/>
      <c r="AC1072" s="534"/>
      <c r="AD1072" s="534"/>
    </row>
    <row r="1073" spans="1:30" ht="26.1" customHeight="1">
      <c r="B1073" s="37"/>
      <c r="C1073" s="39" t="s">
        <v>1627</v>
      </c>
      <c r="D1073" s="39" t="s">
        <v>341</v>
      </c>
      <c r="E1073" s="26" t="s">
        <v>69</v>
      </c>
      <c r="F1073" s="384" t="s">
        <v>1915</v>
      </c>
      <c r="G1073" s="40" t="s">
        <v>102</v>
      </c>
      <c r="H1073" s="340">
        <f>0.56*0.3</f>
        <v>0.16800000000000001</v>
      </c>
      <c r="I1073" s="208"/>
      <c r="J1073" s="209"/>
      <c r="K1073" s="209"/>
      <c r="L1073" s="227"/>
      <c r="M1073" s="42"/>
      <c r="N1073" s="402"/>
      <c r="O1073" s="402" t="str">
        <f t="shared" si="492"/>
        <v>종합시험S/W시험사</v>
      </c>
      <c r="P1073" s="402">
        <f t="shared" si="493"/>
        <v>0</v>
      </c>
      <c r="Q1073" s="402">
        <f t="shared" si="494"/>
        <v>0</v>
      </c>
      <c r="R1073" s="402">
        <f t="shared" si="495"/>
        <v>0</v>
      </c>
      <c r="S1073" s="402"/>
      <c r="U1073" s="534"/>
      <c r="V1073" s="534"/>
      <c r="W1073" s="534"/>
      <c r="X1073" s="534"/>
      <c r="Y1073" s="534"/>
      <c r="Z1073" s="534"/>
      <c r="AA1073" s="534"/>
      <c r="AB1073" s="534"/>
      <c r="AC1073" s="534"/>
      <c r="AD1073" s="534"/>
    </row>
    <row r="1074" spans="1:30" ht="26.1" customHeight="1">
      <c r="B1074" s="37"/>
      <c r="C1074" s="39"/>
      <c r="D1074" s="39" t="s">
        <v>340</v>
      </c>
      <c r="E1074" s="26" t="s">
        <v>69</v>
      </c>
      <c r="F1074" s="384" t="s">
        <v>1879</v>
      </c>
      <c r="G1074" s="40" t="s">
        <v>102</v>
      </c>
      <c r="H1074" s="340">
        <f>0.31*0.3</f>
        <v>9.2999999999999999E-2</v>
      </c>
      <c r="I1074" s="208"/>
      <c r="J1074" s="209"/>
      <c r="K1074" s="209"/>
      <c r="L1074" s="227"/>
      <c r="M1074" s="42"/>
      <c r="N1074" s="402"/>
      <c r="O1074" s="402" t="str">
        <f t="shared" si="492"/>
        <v>H/W시험사</v>
      </c>
      <c r="P1074" s="402">
        <f t="shared" si="493"/>
        <v>0</v>
      </c>
      <c r="Q1074" s="402">
        <f t="shared" si="494"/>
        <v>0</v>
      </c>
      <c r="R1074" s="402">
        <f t="shared" si="495"/>
        <v>0</v>
      </c>
      <c r="S1074" s="402"/>
      <c r="U1074" s="534"/>
      <c r="V1074" s="534"/>
      <c r="W1074" s="534"/>
      <c r="X1074" s="534"/>
      <c r="Y1074" s="534"/>
      <c r="Z1074" s="534"/>
      <c r="AA1074" s="534"/>
      <c r="AB1074" s="534"/>
      <c r="AC1074" s="534"/>
      <c r="AD1074" s="534"/>
    </row>
    <row r="1075" spans="1:30" ht="26.1" customHeight="1">
      <c r="B1075" s="114"/>
      <c r="C1075" s="116"/>
      <c r="D1075" s="116"/>
      <c r="E1075" s="532"/>
      <c r="F1075" s="118"/>
      <c r="G1075" s="669"/>
      <c r="H1075" s="533"/>
      <c r="I1075" s="220"/>
      <c r="J1075" s="221"/>
      <c r="K1075" s="221"/>
      <c r="L1075" s="232"/>
      <c r="M1075" s="100"/>
      <c r="N1075" s="402"/>
      <c r="O1075" s="402"/>
      <c r="P1075" s="402"/>
      <c r="Q1075" s="402"/>
      <c r="R1075" s="402"/>
      <c r="S1075" s="402"/>
      <c r="U1075" s="534"/>
      <c r="V1075" s="534"/>
      <c r="W1075" s="534"/>
      <c r="X1075" s="534"/>
      <c r="Y1075" s="534"/>
      <c r="Z1075" s="534"/>
      <c r="AA1075" s="534"/>
      <c r="AB1075" s="534"/>
      <c r="AC1075" s="534"/>
      <c r="AD1075" s="534"/>
    </row>
    <row r="1076" spans="1:30" s="323" customFormat="1" ht="26.1" customHeight="1">
      <c r="A1076" s="313"/>
      <c r="B1076" s="314">
        <f>B1067+1</f>
        <v>711</v>
      </c>
      <c r="C1076" s="315" t="s">
        <v>1911</v>
      </c>
      <c r="D1076" s="316" t="s">
        <v>1909</v>
      </c>
      <c r="E1076" s="317" t="s">
        <v>38</v>
      </c>
      <c r="F1076" s="318"/>
      <c r="G1076" s="319"/>
      <c r="H1076" s="320"/>
      <c r="I1076" s="321"/>
      <c r="J1076" s="321"/>
      <c r="K1076" s="321"/>
      <c r="L1076" s="321"/>
      <c r="M1076" s="322"/>
      <c r="N1076" s="402"/>
      <c r="O1076" s="402" t="str">
        <f t="shared" ref="O1076:O1086" si="496">CONCATENATE(C1076,D1076)</f>
        <v>위성데이터 수집장비 이중화Active-Standby System &amp; 장애 감지 페일오버, 2CPU 3.6GHz 4C, 32GRAM,600GB</v>
      </c>
      <c r="P1076" s="402">
        <f t="shared" ref="P1076:P1086" si="497">J1076</f>
        <v>0</v>
      </c>
      <c r="Q1076" s="402">
        <f t="shared" ref="Q1076:Q1086" si="498">K1076</f>
        <v>0</v>
      </c>
      <c r="R1076" s="402">
        <f t="shared" ref="R1076:R1086" si="499">L1076</f>
        <v>0</v>
      </c>
      <c r="S1076" s="402"/>
      <c r="T1076" s="385"/>
      <c r="U1076" s="535"/>
      <c r="V1076" s="535"/>
    </row>
    <row r="1077" spans="1:30" ht="26.1" customHeight="1">
      <c r="B1077" s="37"/>
      <c r="C1077" s="60" t="s">
        <v>32</v>
      </c>
      <c r="D1077" s="39"/>
      <c r="E1077" s="26"/>
      <c r="F1077" s="61"/>
      <c r="G1077" s="40"/>
      <c r="H1077" s="41"/>
      <c r="I1077" s="208"/>
      <c r="J1077" s="209"/>
      <c r="K1077" s="209"/>
      <c r="L1077" s="227"/>
      <c r="M1077" s="42"/>
      <c r="N1077" s="402"/>
      <c r="O1077" s="402" t="str">
        <f t="shared" si="496"/>
        <v>재료비</v>
      </c>
      <c r="P1077" s="402">
        <f t="shared" si="497"/>
        <v>0</v>
      </c>
      <c r="Q1077" s="402">
        <f t="shared" si="498"/>
        <v>0</v>
      </c>
      <c r="R1077" s="402">
        <f t="shared" si="499"/>
        <v>0</v>
      </c>
      <c r="S1077" s="402"/>
      <c r="U1077" s="534"/>
      <c r="V1077" s="534"/>
      <c r="W1077" s="534"/>
      <c r="X1077" s="534"/>
      <c r="Y1077" s="534"/>
      <c r="Z1077" s="534"/>
      <c r="AA1077" s="534"/>
      <c r="AB1077" s="534"/>
      <c r="AC1077" s="534"/>
      <c r="AD1077" s="534"/>
    </row>
    <row r="1078" spans="1:30" ht="26.1" customHeight="1">
      <c r="B1078" s="37"/>
      <c r="C1078" s="49" t="s">
        <v>1913</v>
      </c>
      <c r="D1078" s="50" t="s">
        <v>1905</v>
      </c>
      <c r="E1078" s="26" t="s">
        <v>38</v>
      </c>
      <c r="F1078" s="61">
        <v>1</v>
      </c>
      <c r="G1078" s="40" t="s">
        <v>102</v>
      </c>
      <c r="H1078" s="340">
        <f t="shared" ref="H1078" si="500">F1078</f>
        <v>1</v>
      </c>
      <c r="I1078" s="208"/>
      <c r="J1078" s="209"/>
      <c r="K1078" s="209"/>
      <c r="L1078" s="227"/>
      <c r="M1078" s="42"/>
      <c r="N1078" s="402"/>
      <c r="O1078" s="402" t="str">
        <f t="shared" si="496"/>
        <v>위성데이터 수집장비 이중화Active-Standby System &amp; 장애 감지 페일오버, 2CPU 3.6GHz 4C, 32GRAM,600GB</v>
      </c>
      <c r="P1078" s="402">
        <f t="shared" si="497"/>
        <v>0</v>
      </c>
      <c r="Q1078" s="402">
        <f t="shared" si="498"/>
        <v>0</v>
      </c>
      <c r="R1078" s="402">
        <f t="shared" si="499"/>
        <v>0</v>
      </c>
      <c r="S1078" s="402"/>
      <c r="U1078" s="534"/>
      <c r="V1078" s="534"/>
      <c r="W1078" s="534"/>
      <c r="X1078" s="534"/>
      <c r="Y1078" s="534"/>
      <c r="Z1078" s="534"/>
      <c r="AA1078" s="534"/>
      <c r="AB1078" s="534"/>
      <c r="AC1078" s="534"/>
      <c r="AD1078" s="534"/>
    </row>
    <row r="1079" spans="1:30" ht="26.1" customHeight="1">
      <c r="B1079" s="37"/>
      <c r="C1079" s="49" t="s">
        <v>2155</v>
      </c>
      <c r="D1079" s="50" t="s">
        <v>2151</v>
      </c>
      <c r="E1079" s="26" t="s">
        <v>38</v>
      </c>
      <c r="F1079" s="61">
        <v>1</v>
      </c>
      <c r="G1079" s="40" t="s">
        <v>102</v>
      </c>
      <c r="H1079" s="340">
        <f t="shared" ref="H1079" si="501">F1079</f>
        <v>1</v>
      </c>
      <c r="I1079" s="208"/>
      <c r="J1079" s="209"/>
      <c r="K1079" s="209"/>
      <c r="L1079" s="227"/>
      <c r="M1079" s="42"/>
      <c r="N1079" s="402"/>
      <c r="O1079" s="402" t="str">
        <f t="shared" ref="O1079" si="502">CONCATENATE(C1079,D1079)</f>
        <v>L2 스위치Lan Base,8Port 이상,기가비트,랙타입</v>
      </c>
      <c r="P1079" s="402">
        <f t="shared" ref="P1079" si="503">J1079</f>
        <v>0</v>
      </c>
      <c r="Q1079" s="402">
        <f t="shared" ref="Q1079" si="504">K1079</f>
        <v>0</v>
      </c>
      <c r="R1079" s="402">
        <f t="shared" ref="R1079" si="505">L1079</f>
        <v>0</v>
      </c>
      <c r="S1079" s="402"/>
      <c r="U1079" s="534"/>
      <c r="V1079" s="534"/>
      <c r="W1079" s="534"/>
      <c r="X1079" s="534"/>
      <c r="Y1079" s="534"/>
      <c r="Z1079" s="534"/>
      <c r="AA1079" s="534"/>
      <c r="AB1079" s="534"/>
      <c r="AC1079" s="534"/>
      <c r="AD1079" s="534"/>
    </row>
    <row r="1080" spans="1:30" ht="26.1" customHeight="1">
      <c r="B1080" s="37"/>
      <c r="C1080" s="60" t="s">
        <v>34</v>
      </c>
      <c r="D1080" s="39"/>
      <c r="E1080" s="26"/>
      <c r="F1080" s="61"/>
      <c r="G1080" s="40"/>
      <c r="H1080" s="340"/>
      <c r="I1080" s="208"/>
      <c r="J1080" s="209"/>
      <c r="K1080" s="209"/>
      <c r="L1080" s="227"/>
      <c r="M1080" s="42" t="s">
        <v>1622</v>
      </c>
      <c r="N1080" s="402"/>
      <c r="O1080" s="402" t="str">
        <f t="shared" si="496"/>
        <v>노무비</v>
      </c>
      <c r="P1080" s="402">
        <f t="shared" si="497"/>
        <v>0</v>
      </c>
      <c r="Q1080" s="402">
        <f t="shared" si="498"/>
        <v>0</v>
      </c>
      <c r="R1080" s="402">
        <f t="shared" si="499"/>
        <v>0</v>
      </c>
      <c r="S1080" s="402"/>
      <c r="U1080" s="534"/>
      <c r="V1080" s="534"/>
      <c r="W1080" s="534"/>
      <c r="X1080" s="534"/>
      <c r="Y1080" s="534"/>
      <c r="Z1080" s="534"/>
      <c r="AA1080" s="534"/>
      <c r="AB1080" s="534"/>
      <c r="AC1080" s="534"/>
      <c r="AD1080" s="534"/>
    </row>
    <row r="1081" spans="1:30" ht="26.1" customHeight="1">
      <c r="B1081" s="37"/>
      <c r="C1081" s="39" t="s">
        <v>1624</v>
      </c>
      <c r="D1081" s="39" t="s">
        <v>67</v>
      </c>
      <c r="E1081" s="26" t="s">
        <v>552</v>
      </c>
      <c r="F1081" s="61">
        <v>0.33</v>
      </c>
      <c r="G1081" s="40" t="s">
        <v>102</v>
      </c>
      <c r="H1081" s="340">
        <f t="shared" ref="H1081:H1086" si="506">F1081</f>
        <v>0.33</v>
      </c>
      <c r="I1081" s="208"/>
      <c r="J1081" s="209"/>
      <c r="K1081" s="209"/>
      <c r="L1081" s="227"/>
      <c r="M1081" s="42"/>
      <c r="N1081" s="402"/>
      <c r="O1081" s="402" t="str">
        <f t="shared" si="496"/>
        <v>본체설치통신설비공</v>
      </c>
      <c r="P1081" s="402">
        <f t="shared" si="497"/>
        <v>0</v>
      </c>
      <c r="Q1081" s="402">
        <f t="shared" si="498"/>
        <v>0</v>
      </c>
      <c r="R1081" s="402">
        <f t="shared" si="499"/>
        <v>0</v>
      </c>
      <c r="S1081" s="402"/>
      <c r="U1081" s="534"/>
      <c r="V1081" s="534"/>
      <c r="W1081" s="534"/>
      <c r="X1081" s="534"/>
      <c r="Y1081" s="534"/>
      <c r="Z1081" s="534"/>
      <c r="AA1081" s="534"/>
      <c r="AB1081" s="534"/>
      <c r="AC1081" s="534"/>
      <c r="AD1081" s="534"/>
    </row>
    <row r="1082" spans="1:30" ht="26.1" customHeight="1">
      <c r="B1082" s="37"/>
      <c r="C1082" s="39"/>
      <c r="D1082" s="39" t="s">
        <v>340</v>
      </c>
      <c r="E1082" s="26" t="s">
        <v>552</v>
      </c>
      <c r="F1082" s="61">
        <v>0.5</v>
      </c>
      <c r="G1082" s="40" t="s">
        <v>102</v>
      </c>
      <c r="H1082" s="340">
        <f t="shared" si="506"/>
        <v>0.5</v>
      </c>
      <c r="I1082" s="208"/>
      <c r="J1082" s="209"/>
      <c r="K1082" s="209"/>
      <c r="L1082" s="227"/>
      <c r="M1082" s="42"/>
      <c r="N1082" s="402"/>
      <c r="O1082" s="402" t="str">
        <f t="shared" si="496"/>
        <v>H/W시험사</v>
      </c>
      <c r="P1082" s="402">
        <f t="shared" si="497"/>
        <v>0</v>
      </c>
      <c r="Q1082" s="402">
        <f t="shared" si="498"/>
        <v>0</v>
      </c>
      <c r="R1082" s="402">
        <f t="shared" si="499"/>
        <v>0</v>
      </c>
      <c r="S1082" s="402"/>
      <c r="U1082" s="534"/>
      <c r="V1082" s="534"/>
      <c r="W1082" s="534"/>
      <c r="X1082" s="534"/>
      <c r="Y1082" s="534"/>
      <c r="Z1082" s="534"/>
      <c r="AA1082" s="534"/>
      <c r="AB1082" s="534"/>
      <c r="AC1082" s="534"/>
      <c r="AD1082" s="534"/>
    </row>
    <row r="1083" spans="1:30" ht="26.1" customHeight="1">
      <c r="B1083" s="37"/>
      <c r="C1083" s="39" t="s">
        <v>1625</v>
      </c>
      <c r="D1083" s="39" t="s">
        <v>341</v>
      </c>
      <c r="E1083" s="26" t="s">
        <v>69</v>
      </c>
      <c r="F1083" s="61">
        <v>0.48</v>
      </c>
      <c r="G1083" s="40" t="s">
        <v>102</v>
      </c>
      <c r="H1083" s="340">
        <f t="shared" si="506"/>
        <v>0.48</v>
      </c>
      <c r="I1083" s="208"/>
      <c r="J1083" s="209"/>
      <c r="K1083" s="209"/>
      <c r="L1083" s="227"/>
      <c r="M1083" s="42"/>
      <c r="N1083" s="402"/>
      <c r="O1083" s="402" t="str">
        <f t="shared" si="496"/>
        <v>SW InstallS/W시험사</v>
      </c>
      <c r="P1083" s="402">
        <f t="shared" si="497"/>
        <v>0</v>
      </c>
      <c r="Q1083" s="402">
        <f t="shared" si="498"/>
        <v>0</v>
      </c>
      <c r="R1083" s="402">
        <f t="shared" si="499"/>
        <v>0</v>
      </c>
      <c r="S1083" s="402"/>
      <c r="U1083" s="534"/>
      <c r="V1083" s="534"/>
      <c r="W1083" s="534"/>
      <c r="X1083" s="534"/>
      <c r="Y1083" s="534"/>
      <c r="Z1083" s="534"/>
      <c r="AA1083" s="534"/>
      <c r="AB1083" s="534"/>
      <c r="AC1083" s="534"/>
      <c r="AD1083" s="534"/>
    </row>
    <row r="1084" spans="1:30" ht="26.1" customHeight="1">
      <c r="B1084" s="37"/>
      <c r="C1084" s="39" t="s">
        <v>1626</v>
      </c>
      <c r="D1084" s="39" t="s">
        <v>341</v>
      </c>
      <c r="E1084" s="26" t="s">
        <v>69</v>
      </c>
      <c r="F1084" s="61">
        <v>1.1200000000000001</v>
      </c>
      <c r="G1084" s="40" t="s">
        <v>102</v>
      </c>
      <c r="H1084" s="340">
        <f t="shared" si="506"/>
        <v>1.1200000000000001</v>
      </c>
      <c r="I1084" s="208"/>
      <c r="J1084" s="209"/>
      <c r="K1084" s="209"/>
      <c r="L1084" s="227"/>
      <c r="M1084" s="42"/>
      <c r="N1084" s="402"/>
      <c r="O1084" s="402" t="str">
        <f t="shared" si="496"/>
        <v>보안정책적용/환경설정S/W시험사</v>
      </c>
      <c r="P1084" s="402">
        <f t="shared" si="497"/>
        <v>0</v>
      </c>
      <c r="Q1084" s="402">
        <f t="shared" si="498"/>
        <v>0</v>
      </c>
      <c r="R1084" s="402">
        <f t="shared" si="499"/>
        <v>0</v>
      </c>
      <c r="S1084" s="402"/>
      <c r="U1084" s="534"/>
      <c r="V1084" s="534"/>
      <c r="W1084" s="534"/>
      <c r="X1084" s="534"/>
      <c r="Y1084" s="534"/>
      <c r="Z1084" s="534"/>
      <c r="AA1084" s="534"/>
      <c r="AB1084" s="534"/>
      <c r="AC1084" s="534"/>
      <c r="AD1084" s="534"/>
    </row>
    <row r="1085" spans="1:30" ht="26.1" customHeight="1">
      <c r="B1085" s="37"/>
      <c r="C1085" s="39" t="s">
        <v>1627</v>
      </c>
      <c r="D1085" s="39" t="s">
        <v>341</v>
      </c>
      <c r="E1085" s="26" t="s">
        <v>69</v>
      </c>
      <c r="F1085" s="61">
        <v>0.56000000000000005</v>
      </c>
      <c r="G1085" s="40" t="s">
        <v>102</v>
      </c>
      <c r="H1085" s="340">
        <f t="shared" si="506"/>
        <v>0.56000000000000005</v>
      </c>
      <c r="I1085" s="208"/>
      <c r="J1085" s="209"/>
      <c r="K1085" s="209"/>
      <c r="L1085" s="227"/>
      <c r="M1085" s="42"/>
      <c r="N1085" s="402"/>
      <c r="O1085" s="402" t="str">
        <f t="shared" si="496"/>
        <v>종합시험S/W시험사</v>
      </c>
      <c r="P1085" s="402">
        <f t="shared" si="497"/>
        <v>0</v>
      </c>
      <c r="Q1085" s="402">
        <f t="shared" si="498"/>
        <v>0</v>
      </c>
      <c r="R1085" s="402">
        <f t="shared" si="499"/>
        <v>0</v>
      </c>
      <c r="S1085" s="402"/>
      <c r="U1085" s="534"/>
      <c r="V1085" s="534"/>
      <c r="W1085" s="534"/>
      <c r="X1085" s="534"/>
      <c r="Y1085" s="534"/>
      <c r="Z1085" s="534"/>
      <c r="AA1085" s="534"/>
      <c r="AB1085" s="534"/>
      <c r="AC1085" s="534"/>
      <c r="AD1085" s="534"/>
    </row>
    <row r="1086" spans="1:30" ht="26.1" customHeight="1">
      <c r="B1086" s="37"/>
      <c r="C1086" s="39"/>
      <c r="D1086" s="39" t="s">
        <v>340</v>
      </c>
      <c r="E1086" s="26" t="s">
        <v>69</v>
      </c>
      <c r="F1086" s="61">
        <v>0.31</v>
      </c>
      <c r="G1086" s="40" t="s">
        <v>102</v>
      </c>
      <c r="H1086" s="340">
        <f t="shared" si="506"/>
        <v>0.31</v>
      </c>
      <c r="I1086" s="208"/>
      <c r="J1086" s="209"/>
      <c r="K1086" s="209"/>
      <c r="L1086" s="227"/>
      <c r="M1086" s="42"/>
      <c r="N1086" s="402"/>
      <c r="O1086" s="402" t="str">
        <f t="shared" si="496"/>
        <v>H/W시험사</v>
      </c>
      <c r="P1086" s="402">
        <f t="shared" si="497"/>
        <v>0</v>
      </c>
      <c r="Q1086" s="402">
        <f t="shared" si="498"/>
        <v>0</v>
      </c>
      <c r="R1086" s="402">
        <f t="shared" si="499"/>
        <v>0</v>
      </c>
      <c r="S1086" s="402"/>
      <c r="U1086" s="534"/>
      <c r="V1086" s="534"/>
      <c r="W1086" s="534"/>
      <c r="X1086" s="534"/>
      <c r="Y1086" s="534"/>
      <c r="Z1086" s="534"/>
      <c r="AA1086" s="534"/>
      <c r="AB1086" s="534"/>
      <c r="AC1086" s="534"/>
      <c r="AD1086" s="534"/>
    </row>
    <row r="1087" spans="1:30" ht="26.1" customHeight="1">
      <c r="B1087" s="114"/>
      <c r="C1087" s="116"/>
      <c r="D1087" s="116"/>
      <c r="E1087" s="532"/>
      <c r="F1087" s="118"/>
      <c r="G1087" s="669"/>
      <c r="H1087" s="533"/>
      <c r="I1087" s="220"/>
      <c r="J1087" s="221"/>
      <c r="K1087" s="221"/>
      <c r="L1087" s="232"/>
      <c r="M1087" s="100"/>
      <c r="N1087" s="402"/>
      <c r="O1087" s="402"/>
      <c r="P1087" s="402"/>
      <c r="Q1087" s="402"/>
      <c r="R1087" s="402"/>
      <c r="S1087" s="402"/>
      <c r="U1087" s="534"/>
      <c r="V1087" s="534"/>
      <c r="W1087" s="534"/>
      <c r="X1087" s="534"/>
      <c r="Y1087" s="534"/>
      <c r="Z1087" s="534"/>
      <c r="AA1087" s="534"/>
      <c r="AB1087" s="534"/>
      <c r="AC1087" s="534"/>
      <c r="AD1087" s="534"/>
    </row>
    <row r="1088" spans="1:30" s="323" customFormat="1" ht="26.1" customHeight="1">
      <c r="A1088" s="313"/>
      <c r="B1088" s="314">
        <f>B1076+1</f>
        <v>712</v>
      </c>
      <c r="C1088" s="315" t="s">
        <v>1838</v>
      </c>
      <c r="D1088" s="316" t="s">
        <v>1825</v>
      </c>
      <c r="E1088" s="317" t="s">
        <v>38</v>
      </c>
      <c r="F1088" s="318"/>
      <c r="G1088" s="319"/>
      <c r="H1088" s="320"/>
      <c r="I1088" s="321"/>
      <c r="J1088" s="321"/>
      <c r="K1088" s="321"/>
      <c r="L1088" s="321"/>
      <c r="M1088" s="322"/>
      <c r="N1088" s="402"/>
      <c r="O1088" s="402" t="str">
        <f t="shared" ref="O1088:O1093" si="507">CONCATENATE(C1088,D1088)</f>
        <v>KVM 스위치 (16포트) 설치17'' Single Rail 16-Port PS/2-USB LCD</v>
      </c>
      <c r="P1088" s="402">
        <f t="shared" ref="P1088:R1092" si="508">J1088</f>
        <v>0</v>
      </c>
      <c r="Q1088" s="402">
        <f t="shared" si="508"/>
        <v>0</v>
      </c>
      <c r="R1088" s="402">
        <f t="shared" si="508"/>
        <v>0</v>
      </c>
      <c r="S1088" s="402"/>
      <c r="T1088" s="385"/>
      <c r="U1088" s="535"/>
      <c r="V1088" s="535"/>
    </row>
    <row r="1089" spans="1:30" ht="26.1" customHeight="1">
      <c r="B1089" s="37"/>
      <c r="C1089" s="60" t="s">
        <v>32</v>
      </c>
      <c r="D1089" s="39"/>
      <c r="E1089" s="26"/>
      <c r="F1089" s="61"/>
      <c r="G1089" s="40"/>
      <c r="H1089" s="41"/>
      <c r="I1089" s="208"/>
      <c r="J1089" s="209"/>
      <c r="K1089" s="209"/>
      <c r="L1089" s="227"/>
      <c r="M1089" s="42"/>
      <c r="N1089" s="402"/>
      <c r="O1089" s="402" t="str">
        <f t="shared" si="507"/>
        <v>재료비</v>
      </c>
      <c r="P1089" s="402">
        <f t="shared" si="508"/>
        <v>0</v>
      </c>
      <c r="Q1089" s="402">
        <f t="shared" si="508"/>
        <v>0</v>
      </c>
      <c r="R1089" s="402">
        <f t="shared" si="508"/>
        <v>0</v>
      </c>
      <c r="S1089" s="402"/>
      <c r="U1089" s="534"/>
      <c r="V1089" s="534"/>
    </row>
    <row r="1090" spans="1:30" ht="26.1" customHeight="1">
      <c r="B1090" s="37"/>
      <c r="C1090" s="39" t="s">
        <v>1824</v>
      </c>
      <c r="D1090" s="39" t="s">
        <v>1825</v>
      </c>
      <c r="E1090" s="26" t="s">
        <v>38</v>
      </c>
      <c r="F1090" s="61">
        <v>1</v>
      </c>
      <c r="G1090" s="40" t="s">
        <v>102</v>
      </c>
      <c r="H1090" s="41">
        <f t="shared" ref="H1090" si="509">F1090</f>
        <v>1</v>
      </c>
      <c r="I1090" s="208"/>
      <c r="J1090" s="209"/>
      <c r="K1090" s="209"/>
      <c r="L1090" s="227"/>
      <c r="M1090" s="42"/>
      <c r="N1090" s="402"/>
      <c r="O1090" s="402" t="str">
        <f t="shared" si="507"/>
        <v>KVM 스위치 (16포트)17'' Single Rail 16-Port PS/2-USB LCD</v>
      </c>
      <c r="P1090" s="402">
        <f t="shared" si="508"/>
        <v>0</v>
      </c>
      <c r="Q1090" s="402">
        <f t="shared" si="508"/>
        <v>0</v>
      </c>
      <c r="R1090" s="402">
        <f t="shared" si="508"/>
        <v>0</v>
      </c>
      <c r="S1090" s="402"/>
      <c r="U1090" s="534"/>
      <c r="V1090" s="534"/>
    </row>
    <row r="1091" spans="1:30" ht="26.1" customHeight="1">
      <c r="B1091" s="37"/>
      <c r="C1091" s="39" t="s">
        <v>1620</v>
      </c>
      <c r="D1091" s="39" t="s">
        <v>1987</v>
      </c>
      <c r="E1091" s="26" t="s">
        <v>78</v>
      </c>
      <c r="F1091" s="61">
        <v>10</v>
      </c>
      <c r="G1091" s="40"/>
      <c r="H1091" s="41">
        <f t="shared" ref="H1091" si="510">F1091</f>
        <v>10</v>
      </c>
      <c r="I1091" s="208"/>
      <c r="J1091" s="209"/>
      <c r="K1091" s="209"/>
      <c r="L1091" s="227"/>
      <c r="M1091" s="42"/>
      <c r="N1091" s="402"/>
      <c r="O1091" s="402" t="str">
        <f t="shared" ref="O1091" si="511">CONCATENATE(C1091,D1091)</f>
        <v>KVM 케이블17'' Single Rail kvm 케이블 1.8m, 3m</v>
      </c>
      <c r="P1091" s="402">
        <f t="shared" ref="P1091" si="512">J1091</f>
        <v>0</v>
      </c>
      <c r="Q1091" s="402">
        <f t="shared" ref="Q1091" si="513">K1091</f>
        <v>0</v>
      </c>
      <c r="R1091" s="402">
        <f t="shared" ref="R1091" si="514">L1091</f>
        <v>0</v>
      </c>
      <c r="S1091" s="402"/>
      <c r="U1091" s="534"/>
      <c r="V1091" s="534"/>
    </row>
    <row r="1092" spans="1:30" ht="26.1" customHeight="1">
      <c r="B1092" s="37"/>
      <c r="C1092" s="60" t="s">
        <v>34</v>
      </c>
      <c r="D1092" s="39" t="s">
        <v>1590</v>
      </c>
      <c r="E1092" s="27" t="s">
        <v>552</v>
      </c>
      <c r="F1092" s="61">
        <v>0.19</v>
      </c>
      <c r="G1092" s="40" t="s">
        <v>102</v>
      </c>
      <c r="H1092" s="41">
        <v>0.21</v>
      </c>
      <c r="I1092" s="208"/>
      <c r="J1092" s="209"/>
      <c r="K1092" s="209"/>
      <c r="L1092" s="227"/>
      <c r="M1092" s="42" t="s">
        <v>1629</v>
      </c>
      <c r="N1092" s="402"/>
      <c r="O1092" s="402" t="str">
        <f t="shared" si="507"/>
        <v>노무비S/W시험사</v>
      </c>
      <c r="P1092" s="402">
        <f t="shared" si="508"/>
        <v>0</v>
      </c>
      <c r="Q1092" s="402">
        <f t="shared" si="508"/>
        <v>0</v>
      </c>
      <c r="R1092" s="402">
        <f t="shared" si="508"/>
        <v>0</v>
      </c>
      <c r="S1092" s="402"/>
      <c r="U1092" s="534"/>
      <c r="V1092" s="534"/>
    </row>
    <row r="1093" spans="1:30" ht="26.1" customHeight="1">
      <c r="B1093" s="37"/>
      <c r="C1093" s="38"/>
      <c r="D1093" s="39" t="s">
        <v>1623</v>
      </c>
      <c r="E1093" s="27" t="s">
        <v>552</v>
      </c>
      <c r="F1093" s="61">
        <v>0.19</v>
      </c>
      <c r="G1093" s="40" t="s">
        <v>102</v>
      </c>
      <c r="H1093" s="41">
        <v>0.03</v>
      </c>
      <c r="I1093" s="208"/>
      <c r="J1093" s="209"/>
      <c r="K1093" s="209"/>
      <c r="L1093" s="227"/>
      <c r="M1093" s="42"/>
      <c r="N1093" s="402"/>
      <c r="O1093" s="402" t="str">
        <f t="shared" si="507"/>
        <v>H/W시험사</v>
      </c>
      <c r="P1093" s="402"/>
      <c r="Q1093" s="402"/>
      <c r="R1093" s="402"/>
      <c r="S1093" s="402"/>
      <c r="U1093" s="534"/>
      <c r="V1093" s="534"/>
    </row>
    <row r="1094" spans="1:30" ht="26.1" customHeight="1">
      <c r="B1094" s="37"/>
      <c r="C1094" s="38"/>
      <c r="D1094" s="39"/>
      <c r="E1094" s="27"/>
      <c r="F1094" s="61"/>
      <c r="G1094" s="40"/>
      <c r="H1094" s="41"/>
      <c r="I1094" s="208"/>
      <c r="J1094" s="209"/>
      <c r="K1094" s="209"/>
      <c r="L1094" s="227"/>
      <c r="M1094" s="42"/>
      <c r="N1094" s="402"/>
      <c r="O1094" s="402" t="str">
        <f t="shared" ref="O1094:O1097" si="515">CONCATENATE(C1094,D1094)</f>
        <v/>
      </c>
      <c r="P1094" s="402">
        <f t="shared" ref="P1094:P1097" si="516">J1094</f>
        <v>0</v>
      </c>
      <c r="Q1094" s="402">
        <f t="shared" ref="Q1094:Q1097" si="517">K1094</f>
        <v>0</v>
      </c>
      <c r="R1094" s="402"/>
      <c r="S1094" s="402"/>
      <c r="U1094" s="534"/>
      <c r="V1094" s="534"/>
      <c r="W1094" s="493"/>
    </row>
    <row r="1095" spans="1:30" s="323" customFormat="1" ht="26.1" customHeight="1">
      <c r="A1095" s="313"/>
      <c r="B1095" s="314">
        <f>B1088+1</f>
        <v>713</v>
      </c>
      <c r="C1095" s="315" t="s">
        <v>1836</v>
      </c>
      <c r="D1095" s="316" t="s">
        <v>1828</v>
      </c>
      <c r="E1095" s="317" t="s">
        <v>13</v>
      </c>
      <c r="F1095" s="318"/>
      <c r="G1095" s="319"/>
      <c r="H1095" s="320"/>
      <c r="I1095" s="321"/>
      <c r="J1095" s="321"/>
      <c r="K1095" s="321"/>
      <c r="L1095" s="321"/>
      <c r="M1095" s="322"/>
      <c r="N1095" s="402"/>
      <c r="O1095" s="402" t="str">
        <f t="shared" si="515"/>
        <v>서버랙 설치40U 2000H * 800D * 600W</v>
      </c>
      <c r="P1095" s="402">
        <f t="shared" si="516"/>
        <v>0</v>
      </c>
      <c r="Q1095" s="402">
        <f t="shared" si="517"/>
        <v>0</v>
      </c>
      <c r="R1095" s="402">
        <f t="shared" ref="R1095:R1097" si="518">L1095</f>
        <v>0</v>
      </c>
      <c r="S1095" s="402"/>
      <c r="T1095" s="385"/>
      <c r="U1095" s="535"/>
      <c r="V1095" s="535"/>
    </row>
    <row r="1096" spans="1:30" ht="26.1" customHeight="1">
      <c r="B1096" s="37"/>
      <c r="C1096" s="60" t="s">
        <v>32</v>
      </c>
      <c r="D1096" s="39"/>
      <c r="E1096" s="26"/>
      <c r="F1096" s="61"/>
      <c r="G1096" s="40"/>
      <c r="H1096" s="41"/>
      <c r="I1096" s="208"/>
      <c r="J1096" s="209"/>
      <c r="K1096" s="209"/>
      <c r="L1096" s="227"/>
      <c r="M1096" s="42"/>
      <c r="N1096" s="402"/>
      <c r="O1096" s="402" t="str">
        <f t="shared" si="515"/>
        <v>재료비</v>
      </c>
      <c r="P1096" s="402">
        <f t="shared" si="516"/>
        <v>0</v>
      </c>
      <c r="Q1096" s="402">
        <f t="shared" si="517"/>
        <v>0</v>
      </c>
      <c r="R1096" s="402">
        <f t="shared" si="518"/>
        <v>0</v>
      </c>
      <c r="S1096" s="402"/>
      <c r="U1096" s="534"/>
      <c r="V1096" s="534"/>
    </row>
    <row r="1097" spans="1:30" ht="26.1" customHeight="1">
      <c r="B1097" s="37"/>
      <c r="C1097" s="39" t="s">
        <v>1864</v>
      </c>
      <c r="D1097" s="39" t="s">
        <v>1828</v>
      </c>
      <c r="E1097" s="26" t="s">
        <v>13</v>
      </c>
      <c r="F1097" s="61">
        <v>1</v>
      </c>
      <c r="G1097" s="40" t="s">
        <v>102</v>
      </c>
      <c r="H1097" s="41">
        <f t="shared" ref="H1097" si="519">F1097</f>
        <v>1</v>
      </c>
      <c r="I1097" s="208"/>
      <c r="J1097" s="209"/>
      <c r="K1097" s="209"/>
      <c r="L1097" s="227"/>
      <c r="M1097" s="42"/>
      <c r="N1097" s="402"/>
      <c r="O1097" s="402" t="str">
        <f t="shared" si="515"/>
        <v>서버랙40U 2000H * 800D * 600W</v>
      </c>
      <c r="P1097" s="402">
        <f t="shared" si="516"/>
        <v>0</v>
      </c>
      <c r="Q1097" s="402">
        <f t="shared" si="517"/>
        <v>0</v>
      </c>
      <c r="R1097" s="402">
        <f t="shared" si="518"/>
        <v>0</v>
      </c>
      <c r="S1097" s="402"/>
      <c r="U1097" s="534"/>
      <c r="V1097" s="534"/>
    </row>
    <row r="1098" spans="1:30" ht="26.1" customHeight="1">
      <c r="B1098" s="37"/>
      <c r="C1098" s="60" t="s">
        <v>34</v>
      </c>
      <c r="D1098" s="39" t="s">
        <v>558</v>
      </c>
      <c r="E1098" s="27" t="s">
        <v>552</v>
      </c>
      <c r="F1098" s="61">
        <v>0.48</v>
      </c>
      <c r="G1098" s="40" t="s">
        <v>102</v>
      </c>
      <c r="H1098" s="41">
        <v>0.21</v>
      </c>
      <c r="I1098" s="208"/>
      <c r="J1098" s="209"/>
      <c r="K1098" s="209"/>
      <c r="L1098" s="227"/>
      <c r="M1098" s="42" t="s">
        <v>559</v>
      </c>
      <c r="N1098" s="402"/>
      <c r="O1098" s="402" t="str">
        <f t="shared" ref="O1098" si="520">CONCATENATE(C1098,D1098)</f>
        <v>노무비통신설비공</v>
      </c>
      <c r="P1098" s="402">
        <f t="shared" ref="P1098" si="521">J1098</f>
        <v>0</v>
      </c>
      <c r="Q1098" s="402">
        <f t="shared" ref="Q1098" si="522">K1098</f>
        <v>0</v>
      </c>
      <c r="R1098" s="402">
        <f t="shared" ref="R1098" si="523">L1098</f>
        <v>0</v>
      </c>
      <c r="S1098" s="402"/>
      <c r="U1098" s="534"/>
      <c r="V1098" s="534"/>
    </row>
    <row r="1099" spans="1:30" ht="26.1" customHeight="1">
      <c r="B1099" s="37"/>
      <c r="C1099" s="38"/>
      <c r="D1099" s="39"/>
      <c r="E1099" s="27"/>
      <c r="F1099" s="61"/>
      <c r="G1099" s="40"/>
      <c r="H1099" s="41"/>
      <c r="I1099" s="208"/>
      <c r="J1099" s="209"/>
      <c r="K1099" s="209"/>
      <c r="L1099" s="227"/>
      <c r="M1099" s="42"/>
      <c r="N1099" s="402"/>
      <c r="O1099" s="402"/>
      <c r="P1099" s="402"/>
      <c r="Q1099" s="402"/>
      <c r="R1099" s="402"/>
      <c r="S1099" s="402"/>
      <c r="U1099" s="534"/>
      <c r="V1099" s="534"/>
    </row>
    <row r="1100" spans="1:30" s="323" customFormat="1" ht="26.1" customHeight="1">
      <c r="A1100" s="313"/>
      <c r="B1100" s="314">
        <f>B1095+1</f>
        <v>714</v>
      </c>
      <c r="C1100" s="315" t="s">
        <v>1831</v>
      </c>
      <c r="D1100" s="316" t="s">
        <v>1829</v>
      </c>
      <c r="E1100" s="317" t="s">
        <v>38</v>
      </c>
      <c r="F1100" s="318"/>
      <c r="G1100" s="319"/>
      <c r="H1100" s="320"/>
      <c r="I1100" s="321"/>
      <c r="J1100" s="321"/>
      <c r="K1100" s="321"/>
      <c r="L1100" s="321"/>
      <c r="M1100" s="322"/>
      <c r="N1100" s="402"/>
      <c r="O1100" s="402" t="str">
        <f t="shared" ref="O1100:O1102" si="524">CONCATENATE(C1100,D1100)</f>
        <v>터미널장치16 EIA-232 Serial Ports</v>
      </c>
      <c r="P1100" s="402">
        <f t="shared" ref="P1100:P1102" si="525">J1100</f>
        <v>0</v>
      </c>
      <c r="Q1100" s="402">
        <f t="shared" ref="Q1100:Q1102" si="526">K1100</f>
        <v>0</v>
      </c>
      <c r="R1100" s="402">
        <f t="shared" ref="R1100:R1102" si="527">L1100</f>
        <v>0</v>
      </c>
      <c r="S1100" s="402"/>
      <c r="T1100" s="385"/>
      <c r="U1100" s="535"/>
      <c r="V1100" s="535"/>
    </row>
    <row r="1101" spans="1:30" ht="26.1" customHeight="1">
      <c r="B1101" s="37"/>
      <c r="C1101" s="60" t="s">
        <v>32</v>
      </c>
      <c r="D1101" s="39"/>
      <c r="E1101" s="26"/>
      <c r="F1101" s="61"/>
      <c r="G1101" s="40"/>
      <c r="H1101" s="41"/>
      <c r="I1101" s="208"/>
      <c r="J1101" s="209"/>
      <c r="K1101" s="209"/>
      <c r="L1101" s="227"/>
      <c r="M1101" s="42"/>
      <c r="N1101" s="402"/>
      <c r="O1101" s="402" t="str">
        <f t="shared" si="524"/>
        <v>재료비</v>
      </c>
      <c r="P1101" s="402">
        <f t="shared" si="525"/>
        <v>0</v>
      </c>
      <c r="Q1101" s="402">
        <f t="shared" si="526"/>
        <v>0</v>
      </c>
      <c r="R1101" s="402">
        <f t="shared" si="527"/>
        <v>0</v>
      </c>
      <c r="S1101" s="402"/>
      <c r="U1101" s="534"/>
      <c r="V1101" s="534"/>
      <c r="W1101" s="534"/>
      <c r="X1101" s="534"/>
      <c r="Y1101" s="534"/>
      <c r="Z1101" s="534"/>
      <c r="AA1101" s="534"/>
      <c r="AB1101" s="534"/>
      <c r="AC1101" s="534"/>
      <c r="AD1101" s="534"/>
    </row>
    <row r="1102" spans="1:30" ht="26.1" customHeight="1">
      <c r="B1102" s="37"/>
      <c r="C1102" s="39" t="s">
        <v>1865</v>
      </c>
      <c r="D1102" s="39" t="s">
        <v>1829</v>
      </c>
      <c r="E1102" s="26" t="s">
        <v>38</v>
      </c>
      <c r="F1102" s="61">
        <v>1</v>
      </c>
      <c r="G1102" s="40" t="s">
        <v>102</v>
      </c>
      <c r="H1102" s="340">
        <f t="shared" ref="H1102" si="528">F1102</f>
        <v>1</v>
      </c>
      <c r="I1102" s="208"/>
      <c r="J1102" s="209"/>
      <c r="K1102" s="209"/>
      <c r="L1102" s="227"/>
      <c r="M1102" s="42"/>
      <c r="N1102" s="402"/>
      <c r="O1102" s="402" t="str">
        <f t="shared" si="524"/>
        <v>터미널장치16 EIA-232 Serial Ports</v>
      </c>
      <c r="P1102" s="402">
        <f t="shared" si="525"/>
        <v>0</v>
      </c>
      <c r="Q1102" s="402">
        <f t="shared" si="526"/>
        <v>0</v>
      </c>
      <c r="R1102" s="402">
        <f t="shared" si="527"/>
        <v>0</v>
      </c>
      <c r="S1102" s="402"/>
      <c r="U1102" s="534"/>
      <c r="V1102" s="534"/>
      <c r="W1102" s="534"/>
      <c r="X1102" s="534"/>
      <c r="Y1102" s="534"/>
      <c r="Z1102" s="534"/>
      <c r="AA1102" s="534"/>
      <c r="AB1102" s="534"/>
      <c r="AC1102" s="534"/>
      <c r="AD1102" s="534"/>
    </row>
    <row r="1103" spans="1:30" ht="26.1" customHeight="1">
      <c r="B1103" s="37"/>
      <c r="C1103" s="60" t="s">
        <v>34</v>
      </c>
      <c r="D1103" s="39"/>
      <c r="E1103" s="26"/>
      <c r="F1103" s="61"/>
      <c r="G1103" s="40"/>
      <c r="H1103" s="340"/>
      <c r="I1103" s="208"/>
      <c r="J1103" s="209"/>
      <c r="K1103" s="209"/>
      <c r="L1103" s="227"/>
      <c r="M1103" s="42" t="s">
        <v>1622</v>
      </c>
      <c r="N1103" s="402"/>
      <c r="O1103" s="402" t="str">
        <f t="shared" ref="O1103:O1109" si="529">CONCATENATE(C1103,D1103)</f>
        <v>노무비</v>
      </c>
      <c r="P1103" s="402">
        <f t="shared" ref="P1103:P1109" si="530">J1103</f>
        <v>0</v>
      </c>
      <c r="Q1103" s="402">
        <f t="shared" ref="Q1103:Q1109" si="531">K1103</f>
        <v>0</v>
      </c>
      <c r="R1103" s="402">
        <f t="shared" ref="R1103:R1109" si="532">L1103</f>
        <v>0</v>
      </c>
      <c r="S1103" s="402"/>
      <c r="U1103" s="534"/>
      <c r="V1103" s="534"/>
      <c r="W1103" s="534"/>
      <c r="X1103" s="534"/>
      <c r="Y1103" s="534"/>
      <c r="Z1103" s="534"/>
      <c r="AA1103" s="534"/>
      <c r="AB1103" s="534"/>
      <c r="AC1103" s="534"/>
      <c r="AD1103" s="534"/>
    </row>
    <row r="1104" spans="1:30" ht="26.1" customHeight="1">
      <c r="B1104" s="37"/>
      <c r="C1104" s="39" t="s">
        <v>1624</v>
      </c>
      <c r="D1104" s="39" t="s">
        <v>67</v>
      </c>
      <c r="E1104" s="26" t="s">
        <v>552</v>
      </c>
      <c r="F1104" s="61" t="s">
        <v>2487</v>
      </c>
      <c r="G1104" s="40" t="s">
        <v>102</v>
      </c>
      <c r="H1104" s="340">
        <f>0.33 * 1.3</f>
        <v>0.42900000000000005</v>
      </c>
      <c r="I1104" s="208"/>
      <c r="J1104" s="209"/>
      <c r="K1104" s="209"/>
      <c r="L1104" s="227"/>
      <c r="M1104" s="42"/>
      <c r="N1104" s="402"/>
      <c r="O1104" s="402" t="str">
        <f t="shared" si="529"/>
        <v>본체설치통신설비공</v>
      </c>
      <c r="P1104" s="402">
        <f t="shared" si="530"/>
        <v>0</v>
      </c>
      <c r="Q1104" s="402">
        <f t="shared" si="531"/>
        <v>0</v>
      </c>
      <c r="R1104" s="402">
        <f t="shared" si="532"/>
        <v>0</v>
      </c>
      <c r="S1104" s="402"/>
      <c r="U1104" s="534"/>
      <c r="V1104" s="534"/>
      <c r="W1104" s="534"/>
      <c r="X1104" s="534"/>
      <c r="Y1104" s="534"/>
      <c r="Z1104" s="534"/>
      <c r="AA1104" s="534"/>
      <c r="AB1104" s="534"/>
      <c r="AC1104" s="534"/>
      <c r="AD1104" s="534"/>
    </row>
    <row r="1105" spans="1:30" ht="26.1" customHeight="1">
      <c r="B1105" s="37"/>
      <c r="C1105" s="39"/>
      <c r="D1105" s="39" t="s">
        <v>340</v>
      </c>
      <c r="E1105" s="26" t="s">
        <v>552</v>
      </c>
      <c r="F1105" s="61" t="s">
        <v>2488</v>
      </c>
      <c r="G1105" s="40" t="s">
        <v>102</v>
      </c>
      <c r="H1105" s="340">
        <f>0.5 * 1.3</f>
        <v>0.65</v>
      </c>
      <c r="I1105" s="208"/>
      <c r="J1105" s="209"/>
      <c r="K1105" s="209"/>
      <c r="L1105" s="227"/>
      <c r="M1105" s="42"/>
      <c r="N1105" s="402"/>
      <c r="O1105" s="402" t="str">
        <f t="shared" si="529"/>
        <v>H/W시험사</v>
      </c>
      <c r="P1105" s="402">
        <f t="shared" si="530"/>
        <v>0</v>
      </c>
      <c r="Q1105" s="402">
        <f t="shared" si="531"/>
        <v>0</v>
      </c>
      <c r="R1105" s="402">
        <f t="shared" si="532"/>
        <v>0</v>
      </c>
      <c r="S1105" s="402"/>
      <c r="U1105" s="534"/>
      <c r="V1105" s="534"/>
      <c r="W1105" s="534"/>
      <c r="X1105" s="534"/>
      <c r="Y1105" s="534"/>
      <c r="Z1105" s="534"/>
      <c r="AA1105" s="534"/>
      <c r="AB1105" s="534"/>
      <c r="AC1105" s="534"/>
      <c r="AD1105" s="534"/>
    </row>
    <row r="1106" spans="1:30" ht="26.1" customHeight="1">
      <c r="B1106" s="37"/>
      <c r="C1106" s="39" t="s">
        <v>1625</v>
      </c>
      <c r="D1106" s="39" t="s">
        <v>341</v>
      </c>
      <c r="E1106" s="26" t="s">
        <v>69</v>
      </c>
      <c r="F1106" s="61" t="s">
        <v>1498</v>
      </c>
      <c r="G1106" s="40" t="s">
        <v>102</v>
      </c>
      <c r="H1106" s="340">
        <f>0.48 * 1.3</f>
        <v>0.624</v>
      </c>
      <c r="I1106" s="208"/>
      <c r="J1106" s="209"/>
      <c r="K1106" s="209"/>
      <c r="L1106" s="227"/>
      <c r="M1106" s="42"/>
      <c r="N1106" s="402"/>
      <c r="O1106" s="402" t="str">
        <f t="shared" si="529"/>
        <v>SW InstallS/W시험사</v>
      </c>
      <c r="P1106" s="402">
        <f t="shared" si="530"/>
        <v>0</v>
      </c>
      <c r="Q1106" s="402">
        <f t="shared" si="531"/>
        <v>0</v>
      </c>
      <c r="R1106" s="402">
        <f t="shared" si="532"/>
        <v>0</v>
      </c>
      <c r="S1106" s="402"/>
      <c r="U1106" s="534"/>
      <c r="V1106" s="534"/>
      <c r="W1106" s="534"/>
      <c r="X1106" s="534"/>
      <c r="Y1106" s="534"/>
      <c r="Z1106" s="534"/>
      <c r="AA1106" s="534"/>
      <c r="AB1106" s="534"/>
      <c r="AC1106" s="534"/>
      <c r="AD1106" s="534"/>
    </row>
    <row r="1107" spans="1:30" ht="26.1" customHeight="1">
      <c r="B1107" s="37"/>
      <c r="C1107" s="39" t="s">
        <v>1626</v>
      </c>
      <c r="D1107" s="39" t="s">
        <v>341</v>
      </c>
      <c r="E1107" s="26" t="s">
        <v>69</v>
      </c>
      <c r="F1107" s="61" t="s">
        <v>2489</v>
      </c>
      <c r="G1107" s="40" t="s">
        <v>102</v>
      </c>
      <c r="H1107" s="340">
        <f>1.12 * 1.3</f>
        <v>1.4560000000000002</v>
      </c>
      <c r="I1107" s="208"/>
      <c r="J1107" s="209"/>
      <c r="K1107" s="209"/>
      <c r="L1107" s="227"/>
      <c r="M1107" s="42"/>
      <c r="N1107" s="402"/>
      <c r="O1107" s="402" t="str">
        <f t="shared" si="529"/>
        <v>보안정책적용/환경설정S/W시험사</v>
      </c>
      <c r="P1107" s="402">
        <f t="shared" si="530"/>
        <v>0</v>
      </c>
      <c r="Q1107" s="402">
        <f t="shared" si="531"/>
        <v>0</v>
      </c>
      <c r="R1107" s="402">
        <f t="shared" si="532"/>
        <v>0</v>
      </c>
      <c r="S1107" s="402"/>
      <c r="U1107" s="534"/>
      <c r="V1107" s="534"/>
      <c r="W1107" s="534"/>
      <c r="X1107" s="534"/>
      <c r="Y1107" s="534"/>
      <c r="Z1107" s="534"/>
      <c r="AA1107" s="534"/>
      <c r="AB1107" s="534"/>
      <c r="AC1107" s="534"/>
      <c r="AD1107" s="534"/>
    </row>
    <row r="1108" spans="1:30" ht="26.1" customHeight="1">
      <c r="B1108" s="37"/>
      <c r="C1108" s="39" t="s">
        <v>1627</v>
      </c>
      <c r="D1108" s="39" t="s">
        <v>341</v>
      </c>
      <c r="E1108" s="26" t="s">
        <v>69</v>
      </c>
      <c r="F1108" s="61">
        <v>0.56000000000000005</v>
      </c>
      <c r="G1108" s="40" t="s">
        <v>102</v>
      </c>
      <c r="H1108" s="340">
        <f t="shared" ref="H1108:H1109" si="533">F1108</f>
        <v>0.56000000000000005</v>
      </c>
      <c r="I1108" s="208"/>
      <c r="J1108" s="209"/>
      <c r="K1108" s="209"/>
      <c r="L1108" s="227"/>
      <c r="M1108" s="42"/>
      <c r="N1108" s="402"/>
      <c r="O1108" s="402" t="str">
        <f t="shared" si="529"/>
        <v>종합시험S/W시험사</v>
      </c>
      <c r="P1108" s="402">
        <f t="shared" si="530"/>
        <v>0</v>
      </c>
      <c r="Q1108" s="402">
        <f t="shared" si="531"/>
        <v>0</v>
      </c>
      <c r="R1108" s="402">
        <f t="shared" si="532"/>
        <v>0</v>
      </c>
      <c r="S1108" s="402"/>
      <c r="U1108" s="534"/>
      <c r="V1108" s="534"/>
      <c r="W1108" s="534"/>
      <c r="X1108" s="534"/>
      <c r="Y1108" s="534"/>
      <c r="Z1108" s="534"/>
      <c r="AA1108" s="534"/>
      <c r="AB1108" s="534"/>
      <c r="AC1108" s="534"/>
      <c r="AD1108" s="534"/>
    </row>
    <row r="1109" spans="1:30" ht="26.1" customHeight="1">
      <c r="B1109" s="37"/>
      <c r="C1109" s="39"/>
      <c r="D1109" s="39" t="s">
        <v>340</v>
      </c>
      <c r="E1109" s="26" t="s">
        <v>69</v>
      </c>
      <c r="F1109" s="61">
        <v>0.31</v>
      </c>
      <c r="G1109" s="40" t="s">
        <v>102</v>
      </c>
      <c r="H1109" s="340">
        <f t="shared" si="533"/>
        <v>0.31</v>
      </c>
      <c r="I1109" s="208"/>
      <c r="J1109" s="209"/>
      <c r="K1109" s="209"/>
      <c r="L1109" s="227"/>
      <c r="M1109" s="42"/>
      <c r="N1109" s="402"/>
      <c r="O1109" s="402" t="str">
        <f t="shared" si="529"/>
        <v>H/W시험사</v>
      </c>
      <c r="P1109" s="402">
        <f t="shared" si="530"/>
        <v>0</v>
      </c>
      <c r="Q1109" s="402">
        <f t="shared" si="531"/>
        <v>0</v>
      </c>
      <c r="R1109" s="402">
        <f t="shared" si="532"/>
        <v>0</v>
      </c>
      <c r="S1109" s="402"/>
      <c r="U1109" s="534"/>
      <c r="V1109" s="534"/>
      <c r="W1109" s="534"/>
      <c r="X1109" s="534"/>
      <c r="Y1109" s="534"/>
      <c r="Z1109" s="534"/>
      <c r="AA1109" s="534"/>
      <c r="AB1109" s="534"/>
      <c r="AC1109" s="534"/>
      <c r="AD1109" s="534"/>
    </row>
    <row r="1110" spans="1:30" ht="26.1" customHeight="1">
      <c r="B1110" s="37"/>
      <c r="C1110" s="39"/>
      <c r="D1110" s="39"/>
      <c r="E1110" s="26"/>
      <c r="F1110" s="61"/>
      <c r="G1110" s="40"/>
      <c r="H1110" s="340"/>
      <c r="I1110" s="208"/>
      <c r="J1110" s="209"/>
      <c r="K1110" s="209"/>
      <c r="L1110" s="227"/>
      <c r="M1110" s="42"/>
      <c r="N1110" s="402"/>
      <c r="O1110" s="402" t="str">
        <f t="shared" ref="O1110:O1133" si="534">CONCATENATE(C1110,D1110)</f>
        <v/>
      </c>
      <c r="P1110" s="402">
        <f t="shared" ref="P1110:P1133" si="535">J1110</f>
        <v>0</v>
      </c>
      <c r="Q1110" s="402">
        <f t="shared" ref="Q1110:Q1133" si="536">K1110</f>
        <v>0</v>
      </c>
      <c r="R1110" s="402">
        <f t="shared" ref="R1110:R1133" si="537">L1110</f>
        <v>0</v>
      </c>
      <c r="S1110" s="402"/>
      <c r="U1110" s="534"/>
      <c r="V1110" s="534"/>
      <c r="W1110" s="534"/>
      <c r="X1110" s="534"/>
      <c r="Y1110" s="534"/>
      <c r="Z1110" s="534"/>
      <c r="AA1110" s="534"/>
      <c r="AB1110" s="534"/>
      <c r="AC1110" s="534"/>
      <c r="AD1110" s="534"/>
    </row>
    <row r="1111" spans="1:30" s="323" customFormat="1" ht="26.1" customHeight="1">
      <c r="A1111" s="313"/>
      <c r="B1111" s="314">
        <f>B1100+1</f>
        <v>715</v>
      </c>
      <c r="C1111" s="315" t="s">
        <v>1875</v>
      </c>
      <c r="D1111" s="316" t="s">
        <v>1829</v>
      </c>
      <c r="E1111" s="317" t="s">
        <v>38</v>
      </c>
      <c r="F1111" s="318"/>
      <c r="G1111" s="319"/>
      <c r="H1111" s="320"/>
      <c r="I1111" s="321"/>
      <c r="J1111" s="321"/>
      <c r="K1111" s="321"/>
      <c r="L1111" s="321"/>
      <c r="M1111" s="322"/>
      <c r="N1111" s="402"/>
      <c r="O1111" s="402" t="str">
        <f t="shared" si="534"/>
        <v>터미널장치 철거16 EIA-232 Serial Ports</v>
      </c>
      <c r="P1111" s="402">
        <f t="shared" si="535"/>
        <v>0</v>
      </c>
      <c r="Q1111" s="402">
        <f t="shared" si="536"/>
        <v>0</v>
      </c>
      <c r="R1111" s="402">
        <f t="shared" si="537"/>
        <v>0</v>
      </c>
      <c r="S1111" s="402"/>
      <c r="T1111" s="385"/>
      <c r="U1111" s="535"/>
      <c r="V1111" s="535"/>
      <c r="W1111" s="535"/>
      <c r="X1111" s="535"/>
      <c r="Y1111" s="535"/>
      <c r="Z1111" s="535"/>
      <c r="AA1111" s="535"/>
      <c r="AB1111" s="535"/>
      <c r="AC1111" s="535"/>
      <c r="AD1111" s="535"/>
    </row>
    <row r="1112" spans="1:30" ht="26.1" customHeight="1">
      <c r="B1112" s="37"/>
      <c r="C1112" s="60" t="s">
        <v>34</v>
      </c>
      <c r="D1112" s="39"/>
      <c r="E1112" s="26"/>
      <c r="F1112" s="61"/>
      <c r="G1112" s="40"/>
      <c r="H1112" s="340"/>
      <c r="I1112" s="208"/>
      <c r="J1112" s="209"/>
      <c r="K1112" s="209"/>
      <c r="L1112" s="227"/>
      <c r="M1112" s="42" t="s">
        <v>1622</v>
      </c>
      <c r="N1112" s="402"/>
      <c r="O1112" s="402" t="str">
        <f t="shared" ref="O1112:O1118" si="538">CONCATENATE(C1112,D1112)</f>
        <v>노무비</v>
      </c>
      <c r="P1112" s="402">
        <f t="shared" ref="P1112:P1118" si="539">J1112</f>
        <v>0</v>
      </c>
      <c r="Q1112" s="402">
        <f t="shared" ref="Q1112:Q1118" si="540">K1112</f>
        <v>0</v>
      </c>
      <c r="R1112" s="402">
        <f t="shared" ref="R1112:R1118" si="541">L1112</f>
        <v>0</v>
      </c>
      <c r="S1112" s="402"/>
      <c r="U1112" s="534"/>
      <c r="V1112" s="534"/>
      <c r="W1112" s="534"/>
      <c r="X1112" s="534"/>
      <c r="Y1112" s="534"/>
      <c r="Z1112" s="534"/>
      <c r="AA1112" s="534"/>
      <c r="AB1112" s="534"/>
      <c r="AC1112" s="534"/>
      <c r="AD1112" s="534"/>
    </row>
    <row r="1113" spans="1:30" ht="26.1" customHeight="1">
      <c r="B1113" s="37"/>
      <c r="C1113" s="39" t="s">
        <v>1624</v>
      </c>
      <c r="D1113" s="39" t="s">
        <v>67</v>
      </c>
      <c r="E1113" s="26" t="s">
        <v>552</v>
      </c>
      <c r="F1113" s="384" t="s">
        <v>1876</v>
      </c>
      <c r="G1113" s="40" t="s">
        <v>102</v>
      </c>
      <c r="H1113" s="340">
        <f>0.33*0.3</f>
        <v>9.9000000000000005E-2</v>
      </c>
      <c r="I1113" s="208"/>
      <c r="J1113" s="209"/>
      <c r="K1113" s="209"/>
      <c r="L1113" s="227"/>
      <c r="M1113" s="42"/>
      <c r="N1113" s="402"/>
      <c r="O1113" s="402" t="str">
        <f t="shared" si="538"/>
        <v>본체설치통신설비공</v>
      </c>
      <c r="P1113" s="402">
        <f t="shared" si="539"/>
        <v>0</v>
      </c>
      <c r="Q1113" s="402">
        <f t="shared" si="540"/>
        <v>0</v>
      </c>
      <c r="R1113" s="402">
        <f t="shared" si="541"/>
        <v>0</v>
      </c>
      <c r="S1113" s="402"/>
      <c r="U1113" s="534"/>
      <c r="V1113" s="534"/>
      <c r="W1113" s="534"/>
      <c r="X1113" s="534"/>
      <c r="Y1113" s="534"/>
      <c r="Z1113" s="534"/>
      <c r="AA1113" s="534"/>
      <c r="AB1113" s="534"/>
      <c r="AC1113" s="534"/>
      <c r="AD1113" s="534"/>
    </row>
    <row r="1114" spans="1:30" ht="26.1" customHeight="1">
      <c r="B1114" s="37"/>
      <c r="C1114" s="39"/>
      <c r="D1114" s="39" t="s">
        <v>340</v>
      </c>
      <c r="E1114" s="26" t="s">
        <v>552</v>
      </c>
      <c r="F1114" s="384" t="s">
        <v>1877</v>
      </c>
      <c r="G1114" s="40" t="s">
        <v>102</v>
      </c>
      <c r="H1114" s="340">
        <f>0.5*0.3</f>
        <v>0.15</v>
      </c>
      <c r="I1114" s="208"/>
      <c r="J1114" s="209"/>
      <c r="K1114" s="209"/>
      <c r="L1114" s="227"/>
      <c r="M1114" s="42"/>
      <c r="N1114" s="402"/>
      <c r="O1114" s="402" t="str">
        <f t="shared" si="538"/>
        <v>H/W시험사</v>
      </c>
      <c r="P1114" s="402">
        <f t="shared" si="539"/>
        <v>0</v>
      </c>
      <c r="Q1114" s="402">
        <f t="shared" si="540"/>
        <v>0</v>
      </c>
      <c r="R1114" s="402">
        <f t="shared" si="541"/>
        <v>0</v>
      </c>
      <c r="S1114" s="402"/>
      <c r="U1114" s="534"/>
      <c r="V1114" s="534"/>
    </row>
    <row r="1115" spans="1:30" ht="26.1" customHeight="1">
      <c r="B1115" s="37"/>
      <c r="C1115" s="39" t="s">
        <v>1625</v>
      </c>
      <c r="D1115" s="39" t="s">
        <v>341</v>
      </c>
      <c r="E1115" s="26" t="s">
        <v>69</v>
      </c>
      <c r="F1115" s="384" t="s">
        <v>1878</v>
      </c>
      <c r="G1115" s="40" t="s">
        <v>102</v>
      </c>
      <c r="H1115" s="340">
        <f>0.48*0.3</f>
        <v>0.14399999999999999</v>
      </c>
      <c r="I1115" s="208"/>
      <c r="J1115" s="209"/>
      <c r="K1115" s="209"/>
      <c r="L1115" s="227"/>
      <c r="M1115" s="42"/>
      <c r="N1115" s="402"/>
      <c r="O1115" s="402" t="str">
        <f t="shared" si="538"/>
        <v>SW InstallS/W시험사</v>
      </c>
      <c r="P1115" s="402">
        <f t="shared" si="539"/>
        <v>0</v>
      </c>
      <c r="Q1115" s="402">
        <f t="shared" si="540"/>
        <v>0</v>
      </c>
      <c r="R1115" s="402">
        <f t="shared" si="541"/>
        <v>0</v>
      </c>
      <c r="S1115" s="402"/>
      <c r="U1115" s="534"/>
      <c r="V1115" s="534"/>
    </row>
    <row r="1116" spans="1:30" ht="26.1" customHeight="1">
      <c r="B1116" s="37"/>
      <c r="C1116" s="39"/>
      <c r="D1116" s="39"/>
      <c r="E1116" s="26"/>
      <c r="F1116" s="384"/>
      <c r="G1116" s="40"/>
      <c r="H1116" s="340"/>
      <c r="I1116" s="208"/>
      <c r="J1116" s="209"/>
      <c r="K1116" s="209"/>
      <c r="L1116" s="227"/>
      <c r="M1116" s="42"/>
      <c r="N1116" s="402"/>
      <c r="O1116" s="402" t="str">
        <f t="shared" si="538"/>
        <v/>
      </c>
      <c r="P1116" s="402">
        <f t="shared" si="539"/>
        <v>0</v>
      </c>
      <c r="Q1116" s="402">
        <f t="shared" si="540"/>
        <v>0</v>
      </c>
      <c r="R1116" s="402">
        <f t="shared" si="541"/>
        <v>0</v>
      </c>
      <c r="S1116" s="402"/>
      <c r="U1116" s="534"/>
      <c r="V1116" s="534"/>
    </row>
    <row r="1117" spans="1:30" ht="26.1" customHeight="1">
      <c r="B1117" s="37"/>
      <c r="C1117" s="39"/>
      <c r="D1117" s="39"/>
      <c r="E1117" s="26"/>
      <c r="F1117" s="384"/>
      <c r="G1117" s="40"/>
      <c r="H1117" s="340"/>
      <c r="I1117" s="208"/>
      <c r="J1117" s="209"/>
      <c r="K1117" s="209"/>
      <c r="L1117" s="227"/>
      <c r="M1117" s="42"/>
      <c r="N1117" s="402"/>
      <c r="O1117" s="402" t="str">
        <f t="shared" si="538"/>
        <v/>
      </c>
      <c r="P1117" s="402">
        <f t="shared" si="539"/>
        <v>0</v>
      </c>
      <c r="Q1117" s="402">
        <f t="shared" si="540"/>
        <v>0</v>
      </c>
      <c r="R1117" s="402">
        <f t="shared" si="541"/>
        <v>0</v>
      </c>
      <c r="S1117" s="402"/>
      <c r="U1117" s="534"/>
      <c r="V1117" s="534"/>
    </row>
    <row r="1118" spans="1:30" ht="26.1" customHeight="1">
      <c r="B1118" s="37"/>
      <c r="C1118" s="39"/>
      <c r="D1118" s="39"/>
      <c r="E1118" s="26"/>
      <c r="F1118" s="384"/>
      <c r="G1118" s="40"/>
      <c r="H1118" s="340"/>
      <c r="I1118" s="208"/>
      <c r="J1118" s="209"/>
      <c r="K1118" s="209"/>
      <c r="L1118" s="227"/>
      <c r="M1118" s="42"/>
      <c r="N1118" s="402"/>
      <c r="O1118" s="402" t="str">
        <f t="shared" si="538"/>
        <v/>
      </c>
      <c r="P1118" s="402">
        <f t="shared" si="539"/>
        <v>0</v>
      </c>
      <c r="Q1118" s="402">
        <f t="shared" si="540"/>
        <v>0</v>
      </c>
      <c r="R1118" s="402">
        <f t="shared" si="541"/>
        <v>0</v>
      </c>
      <c r="S1118" s="402"/>
      <c r="U1118" s="534"/>
      <c r="V1118" s="534"/>
    </row>
    <row r="1119" spans="1:30" ht="26.1" customHeight="1">
      <c r="B1119" s="114"/>
      <c r="C1119" s="116"/>
      <c r="D1119" s="116"/>
      <c r="E1119" s="532"/>
      <c r="F1119" s="118"/>
      <c r="G1119" s="669"/>
      <c r="H1119" s="533"/>
      <c r="I1119" s="220"/>
      <c r="J1119" s="221"/>
      <c r="K1119" s="221"/>
      <c r="L1119" s="232"/>
      <c r="M1119" s="100"/>
      <c r="N1119" s="402"/>
      <c r="O1119" s="402"/>
      <c r="P1119" s="402"/>
      <c r="Q1119" s="402"/>
      <c r="R1119" s="402"/>
      <c r="S1119" s="402"/>
      <c r="U1119" s="534"/>
      <c r="V1119" s="534"/>
    </row>
    <row r="1120" spans="1:30" s="323" customFormat="1" ht="26.1" customHeight="1">
      <c r="A1120" s="313"/>
      <c r="B1120" s="314">
        <f>B1111+1</f>
        <v>716</v>
      </c>
      <c r="C1120" s="315" t="s">
        <v>1869</v>
      </c>
      <c r="D1120" s="316" t="s">
        <v>1830</v>
      </c>
      <c r="E1120" s="317" t="s">
        <v>38</v>
      </c>
      <c r="F1120" s="318"/>
      <c r="G1120" s="319"/>
      <c r="H1120" s="320"/>
      <c r="I1120" s="321"/>
      <c r="J1120" s="321"/>
      <c r="K1120" s="321"/>
      <c r="L1120" s="321"/>
      <c r="M1120" s="322"/>
      <c r="N1120" s="402"/>
      <c r="O1120" s="402" t="str">
        <f t="shared" ref="O1120:O1122" si="542">CONCATENATE(C1120,D1120)</f>
        <v>모바일 단말제어 및 관리장치 설치단말제어 및 화이트리스트 관리,CPU 3.6GHz 4C,32GRAM,600GB,2CPU</v>
      </c>
      <c r="P1120" s="402">
        <f t="shared" ref="P1120:P1122" si="543">J1120</f>
        <v>0</v>
      </c>
      <c r="Q1120" s="402">
        <f t="shared" ref="Q1120:Q1122" si="544">K1120</f>
        <v>0</v>
      </c>
      <c r="R1120" s="402">
        <f t="shared" ref="R1120:R1122" si="545">L1120</f>
        <v>0</v>
      </c>
      <c r="S1120" s="402"/>
      <c r="T1120" s="385"/>
      <c r="U1120" s="535"/>
      <c r="V1120" s="535"/>
    </row>
    <row r="1121" spans="1:22" ht="26.1" customHeight="1">
      <c r="B1121" s="37"/>
      <c r="C1121" s="60" t="s">
        <v>32</v>
      </c>
      <c r="D1121" s="39"/>
      <c r="E1121" s="26"/>
      <c r="F1121" s="61"/>
      <c r="G1121" s="40"/>
      <c r="H1121" s="41"/>
      <c r="I1121" s="208"/>
      <c r="J1121" s="209"/>
      <c r="K1121" s="209"/>
      <c r="L1121" s="227"/>
      <c r="M1121" s="42"/>
      <c r="N1121" s="402"/>
      <c r="O1121" s="402" t="str">
        <f t="shared" si="542"/>
        <v>재료비</v>
      </c>
      <c r="P1121" s="402">
        <f t="shared" si="543"/>
        <v>0</v>
      </c>
      <c r="Q1121" s="402">
        <f t="shared" si="544"/>
        <v>0</v>
      </c>
      <c r="R1121" s="402">
        <f t="shared" si="545"/>
        <v>0</v>
      </c>
      <c r="S1121" s="402"/>
      <c r="U1121" s="534"/>
      <c r="V1121" s="534"/>
    </row>
    <row r="1122" spans="1:22" ht="26.1" customHeight="1">
      <c r="B1122" s="37"/>
      <c r="C1122" s="39" t="s">
        <v>1858</v>
      </c>
      <c r="D1122" s="39" t="s">
        <v>1830</v>
      </c>
      <c r="E1122" s="26" t="s">
        <v>38</v>
      </c>
      <c r="F1122" s="61">
        <v>1</v>
      </c>
      <c r="G1122" s="40" t="s">
        <v>102</v>
      </c>
      <c r="H1122" s="340">
        <f t="shared" ref="H1122" si="546">F1122</f>
        <v>1</v>
      </c>
      <c r="I1122" s="208"/>
      <c r="J1122" s="209"/>
      <c r="K1122" s="209"/>
      <c r="L1122" s="227"/>
      <c r="M1122" s="42"/>
      <c r="N1122" s="402"/>
      <c r="O1122" s="402" t="str">
        <f t="shared" si="542"/>
        <v>모바일 단말제어 및 관리장치단말제어 및 화이트리스트 관리,CPU 3.6GHz 4C,32GRAM,600GB,2CPU</v>
      </c>
      <c r="P1122" s="402">
        <f t="shared" si="543"/>
        <v>0</v>
      </c>
      <c r="Q1122" s="402">
        <f t="shared" si="544"/>
        <v>0</v>
      </c>
      <c r="R1122" s="402">
        <f t="shared" si="545"/>
        <v>0</v>
      </c>
      <c r="S1122" s="402"/>
      <c r="U1122" s="534"/>
      <c r="V1122" s="534"/>
    </row>
    <row r="1123" spans="1:22" ht="26.1" customHeight="1">
      <c r="B1123" s="37"/>
      <c r="C1123" s="60" t="s">
        <v>34</v>
      </c>
      <c r="D1123" s="39"/>
      <c r="E1123" s="26"/>
      <c r="F1123" s="61"/>
      <c r="G1123" s="40"/>
      <c r="H1123" s="340"/>
      <c r="I1123" s="208"/>
      <c r="J1123" s="209"/>
      <c r="K1123" s="209"/>
      <c r="L1123" s="227"/>
      <c r="M1123" s="42" t="s">
        <v>1622</v>
      </c>
      <c r="N1123" s="402"/>
      <c r="O1123" s="402" t="str">
        <f t="shared" ref="O1123:O1129" si="547">CONCATENATE(C1123,D1123)</f>
        <v>노무비</v>
      </c>
      <c r="P1123" s="402">
        <f t="shared" ref="P1123:P1129" si="548">J1123</f>
        <v>0</v>
      </c>
      <c r="Q1123" s="402">
        <f t="shared" ref="Q1123:Q1129" si="549">K1123</f>
        <v>0</v>
      </c>
      <c r="R1123" s="402">
        <f t="shared" ref="R1123:R1129" si="550">L1123</f>
        <v>0</v>
      </c>
      <c r="S1123" s="402"/>
      <c r="U1123" s="534"/>
      <c r="V1123" s="534"/>
    </row>
    <row r="1124" spans="1:22" ht="26.1" customHeight="1">
      <c r="B1124" s="37"/>
      <c r="C1124" s="39" t="s">
        <v>1624</v>
      </c>
      <c r="D1124" s="39" t="s">
        <v>67</v>
      </c>
      <c r="E1124" s="26" t="s">
        <v>552</v>
      </c>
      <c r="F1124" s="61">
        <v>0.33</v>
      </c>
      <c r="G1124" s="40" t="s">
        <v>102</v>
      </c>
      <c r="H1124" s="340">
        <f t="shared" ref="H1124:H1129" si="551">F1124</f>
        <v>0.33</v>
      </c>
      <c r="I1124" s="208"/>
      <c r="J1124" s="209"/>
      <c r="K1124" s="209"/>
      <c r="L1124" s="227"/>
      <c r="M1124" s="42"/>
      <c r="N1124" s="402"/>
      <c r="O1124" s="402" t="str">
        <f t="shared" si="547"/>
        <v>본체설치통신설비공</v>
      </c>
      <c r="P1124" s="402">
        <f t="shared" si="548"/>
        <v>0</v>
      </c>
      <c r="Q1124" s="402">
        <f t="shared" si="549"/>
        <v>0</v>
      </c>
      <c r="R1124" s="402">
        <f t="shared" si="550"/>
        <v>0</v>
      </c>
      <c r="S1124" s="402"/>
      <c r="U1124" s="534"/>
      <c r="V1124" s="534"/>
    </row>
    <row r="1125" spans="1:22" ht="26.1" customHeight="1">
      <c r="B1125" s="37"/>
      <c r="C1125" s="39"/>
      <c r="D1125" s="39" t="s">
        <v>340</v>
      </c>
      <c r="E1125" s="26" t="s">
        <v>552</v>
      </c>
      <c r="F1125" s="61">
        <v>0.5</v>
      </c>
      <c r="G1125" s="40" t="s">
        <v>102</v>
      </c>
      <c r="H1125" s="340">
        <f t="shared" si="551"/>
        <v>0.5</v>
      </c>
      <c r="I1125" s="208"/>
      <c r="J1125" s="209"/>
      <c r="K1125" s="209"/>
      <c r="L1125" s="227"/>
      <c r="M1125" s="42"/>
      <c r="N1125" s="402"/>
      <c r="O1125" s="402" t="str">
        <f t="shared" si="547"/>
        <v>H/W시험사</v>
      </c>
      <c r="P1125" s="402">
        <f t="shared" si="548"/>
        <v>0</v>
      </c>
      <c r="Q1125" s="402">
        <f t="shared" si="549"/>
        <v>0</v>
      </c>
      <c r="R1125" s="402">
        <f t="shared" si="550"/>
        <v>0</v>
      </c>
      <c r="S1125" s="402"/>
      <c r="U1125" s="534"/>
      <c r="V1125" s="534"/>
    </row>
    <row r="1126" spans="1:22" ht="26.1" customHeight="1">
      <c r="B1126" s="37"/>
      <c r="C1126" s="39" t="s">
        <v>1625</v>
      </c>
      <c r="D1126" s="39" t="s">
        <v>341</v>
      </c>
      <c r="E1126" s="26" t="s">
        <v>69</v>
      </c>
      <c r="F1126" s="61">
        <v>0.48</v>
      </c>
      <c r="G1126" s="40" t="s">
        <v>102</v>
      </c>
      <c r="H1126" s="340">
        <f t="shared" si="551"/>
        <v>0.48</v>
      </c>
      <c r="I1126" s="208"/>
      <c r="J1126" s="209"/>
      <c r="K1126" s="209"/>
      <c r="L1126" s="227"/>
      <c r="M1126" s="42"/>
      <c r="N1126" s="402"/>
      <c r="O1126" s="402" t="str">
        <f t="shared" si="547"/>
        <v>SW InstallS/W시험사</v>
      </c>
      <c r="P1126" s="402">
        <f t="shared" si="548"/>
        <v>0</v>
      </c>
      <c r="Q1126" s="402">
        <f t="shared" si="549"/>
        <v>0</v>
      </c>
      <c r="R1126" s="402">
        <f t="shared" si="550"/>
        <v>0</v>
      </c>
      <c r="S1126" s="402"/>
      <c r="U1126" s="534"/>
      <c r="V1126" s="534"/>
    </row>
    <row r="1127" spans="1:22" ht="26.1" customHeight="1">
      <c r="B1127" s="37"/>
      <c r="C1127" s="39" t="s">
        <v>1626</v>
      </c>
      <c r="D1127" s="39" t="s">
        <v>341</v>
      </c>
      <c r="E1127" s="26" t="s">
        <v>69</v>
      </c>
      <c r="F1127" s="61">
        <v>1.1200000000000001</v>
      </c>
      <c r="G1127" s="40" t="s">
        <v>102</v>
      </c>
      <c r="H1127" s="340">
        <f t="shared" si="551"/>
        <v>1.1200000000000001</v>
      </c>
      <c r="I1127" s="208"/>
      <c r="J1127" s="209"/>
      <c r="K1127" s="209"/>
      <c r="L1127" s="227"/>
      <c r="M1127" s="42"/>
      <c r="N1127" s="402"/>
      <c r="O1127" s="402" t="str">
        <f t="shared" si="547"/>
        <v>보안정책적용/환경설정S/W시험사</v>
      </c>
      <c r="P1127" s="402">
        <f t="shared" si="548"/>
        <v>0</v>
      </c>
      <c r="Q1127" s="402">
        <f t="shared" si="549"/>
        <v>0</v>
      </c>
      <c r="R1127" s="402">
        <f t="shared" si="550"/>
        <v>0</v>
      </c>
      <c r="S1127" s="402"/>
      <c r="U1127" s="534"/>
      <c r="V1127" s="534"/>
    </row>
    <row r="1128" spans="1:22" ht="26.1" customHeight="1">
      <c r="B1128" s="37"/>
      <c r="C1128" s="39" t="s">
        <v>1627</v>
      </c>
      <c r="D1128" s="39" t="s">
        <v>341</v>
      </c>
      <c r="E1128" s="26" t="s">
        <v>69</v>
      </c>
      <c r="F1128" s="61">
        <v>0.56000000000000005</v>
      </c>
      <c r="G1128" s="40" t="s">
        <v>102</v>
      </c>
      <c r="H1128" s="340">
        <f t="shared" si="551"/>
        <v>0.56000000000000005</v>
      </c>
      <c r="I1128" s="208"/>
      <c r="J1128" s="209"/>
      <c r="K1128" s="209"/>
      <c r="L1128" s="227"/>
      <c r="M1128" s="42"/>
      <c r="N1128" s="402"/>
      <c r="O1128" s="402" t="str">
        <f t="shared" si="547"/>
        <v>종합시험S/W시험사</v>
      </c>
      <c r="P1128" s="402">
        <f t="shared" si="548"/>
        <v>0</v>
      </c>
      <c r="Q1128" s="402">
        <f t="shared" si="549"/>
        <v>0</v>
      </c>
      <c r="R1128" s="402">
        <f t="shared" si="550"/>
        <v>0</v>
      </c>
      <c r="S1128" s="402"/>
      <c r="U1128" s="534"/>
      <c r="V1128" s="534"/>
    </row>
    <row r="1129" spans="1:22" ht="26.1" customHeight="1">
      <c r="B1129" s="37"/>
      <c r="C1129" s="39"/>
      <c r="D1129" s="39" t="s">
        <v>340</v>
      </c>
      <c r="E1129" s="26" t="s">
        <v>69</v>
      </c>
      <c r="F1129" s="61">
        <v>0.31</v>
      </c>
      <c r="G1129" s="40" t="s">
        <v>102</v>
      </c>
      <c r="H1129" s="340">
        <f t="shared" si="551"/>
        <v>0.31</v>
      </c>
      <c r="I1129" s="208"/>
      <c r="J1129" s="209"/>
      <c r="K1129" s="209"/>
      <c r="L1129" s="227"/>
      <c r="M1129" s="42"/>
      <c r="N1129" s="402"/>
      <c r="O1129" s="402" t="str">
        <f t="shared" si="547"/>
        <v>H/W시험사</v>
      </c>
      <c r="P1129" s="402">
        <f t="shared" si="548"/>
        <v>0</v>
      </c>
      <c r="Q1129" s="402">
        <f t="shared" si="549"/>
        <v>0</v>
      </c>
      <c r="R1129" s="402">
        <f t="shared" si="550"/>
        <v>0</v>
      </c>
      <c r="S1129" s="402"/>
      <c r="U1129" s="534"/>
      <c r="V1129" s="534"/>
    </row>
    <row r="1130" spans="1:22" ht="26.1" customHeight="1">
      <c r="B1130" s="114"/>
      <c r="C1130" s="116"/>
      <c r="D1130" s="116"/>
      <c r="E1130" s="532"/>
      <c r="F1130" s="118"/>
      <c r="G1130" s="669"/>
      <c r="H1130" s="533"/>
      <c r="I1130" s="220"/>
      <c r="J1130" s="221"/>
      <c r="K1130" s="221"/>
      <c r="L1130" s="232"/>
      <c r="M1130" s="100"/>
      <c r="N1130" s="402"/>
      <c r="O1130" s="402"/>
      <c r="P1130" s="402"/>
      <c r="Q1130" s="402"/>
      <c r="R1130" s="402"/>
      <c r="S1130" s="402"/>
      <c r="U1130" s="534"/>
      <c r="V1130" s="534"/>
    </row>
    <row r="1131" spans="1:22" s="323" customFormat="1" ht="26.1" customHeight="1">
      <c r="A1131" s="313"/>
      <c r="B1131" s="314">
        <f>B1120+1</f>
        <v>717</v>
      </c>
      <c r="C1131" s="315" t="s">
        <v>1866</v>
      </c>
      <c r="D1131" s="316" t="s">
        <v>1988</v>
      </c>
      <c r="E1131" s="317" t="s">
        <v>38</v>
      </c>
      <c r="F1131" s="318"/>
      <c r="G1131" s="319"/>
      <c r="H1131" s="320"/>
      <c r="I1131" s="321"/>
      <c r="J1131" s="321"/>
      <c r="K1131" s="321"/>
      <c r="L1131" s="321"/>
      <c r="M1131" s="322"/>
      <c r="N1131" s="402"/>
      <c r="O1131" s="402" t="str">
        <f t="shared" si="534"/>
        <v>장치이전 및 전원 케이블 공사통신설비,통신케이블,S/W시험,장치이전</v>
      </c>
      <c r="P1131" s="402">
        <f t="shared" si="535"/>
        <v>0</v>
      </c>
      <c r="Q1131" s="402">
        <f t="shared" si="536"/>
        <v>0</v>
      </c>
      <c r="R1131" s="402">
        <f t="shared" si="537"/>
        <v>0</v>
      </c>
      <c r="S1131" s="402"/>
      <c r="T1131" s="385"/>
      <c r="U1131" s="535"/>
      <c r="V1131" s="535"/>
    </row>
    <row r="1132" spans="1:22" ht="26.1" customHeight="1">
      <c r="B1132" s="37"/>
      <c r="C1132" s="60" t="s">
        <v>32</v>
      </c>
      <c r="D1132" s="39"/>
      <c r="E1132" s="26"/>
      <c r="F1132" s="61"/>
      <c r="G1132" s="40"/>
      <c r="H1132" s="41"/>
      <c r="I1132" s="208"/>
      <c r="J1132" s="209"/>
      <c r="K1132" s="209"/>
      <c r="L1132" s="227"/>
      <c r="M1132" s="42"/>
      <c r="N1132" s="402"/>
      <c r="O1132" s="402" t="str">
        <f t="shared" si="534"/>
        <v>재료비</v>
      </c>
      <c r="P1132" s="402">
        <f t="shared" si="535"/>
        <v>0</v>
      </c>
      <c r="Q1132" s="402">
        <f t="shared" si="536"/>
        <v>0</v>
      </c>
      <c r="R1132" s="402">
        <f t="shared" si="537"/>
        <v>0</v>
      </c>
      <c r="S1132" s="402"/>
      <c r="U1132" s="534"/>
      <c r="V1132" s="534"/>
    </row>
    <row r="1133" spans="1:22" ht="26.1" customHeight="1">
      <c r="B1133" s="37"/>
      <c r="C1133" s="39" t="s">
        <v>1866</v>
      </c>
      <c r="D1133" s="39" t="s">
        <v>1988</v>
      </c>
      <c r="E1133" s="26" t="s">
        <v>38</v>
      </c>
      <c r="F1133" s="61">
        <v>1</v>
      </c>
      <c r="G1133" s="40" t="s">
        <v>102</v>
      </c>
      <c r="H1133" s="340">
        <f t="shared" ref="H1133" si="552">F1133</f>
        <v>1</v>
      </c>
      <c r="I1133" s="208"/>
      <c r="J1133" s="209"/>
      <c r="K1133" s="209"/>
      <c r="L1133" s="227"/>
      <c r="M1133" s="42" t="s">
        <v>1867</v>
      </c>
      <c r="N1133" s="402"/>
      <c r="O1133" s="402" t="str">
        <f t="shared" si="534"/>
        <v>장치이전 및 전원 케이블 공사통신설비,통신케이블,S/W시험,장치이전</v>
      </c>
      <c r="P1133" s="402">
        <f t="shared" si="535"/>
        <v>0</v>
      </c>
      <c r="Q1133" s="402">
        <f t="shared" si="536"/>
        <v>0</v>
      </c>
      <c r="R1133" s="402">
        <f t="shared" si="537"/>
        <v>0</v>
      </c>
      <c r="S1133" s="402"/>
      <c r="U1133" s="534"/>
      <c r="V1133" s="534"/>
    </row>
    <row r="1134" spans="1:22" ht="26.1" customHeight="1">
      <c r="B1134" s="37"/>
      <c r="C1134" s="39"/>
      <c r="D1134" s="39"/>
      <c r="E1134" s="26"/>
      <c r="F1134" s="61"/>
      <c r="G1134" s="40"/>
      <c r="H1134" s="340"/>
      <c r="I1134" s="208"/>
      <c r="J1134" s="209"/>
      <c r="K1134" s="209"/>
      <c r="L1134" s="227"/>
      <c r="M1134" s="42"/>
      <c r="N1134" s="402"/>
      <c r="O1134" s="402"/>
      <c r="P1134" s="402"/>
      <c r="Q1134" s="402"/>
      <c r="R1134" s="402"/>
      <c r="S1134" s="402"/>
      <c r="U1134" s="534"/>
      <c r="V1134" s="534"/>
    </row>
    <row r="1135" spans="1:22" s="323" customFormat="1" ht="26.1" customHeight="1">
      <c r="A1135" s="313"/>
      <c r="B1135" s="314">
        <f>B1131+1</f>
        <v>718</v>
      </c>
      <c r="C1135" s="315" t="s">
        <v>2453</v>
      </c>
      <c r="D1135" s="316" t="s">
        <v>2452</v>
      </c>
      <c r="E1135" s="317" t="s">
        <v>38</v>
      </c>
      <c r="F1135" s="318"/>
      <c r="G1135" s="319"/>
      <c r="H1135" s="320"/>
      <c r="I1135" s="321"/>
      <c r="J1135" s="321"/>
      <c r="K1135" s="321"/>
      <c r="L1135" s="321"/>
      <c r="M1135" s="322"/>
      <c r="N1135" s="402"/>
      <c r="O1135" s="402" t="str">
        <f t="shared" ref="O1135:O1137" si="553">CONCATENATE(C1135,D1135)</f>
        <v>냉난방 온도 조절장치 설치99㎡ 이상, 스탠드 타입, 실외기 앵글, 배관, 점검구, 설치비 포함</v>
      </c>
      <c r="P1135" s="402">
        <f t="shared" ref="P1135:P1137" si="554">J1135</f>
        <v>0</v>
      </c>
      <c r="Q1135" s="402">
        <f t="shared" ref="Q1135:Q1137" si="555">K1135</f>
        <v>0</v>
      </c>
      <c r="R1135" s="402">
        <f t="shared" ref="R1135:R1137" si="556">L1135</f>
        <v>0</v>
      </c>
      <c r="S1135" s="402"/>
      <c r="T1135" s="385"/>
      <c r="U1135" s="535"/>
      <c r="V1135" s="535"/>
    </row>
    <row r="1136" spans="1:22" ht="26.1" customHeight="1">
      <c r="B1136" s="37"/>
      <c r="C1136" s="60" t="s">
        <v>32</v>
      </c>
      <c r="D1136" s="39"/>
      <c r="E1136" s="26"/>
      <c r="F1136" s="61"/>
      <c r="G1136" s="40"/>
      <c r="H1136" s="41"/>
      <c r="I1136" s="208"/>
      <c r="J1136" s="209"/>
      <c r="K1136" s="209"/>
      <c r="L1136" s="227"/>
      <c r="M1136" s="42"/>
      <c r="N1136" s="402"/>
      <c r="O1136" s="402" t="str">
        <f t="shared" si="553"/>
        <v>재료비</v>
      </c>
      <c r="P1136" s="402">
        <f t="shared" si="554"/>
        <v>0</v>
      </c>
      <c r="Q1136" s="402">
        <f t="shared" si="555"/>
        <v>0</v>
      </c>
      <c r="R1136" s="402">
        <f t="shared" si="556"/>
        <v>0</v>
      </c>
      <c r="S1136" s="402"/>
      <c r="U1136" s="534"/>
      <c r="V1136" s="534"/>
    </row>
    <row r="1137" spans="2:22" ht="26.1" customHeight="1">
      <c r="B1137" s="37"/>
      <c r="C1137" s="39" t="s">
        <v>2451</v>
      </c>
      <c r="D1137" s="39" t="s">
        <v>2452</v>
      </c>
      <c r="E1137" s="26" t="s">
        <v>38</v>
      </c>
      <c r="F1137" s="61">
        <v>1</v>
      </c>
      <c r="G1137" s="40" t="s">
        <v>102</v>
      </c>
      <c r="H1137" s="340">
        <f t="shared" ref="H1137" si="557">F1137</f>
        <v>1</v>
      </c>
      <c r="I1137" s="208"/>
      <c r="J1137" s="209"/>
      <c r="K1137" s="209"/>
      <c r="L1137" s="227"/>
      <c r="M1137" s="42" t="s">
        <v>1867</v>
      </c>
      <c r="N1137" s="402"/>
      <c r="O1137" s="402" t="str">
        <f t="shared" si="553"/>
        <v>냉난방 온도 조절장치 99㎡ 이상, 스탠드 타입, 실외기 앵글, 배관, 점검구, 설치비 포함</v>
      </c>
      <c r="P1137" s="402">
        <f t="shared" si="554"/>
        <v>0</v>
      </c>
      <c r="Q1137" s="402">
        <f t="shared" si="555"/>
        <v>0</v>
      </c>
      <c r="R1137" s="402">
        <f t="shared" si="556"/>
        <v>0</v>
      </c>
      <c r="S1137" s="402"/>
      <c r="U1137" s="534"/>
      <c r="V1137" s="534"/>
    </row>
    <row r="1138" spans="2:22" ht="26.1" customHeight="1">
      <c r="B1138" s="114"/>
      <c r="C1138" s="116"/>
      <c r="D1138" s="116"/>
      <c r="E1138" s="532"/>
      <c r="F1138" s="118"/>
      <c r="G1138" s="669"/>
      <c r="H1138" s="533"/>
      <c r="I1138" s="220"/>
      <c r="J1138" s="221"/>
      <c r="K1138" s="221"/>
      <c r="L1138" s="232"/>
      <c r="M1138" s="100"/>
      <c r="N1138" s="402"/>
      <c r="O1138" s="402"/>
      <c r="P1138" s="402"/>
      <c r="Q1138" s="402"/>
      <c r="R1138" s="402"/>
      <c r="S1138" s="402"/>
      <c r="U1138" s="534"/>
      <c r="V1138" s="534"/>
    </row>
    <row r="1139" spans="2:22" ht="26.1" customHeight="1">
      <c r="B1139" s="314">
        <f>B1135+1</f>
        <v>719</v>
      </c>
      <c r="C1139" s="315" t="s">
        <v>2413</v>
      </c>
      <c r="D1139" s="316" t="s">
        <v>2415</v>
      </c>
      <c r="E1139" s="317" t="s">
        <v>38</v>
      </c>
      <c r="F1139" s="318"/>
      <c r="G1139" s="319"/>
      <c r="H1139" s="320"/>
      <c r="I1139" s="321"/>
      <c r="J1139" s="321"/>
      <c r="K1139" s="321"/>
      <c r="L1139" s="321"/>
      <c r="M1139" s="322"/>
      <c r="N1139" s="402"/>
      <c r="O1139" s="402" t="str">
        <f t="shared" ref="O1139:O1141" si="558">CONCATENATE(C1139,D1139)</f>
        <v>강수량 데이터 모니터링강수량계 자료처리</v>
      </c>
      <c r="P1139" s="402">
        <f t="shared" ref="P1139:P1141" si="559">J1139</f>
        <v>0</v>
      </c>
      <c r="Q1139" s="402">
        <f t="shared" ref="Q1139:Q1141" si="560">K1139</f>
        <v>0</v>
      </c>
      <c r="R1139" s="402">
        <f t="shared" ref="R1139:R1141" si="561">L1139</f>
        <v>0</v>
      </c>
      <c r="S1139" s="402"/>
    </row>
    <row r="1140" spans="2:22" ht="26.1" customHeight="1">
      <c r="B1140" s="37"/>
      <c r="C1140" s="60" t="s">
        <v>32</v>
      </c>
      <c r="D1140" s="39"/>
      <c r="E1140" s="26"/>
      <c r="F1140" s="61"/>
      <c r="G1140" s="40"/>
      <c r="H1140" s="41"/>
      <c r="I1140" s="208"/>
      <c r="J1140" s="209"/>
      <c r="K1140" s="209"/>
      <c r="L1140" s="227"/>
      <c r="M1140" s="42"/>
      <c r="N1140" s="402"/>
      <c r="O1140" s="402" t="str">
        <f t="shared" si="558"/>
        <v>재료비</v>
      </c>
      <c r="P1140" s="402">
        <f t="shared" si="559"/>
        <v>0</v>
      </c>
      <c r="Q1140" s="402">
        <f t="shared" si="560"/>
        <v>0</v>
      </c>
      <c r="R1140" s="402">
        <f t="shared" si="561"/>
        <v>0</v>
      </c>
      <c r="S1140" s="402"/>
    </row>
    <row r="1141" spans="2:22" ht="26.1" customHeight="1">
      <c r="B1141" s="114"/>
      <c r="C1141" s="39" t="s">
        <v>2413</v>
      </c>
      <c r="D1141" s="39" t="s">
        <v>2415</v>
      </c>
      <c r="E1141" s="27" t="s">
        <v>38</v>
      </c>
      <c r="F1141" s="128">
        <v>1</v>
      </c>
      <c r="G1141" s="40" t="s">
        <v>102</v>
      </c>
      <c r="H1141" s="340">
        <f t="shared" ref="H1141" si="562">F1141</f>
        <v>1</v>
      </c>
      <c r="I1141" s="208"/>
      <c r="J1141" s="209"/>
      <c r="K1141" s="370"/>
      <c r="L1141" s="370"/>
      <c r="M1141" s="371"/>
      <c r="N1141" s="402"/>
      <c r="O1141" s="402" t="str">
        <f t="shared" si="558"/>
        <v>강수량 데이터 모니터링강수량계 자료처리</v>
      </c>
      <c r="P1141" s="402">
        <f t="shared" si="559"/>
        <v>0</v>
      </c>
      <c r="Q1141" s="402">
        <f t="shared" si="560"/>
        <v>0</v>
      </c>
      <c r="R1141" s="402">
        <f t="shared" si="561"/>
        <v>0</v>
      </c>
      <c r="S1141" s="402"/>
    </row>
    <row r="1142" spans="2:22" ht="26.1" customHeight="1">
      <c r="B1142" s="37"/>
      <c r="C1142" s="60"/>
      <c r="D1142" s="39"/>
      <c r="E1142" s="27"/>
      <c r="F1142" s="494"/>
      <c r="G1142" s="495"/>
      <c r="H1142" s="496"/>
      <c r="I1142" s="208"/>
      <c r="J1142" s="497"/>
      <c r="K1142" s="209"/>
      <c r="L1142" s="498"/>
      <c r="M1142" s="499"/>
      <c r="N1142" s="402"/>
      <c r="O1142" s="402"/>
      <c r="P1142" s="402"/>
      <c r="Q1142" s="402"/>
      <c r="R1142" s="402"/>
      <c r="S1142" s="402"/>
    </row>
    <row r="1143" spans="2:22" ht="26.1" customHeight="1">
      <c r="B1143" s="314">
        <f>B1139+1</f>
        <v>720</v>
      </c>
      <c r="C1143" s="315" t="s">
        <v>2444</v>
      </c>
      <c r="D1143" s="316" t="s">
        <v>2441</v>
      </c>
      <c r="E1143" s="317" t="s">
        <v>38</v>
      </c>
      <c r="F1143" s="318"/>
      <c r="G1143" s="319"/>
      <c r="H1143" s="320"/>
      <c r="I1143" s="321"/>
      <c r="J1143" s="321"/>
      <c r="K1143" s="321"/>
      <c r="L1143" s="321"/>
      <c r="M1143" s="322"/>
      <c r="N1143" s="402"/>
      <c r="O1143" s="402" t="str">
        <f t="shared" ref="O1143:O1145" si="563">CONCATENATE(C1143,D1143)</f>
        <v>화면공유 장비 설치TV4대, 틸팅받침대, 화면공유기, 케이블포설</v>
      </c>
      <c r="P1143" s="402">
        <f t="shared" ref="P1143:P1145" si="564">J1143</f>
        <v>0</v>
      </c>
      <c r="Q1143" s="402">
        <f t="shared" ref="Q1143:Q1145" si="565">K1143</f>
        <v>0</v>
      </c>
      <c r="R1143" s="402">
        <f t="shared" ref="R1143:R1145" si="566">L1143</f>
        <v>0</v>
      </c>
      <c r="S1143" s="402"/>
    </row>
    <row r="1144" spans="2:22" ht="26.1" customHeight="1">
      <c r="B1144" s="37"/>
      <c r="C1144" s="60" t="s">
        <v>32</v>
      </c>
      <c r="D1144" s="39"/>
      <c r="E1144" s="26"/>
      <c r="F1144" s="61"/>
      <c r="G1144" s="40"/>
      <c r="H1144" s="41"/>
      <c r="I1144" s="208"/>
      <c r="J1144" s="209"/>
      <c r="K1144" s="209"/>
      <c r="L1144" s="227"/>
      <c r="M1144" s="42"/>
      <c r="N1144" s="402"/>
      <c r="O1144" s="402" t="str">
        <f t="shared" si="563"/>
        <v>재료비</v>
      </c>
      <c r="P1144" s="402">
        <f t="shared" si="564"/>
        <v>0</v>
      </c>
      <c r="Q1144" s="402">
        <f t="shared" si="565"/>
        <v>0</v>
      </c>
      <c r="R1144" s="402">
        <f t="shared" si="566"/>
        <v>0</v>
      </c>
      <c r="S1144" s="402"/>
    </row>
    <row r="1145" spans="2:22" ht="26.1" customHeight="1">
      <c r="B1145" s="114"/>
      <c r="C1145" s="39" t="s">
        <v>2439</v>
      </c>
      <c r="D1145" s="39" t="s">
        <v>2441</v>
      </c>
      <c r="E1145" s="27" t="s">
        <v>38</v>
      </c>
      <c r="F1145" s="128">
        <v>1</v>
      </c>
      <c r="G1145" s="40" t="s">
        <v>102</v>
      </c>
      <c r="H1145" s="340">
        <f t="shared" ref="H1145" si="567">F1145</f>
        <v>1</v>
      </c>
      <c r="I1145" s="208"/>
      <c r="J1145" s="209"/>
      <c r="K1145" s="370"/>
      <c r="L1145" s="370"/>
      <c r="M1145" s="371"/>
      <c r="N1145" s="402"/>
      <c r="O1145" s="402" t="str">
        <f t="shared" si="563"/>
        <v>화면공유 장비TV4대, 틸팅받침대, 화면공유기, 케이블포설</v>
      </c>
      <c r="P1145" s="402">
        <f t="shared" si="564"/>
        <v>0</v>
      </c>
      <c r="Q1145" s="402">
        <f t="shared" si="565"/>
        <v>0</v>
      </c>
      <c r="R1145" s="402">
        <f t="shared" si="566"/>
        <v>0</v>
      </c>
      <c r="S1145" s="402"/>
    </row>
    <row r="1146" spans="2:22" ht="26.1" customHeight="1">
      <c r="B1146" s="37"/>
      <c r="C1146" s="60"/>
      <c r="D1146" s="39"/>
      <c r="E1146" s="27"/>
      <c r="F1146" s="494"/>
      <c r="G1146" s="495"/>
      <c r="H1146" s="496"/>
      <c r="I1146" s="208"/>
      <c r="J1146" s="497"/>
      <c r="K1146" s="209"/>
      <c r="L1146" s="498"/>
      <c r="M1146" s="499"/>
      <c r="N1146" s="402"/>
      <c r="O1146" s="402"/>
      <c r="P1146" s="402"/>
      <c r="Q1146" s="402"/>
      <c r="R1146" s="402"/>
      <c r="S1146" s="402"/>
    </row>
    <row r="1147" spans="2:22" ht="26.1" customHeight="1">
      <c r="B1147" s="314">
        <f>B1143+1</f>
        <v>721</v>
      </c>
      <c r="C1147" s="315" t="s">
        <v>2438</v>
      </c>
      <c r="D1147" s="316" t="s">
        <v>2358</v>
      </c>
      <c r="E1147" s="317" t="s">
        <v>38</v>
      </c>
      <c r="F1147" s="318"/>
      <c r="G1147" s="319"/>
      <c r="H1147" s="320"/>
      <c r="I1147" s="321"/>
      <c r="J1147" s="321"/>
      <c r="K1147" s="321"/>
      <c r="L1147" s="321"/>
      <c r="M1147" s="322"/>
      <c r="N1147" s="402"/>
      <c r="O1147" s="402" t="str">
        <f t="shared" ref="O1147:O1149" si="568">CONCATENATE(C1147,D1147)</f>
        <v>물품관리코드 식별 라벨 출력 및 스캔장치바코드프린터,바코드생성,이동형스캐너</v>
      </c>
      <c r="P1147" s="402">
        <f t="shared" ref="P1147:P1149" si="569">J1147</f>
        <v>0</v>
      </c>
      <c r="Q1147" s="402">
        <f t="shared" ref="Q1147:Q1149" si="570">K1147</f>
        <v>0</v>
      </c>
      <c r="R1147" s="402">
        <f t="shared" ref="R1147:R1149" si="571">L1147</f>
        <v>0</v>
      </c>
      <c r="S1147" s="402"/>
    </row>
    <row r="1148" spans="2:22" ht="26.1" customHeight="1">
      <c r="B1148" s="37"/>
      <c r="C1148" s="60" t="s">
        <v>32</v>
      </c>
      <c r="D1148" s="39"/>
      <c r="E1148" s="26"/>
      <c r="F1148" s="61"/>
      <c r="G1148" s="40"/>
      <c r="H1148" s="41"/>
      <c r="I1148" s="208"/>
      <c r="J1148" s="209"/>
      <c r="K1148" s="209"/>
      <c r="L1148" s="227"/>
      <c r="M1148" s="42"/>
      <c r="N1148" s="402"/>
      <c r="O1148" s="402" t="str">
        <f t="shared" si="568"/>
        <v>재료비</v>
      </c>
      <c r="P1148" s="402">
        <f t="shared" si="569"/>
        <v>0</v>
      </c>
      <c r="Q1148" s="402">
        <f t="shared" si="570"/>
        <v>0</v>
      </c>
      <c r="R1148" s="402">
        <f t="shared" si="571"/>
        <v>0</v>
      </c>
      <c r="S1148" s="402"/>
    </row>
    <row r="1149" spans="2:22" ht="26.1" customHeight="1">
      <c r="B1149" s="114"/>
      <c r="C1149" s="39" t="s">
        <v>2438</v>
      </c>
      <c r="D1149" s="39" t="s">
        <v>2358</v>
      </c>
      <c r="E1149" s="27" t="s">
        <v>38</v>
      </c>
      <c r="F1149" s="128">
        <v>1</v>
      </c>
      <c r="G1149" s="40" t="s">
        <v>102</v>
      </c>
      <c r="H1149" s="340">
        <f t="shared" ref="H1149" si="572">F1149</f>
        <v>1</v>
      </c>
      <c r="I1149" s="208"/>
      <c r="J1149" s="209"/>
      <c r="K1149" s="370"/>
      <c r="L1149" s="370"/>
      <c r="M1149" s="371"/>
      <c r="N1149" s="402"/>
      <c r="O1149" s="402" t="str">
        <f t="shared" si="568"/>
        <v>물품관리코드 식별 라벨 출력 및 스캔장치바코드프린터,바코드생성,이동형스캐너</v>
      </c>
      <c r="P1149" s="402">
        <f t="shared" si="569"/>
        <v>0</v>
      </c>
      <c r="Q1149" s="402">
        <f t="shared" si="570"/>
        <v>0</v>
      </c>
      <c r="R1149" s="402">
        <f t="shared" si="571"/>
        <v>0</v>
      </c>
      <c r="S1149" s="402"/>
    </row>
    <row r="1150" spans="2:22" ht="26.1" customHeight="1">
      <c r="B1150" s="37"/>
      <c r="C1150" s="60"/>
      <c r="D1150" s="39"/>
      <c r="E1150" s="27"/>
      <c r="F1150" s="494"/>
      <c r="G1150" s="495"/>
      <c r="H1150" s="496"/>
      <c r="I1150" s="208"/>
      <c r="J1150" s="497"/>
      <c r="K1150" s="209"/>
      <c r="L1150" s="498"/>
      <c r="M1150" s="499"/>
      <c r="N1150" s="402"/>
      <c r="O1150" s="402"/>
      <c r="P1150" s="402"/>
      <c r="Q1150" s="402"/>
      <c r="R1150" s="402"/>
      <c r="S1150" s="402"/>
    </row>
    <row r="1151" spans="2:22" ht="26.1" customHeight="1">
      <c r="B1151" s="314">
        <f>B1147+1</f>
        <v>722</v>
      </c>
      <c r="C1151" s="315" t="s">
        <v>2485</v>
      </c>
      <c r="D1151" s="316" t="s">
        <v>2359</v>
      </c>
      <c r="E1151" s="317" t="s">
        <v>74</v>
      </c>
      <c r="F1151" s="318"/>
      <c r="G1151" s="319"/>
      <c r="H1151" s="320"/>
      <c r="I1151" s="321"/>
      <c r="J1151" s="321"/>
      <c r="K1151" s="321"/>
      <c r="L1151" s="321"/>
      <c r="M1151" s="322"/>
      <c r="N1151" s="402"/>
      <c r="O1151" s="402" t="str">
        <f t="shared" ref="O1151:O1155" si="573">CONCATENATE(C1151,D1151)</f>
        <v>산업용모니터해상도 1920x1080, ISP패널, HDMI</v>
      </c>
      <c r="P1151" s="402">
        <f t="shared" ref="P1151:P1155" si="574">J1151</f>
        <v>0</v>
      </c>
      <c r="Q1151" s="402">
        <f t="shared" ref="Q1151:Q1155" si="575">K1151</f>
        <v>0</v>
      </c>
      <c r="R1151" s="402">
        <f t="shared" ref="R1151:R1155" si="576">L1151</f>
        <v>0</v>
      </c>
      <c r="S1151" s="402"/>
    </row>
    <row r="1152" spans="2:22" ht="26.1" customHeight="1">
      <c r="B1152" s="37"/>
      <c r="C1152" s="60" t="s">
        <v>32</v>
      </c>
      <c r="D1152" s="39"/>
      <c r="E1152" s="26"/>
      <c r="F1152" s="61"/>
      <c r="G1152" s="40"/>
      <c r="H1152" s="41"/>
      <c r="I1152" s="208"/>
      <c r="J1152" s="209"/>
      <c r="K1152" s="209"/>
      <c r="L1152" s="227"/>
      <c r="M1152" s="42"/>
      <c r="N1152" s="402"/>
      <c r="O1152" s="402" t="str">
        <f t="shared" si="573"/>
        <v>재료비</v>
      </c>
      <c r="P1152" s="402">
        <f t="shared" si="574"/>
        <v>0</v>
      </c>
      <c r="Q1152" s="402">
        <f t="shared" si="575"/>
        <v>0</v>
      </c>
      <c r="R1152" s="402">
        <f t="shared" si="576"/>
        <v>0</v>
      </c>
      <c r="S1152" s="402"/>
    </row>
    <row r="1153" spans="2:19" ht="26.1" customHeight="1">
      <c r="B1153" s="37"/>
      <c r="C1153" s="39" t="s">
        <v>2437</v>
      </c>
      <c r="D1153" s="39" t="s">
        <v>2359</v>
      </c>
      <c r="E1153" s="26" t="s">
        <v>74</v>
      </c>
      <c r="F1153" s="61">
        <v>1</v>
      </c>
      <c r="G1153" s="40" t="s">
        <v>102</v>
      </c>
      <c r="H1153" s="41">
        <f t="shared" ref="H1153" si="577">F1153</f>
        <v>1</v>
      </c>
      <c r="I1153" s="208"/>
      <c r="J1153" s="209"/>
      <c r="K1153" s="209"/>
      <c r="L1153" s="227"/>
      <c r="M1153" s="42"/>
      <c r="N1153" s="402"/>
      <c r="O1153" s="402" t="str">
        <f t="shared" si="573"/>
        <v>산업용모니터해상도 1920x1080, ISP패널, HDMI</v>
      </c>
      <c r="P1153" s="402">
        <f t="shared" si="574"/>
        <v>0</v>
      </c>
      <c r="Q1153" s="402">
        <f t="shared" si="575"/>
        <v>0</v>
      </c>
      <c r="R1153" s="402">
        <f t="shared" si="576"/>
        <v>0</v>
      </c>
      <c r="S1153" s="402"/>
    </row>
    <row r="1154" spans="2:19" ht="26.1" customHeight="1">
      <c r="B1154" s="37"/>
      <c r="C1154" s="60" t="s">
        <v>34</v>
      </c>
      <c r="D1154" s="39"/>
      <c r="E1154" s="26"/>
      <c r="F1154" s="61"/>
      <c r="G1154" s="40"/>
      <c r="H1154" s="41"/>
      <c r="I1154" s="208"/>
      <c r="J1154" s="209"/>
      <c r="K1154" s="209"/>
      <c r="L1154" s="227"/>
      <c r="M1154" s="42" t="s">
        <v>2456</v>
      </c>
      <c r="N1154" s="402"/>
      <c r="O1154" s="402" t="str">
        <f t="shared" si="573"/>
        <v>노무비</v>
      </c>
      <c r="P1154" s="402">
        <f t="shared" si="574"/>
        <v>0</v>
      </c>
      <c r="Q1154" s="402">
        <f t="shared" si="575"/>
        <v>0</v>
      </c>
      <c r="R1154" s="402">
        <f t="shared" si="576"/>
        <v>0</v>
      </c>
      <c r="S1154" s="402"/>
    </row>
    <row r="1155" spans="2:19" ht="26.1" customHeight="1">
      <c r="B1155" s="37"/>
      <c r="C1155" s="39" t="s">
        <v>2457</v>
      </c>
      <c r="D1155" s="39" t="s">
        <v>67</v>
      </c>
      <c r="E1155" s="26" t="s">
        <v>552</v>
      </c>
      <c r="F1155" s="384" t="s">
        <v>2458</v>
      </c>
      <c r="G1155" s="40" t="s">
        <v>102</v>
      </c>
      <c r="H1155" s="41">
        <f>0.03 / 10 * 1.3</f>
        <v>3.9000000000000003E-3</v>
      </c>
      <c r="I1155" s="208"/>
      <c r="J1155" s="209"/>
      <c r="K1155" s="209"/>
      <c r="L1155" s="227"/>
      <c r="M1155" s="42"/>
      <c r="N1155" s="402"/>
      <c r="O1155" s="402" t="str">
        <f t="shared" si="573"/>
        <v>모니터 교체통신설비공</v>
      </c>
      <c r="P1155" s="402">
        <f t="shared" si="574"/>
        <v>0</v>
      </c>
      <c r="Q1155" s="402">
        <f t="shared" si="575"/>
        <v>0</v>
      </c>
      <c r="R1155" s="402">
        <f t="shared" si="576"/>
        <v>0</v>
      </c>
      <c r="S1155" s="402"/>
    </row>
    <row r="1156" spans="2:19" ht="26.1" customHeight="1">
      <c r="B1156" s="37"/>
      <c r="C1156" s="60"/>
      <c r="D1156" s="39"/>
      <c r="E1156" s="26"/>
      <c r="F1156" s="61"/>
      <c r="G1156" s="40"/>
      <c r="H1156" s="41"/>
      <c r="I1156" s="208"/>
      <c r="J1156" s="209"/>
      <c r="K1156" s="209"/>
      <c r="L1156" s="227"/>
      <c r="M1156" s="42"/>
      <c r="N1156" s="402"/>
      <c r="O1156" s="402"/>
      <c r="P1156" s="402"/>
      <c r="Q1156" s="402"/>
      <c r="R1156" s="402"/>
      <c r="S1156" s="402"/>
    </row>
    <row r="1157" spans="2:19" ht="26.1" customHeight="1">
      <c r="B1157" s="314">
        <f>B1151+1</f>
        <v>723</v>
      </c>
      <c r="C1157" s="315" t="s">
        <v>2486</v>
      </c>
      <c r="D1157" s="316" t="s">
        <v>2360</v>
      </c>
      <c r="E1157" s="317" t="s">
        <v>74</v>
      </c>
      <c r="F1157" s="318"/>
      <c r="G1157" s="319"/>
      <c r="H1157" s="320"/>
      <c r="I1157" s="321"/>
      <c r="J1157" s="321"/>
      <c r="K1157" s="321"/>
      <c r="L1157" s="321"/>
      <c r="M1157" s="322"/>
      <c r="N1157" s="402"/>
      <c r="O1157" s="402" t="str">
        <f t="shared" ref="O1157:O1159" si="578">CONCATENATE(C1157,D1157)</f>
        <v>무선키보드, 마우스무선, 배터리AAA형, 리시버, 3버튼,광, 최대1000DPI</v>
      </c>
      <c r="P1157" s="402">
        <f t="shared" ref="P1157:P1159" si="579">J1157</f>
        <v>0</v>
      </c>
      <c r="Q1157" s="402">
        <f t="shared" ref="Q1157:Q1159" si="580">K1157</f>
        <v>0</v>
      </c>
      <c r="R1157" s="402">
        <f t="shared" ref="R1157:R1159" si="581">L1157</f>
        <v>0</v>
      </c>
      <c r="S1157" s="402"/>
    </row>
    <row r="1158" spans="2:19" ht="26.1" customHeight="1">
      <c r="B1158" s="37"/>
      <c r="C1158" s="60" t="s">
        <v>32</v>
      </c>
      <c r="D1158" s="39"/>
      <c r="E1158" s="26"/>
      <c r="F1158" s="61"/>
      <c r="G1158" s="40"/>
      <c r="H1158" s="41"/>
      <c r="I1158" s="208"/>
      <c r="J1158" s="209"/>
      <c r="K1158" s="209"/>
      <c r="L1158" s="227"/>
      <c r="M1158" s="42"/>
      <c r="N1158" s="402"/>
      <c r="O1158" s="402" t="str">
        <f t="shared" si="578"/>
        <v>재료비</v>
      </c>
      <c r="P1158" s="402">
        <f t="shared" si="579"/>
        <v>0</v>
      </c>
      <c r="Q1158" s="402">
        <f t="shared" si="580"/>
        <v>0</v>
      </c>
      <c r="R1158" s="402">
        <f t="shared" si="581"/>
        <v>0</v>
      </c>
      <c r="S1158" s="402"/>
    </row>
    <row r="1159" spans="2:19" ht="26.1" customHeight="1">
      <c r="B1159" s="37"/>
      <c r="C1159" s="39" t="s">
        <v>2459</v>
      </c>
      <c r="D1159" s="39" t="s">
        <v>2360</v>
      </c>
      <c r="E1159" s="26" t="s">
        <v>74</v>
      </c>
      <c r="F1159" s="61">
        <v>1</v>
      </c>
      <c r="G1159" s="40" t="s">
        <v>102</v>
      </c>
      <c r="H1159" s="41">
        <f t="shared" ref="H1159" si="582">F1159</f>
        <v>1</v>
      </c>
      <c r="I1159" s="208"/>
      <c r="J1159" s="209"/>
      <c r="K1159" s="209"/>
      <c r="L1159" s="227"/>
      <c r="M1159" s="42"/>
      <c r="N1159" s="402"/>
      <c r="O1159" s="402" t="str">
        <f t="shared" si="578"/>
        <v>무선키보드, 마우스무선, 배터리AAA형, 리시버, 3버튼,광, 최대1000DPI</v>
      </c>
      <c r="P1159" s="402">
        <f t="shared" si="579"/>
        <v>0</v>
      </c>
      <c r="Q1159" s="402">
        <f t="shared" si="580"/>
        <v>0</v>
      </c>
      <c r="R1159" s="402">
        <f t="shared" si="581"/>
        <v>0</v>
      </c>
      <c r="S1159" s="402"/>
    </row>
  </sheetData>
  <mergeCells count="1">
    <mergeCell ref="F3:H3"/>
  </mergeCells>
  <phoneticPr fontId="11" type="noConversion"/>
  <printOptions horizontalCentered="1"/>
  <pageMargins left="0.39370078740157483" right="0.39370078740157483" top="0.39370078740157483" bottom="0.39370078740157483" header="0.27559055118110237" footer="0.27559055118110237"/>
  <pageSetup paperSize="9" scale="70" orientation="landscape" blackAndWhite="1"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6:A18"/>
  <sheetViews>
    <sheetView showZeros="0" view="pageBreakPreview" zoomScaleNormal="40" zoomScaleSheetLayoutView="100" workbookViewId="0">
      <selection activeCell="D7" sqref="D7"/>
    </sheetView>
  </sheetViews>
  <sheetFormatPr defaultColWidth="8.88671875" defaultRowHeight="39.75" customHeight="1"/>
  <cols>
    <col min="1" max="1" width="114.77734375" style="201" customWidth="1"/>
    <col min="2" max="16384" width="8.88671875" style="201"/>
  </cols>
  <sheetData>
    <row r="6" spans="1:1" ht="39.75" customHeight="1">
      <c r="A6" s="200"/>
    </row>
    <row r="7" spans="1:1" ht="39.75" customHeight="1">
      <c r="A7" s="200" t="s">
        <v>539</v>
      </c>
    </row>
    <row r="18" spans="1:1" ht="39.75" customHeight="1">
      <c r="A18" s="200"/>
    </row>
  </sheetData>
  <phoneticPr fontId="11" type="noConversion"/>
  <printOptions horizontalCentered="1"/>
  <pageMargins left="0.39370078740157483" right="0.39370078740157483" top="0.78740157480314965" bottom="0.51181102362204722" header="0.39370078740157483" footer="0.31496062992125984"/>
  <pageSetup paperSize="9" scale="83" orientation="landscape" blackAndWhite="1"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8">
    <tabColor theme="8" tint="0.79998168889431442"/>
  </sheetPr>
  <dimension ref="A1:V238"/>
  <sheetViews>
    <sheetView view="pageBreakPreview" zoomScale="85" zoomScaleNormal="100" zoomScaleSheetLayoutView="85" workbookViewId="0">
      <pane xSplit="6" ySplit="3" topLeftCell="G4" activePane="bottomRight" state="frozen"/>
      <selection activeCell="W1" sqref="W1:X1048576"/>
      <selection pane="topRight" activeCell="W1" sqref="W1:X1048576"/>
      <selection pane="bottomLeft" activeCell="W1" sqref="W1:X1048576"/>
      <selection pane="bottomRight" activeCell="K6" sqref="K6"/>
    </sheetView>
  </sheetViews>
  <sheetFormatPr defaultColWidth="8.88671875" defaultRowHeight="16.5"/>
  <cols>
    <col min="1" max="1" width="4.6640625" style="406" customWidth="1"/>
    <col min="2" max="2" width="4.77734375" style="20" customWidth="1"/>
    <col min="3" max="3" width="21.5546875" style="21" customWidth="1"/>
    <col min="4" max="4" width="33" style="20" customWidth="1"/>
    <col min="5" max="5" width="5.33203125" style="16" customWidth="1"/>
    <col min="6" max="7" width="11.77734375" style="17" customWidth="1"/>
    <col min="8" max="8" width="5.77734375" style="16" customWidth="1"/>
    <col min="9" max="9" width="11.77734375" style="17" customWidth="1"/>
    <col min="10" max="10" width="5.77734375" style="20" customWidth="1"/>
    <col min="11" max="11" width="11.77734375" style="17" customWidth="1"/>
    <col min="12" max="12" width="5.77734375" style="20" customWidth="1"/>
    <col min="13" max="14" width="11.77734375" style="18" customWidth="1"/>
    <col min="15" max="15" width="11.77734375" style="17" customWidth="1"/>
    <col min="16" max="16" width="8.21875" style="7" customWidth="1"/>
    <col min="17" max="17" width="12.6640625" style="436" customWidth="1"/>
    <col min="18" max="18" width="46" style="437" customWidth="1"/>
    <col min="19" max="19" width="9.109375" style="438" customWidth="1"/>
    <col min="20" max="20" width="10.5546875" style="438" bestFit="1" customWidth="1"/>
    <col min="21" max="21" width="10.6640625" style="436" bestFit="1" customWidth="1"/>
    <col min="22" max="16384" width="8.88671875" style="7"/>
  </cols>
  <sheetData>
    <row r="1" spans="1:21" s="54" customFormat="1" ht="30" customHeight="1">
      <c r="A1" s="405"/>
      <c r="B1" s="247"/>
      <c r="C1" s="53" t="s">
        <v>527</v>
      </c>
      <c r="D1" s="53"/>
      <c r="E1" s="53"/>
      <c r="F1" s="53"/>
      <c r="G1" s="53"/>
      <c r="H1" s="53"/>
      <c r="I1" s="53"/>
      <c r="J1" s="53"/>
      <c r="K1" s="53"/>
      <c r="L1" s="53"/>
      <c r="M1" s="53"/>
      <c r="N1" s="53"/>
      <c r="O1" s="53"/>
      <c r="P1" s="53"/>
      <c r="Q1" s="433"/>
      <c r="R1" s="434"/>
      <c r="S1" s="435"/>
      <c r="T1" s="435"/>
      <c r="U1" s="433"/>
    </row>
    <row r="2" spans="1:21" ht="18.75" customHeight="1">
      <c r="B2" s="795" t="s">
        <v>1466</v>
      </c>
      <c r="C2" s="795" t="s">
        <v>2</v>
      </c>
      <c r="D2" s="795" t="s">
        <v>3</v>
      </c>
      <c r="E2" s="799" t="s">
        <v>0</v>
      </c>
      <c r="F2" s="800" t="s">
        <v>4</v>
      </c>
      <c r="G2" s="796" t="s">
        <v>1798</v>
      </c>
      <c r="H2" s="797"/>
      <c r="I2" s="796" t="s">
        <v>1799</v>
      </c>
      <c r="J2" s="797"/>
      <c r="K2" s="796" t="s">
        <v>1800</v>
      </c>
      <c r="L2" s="797"/>
      <c r="M2" s="801" t="s">
        <v>28</v>
      </c>
      <c r="N2" s="801" t="s">
        <v>29</v>
      </c>
      <c r="O2" s="800" t="s">
        <v>75</v>
      </c>
      <c r="P2" s="798" t="s">
        <v>12</v>
      </c>
    </row>
    <row r="3" spans="1:21" ht="18.75" customHeight="1">
      <c r="B3" s="795"/>
      <c r="C3" s="795"/>
      <c r="D3" s="795"/>
      <c r="E3" s="799"/>
      <c r="F3" s="800"/>
      <c r="G3" s="503" t="s">
        <v>1802</v>
      </c>
      <c r="H3" s="262" t="s">
        <v>1803</v>
      </c>
      <c r="I3" s="503" t="s">
        <v>1801</v>
      </c>
      <c r="J3" s="502" t="s">
        <v>1803</v>
      </c>
      <c r="K3" s="503" t="s">
        <v>1802</v>
      </c>
      <c r="L3" s="502" t="s">
        <v>1803</v>
      </c>
      <c r="M3" s="801"/>
      <c r="N3" s="801"/>
      <c r="O3" s="800"/>
      <c r="P3" s="798"/>
    </row>
    <row r="4" spans="1:21" s="19" customFormat="1" ht="26.1" customHeight="1">
      <c r="A4" s="16"/>
      <c r="B4" s="589"/>
      <c r="C4" s="590" t="s">
        <v>70</v>
      </c>
      <c r="D4" s="591"/>
      <c r="E4" s="592"/>
      <c r="F4" s="593"/>
      <c r="G4" s="593"/>
      <c r="H4" s="594"/>
      <c r="I4" s="593"/>
      <c r="J4" s="594"/>
      <c r="K4" s="593"/>
      <c r="L4" s="594"/>
      <c r="M4" s="595"/>
      <c r="N4" s="595"/>
      <c r="O4" s="593"/>
      <c r="P4" s="596"/>
      <c r="Q4" s="439"/>
      <c r="R4" s="440" t="s">
        <v>1459</v>
      </c>
      <c r="S4" s="597" t="s">
        <v>0</v>
      </c>
      <c r="T4" s="597" t="s">
        <v>4</v>
      </c>
      <c r="U4" s="439" t="s">
        <v>1466</v>
      </c>
    </row>
    <row r="5" spans="1:21" s="19" customFormat="1" ht="26.1" customHeight="1">
      <c r="A5" s="16"/>
      <c r="B5" s="344">
        <f>1</f>
        <v>1</v>
      </c>
      <c r="C5" s="345" t="s">
        <v>1585</v>
      </c>
      <c r="D5" s="345" t="s">
        <v>1608</v>
      </c>
      <c r="E5" s="346" t="s">
        <v>73</v>
      </c>
      <c r="F5" s="58"/>
      <c r="G5" s="59"/>
      <c r="H5" s="263"/>
      <c r="I5" s="59"/>
      <c r="J5" s="263"/>
      <c r="K5" s="59"/>
      <c r="L5" s="263"/>
      <c r="M5" s="59"/>
      <c r="N5" s="59"/>
      <c r="O5" s="58"/>
      <c r="P5" s="78"/>
      <c r="Q5" s="439"/>
      <c r="R5" s="440" t="str">
        <f>CONCATENATE(C5,D5)</f>
        <v>19"랙 캐비닛(하부바퀴 및 볼트)600(W)*1400(H)*750(D), 배터리 함 내장</v>
      </c>
      <c r="S5" s="441" t="str">
        <f>E5</f>
        <v>식</v>
      </c>
      <c r="T5" s="442">
        <f>F5</f>
        <v>0</v>
      </c>
      <c r="U5" s="443">
        <f>B5</f>
        <v>1</v>
      </c>
    </row>
    <row r="6" spans="1:21" s="19" customFormat="1" ht="26.1" customHeight="1">
      <c r="A6" s="16"/>
      <c r="B6" s="344">
        <f>B5+1</f>
        <v>2</v>
      </c>
      <c r="C6" s="345" t="s">
        <v>1674</v>
      </c>
      <c r="D6" s="345" t="s">
        <v>2055</v>
      </c>
      <c r="E6" s="346" t="s">
        <v>30</v>
      </c>
      <c r="F6" s="58"/>
      <c r="G6" s="59"/>
      <c r="H6" s="263"/>
      <c r="I6" s="59"/>
      <c r="J6" s="263"/>
      <c r="K6" s="59"/>
      <c r="L6" s="263"/>
      <c r="M6" s="59"/>
      <c r="N6" s="59"/>
      <c r="O6" s="58"/>
      <c r="P6" s="78"/>
      <c r="Q6" s="439"/>
      <c r="R6" s="440" t="str">
        <f>CONCATENATE(C6,D6)</f>
        <v>장비랙(옥외형)SUS, 642(W)*1080(H)*640(D), 받침대포함</v>
      </c>
      <c r="S6" s="441" t="str">
        <f>E6</f>
        <v>식</v>
      </c>
      <c r="T6" s="442">
        <f>F6</f>
        <v>0</v>
      </c>
      <c r="U6" s="443">
        <f>B6</f>
        <v>2</v>
      </c>
    </row>
    <row r="7" spans="1:21" s="19" customFormat="1" ht="26.1" customHeight="1">
      <c r="A7" s="16"/>
      <c r="B7" s="344">
        <f>B6+1</f>
        <v>3</v>
      </c>
      <c r="C7" s="345" t="s">
        <v>1474</v>
      </c>
      <c r="D7" s="345" t="s">
        <v>2056</v>
      </c>
      <c r="E7" s="346" t="s">
        <v>13</v>
      </c>
      <c r="F7" s="58"/>
      <c r="G7" s="59"/>
      <c r="H7" s="263"/>
      <c r="I7" s="59"/>
      <c r="J7" s="263"/>
      <c r="K7" s="59"/>
      <c r="L7" s="263"/>
      <c r="M7" s="59"/>
      <c r="N7" s="59"/>
      <c r="O7" s="58"/>
      <c r="P7" s="78"/>
      <c r="Q7" s="439"/>
      <c r="R7" s="440" t="str">
        <f t="shared" ref="R7:R8" si="0">CONCATENATE(C7,D7)</f>
        <v xml:space="preserve">원격측정장치(RTU)VHF HDLC 1200bps, BCD,HART, SDI-12,PULSE </v>
      </c>
      <c r="S7" s="441" t="str">
        <f t="shared" ref="S7:S8" si="1">E7</f>
        <v>대</v>
      </c>
      <c r="T7" s="442">
        <f t="shared" ref="T7:T8" si="2">F7</f>
        <v>0</v>
      </c>
      <c r="U7" s="443">
        <f t="shared" ref="U7:U8" si="3">B7</f>
        <v>3</v>
      </c>
    </row>
    <row r="8" spans="1:21" s="19" customFormat="1" ht="26.1" customHeight="1">
      <c r="A8" s="16"/>
      <c r="B8" s="344">
        <f t="shared" ref="B8:B15" si="4">B7+1</f>
        <v>4</v>
      </c>
      <c r="C8" s="345" t="s">
        <v>553</v>
      </c>
      <c r="D8" s="345" t="s">
        <v>2057</v>
      </c>
      <c r="E8" s="346" t="s">
        <v>13</v>
      </c>
      <c r="F8" s="58"/>
      <c r="G8" s="59"/>
      <c r="H8" s="263"/>
      <c r="I8" s="59"/>
      <c r="J8" s="263"/>
      <c r="K8" s="59"/>
      <c r="L8" s="263"/>
      <c r="M8" s="59"/>
      <c r="N8" s="59"/>
      <c r="O8" s="58"/>
      <c r="P8" s="78"/>
      <c r="Q8" s="439"/>
      <c r="R8" s="440" t="str">
        <f t="shared" si="0"/>
        <v xml:space="preserve">M2M 원격측정장치(RTU) M2M, BCD,HART, SDI-12, PULSE 포트 내장, 1분 10년 저장, 산업용SD메모리 </v>
      </c>
      <c r="S8" s="441" t="str">
        <f t="shared" si="1"/>
        <v>대</v>
      </c>
      <c r="T8" s="442">
        <f t="shared" si="2"/>
        <v>0</v>
      </c>
      <c r="U8" s="443">
        <f t="shared" si="3"/>
        <v>4</v>
      </c>
    </row>
    <row r="9" spans="1:21" s="19" customFormat="1" ht="26.1" customHeight="1">
      <c r="A9" s="16"/>
      <c r="B9" s="344">
        <f t="shared" si="4"/>
        <v>5</v>
      </c>
      <c r="C9" s="345" t="s">
        <v>1395</v>
      </c>
      <c r="D9" s="345" t="s">
        <v>1396</v>
      </c>
      <c r="E9" s="346" t="s">
        <v>13</v>
      </c>
      <c r="F9" s="58"/>
      <c r="G9" s="59"/>
      <c r="H9" s="263"/>
      <c r="I9" s="59"/>
      <c r="J9" s="263"/>
      <c r="K9" s="59"/>
      <c r="L9" s="263"/>
      <c r="M9" s="59"/>
      <c r="N9" s="59"/>
      <c r="O9" s="58"/>
      <c r="P9" s="78"/>
      <c r="Q9" s="439"/>
      <c r="R9" s="440" t="str">
        <f t="shared" ref="R9:R96" si="5">CONCATENATE(C9,D9)</f>
        <v>LTE 라우터LTE, RJ-45, VPN 탑재, 장착대 포함</v>
      </c>
      <c r="S9" s="441" t="str">
        <f t="shared" ref="S9:S96" si="6">E9</f>
        <v>대</v>
      </c>
      <c r="T9" s="442">
        <f t="shared" ref="T9:T96" si="7">F9</f>
        <v>0</v>
      </c>
      <c r="U9" s="443">
        <f t="shared" ref="U9:U88" si="8">B9</f>
        <v>5</v>
      </c>
    </row>
    <row r="10" spans="1:21" s="19" customFormat="1" ht="26.1" customHeight="1">
      <c r="A10" s="16"/>
      <c r="B10" s="344">
        <f t="shared" si="4"/>
        <v>6</v>
      </c>
      <c r="C10" s="345" t="s">
        <v>1397</v>
      </c>
      <c r="D10" s="345" t="s">
        <v>2058</v>
      </c>
      <c r="E10" s="346" t="s">
        <v>1398</v>
      </c>
      <c r="F10" s="58"/>
      <c r="G10" s="59"/>
      <c r="H10" s="263"/>
      <c r="I10" s="59"/>
      <c r="J10" s="263"/>
      <c r="K10" s="59"/>
      <c r="L10" s="263"/>
      <c r="M10" s="59"/>
      <c r="N10" s="59"/>
      <c r="O10" s="58"/>
      <c r="P10" s="78"/>
      <c r="Q10" s="439"/>
      <c r="R10" s="440" t="str">
        <f t="shared" si="5"/>
        <v>VPN 라이선스SecureClient(국소별)</v>
      </c>
      <c r="S10" s="441" t="str">
        <f t="shared" si="6"/>
        <v>user</v>
      </c>
      <c r="T10" s="442">
        <f t="shared" si="7"/>
        <v>0</v>
      </c>
      <c r="U10" s="443">
        <f t="shared" si="8"/>
        <v>6</v>
      </c>
    </row>
    <row r="11" spans="1:21" s="19" customFormat="1" ht="26.1" customHeight="1">
      <c r="A11" s="16"/>
      <c r="B11" s="344">
        <f>B10+1</f>
        <v>7</v>
      </c>
      <c r="C11" s="345" t="s">
        <v>543</v>
      </c>
      <c r="D11" s="345" t="s">
        <v>554</v>
      </c>
      <c r="E11" s="346" t="s">
        <v>13</v>
      </c>
      <c r="F11" s="58"/>
      <c r="G11" s="59"/>
      <c r="H11" s="263"/>
      <c r="I11" s="59"/>
      <c r="J11" s="263"/>
      <c r="K11" s="59"/>
      <c r="L11" s="263"/>
      <c r="M11" s="59"/>
      <c r="N11" s="59"/>
      <c r="O11" s="58"/>
      <c r="P11" s="78"/>
      <c r="Q11" s="439"/>
      <c r="R11" s="440" t="str">
        <f t="shared" si="5"/>
        <v>위성단말기(인마샛)인말샛트 4세대</v>
      </c>
      <c r="S11" s="441" t="str">
        <f t="shared" si="6"/>
        <v>대</v>
      </c>
      <c r="T11" s="442">
        <f t="shared" si="7"/>
        <v>0</v>
      </c>
      <c r="U11" s="443">
        <f t="shared" si="8"/>
        <v>7</v>
      </c>
    </row>
    <row r="12" spans="1:21" s="19" customFormat="1" ht="26.1" customHeight="1">
      <c r="A12" s="16"/>
      <c r="B12" s="344">
        <f t="shared" si="4"/>
        <v>8</v>
      </c>
      <c r="C12" s="345" t="s">
        <v>544</v>
      </c>
      <c r="D12" s="345" t="s">
        <v>545</v>
      </c>
      <c r="E12" s="346" t="s">
        <v>13</v>
      </c>
      <c r="F12" s="58"/>
      <c r="G12" s="59"/>
      <c r="H12" s="263"/>
      <c r="I12" s="59"/>
      <c r="J12" s="263"/>
      <c r="K12" s="59"/>
      <c r="L12" s="263"/>
      <c r="M12" s="59"/>
      <c r="N12" s="59"/>
      <c r="O12" s="58"/>
      <c r="P12" s="78"/>
      <c r="Q12" s="439"/>
      <c r="R12" s="440" t="str">
        <f t="shared" si="5"/>
        <v>인마샛 원격측정장치(RTU)L-BAND위성, KU-BAND위성 겸용</v>
      </c>
      <c r="S12" s="441" t="str">
        <f t="shared" si="6"/>
        <v>대</v>
      </c>
      <c r="T12" s="442">
        <f t="shared" si="7"/>
        <v>0</v>
      </c>
      <c r="U12" s="443">
        <f t="shared" si="8"/>
        <v>8</v>
      </c>
    </row>
    <row r="13" spans="1:21" s="19" customFormat="1" ht="26.1" customHeight="1">
      <c r="A13" s="16"/>
      <c r="B13" s="344">
        <f t="shared" si="4"/>
        <v>9</v>
      </c>
      <c r="C13" s="345" t="s">
        <v>546</v>
      </c>
      <c r="D13" s="345" t="s">
        <v>547</v>
      </c>
      <c r="E13" s="346" t="s">
        <v>13</v>
      </c>
      <c r="F13" s="58"/>
      <c r="G13" s="59"/>
      <c r="H13" s="263"/>
      <c r="I13" s="59"/>
      <c r="J13" s="263"/>
      <c r="K13" s="59"/>
      <c r="L13" s="263"/>
      <c r="M13" s="59"/>
      <c r="N13" s="59"/>
      <c r="O13" s="58"/>
      <c r="P13" s="78"/>
      <c r="Q13" s="439"/>
      <c r="R13" s="440" t="str">
        <f t="shared" si="5"/>
        <v>단말기기거치대강광제작사양,1m</v>
      </c>
      <c r="S13" s="441" t="str">
        <f t="shared" si="6"/>
        <v>대</v>
      </c>
      <c r="T13" s="442">
        <f t="shared" si="7"/>
        <v>0</v>
      </c>
      <c r="U13" s="443">
        <f t="shared" si="8"/>
        <v>9</v>
      </c>
    </row>
    <row r="14" spans="1:21" s="19" customFormat="1" ht="26.1" customHeight="1">
      <c r="A14" s="16"/>
      <c r="B14" s="344">
        <f t="shared" si="4"/>
        <v>10</v>
      </c>
      <c r="C14" s="345" t="s">
        <v>1680</v>
      </c>
      <c r="D14" s="345" t="s">
        <v>2059</v>
      </c>
      <c r="E14" s="346" t="s">
        <v>13</v>
      </c>
      <c r="F14" s="58"/>
      <c r="G14" s="59"/>
      <c r="H14" s="263"/>
      <c r="I14" s="59"/>
      <c r="J14" s="263"/>
      <c r="K14" s="59"/>
      <c r="L14" s="263"/>
      <c r="M14" s="59"/>
      <c r="N14" s="59"/>
      <c r="O14" s="58"/>
      <c r="P14" s="78"/>
      <c r="Q14" s="439"/>
      <c r="R14" s="440" t="str">
        <f>CONCATENATE(C14,D14)</f>
        <v>인마셋단말기 전파보호함전파보호함</v>
      </c>
      <c r="S14" s="441" t="str">
        <f>E14</f>
        <v>대</v>
      </c>
      <c r="T14" s="442">
        <f>F14</f>
        <v>0</v>
      </c>
      <c r="U14" s="443">
        <f>B14</f>
        <v>10</v>
      </c>
    </row>
    <row r="15" spans="1:21" s="19" customFormat="1" ht="26.1" customHeight="1">
      <c r="A15" s="16"/>
      <c r="B15" s="344">
        <f t="shared" si="4"/>
        <v>11</v>
      </c>
      <c r="C15" s="345" t="s">
        <v>548</v>
      </c>
      <c r="D15" s="345" t="s">
        <v>569</v>
      </c>
      <c r="E15" s="346" t="s">
        <v>218</v>
      </c>
      <c r="F15" s="58"/>
      <c r="G15" s="59"/>
      <c r="H15" s="263"/>
      <c r="I15" s="59"/>
      <c r="J15" s="263"/>
      <c r="K15" s="59"/>
      <c r="L15" s="263"/>
      <c r="M15" s="59"/>
      <c r="N15" s="59"/>
      <c r="O15" s="58"/>
      <c r="P15" s="78"/>
      <c r="Q15" s="439"/>
      <c r="R15" s="440" t="str">
        <f t="shared" si="5"/>
        <v>위성단말 케이블AWG20X6C</v>
      </c>
      <c r="S15" s="441" t="str">
        <f t="shared" si="6"/>
        <v>m</v>
      </c>
      <c r="T15" s="442">
        <f t="shared" si="7"/>
        <v>0</v>
      </c>
      <c r="U15" s="443">
        <f t="shared" si="8"/>
        <v>11</v>
      </c>
    </row>
    <row r="16" spans="1:21" s="19" customFormat="1" ht="26.1" customHeight="1">
      <c r="A16" s="16"/>
      <c r="B16" s="344"/>
      <c r="C16" s="345"/>
      <c r="D16" s="345"/>
      <c r="E16" s="346"/>
      <c r="F16" s="58"/>
      <c r="G16" s="59"/>
      <c r="H16" s="263"/>
      <c r="I16" s="59"/>
      <c r="J16" s="263"/>
      <c r="K16" s="59"/>
      <c r="L16" s="263"/>
      <c r="M16" s="59"/>
      <c r="N16" s="59"/>
      <c r="O16" s="58"/>
      <c r="P16" s="78"/>
      <c r="Q16" s="439"/>
      <c r="R16" s="440"/>
      <c r="S16" s="441"/>
      <c r="T16" s="442"/>
      <c r="U16" s="443"/>
    </row>
    <row r="17" spans="1:21" s="19" customFormat="1" ht="26.1" customHeight="1">
      <c r="A17" s="16"/>
      <c r="B17" s="598"/>
      <c r="C17" s="599" t="s">
        <v>72</v>
      </c>
      <c r="D17" s="345"/>
      <c r="E17" s="346"/>
      <c r="F17" s="58"/>
      <c r="G17" s="59"/>
      <c r="H17" s="263"/>
      <c r="I17" s="59"/>
      <c r="J17" s="263"/>
      <c r="K17" s="59"/>
      <c r="L17" s="263"/>
      <c r="M17" s="59"/>
      <c r="N17" s="59"/>
      <c r="O17" s="58"/>
      <c r="P17" s="78"/>
      <c r="Q17" s="439"/>
      <c r="R17" s="440" t="str">
        <f t="shared" si="5"/>
        <v>2. 송수신설비</v>
      </c>
      <c r="S17" s="441">
        <f t="shared" si="6"/>
        <v>0</v>
      </c>
      <c r="T17" s="442">
        <f t="shared" si="7"/>
        <v>0</v>
      </c>
      <c r="U17" s="443">
        <f t="shared" si="8"/>
        <v>0</v>
      </c>
    </row>
    <row r="18" spans="1:21" s="19" customFormat="1" ht="26.1" customHeight="1">
      <c r="A18" s="16"/>
      <c r="B18" s="344">
        <f>B15+1</f>
        <v>12</v>
      </c>
      <c r="C18" s="345" t="s">
        <v>2060</v>
      </c>
      <c r="D18" s="345" t="s">
        <v>365</v>
      </c>
      <c r="E18" s="346" t="s">
        <v>13</v>
      </c>
      <c r="F18" s="58"/>
      <c r="G18" s="59"/>
      <c r="H18" s="263"/>
      <c r="I18" s="59"/>
      <c r="J18" s="263"/>
      <c r="K18" s="59"/>
      <c r="L18" s="263"/>
      <c r="M18" s="59"/>
      <c r="N18" s="59"/>
      <c r="O18" s="58"/>
      <c r="P18" s="78"/>
      <c r="Q18" s="439"/>
      <c r="R18" s="440" t="str">
        <f t="shared" ref="R18:R20" si="9">CONCATENATE(C18,D18)</f>
        <v>VHF 송수신기10W 저전력형, 150MHz 대역</v>
      </c>
      <c r="S18" s="441" t="str">
        <f t="shared" ref="S18:S20" si="10">E18</f>
        <v>대</v>
      </c>
      <c r="T18" s="442">
        <f t="shared" ref="T18:T20" si="11">F18</f>
        <v>0</v>
      </c>
      <c r="U18" s="443">
        <f t="shared" ref="U18:U20" si="12">B18</f>
        <v>12</v>
      </c>
    </row>
    <row r="19" spans="1:21" s="19" customFormat="1" ht="26.1" customHeight="1">
      <c r="A19" s="16"/>
      <c r="B19" s="344">
        <f>B18+1</f>
        <v>13</v>
      </c>
      <c r="C19" s="345" t="s">
        <v>1731</v>
      </c>
      <c r="D19" s="345" t="s">
        <v>1631</v>
      </c>
      <c r="E19" s="346" t="s">
        <v>30</v>
      </c>
      <c r="F19" s="58"/>
      <c r="G19" s="59"/>
      <c r="H19" s="263"/>
      <c r="I19" s="59"/>
      <c r="J19" s="263"/>
      <c r="K19" s="59"/>
      <c r="L19" s="263"/>
      <c r="M19" s="59"/>
      <c r="N19" s="59"/>
      <c r="O19" s="58"/>
      <c r="P19" s="78"/>
      <c r="Q19" s="439"/>
      <c r="R19" s="440" t="str">
        <f t="shared" ref="R19" si="13">CONCATENATE(C19,D19)</f>
        <v>안테나 폴아연용융 도금, 6M, 제작사양, 설치 포함</v>
      </c>
      <c r="S19" s="441" t="str">
        <f t="shared" ref="S19" si="14">E19</f>
        <v>식</v>
      </c>
      <c r="T19" s="442">
        <f t="shared" ref="T19" si="15">F19</f>
        <v>0</v>
      </c>
      <c r="U19" s="443">
        <f t="shared" ref="U19" si="16">B19</f>
        <v>13</v>
      </c>
    </row>
    <row r="20" spans="1:21" s="19" customFormat="1" ht="26.1" customHeight="1">
      <c r="A20" s="16"/>
      <c r="B20" s="344">
        <f>B19+1</f>
        <v>14</v>
      </c>
      <c r="C20" s="345" t="s">
        <v>2061</v>
      </c>
      <c r="D20" s="345" t="s">
        <v>1388</v>
      </c>
      <c r="E20" s="346" t="s">
        <v>1467</v>
      </c>
      <c r="F20" s="58"/>
      <c r="G20" s="59"/>
      <c r="H20" s="263"/>
      <c r="I20" s="59"/>
      <c r="J20" s="263"/>
      <c r="K20" s="59"/>
      <c r="L20" s="263"/>
      <c r="M20" s="59"/>
      <c r="N20" s="59"/>
      <c r="O20" s="58"/>
      <c r="P20" s="78"/>
      <c r="Q20" s="439"/>
      <c r="R20" s="440" t="str">
        <f t="shared" si="9"/>
        <v>VHF안테나(3소자)야기3소자, 150㎒ 대역</v>
      </c>
      <c r="S20" s="441" t="str">
        <f t="shared" si="10"/>
        <v>기</v>
      </c>
      <c r="T20" s="442">
        <f t="shared" si="11"/>
        <v>0</v>
      </c>
      <c r="U20" s="443">
        <f t="shared" si="12"/>
        <v>14</v>
      </c>
    </row>
    <row r="21" spans="1:21" s="19" customFormat="1" ht="26.1" customHeight="1">
      <c r="A21" s="16"/>
      <c r="B21" s="344">
        <f>B20+1</f>
        <v>15</v>
      </c>
      <c r="C21" s="345" t="s">
        <v>568</v>
      </c>
      <c r="D21" s="345" t="s">
        <v>371</v>
      </c>
      <c r="E21" s="346" t="s">
        <v>13</v>
      </c>
      <c r="F21" s="58"/>
      <c r="G21" s="59"/>
      <c r="H21" s="263"/>
      <c r="I21" s="59"/>
      <c r="J21" s="263"/>
      <c r="K21" s="59"/>
      <c r="L21" s="263"/>
      <c r="M21" s="59"/>
      <c r="N21" s="59"/>
      <c r="O21" s="58"/>
      <c r="P21" s="78"/>
      <c r="Q21" s="439"/>
      <c r="R21" s="440" t="str">
        <f t="shared" si="5"/>
        <v>VHF안테나 가대폴 거치형(제작사양)</v>
      </c>
      <c r="S21" s="441" t="str">
        <f t="shared" si="6"/>
        <v>대</v>
      </c>
      <c r="T21" s="442">
        <f t="shared" si="7"/>
        <v>0</v>
      </c>
      <c r="U21" s="443">
        <f t="shared" si="8"/>
        <v>15</v>
      </c>
    </row>
    <row r="22" spans="1:21" s="19" customFormat="1" ht="26.1" customHeight="1">
      <c r="A22" s="16"/>
      <c r="B22" s="344">
        <f t="shared" ref="B22:B23" si="17">B21+1</f>
        <v>16</v>
      </c>
      <c r="C22" s="345" t="s">
        <v>1677</v>
      </c>
      <c r="D22" s="345" t="s">
        <v>1675</v>
      </c>
      <c r="E22" s="346" t="s">
        <v>218</v>
      </c>
      <c r="F22" s="58"/>
      <c r="G22" s="59"/>
      <c r="H22" s="263"/>
      <c r="I22" s="59"/>
      <c r="J22" s="263"/>
      <c r="K22" s="59"/>
      <c r="L22" s="263"/>
      <c r="M22" s="59"/>
      <c r="N22" s="59"/>
      <c r="O22" s="58"/>
      <c r="P22" s="78"/>
      <c r="Q22" s="439"/>
      <c r="R22" s="440" t="str">
        <f t="shared" si="5"/>
        <v>동축케이블(급전선)ECX 10D-2V, 15m, 동축콘넥터 포함</v>
      </c>
      <c r="S22" s="441" t="str">
        <f t="shared" si="6"/>
        <v>m</v>
      </c>
      <c r="T22" s="442">
        <f t="shared" si="7"/>
        <v>0</v>
      </c>
      <c r="U22" s="443">
        <f t="shared" si="8"/>
        <v>16</v>
      </c>
    </row>
    <row r="23" spans="1:21" s="19" customFormat="1" ht="26.1" customHeight="1">
      <c r="A23" s="16"/>
      <c r="B23" s="344">
        <f t="shared" si="17"/>
        <v>17</v>
      </c>
      <c r="C23" s="345" t="s">
        <v>2062</v>
      </c>
      <c r="D23" s="345" t="s">
        <v>82</v>
      </c>
      <c r="E23" s="346" t="s">
        <v>219</v>
      </c>
      <c r="F23" s="58"/>
      <c r="G23" s="59"/>
      <c r="H23" s="263"/>
      <c r="I23" s="59"/>
      <c r="J23" s="263"/>
      <c r="K23" s="59"/>
      <c r="L23" s="263"/>
      <c r="M23" s="59"/>
      <c r="N23" s="59"/>
      <c r="O23" s="58"/>
      <c r="P23" s="78"/>
      <c r="Q23" s="439"/>
      <c r="R23" s="440" t="str">
        <f t="shared" si="5"/>
        <v>동축보안기BYW-N형/50C, 피더형</v>
      </c>
      <c r="S23" s="441" t="str">
        <f t="shared" si="6"/>
        <v>개</v>
      </c>
      <c r="T23" s="442">
        <f t="shared" si="7"/>
        <v>0</v>
      </c>
      <c r="U23" s="443">
        <f t="shared" si="8"/>
        <v>17</v>
      </c>
    </row>
    <row r="24" spans="1:21" s="19" customFormat="1" ht="26.1" customHeight="1">
      <c r="A24" s="16"/>
      <c r="B24" s="344"/>
      <c r="C24" s="345"/>
      <c r="D24" s="345"/>
      <c r="E24" s="346"/>
      <c r="F24" s="58"/>
      <c r="G24" s="59"/>
      <c r="H24" s="263"/>
      <c r="I24" s="59"/>
      <c r="J24" s="263"/>
      <c r="K24" s="59"/>
      <c r="L24" s="263"/>
      <c r="M24" s="59"/>
      <c r="N24" s="59"/>
      <c r="O24" s="58"/>
      <c r="P24" s="78"/>
      <c r="Q24" s="439"/>
      <c r="R24" s="440"/>
      <c r="S24" s="441"/>
      <c r="T24" s="442"/>
      <c r="U24" s="443">
        <f t="shared" si="8"/>
        <v>0</v>
      </c>
    </row>
    <row r="25" spans="1:21" s="19" customFormat="1" ht="26.1" customHeight="1">
      <c r="A25" s="16"/>
      <c r="B25" s="598"/>
      <c r="C25" s="599" t="s">
        <v>83</v>
      </c>
      <c r="D25" s="345"/>
      <c r="E25" s="346"/>
      <c r="F25" s="58"/>
      <c r="G25" s="59"/>
      <c r="H25" s="263"/>
      <c r="I25" s="59"/>
      <c r="J25" s="263"/>
      <c r="K25" s="59"/>
      <c r="L25" s="263"/>
      <c r="M25" s="59"/>
      <c r="N25" s="59"/>
      <c r="O25" s="58"/>
      <c r="P25" s="78"/>
      <c r="Q25" s="439"/>
      <c r="R25" s="440" t="str">
        <f t="shared" si="5"/>
        <v>3. 수문관측설비</v>
      </c>
      <c r="S25" s="441">
        <f t="shared" si="6"/>
        <v>0</v>
      </c>
      <c r="T25" s="442">
        <f t="shared" si="7"/>
        <v>0</v>
      </c>
      <c r="U25" s="443">
        <f t="shared" si="8"/>
        <v>0</v>
      </c>
    </row>
    <row r="26" spans="1:21" s="19" customFormat="1" ht="26.1" customHeight="1">
      <c r="A26" s="16"/>
      <c r="B26" s="344">
        <f>B23+1</f>
        <v>18</v>
      </c>
      <c r="C26" s="345" t="s">
        <v>167</v>
      </c>
      <c r="D26" s="345" t="s">
        <v>1381</v>
      </c>
      <c r="E26" s="346" t="s">
        <v>30</v>
      </c>
      <c r="F26" s="58"/>
      <c r="G26" s="59"/>
      <c r="H26" s="263"/>
      <c r="I26" s="59"/>
      <c r="J26" s="263"/>
      <c r="K26" s="59"/>
      <c r="L26" s="263"/>
      <c r="M26" s="59"/>
      <c r="N26" s="59"/>
      <c r="O26" s="58"/>
      <c r="P26" s="78"/>
      <c r="Q26" s="439"/>
      <c r="R26" s="440" t="str">
        <f t="shared" si="5"/>
        <v>레이더식 수위계80GHz, 검정, 단품</v>
      </c>
      <c r="S26" s="441" t="str">
        <f t="shared" si="6"/>
        <v>식</v>
      </c>
      <c r="T26" s="442">
        <f t="shared" si="7"/>
        <v>0</v>
      </c>
      <c r="U26" s="443">
        <f t="shared" si="8"/>
        <v>18</v>
      </c>
    </row>
    <row r="27" spans="1:21" s="19" customFormat="1" ht="26.1" customHeight="1">
      <c r="A27" s="16"/>
      <c r="B27" s="344">
        <f t="shared" ref="B27:B78" si="18">B26+1</f>
        <v>19</v>
      </c>
      <c r="C27" s="345" t="s">
        <v>2454</v>
      </c>
      <c r="D27" s="345" t="s">
        <v>1670</v>
      </c>
      <c r="E27" s="346" t="s">
        <v>13</v>
      </c>
      <c r="F27" s="58"/>
      <c r="G27" s="59"/>
      <c r="H27" s="263"/>
      <c r="I27" s="59"/>
      <c r="J27" s="263"/>
      <c r="K27" s="59"/>
      <c r="L27" s="263"/>
      <c r="M27" s="59"/>
      <c r="N27" s="59"/>
      <c r="O27" s="58"/>
      <c r="P27" s="78"/>
      <c r="Q27" s="439"/>
      <c r="R27" s="440" t="str">
        <f t="shared" si="5"/>
        <v>레이더식수위계 거치대1.2mx200(mm)</v>
      </c>
      <c r="S27" s="441" t="str">
        <f t="shared" si="6"/>
        <v>대</v>
      </c>
      <c r="T27" s="442">
        <f t="shared" si="7"/>
        <v>0</v>
      </c>
      <c r="U27" s="443">
        <f t="shared" si="8"/>
        <v>19</v>
      </c>
    </row>
    <row r="28" spans="1:21" s="19" customFormat="1" ht="26.1" customHeight="1">
      <c r="A28" s="16"/>
      <c r="B28" s="344">
        <f t="shared" si="18"/>
        <v>20</v>
      </c>
      <c r="C28" s="345" t="s">
        <v>2455</v>
      </c>
      <c r="D28" s="345" t="s">
        <v>1671</v>
      </c>
      <c r="E28" s="346" t="s">
        <v>13</v>
      </c>
      <c r="F28" s="58"/>
      <c r="G28" s="59"/>
      <c r="H28" s="263"/>
      <c r="I28" s="59"/>
      <c r="J28" s="263"/>
      <c r="K28" s="59"/>
      <c r="L28" s="263"/>
      <c r="M28" s="59"/>
      <c r="N28" s="59"/>
      <c r="O28" s="58"/>
      <c r="P28" s="78"/>
      <c r="Q28" s="439"/>
      <c r="R28" s="440" t="str">
        <f t="shared" si="5"/>
        <v>레이더식수위계 보호함SUS, 300x300x300(mm)</v>
      </c>
      <c r="S28" s="441" t="str">
        <f t="shared" si="6"/>
        <v>대</v>
      </c>
      <c r="T28" s="442">
        <f t="shared" si="7"/>
        <v>0</v>
      </c>
      <c r="U28" s="443">
        <f t="shared" si="8"/>
        <v>20</v>
      </c>
    </row>
    <row r="29" spans="1:21" s="19" customFormat="1" ht="26.1" customHeight="1">
      <c r="A29" s="16"/>
      <c r="B29" s="655">
        <f t="shared" si="18"/>
        <v>21</v>
      </c>
      <c r="C29" s="656" t="s">
        <v>1685</v>
      </c>
      <c r="D29" s="656" t="s">
        <v>1738</v>
      </c>
      <c r="E29" s="641" t="s">
        <v>13</v>
      </c>
      <c r="F29" s="657"/>
      <c r="G29" s="658"/>
      <c r="H29" s="659"/>
      <c r="I29" s="658"/>
      <c r="J29" s="659"/>
      <c r="K29" s="658"/>
      <c r="L29" s="659"/>
      <c r="M29" s="658"/>
      <c r="N29" s="658"/>
      <c r="O29" s="657"/>
      <c r="P29" s="660"/>
      <c r="Q29" s="439"/>
      <c r="R29" s="440" t="str">
        <f t="shared" ref="R29" si="19">CONCATENATE(C29,D29)</f>
        <v>전원케이블 정션박스150*150*90</v>
      </c>
      <c r="S29" s="441" t="str">
        <f t="shared" ref="S29" si="20">E29</f>
        <v>대</v>
      </c>
      <c r="T29" s="442">
        <f t="shared" ref="T29" si="21">F29</f>
        <v>0</v>
      </c>
      <c r="U29" s="443">
        <f t="shared" ref="U29" si="22">B29</f>
        <v>21</v>
      </c>
    </row>
    <row r="30" spans="1:21" s="19" customFormat="1" ht="26.1" customHeight="1">
      <c r="A30" s="16"/>
      <c r="B30" s="650">
        <f t="shared" si="18"/>
        <v>22</v>
      </c>
      <c r="C30" s="651" t="s">
        <v>1952</v>
      </c>
      <c r="D30" s="651" t="s">
        <v>1960</v>
      </c>
      <c r="E30" s="652" t="s">
        <v>13</v>
      </c>
      <c r="F30" s="653"/>
      <c r="G30" s="654"/>
      <c r="H30" s="594"/>
      <c r="I30" s="654"/>
      <c r="J30" s="594"/>
      <c r="K30" s="654"/>
      <c r="L30" s="594"/>
      <c r="M30" s="654"/>
      <c r="N30" s="654"/>
      <c r="O30" s="653"/>
      <c r="P30" s="596"/>
      <c r="Q30" s="439"/>
      <c r="R30" s="440" t="str">
        <f t="shared" ref="R30:R44" si="23">CONCATENATE(C30,D30)</f>
        <v>수위계(리드스위치식)(1.0m)1.0m 계측</v>
      </c>
      <c r="S30" s="441" t="str">
        <f t="shared" ref="S30:S44" si="24">E30</f>
        <v>대</v>
      </c>
      <c r="T30" s="442">
        <f t="shared" ref="T30:T44" si="25">F30</f>
        <v>0</v>
      </c>
      <c r="U30" s="443">
        <f t="shared" ref="U30:U44" si="26">B30</f>
        <v>22</v>
      </c>
    </row>
    <row r="31" spans="1:21" s="19" customFormat="1" ht="26.1" customHeight="1">
      <c r="A31" s="16"/>
      <c r="B31" s="344">
        <f t="shared" si="18"/>
        <v>23</v>
      </c>
      <c r="C31" s="345" t="s">
        <v>1954</v>
      </c>
      <c r="D31" s="345" t="s">
        <v>1962</v>
      </c>
      <c r="E31" s="346" t="s">
        <v>13</v>
      </c>
      <c r="F31" s="58"/>
      <c r="G31" s="59"/>
      <c r="H31" s="263"/>
      <c r="I31" s="59"/>
      <c r="J31" s="263"/>
      <c r="K31" s="59"/>
      <c r="L31" s="263"/>
      <c r="M31" s="59"/>
      <c r="N31" s="59"/>
      <c r="O31" s="58"/>
      <c r="P31" s="78"/>
      <c r="Q31" s="439"/>
      <c r="R31" s="440" t="str">
        <f t="shared" si="23"/>
        <v>수위계(리드스위치식)(1.5m)1.5m 계측</v>
      </c>
      <c r="S31" s="441" t="str">
        <f t="shared" si="24"/>
        <v>대</v>
      </c>
      <c r="T31" s="442">
        <f t="shared" si="25"/>
        <v>0</v>
      </c>
      <c r="U31" s="443">
        <f t="shared" si="26"/>
        <v>23</v>
      </c>
    </row>
    <row r="32" spans="1:21" s="19" customFormat="1" ht="26.1" customHeight="1">
      <c r="A32" s="16"/>
      <c r="B32" s="344">
        <f t="shared" si="18"/>
        <v>24</v>
      </c>
      <c r="C32" s="345" t="s">
        <v>1956</v>
      </c>
      <c r="D32" s="345" t="s">
        <v>1964</v>
      </c>
      <c r="E32" s="346" t="s">
        <v>13</v>
      </c>
      <c r="F32" s="58"/>
      <c r="G32" s="59"/>
      <c r="H32" s="263"/>
      <c r="I32" s="59"/>
      <c r="J32" s="263"/>
      <c r="K32" s="59"/>
      <c r="L32" s="263"/>
      <c r="M32" s="59"/>
      <c r="N32" s="59"/>
      <c r="O32" s="58"/>
      <c r="P32" s="78"/>
      <c r="Q32" s="439"/>
      <c r="R32" s="440" t="str">
        <f t="shared" si="23"/>
        <v>수위계(리드스위치식)(2.0m)2.0m 계측</v>
      </c>
      <c r="S32" s="441" t="str">
        <f t="shared" si="24"/>
        <v>대</v>
      </c>
      <c r="T32" s="442">
        <f t="shared" si="25"/>
        <v>0</v>
      </c>
      <c r="U32" s="443">
        <f t="shared" si="26"/>
        <v>24</v>
      </c>
    </row>
    <row r="33" spans="1:21" s="19" customFormat="1" ht="26.1" customHeight="1">
      <c r="A33" s="16"/>
      <c r="B33" s="344">
        <f t="shared" ref="B33:B54" si="27">B32+1</f>
        <v>25</v>
      </c>
      <c r="C33" s="345" t="s">
        <v>1957</v>
      </c>
      <c r="D33" s="345" t="s">
        <v>1965</v>
      </c>
      <c r="E33" s="346" t="s">
        <v>13</v>
      </c>
      <c r="F33" s="58"/>
      <c r="G33" s="59"/>
      <c r="H33" s="263"/>
      <c r="I33" s="59"/>
      <c r="J33" s="263"/>
      <c r="K33" s="59"/>
      <c r="L33" s="263"/>
      <c r="M33" s="59"/>
      <c r="N33" s="59"/>
      <c r="O33" s="58"/>
      <c r="P33" s="78"/>
      <c r="Q33" s="439"/>
      <c r="R33" s="440" t="str">
        <f t="shared" si="23"/>
        <v>수위계(리드스위치식)(2.5m)2.5m 계측</v>
      </c>
      <c r="S33" s="441" t="str">
        <f t="shared" si="24"/>
        <v>대</v>
      </c>
      <c r="T33" s="442">
        <f t="shared" si="25"/>
        <v>0</v>
      </c>
      <c r="U33" s="443">
        <f t="shared" si="26"/>
        <v>25</v>
      </c>
    </row>
    <row r="34" spans="1:21" s="19" customFormat="1" ht="26.1" customHeight="1">
      <c r="A34" s="16"/>
      <c r="B34" s="344">
        <f t="shared" si="27"/>
        <v>26</v>
      </c>
      <c r="C34" s="345" t="s">
        <v>1959</v>
      </c>
      <c r="D34" s="345" t="s">
        <v>1967</v>
      </c>
      <c r="E34" s="346" t="s">
        <v>13</v>
      </c>
      <c r="F34" s="58"/>
      <c r="G34" s="59"/>
      <c r="H34" s="263"/>
      <c r="I34" s="59"/>
      <c r="J34" s="263"/>
      <c r="K34" s="59"/>
      <c r="L34" s="263"/>
      <c r="M34" s="59"/>
      <c r="N34" s="59"/>
      <c r="O34" s="58"/>
      <c r="P34" s="78"/>
      <c r="Q34" s="439"/>
      <c r="R34" s="440" t="str">
        <f t="shared" si="23"/>
        <v>수위계(리드스위치식)(3.0m)3.0m 계측</v>
      </c>
      <c r="S34" s="441" t="str">
        <f t="shared" si="24"/>
        <v>대</v>
      </c>
      <c r="T34" s="442">
        <f t="shared" si="25"/>
        <v>0</v>
      </c>
      <c r="U34" s="443">
        <f t="shared" si="26"/>
        <v>26</v>
      </c>
    </row>
    <row r="35" spans="1:21" s="19" customFormat="1" ht="26.1" customHeight="1">
      <c r="A35" s="16"/>
      <c r="B35" s="344">
        <f t="shared" si="27"/>
        <v>27</v>
      </c>
      <c r="C35" s="345" t="s">
        <v>2063</v>
      </c>
      <c r="D35" s="345" t="s">
        <v>2064</v>
      </c>
      <c r="E35" s="346" t="s">
        <v>13</v>
      </c>
      <c r="F35" s="58"/>
      <c r="G35" s="59"/>
      <c r="H35" s="263"/>
      <c r="I35" s="59"/>
      <c r="J35" s="263"/>
      <c r="K35" s="59"/>
      <c r="L35" s="263"/>
      <c r="M35" s="59"/>
      <c r="N35" s="59"/>
      <c r="O35" s="58"/>
      <c r="P35" s="78"/>
      <c r="Q35" s="439"/>
      <c r="R35" s="440" t="str">
        <f t="shared" si="23"/>
        <v>수위계(리드스위치식)(3.5m)3.5m 계측</v>
      </c>
      <c r="S35" s="441" t="str">
        <f t="shared" si="24"/>
        <v>대</v>
      </c>
      <c r="T35" s="442">
        <f t="shared" si="25"/>
        <v>0</v>
      </c>
      <c r="U35" s="443">
        <f t="shared" si="26"/>
        <v>27</v>
      </c>
    </row>
    <row r="36" spans="1:21" s="19" customFormat="1" ht="26.1" customHeight="1">
      <c r="A36" s="16"/>
      <c r="B36" s="344">
        <f t="shared" si="27"/>
        <v>28</v>
      </c>
      <c r="C36" s="345" t="s">
        <v>2007</v>
      </c>
      <c r="D36" s="345" t="s">
        <v>2065</v>
      </c>
      <c r="E36" s="346" t="s">
        <v>218</v>
      </c>
      <c r="F36" s="58"/>
      <c r="G36" s="59"/>
      <c r="H36" s="263"/>
      <c r="I36" s="59"/>
      <c r="J36" s="263"/>
      <c r="K36" s="59"/>
      <c r="L36" s="263"/>
      <c r="M36" s="59"/>
      <c r="N36" s="59"/>
      <c r="O36" s="58"/>
      <c r="P36" s="78"/>
      <c r="Q36" s="439"/>
      <c r="R36" s="440" t="str">
        <f t="shared" ref="R36:R37" si="28">CONCATENATE(C36,D36)</f>
        <v>전원선(2.5㎟)VCT-2.5㎟-2C</v>
      </c>
      <c r="S36" s="441" t="str">
        <f t="shared" ref="S36:S37" si="29">E36</f>
        <v>m</v>
      </c>
      <c r="T36" s="442">
        <f t="shared" ref="T36:T37" si="30">F36</f>
        <v>0</v>
      </c>
      <c r="U36" s="443">
        <f t="shared" ref="U36:U37" si="31">B36</f>
        <v>28</v>
      </c>
    </row>
    <row r="37" spans="1:21" s="19" customFormat="1" ht="26.1" customHeight="1">
      <c r="A37" s="16"/>
      <c r="B37" s="344">
        <f t="shared" si="27"/>
        <v>29</v>
      </c>
      <c r="C37" s="345" t="s">
        <v>2066</v>
      </c>
      <c r="D37" s="345" t="s">
        <v>2008</v>
      </c>
      <c r="E37" s="346" t="s">
        <v>218</v>
      </c>
      <c r="F37" s="58"/>
      <c r="G37" s="59"/>
      <c r="H37" s="263"/>
      <c r="I37" s="59"/>
      <c r="J37" s="263"/>
      <c r="K37" s="59"/>
      <c r="L37" s="263"/>
      <c r="M37" s="59"/>
      <c r="N37" s="59"/>
      <c r="O37" s="58"/>
      <c r="P37" s="78"/>
      <c r="Q37" s="439"/>
      <c r="R37" s="440" t="str">
        <f t="shared" si="28"/>
        <v>리드스위치식 수위계 신호선CPEV-S-0.65㎜-20P</v>
      </c>
      <c r="S37" s="441" t="str">
        <f t="shared" si="29"/>
        <v>m</v>
      </c>
      <c r="T37" s="442">
        <f t="shared" si="30"/>
        <v>0</v>
      </c>
      <c r="U37" s="443">
        <f t="shared" si="31"/>
        <v>29</v>
      </c>
    </row>
    <row r="38" spans="1:21" s="19" customFormat="1" ht="26.1" customHeight="1">
      <c r="A38" s="16"/>
      <c r="B38" s="344">
        <f t="shared" si="27"/>
        <v>30</v>
      </c>
      <c r="C38" s="345" t="s">
        <v>2433</v>
      </c>
      <c r="D38" s="345" t="s">
        <v>2067</v>
      </c>
      <c r="E38" s="346" t="s">
        <v>13</v>
      </c>
      <c r="F38" s="58"/>
      <c r="G38" s="59"/>
      <c r="H38" s="263"/>
      <c r="I38" s="59"/>
      <c r="J38" s="263"/>
      <c r="K38" s="59"/>
      <c r="L38" s="263"/>
      <c r="M38" s="59"/>
      <c r="N38" s="59"/>
      <c r="O38" s="58"/>
      <c r="P38" s="78"/>
      <c r="Q38" s="439"/>
      <c r="R38" s="440" t="str">
        <f t="shared" ref="R38:R39" si="32">CONCATENATE(C38,D38)</f>
        <v>리드식 코더리드식용</v>
      </c>
      <c r="S38" s="441" t="str">
        <f t="shared" ref="S38:S39" si="33">E38</f>
        <v>대</v>
      </c>
      <c r="T38" s="442">
        <f t="shared" ref="T38:T39" si="34">F38</f>
        <v>0</v>
      </c>
      <c r="U38" s="443">
        <f t="shared" ref="U38:U39" si="35">B38</f>
        <v>30</v>
      </c>
    </row>
    <row r="39" spans="1:21" s="19" customFormat="1" ht="26.1" customHeight="1">
      <c r="A39" s="16"/>
      <c r="B39" s="344">
        <f t="shared" si="27"/>
        <v>31</v>
      </c>
      <c r="C39" s="345" t="s">
        <v>2012</v>
      </c>
      <c r="D39" s="345" t="s">
        <v>2067</v>
      </c>
      <c r="E39" s="346" t="s">
        <v>13</v>
      </c>
      <c r="F39" s="58"/>
      <c r="G39" s="59"/>
      <c r="H39" s="263"/>
      <c r="I39" s="59"/>
      <c r="J39" s="263"/>
      <c r="K39" s="59"/>
      <c r="L39" s="263"/>
      <c r="M39" s="59"/>
      <c r="N39" s="59"/>
      <c r="O39" s="58"/>
      <c r="P39" s="78"/>
      <c r="Q39" s="439"/>
      <c r="R39" s="440" t="str">
        <f t="shared" si="32"/>
        <v>선간피뢰기리드식용</v>
      </c>
      <c r="S39" s="441" t="str">
        <f t="shared" si="33"/>
        <v>대</v>
      </c>
      <c r="T39" s="442">
        <f t="shared" si="34"/>
        <v>0</v>
      </c>
      <c r="U39" s="443">
        <f t="shared" si="35"/>
        <v>31</v>
      </c>
    </row>
    <row r="40" spans="1:21" s="19" customFormat="1" ht="26.1" customHeight="1">
      <c r="A40" s="16"/>
      <c r="B40" s="344">
        <f t="shared" si="27"/>
        <v>32</v>
      </c>
      <c r="C40" s="345" t="s">
        <v>2068</v>
      </c>
      <c r="D40" s="345" t="s">
        <v>2067</v>
      </c>
      <c r="E40" s="346" t="s">
        <v>2014</v>
      </c>
      <c r="F40" s="58"/>
      <c r="G40" s="59"/>
      <c r="H40" s="263"/>
      <c r="I40" s="59"/>
      <c r="J40" s="263"/>
      <c r="K40" s="59"/>
      <c r="L40" s="263"/>
      <c r="M40" s="59"/>
      <c r="N40" s="59"/>
      <c r="O40" s="58"/>
      <c r="P40" s="78"/>
      <c r="Q40" s="439"/>
      <c r="R40" s="440" t="str">
        <f t="shared" si="23"/>
        <v>여과기리드식용</v>
      </c>
      <c r="S40" s="441" t="str">
        <f t="shared" si="24"/>
        <v>조</v>
      </c>
      <c r="T40" s="442">
        <f t="shared" si="25"/>
        <v>0</v>
      </c>
      <c r="U40" s="443">
        <f t="shared" si="26"/>
        <v>32</v>
      </c>
    </row>
    <row r="41" spans="1:21" s="19" customFormat="1" ht="26.1" customHeight="1">
      <c r="A41" s="16"/>
      <c r="B41" s="344">
        <f t="shared" si="27"/>
        <v>33</v>
      </c>
      <c r="C41" s="345" t="s">
        <v>2069</v>
      </c>
      <c r="D41" s="345" t="s">
        <v>2067</v>
      </c>
      <c r="E41" s="346" t="s">
        <v>2014</v>
      </c>
      <c r="F41" s="58"/>
      <c r="G41" s="59"/>
      <c r="H41" s="263"/>
      <c r="I41" s="59"/>
      <c r="J41" s="263"/>
      <c r="K41" s="59"/>
      <c r="L41" s="263"/>
      <c r="M41" s="59"/>
      <c r="N41" s="59"/>
      <c r="O41" s="58"/>
      <c r="P41" s="78"/>
      <c r="Q41" s="439"/>
      <c r="R41" s="440" t="str">
        <f t="shared" si="23"/>
        <v>설치금구리드식용</v>
      </c>
      <c r="S41" s="441" t="str">
        <f t="shared" si="24"/>
        <v>조</v>
      </c>
      <c r="T41" s="442">
        <f t="shared" si="25"/>
        <v>0</v>
      </c>
      <c r="U41" s="443">
        <f t="shared" si="26"/>
        <v>33</v>
      </c>
    </row>
    <row r="42" spans="1:21" s="19" customFormat="1" ht="26.1" customHeight="1">
      <c r="A42" s="16"/>
      <c r="B42" s="344">
        <f t="shared" si="27"/>
        <v>34</v>
      </c>
      <c r="C42" s="345" t="s">
        <v>2070</v>
      </c>
      <c r="D42" s="345" t="s">
        <v>2071</v>
      </c>
      <c r="E42" s="346" t="s">
        <v>13</v>
      </c>
      <c r="F42" s="58"/>
      <c r="G42" s="59"/>
      <c r="H42" s="263"/>
      <c r="I42" s="59"/>
      <c r="J42" s="263"/>
      <c r="K42" s="59"/>
      <c r="L42" s="263"/>
      <c r="M42" s="59"/>
      <c r="N42" s="59"/>
      <c r="O42" s="58"/>
      <c r="P42" s="78"/>
      <c r="Q42" s="439"/>
      <c r="R42" s="440" t="str">
        <f t="shared" si="23"/>
        <v>수위계(리드스위치식) 히터100W type</v>
      </c>
      <c r="S42" s="441" t="str">
        <f t="shared" si="24"/>
        <v>대</v>
      </c>
      <c r="T42" s="442">
        <f t="shared" si="25"/>
        <v>0</v>
      </c>
      <c r="U42" s="443">
        <f t="shared" si="26"/>
        <v>34</v>
      </c>
    </row>
    <row r="43" spans="1:21" s="19" customFormat="1" ht="26.1" customHeight="1">
      <c r="A43" s="16"/>
      <c r="B43" s="344">
        <f t="shared" si="27"/>
        <v>35</v>
      </c>
      <c r="C43" s="345" t="s">
        <v>2072</v>
      </c>
      <c r="D43" s="345" t="s">
        <v>2073</v>
      </c>
      <c r="E43" s="346" t="s">
        <v>13</v>
      </c>
      <c r="F43" s="58"/>
      <c r="G43" s="59"/>
      <c r="H43" s="263"/>
      <c r="I43" s="59"/>
      <c r="J43" s="263"/>
      <c r="K43" s="59"/>
      <c r="L43" s="263"/>
      <c r="M43" s="59"/>
      <c r="N43" s="59"/>
      <c r="O43" s="58"/>
      <c r="P43" s="78"/>
      <c r="Q43" s="439"/>
      <c r="R43" s="440" t="str">
        <f t="shared" si="23"/>
        <v>수위계(리드스위치식) 컨트롤러Rack mount type</v>
      </c>
      <c r="S43" s="441" t="str">
        <f t="shared" si="24"/>
        <v>대</v>
      </c>
      <c r="T43" s="442">
        <f t="shared" si="25"/>
        <v>0</v>
      </c>
      <c r="U43" s="443">
        <f t="shared" si="26"/>
        <v>35</v>
      </c>
    </row>
    <row r="44" spans="1:21" s="19" customFormat="1" ht="26.1" customHeight="1">
      <c r="A44" s="16"/>
      <c r="B44" s="344">
        <f t="shared" si="27"/>
        <v>36</v>
      </c>
      <c r="C44" s="345" t="s">
        <v>2074</v>
      </c>
      <c r="D44" s="345" t="s">
        <v>2075</v>
      </c>
      <c r="E44" s="346" t="s">
        <v>13</v>
      </c>
      <c r="F44" s="58"/>
      <c r="G44" s="59"/>
      <c r="H44" s="263"/>
      <c r="I44" s="59"/>
      <c r="J44" s="263"/>
      <c r="K44" s="59"/>
      <c r="L44" s="263"/>
      <c r="M44" s="59"/>
      <c r="N44" s="59"/>
      <c r="O44" s="58"/>
      <c r="P44" s="78"/>
      <c r="Q44" s="439"/>
      <c r="R44" s="440" t="str">
        <f t="shared" si="23"/>
        <v>수위계(리드스위치식) 어레스터리드식용 200V</v>
      </c>
      <c r="S44" s="441" t="str">
        <f t="shared" si="24"/>
        <v>대</v>
      </c>
      <c r="T44" s="442">
        <f t="shared" si="25"/>
        <v>0</v>
      </c>
      <c r="U44" s="443">
        <f t="shared" si="26"/>
        <v>36</v>
      </c>
    </row>
    <row r="45" spans="1:21" s="19" customFormat="1" ht="26.1" customHeight="1">
      <c r="A45" s="16"/>
      <c r="B45" s="344">
        <f t="shared" si="27"/>
        <v>37</v>
      </c>
      <c r="C45" s="345" t="s">
        <v>2076</v>
      </c>
      <c r="D45" s="345" t="s">
        <v>2077</v>
      </c>
      <c r="E45" s="346" t="s">
        <v>2104</v>
      </c>
      <c r="F45" s="58"/>
      <c r="G45" s="59"/>
      <c r="H45" s="263"/>
      <c r="I45" s="59"/>
      <c r="J45" s="263"/>
      <c r="K45" s="59"/>
      <c r="L45" s="263"/>
      <c r="M45" s="59"/>
      <c r="N45" s="59"/>
      <c r="O45" s="58"/>
      <c r="P45" s="78"/>
      <c r="Q45" s="439"/>
      <c r="R45" s="440" t="str">
        <f t="shared" ref="R45:R52" si="36">CONCATENATE(C45,D45)</f>
        <v>리드식 수위계 3.5m 1단 3.5m 2단 교량 시공(가평군 선촌2교)수위계 고정판, 빔고정판 포함, 케이블 배관,스텐 통수망, 현장 시공</v>
      </c>
      <c r="S45" s="441" t="str">
        <f t="shared" ref="S45:S52" si="37">E45</f>
        <v>지점</v>
      </c>
      <c r="T45" s="442">
        <f t="shared" ref="T45:T52" si="38">F45</f>
        <v>0</v>
      </c>
      <c r="U45" s="443">
        <f t="shared" ref="U45:U52" si="39">B45</f>
        <v>37</v>
      </c>
    </row>
    <row r="46" spans="1:21" s="19" customFormat="1" ht="26.1" customHeight="1">
      <c r="A46" s="16"/>
      <c r="B46" s="344">
        <f t="shared" si="27"/>
        <v>38</v>
      </c>
      <c r="C46" s="345" t="s">
        <v>1982</v>
      </c>
      <c r="D46" s="345" t="s">
        <v>2077</v>
      </c>
      <c r="E46" s="346" t="s">
        <v>2104</v>
      </c>
      <c r="F46" s="58"/>
      <c r="G46" s="59"/>
      <c r="H46" s="263"/>
      <c r="I46" s="59"/>
      <c r="J46" s="263"/>
      <c r="K46" s="59"/>
      <c r="L46" s="263"/>
      <c r="M46" s="59"/>
      <c r="N46" s="59"/>
      <c r="O46" s="58"/>
      <c r="P46" s="78"/>
      <c r="Q46" s="439"/>
      <c r="R46" s="440" t="str">
        <f t="shared" si="36"/>
        <v>리드식 수위계 3.5m 1단 1.5m 2단 교량 시공(가평군 화악교)수위계 고정판, 빔고정판 포함, 케이블 배관,스텐 통수망, 현장 시공</v>
      </c>
      <c r="S46" s="441" t="str">
        <f t="shared" si="37"/>
        <v>지점</v>
      </c>
      <c r="T46" s="442">
        <f t="shared" si="38"/>
        <v>0</v>
      </c>
      <c r="U46" s="443">
        <f t="shared" si="39"/>
        <v>38</v>
      </c>
    </row>
    <row r="47" spans="1:21" s="19" customFormat="1" ht="26.1" customHeight="1">
      <c r="A47" s="16"/>
      <c r="B47" s="344">
        <f t="shared" si="27"/>
        <v>39</v>
      </c>
      <c r="C47" s="345" t="s">
        <v>2078</v>
      </c>
      <c r="D47" s="345" t="s">
        <v>2077</v>
      </c>
      <c r="E47" s="346" t="s">
        <v>2104</v>
      </c>
      <c r="F47" s="58"/>
      <c r="G47" s="59"/>
      <c r="H47" s="263"/>
      <c r="I47" s="59"/>
      <c r="J47" s="263"/>
      <c r="K47" s="59"/>
      <c r="L47" s="263"/>
      <c r="M47" s="59"/>
      <c r="N47" s="59"/>
      <c r="O47" s="58"/>
      <c r="P47" s="78"/>
      <c r="Q47" s="439"/>
      <c r="R47" s="440" t="str">
        <f t="shared" si="36"/>
        <v>리드식 수위계 3.5m 1단 1.5m 2단 교량시공(괴산군 월문교)수위계 고정판, 빔고정판 포함, 케이블 배관,스텐 통수망, 현장 시공</v>
      </c>
      <c r="S47" s="441" t="str">
        <f t="shared" si="37"/>
        <v>지점</v>
      </c>
      <c r="T47" s="442">
        <f t="shared" si="38"/>
        <v>0</v>
      </c>
      <c r="U47" s="443">
        <f t="shared" si="39"/>
        <v>39</v>
      </c>
    </row>
    <row r="48" spans="1:21" s="19" customFormat="1" ht="26.1" customHeight="1">
      <c r="A48" s="16"/>
      <c r="B48" s="344">
        <f t="shared" si="27"/>
        <v>40</v>
      </c>
      <c r="C48" s="345" t="s">
        <v>2079</v>
      </c>
      <c r="D48" s="345" t="s">
        <v>2077</v>
      </c>
      <c r="E48" s="346" t="s">
        <v>2104</v>
      </c>
      <c r="F48" s="58"/>
      <c r="G48" s="59"/>
      <c r="H48" s="263"/>
      <c r="I48" s="59"/>
      <c r="J48" s="263"/>
      <c r="K48" s="59"/>
      <c r="L48" s="263"/>
      <c r="M48" s="59"/>
      <c r="N48" s="59"/>
      <c r="O48" s="58"/>
      <c r="P48" s="78"/>
      <c r="Q48" s="439"/>
      <c r="R48" s="440" t="str">
        <f t="shared" si="36"/>
        <v>리드식 수위계 3.5m 1단 교량시공(괴산군 적석교)수위계 고정판, 빔고정판 포함, 케이블 배관,스텐 통수망, 현장 시공</v>
      </c>
      <c r="S48" s="441" t="str">
        <f t="shared" si="37"/>
        <v>지점</v>
      </c>
      <c r="T48" s="442">
        <f t="shared" si="38"/>
        <v>0</v>
      </c>
      <c r="U48" s="443">
        <f t="shared" si="39"/>
        <v>40</v>
      </c>
    </row>
    <row r="49" spans="1:21" s="19" customFormat="1" ht="26.1" customHeight="1">
      <c r="A49" s="16"/>
      <c r="B49" s="344">
        <f t="shared" si="27"/>
        <v>41</v>
      </c>
      <c r="C49" s="345" t="s">
        <v>2080</v>
      </c>
      <c r="D49" s="345" t="s">
        <v>2077</v>
      </c>
      <c r="E49" s="346" t="s">
        <v>2104</v>
      </c>
      <c r="F49" s="58"/>
      <c r="G49" s="59"/>
      <c r="H49" s="263"/>
      <c r="I49" s="59"/>
      <c r="J49" s="263"/>
      <c r="K49" s="59"/>
      <c r="L49" s="263"/>
      <c r="M49" s="59"/>
      <c r="N49" s="59"/>
      <c r="O49" s="58"/>
      <c r="P49" s="78"/>
      <c r="Q49" s="439"/>
      <c r="R49" s="440" t="str">
        <f t="shared" si="36"/>
        <v>리드식 수위계 3.0m 1단 교량시공(아산시 운교교)수위계 고정판, 빔고정판 포함, 케이블 배관,스텐 통수망, 현장 시공</v>
      </c>
      <c r="S49" s="441" t="str">
        <f t="shared" si="37"/>
        <v>지점</v>
      </c>
      <c r="T49" s="442">
        <f t="shared" si="38"/>
        <v>0</v>
      </c>
      <c r="U49" s="443">
        <f t="shared" si="39"/>
        <v>41</v>
      </c>
    </row>
    <row r="50" spans="1:21" s="19" customFormat="1" ht="26.1" customHeight="1">
      <c r="A50" s="16"/>
      <c r="B50" s="344">
        <f t="shared" si="27"/>
        <v>42</v>
      </c>
      <c r="C50" s="345" t="s">
        <v>2081</v>
      </c>
      <c r="D50" s="345" t="s">
        <v>2077</v>
      </c>
      <c r="E50" s="346" t="s">
        <v>2104</v>
      </c>
      <c r="F50" s="58"/>
      <c r="G50" s="59"/>
      <c r="H50" s="263"/>
      <c r="I50" s="59"/>
      <c r="J50" s="263"/>
      <c r="K50" s="59"/>
      <c r="L50" s="263"/>
      <c r="M50" s="59"/>
      <c r="N50" s="59"/>
      <c r="O50" s="58"/>
      <c r="P50" s="78"/>
      <c r="Q50" s="439"/>
      <c r="R50" s="440" t="str">
        <f t="shared" si="36"/>
        <v>리드식 수위계 3.5m 1단 교량시공(안성시 두현교)수위계 고정판, 빔고정판 포함, 케이블 배관,스텐 통수망, 현장 시공</v>
      </c>
      <c r="S50" s="441" t="str">
        <f t="shared" si="37"/>
        <v>지점</v>
      </c>
      <c r="T50" s="442">
        <f t="shared" si="38"/>
        <v>0</v>
      </c>
      <c r="U50" s="443">
        <f t="shared" si="39"/>
        <v>42</v>
      </c>
    </row>
    <row r="51" spans="1:21" s="19" customFormat="1" ht="26.1" customHeight="1">
      <c r="A51" s="16"/>
      <c r="B51" s="344">
        <f t="shared" si="27"/>
        <v>43</v>
      </c>
      <c r="C51" s="345" t="s">
        <v>2082</v>
      </c>
      <c r="D51" s="345" t="s">
        <v>2077</v>
      </c>
      <c r="E51" s="346" t="s">
        <v>2104</v>
      </c>
      <c r="F51" s="58"/>
      <c r="G51" s="59"/>
      <c r="H51" s="263"/>
      <c r="I51" s="59"/>
      <c r="J51" s="263"/>
      <c r="K51" s="59"/>
      <c r="L51" s="263"/>
      <c r="M51" s="59"/>
      <c r="N51" s="59"/>
      <c r="O51" s="58"/>
      <c r="P51" s="78"/>
      <c r="Q51" s="439"/>
      <c r="R51" s="440" t="str">
        <f t="shared" si="36"/>
        <v>리드식 수위계 3.5m 1단 교량시공(용인시 전궁교)수위계 고정판, 빔고정판 포함, 케이블 배관,스텐 통수망, 현장 시공</v>
      </c>
      <c r="S51" s="441" t="str">
        <f t="shared" si="37"/>
        <v>지점</v>
      </c>
      <c r="T51" s="442">
        <f t="shared" si="38"/>
        <v>0</v>
      </c>
      <c r="U51" s="443">
        <f t="shared" si="39"/>
        <v>43</v>
      </c>
    </row>
    <row r="52" spans="1:21" s="19" customFormat="1" ht="26.1" customHeight="1">
      <c r="A52" s="16"/>
      <c r="B52" s="344">
        <f t="shared" si="27"/>
        <v>44</v>
      </c>
      <c r="C52" s="345" t="s">
        <v>2083</v>
      </c>
      <c r="D52" s="345" t="s">
        <v>2077</v>
      </c>
      <c r="E52" s="346" t="s">
        <v>2104</v>
      </c>
      <c r="F52" s="58"/>
      <c r="G52" s="59"/>
      <c r="H52" s="263"/>
      <c r="I52" s="59"/>
      <c r="J52" s="263"/>
      <c r="K52" s="59"/>
      <c r="L52" s="263"/>
      <c r="M52" s="59"/>
      <c r="N52" s="59"/>
      <c r="O52" s="58"/>
      <c r="P52" s="78"/>
      <c r="Q52" s="439"/>
      <c r="R52" s="440" t="str">
        <f t="shared" si="36"/>
        <v>리드식 수위계 3.5m 1단 2.0m 2단 교량시공(의정부시 금신교)수위계 고정판, 빔고정판 포함, 케이블 배관,스텐 통수망, 현장 시공</v>
      </c>
      <c r="S52" s="441" t="str">
        <f t="shared" si="37"/>
        <v>지점</v>
      </c>
      <c r="T52" s="442">
        <f t="shared" si="38"/>
        <v>0</v>
      </c>
      <c r="U52" s="443">
        <f t="shared" si="39"/>
        <v>44</v>
      </c>
    </row>
    <row r="53" spans="1:21" s="19" customFormat="1" ht="26.1" customHeight="1">
      <c r="A53" s="16"/>
      <c r="B53" s="344">
        <f t="shared" si="27"/>
        <v>45</v>
      </c>
      <c r="C53" s="345" t="s">
        <v>2084</v>
      </c>
      <c r="D53" s="345" t="s">
        <v>2077</v>
      </c>
      <c r="E53" s="346" t="s">
        <v>2104</v>
      </c>
      <c r="F53" s="58"/>
      <c r="G53" s="59"/>
      <c r="H53" s="263"/>
      <c r="I53" s="59"/>
      <c r="J53" s="263"/>
      <c r="K53" s="59"/>
      <c r="L53" s="263"/>
      <c r="M53" s="59"/>
      <c r="N53" s="59"/>
      <c r="O53" s="58"/>
      <c r="P53" s="78"/>
      <c r="Q53" s="439"/>
      <c r="R53" s="440" t="str">
        <f t="shared" ref="R53:R55" si="40">CONCATENATE(C53,D53)</f>
        <v>리드식 수위계 3.0m 1단 교량시공(제천시 송계교)수위계 고정판, 빔고정판 포함, 케이블 배관,스텐 통수망, 현장 시공</v>
      </c>
      <c r="S53" s="441" t="str">
        <f t="shared" ref="S53:S55" si="41">E53</f>
        <v>지점</v>
      </c>
      <c r="T53" s="442">
        <f t="shared" ref="T53:T55" si="42">F53</f>
        <v>0</v>
      </c>
      <c r="U53" s="443">
        <f t="shared" ref="U53:U55" si="43">B53</f>
        <v>45</v>
      </c>
    </row>
    <row r="54" spans="1:21" s="19" customFormat="1" ht="26.1" customHeight="1">
      <c r="A54" s="16"/>
      <c r="B54" s="344">
        <f t="shared" si="27"/>
        <v>46</v>
      </c>
      <c r="C54" s="345" t="s">
        <v>2085</v>
      </c>
      <c r="D54" s="345" t="s">
        <v>2077</v>
      </c>
      <c r="E54" s="346" t="s">
        <v>2104</v>
      </c>
      <c r="F54" s="58"/>
      <c r="G54" s="59"/>
      <c r="H54" s="263"/>
      <c r="I54" s="59"/>
      <c r="J54" s="263"/>
      <c r="K54" s="59"/>
      <c r="L54" s="263"/>
      <c r="M54" s="59"/>
      <c r="N54" s="59"/>
      <c r="O54" s="58"/>
      <c r="P54" s="78"/>
      <c r="Q54" s="439"/>
      <c r="R54" s="440" t="str">
        <f t="shared" si="40"/>
        <v>리드식 수위계 3.0m 1단 교량시공(충주시 봉계교)수위계 고정판, 빔고정판 포함, 케이블 배관,스텐 통수망, 현장 시공</v>
      </c>
      <c r="S54" s="441" t="str">
        <f t="shared" si="41"/>
        <v>지점</v>
      </c>
      <c r="T54" s="442">
        <f t="shared" si="42"/>
        <v>0</v>
      </c>
      <c r="U54" s="443">
        <f t="shared" si="43"/>
        <v>46</v>
      </c>
    </row>
    <row r="55" spans="1:21" s="19" customFormat="1" ht="26.1" customHeight="1">
      <c r="A55" s="16"/>
      <c r="B55" s="655">
        <f t="shared" ref="B55:B57" si="44">B54+1</f>
        <v>47</v>
      </c>
      <c r="C55" s="656" t="s">
        <v>2086</v>
      </c>
      <c r="D55" s="656" t="s">
        <v>2077</v>
      </c>
      <c r="E55" s="641" t="s">
        <v>2104</v>
      </c>
      <c r="F55" s="657"/>
      <c r="G55" s="658"/>
      <c r="H55" s="659"/>
      <c r="I55" s="658"/>
      <c r="J55" s="659"/>
      <c r="K55" s="658"/>
      <c r="L55" s="659"/>
      <c r="M55" s="658"/>
      <c r="N55" s="658"/>
      <c r="O55" s="657"/>
      <c r="P55" s="660"/>
      <c r="Q55" s="439"/>
      <c r="R55" s="440" t="str">
        <f t="shared" si="40"/>
        <v>리드식 수위계 3.5m 1단 교량시공(화성시 발안천2교)수위계 고정판, 빔고정판 포함, 케이블 배관,스텐 통수망, 현장 시공</v>
      </c>
      <c r="S55" s="441" t="str">
        <f t="shared" si="41"/>
        <v>지점</v>
      </c>
      <c r="T55" s="442">
        <f t="shared" si="42"/>
        <v>0</v>
      </c>
      <c r="U55" s="443">
        <f t="shared" si="43"/>
        <v>47</v>
      </c>
    </row>
    <row r="56" spans="1:21" s="19" customFormat="1" ht="26.1" customHeight="1">
      <c r="A56" s="16"/>
      <c r="B56" s="650">
        <f t="shared" si="44"/>
        <v>48</v>
      </c>
      <c r="C56" s="651" t="s">
        <v>2399</v>
      </c>
      <c r="D56" s="651" t="s">
        <v>2401</v>
      </c>
      <c r="E56" s="652" t="s">
        <v>2104</v>
      </c>
      <c r="F56" s="653"/>
      <c r="G56" s="654"/>
      <c r="H56" s="594"/>
      <c r="I56" s="654"/>
      <c r="J56" s="594"/>
      <c r="K56" s="654"/>
      <c r="L56" s="594"/>
      <c r="M56" s="654"/>
      <c r="N56" s="654"/>
      <c r="O56" s="653"/>
      <c r="P56" s="596"/>
      <c r="Q56" s="439"/>
      <c r="R56" s="440" t="str">
        <f t="shared" ref="R56" si="45">CONCATENATE(C56,D56)</f>
        <v>구조검토비교량 하중 계산</v>
      </c>
      <c r="S56" s="441" t="str">
        <f t="shared" ref="S56" si="46">E56</f>
        <v>지점</v>
      </c>
      <c r="T56" s="442">
        <f t="shared" ref="T56" si="47">F56</f>
        <v>0</v>
      </c>
      <c r="U56" s="443">
        <f t="shared" ref="U56" si="48">B56</f>
        <v>48</v>
      </c>
    </row>
    <row r="57" spans="1:21" s="19" customFormat="1" ht="26.1" customHeight="1">
      <c r="A57" s="16"/>
      <c r="B57" s="344">
        <f t="shared" si="44"/>
        <v>49</v>
      </c>
      <c r="C57" s="345" t="s">
        <v>2087</v>
      </c>
      <c r="D57" s="345" t="s">
        <v>2088</v>
      </c>
      <c r="E57" s="346" t="s">
        <v>218</v>
      </c>
      <c r="F57" s="58"/>
      <c r="G57" s="59"/>
      <c r="H57" s="263"/>
      <c r="I57" s="59"/>
      <c r="J57" s="263"/>
      <c r="K57" s="59"/>
      <c r="L57" s="263"/>
      <c r="M57" s="59"/>
      <c r="N57" s="59"/>
      <c r="O57" s="58"/>
      <c r="P57" s="78"/>
      <c r="Q57" s="439"/>
      <c r="R57" s="440" t="str">
        <f t="shared" si="5"/>
        <v>UTP 케이블CAT.6</v>
      </c>
      <c r="S57" s="441" t="str">
        <f t="shared" si="6"/>
        <v>m</v>
      </c>
      <c r="T57" s="442">
        <f t="shared" si="7"/>
        <v>0</v>
      </c>
      <c r="U57" s="443">
        <f t="shared" si="8"/>
        <v>49</v>
      </c>
    </row>
    <row r="58" spans="1:21" s="19" customFormat="1" ht="26.1" customHeight="1">
      <c r="A58" s="16"/>
      <c r="B58" s="344">
        <f t="shared" si="18"/>
        <v>50</v>
      </c>
      <c r="C58" s="345" t="s">
        <v>2089</v>
      </c>
      <c r="D58" s="345" t="s">
        <v>570</v>
      </c>
      <c r="E58" s="346" t="s">
        <v>218</v>
      </c>
      <c r="F58" s="58"/>
      <c r="G58" s="59"/>
      <c r="H58" s="263"/>
      <c r="I58" s="59"/>
      <c r="J58" s="263"/>
      <c r="K58" s="59"/>
      <c r="L58" s="263"/>
      <c r="M58" s="59"/>
      <c r="N58" s="59"/>
      <c r="O58" s="58"/>
      <c r="P58" s="78"/>
      <c r="Q58" s="439"/>
      <c r="R58" s="440" t="str">
        <f t="shared" si="5"/>
        <v>제어케이블TRF-CVV-SB 1.5SQ*2C</v>
      </c>
      <c r="S58" s="441" t="str">
        <f t="shared" si="6"/>
        <v>m</v>
      </c>
      <c r="T58" s="442">
        <f t="shared" si="7"/>
        <v>0</v>
      </c>
      <c r="U58" s="443">
        <f t="shared" si="8"/>
        <v>50</v>
      </c>
    </row>
    <row r="59" spans="1:21" s="19" customFormat="1" ht="26.1" customHeight="1">
      <c r="A59" s="16"/>
      <c r="B59" s="344">
        <f t="shared" si="18"/>
        <v>51</v>
      </c>
      <c r="C59" s="345" t="s">
        <v>2090</v>
      </c>
      <c r="D59" s="345" t="s">
        <v>557</v>
      </c>
      <c r="E59" s="346" t="s">
        <v>218</v>
      </c>
      <c r="F59" s="58"/>
      <c r="G59" s="59"/>
      <c r="H59" s="263"/>
      <c r="I59" s="59"/>
      <c r="J59" s="263"/>
      <c r="K59" s="59"/>
      <c r="L59" s="263"/>
      <c r="M59" s="59"/>
      <c r="N59" s="59"/>
      <c r="O59" s="58"/>
      <c r="P59" s="78"/>
      <c r="Q59" s="439"/>
      <c r="R59" s="440" t="str">
        <f t="shared" si="5"/>
        <v>후렉시블 전선관SW, 22㎜</v>
      </c>
      <c r="S59" s="441" t="str">
        <f t="shared" si="6"/>
        <v>m</v>
      </c>
      <c r="T59" s="442">
        <f t="shared" si="7"/>
        <v>0</v>
      </c>
      <c r="U59" s="443">
        <f t="shared" si="8"/>
        <v>51</v>
      </c>
    </row>
    <row r="60" spans="1:21" s="19" customFormat="1" ht="26.1" customHeight="1">
      <c r="A60" s="16"/>
      <c r="B60" s="344">
        <f t="shared" si="18"/>
        <v>52</v>
      </c>
      <c r="C60" s="345" t="s">
        <v>2090</v>
      </c>
      <c r="D60" s="345" t="s">
        <v>2004</v>
      </c>
      <c r="E60" s="346" t="s">
        <v>218</v>
      </c>
      <c r="F60" s="58"/>
      <c r="G60" s="59"/>
      <c r="H60" s="263"/>
      <c r="I60" s="59"/>
      <c r="J60" s="263"/>
      <c r="K60" s="59"/>
      <c r="L60" s="263"/>
      <c r="M60" s="59"/>
      <c r="N60" s="59"/>
      <c r="O60" s="58"/>
      <c r="P60" s="78"/>
      <c r="Q60" s="439"/>
      <c r="R60" s="440" t="str">
        <f t="shared" ref="R60" si="49">CONCATENATE(C60,D60)</f>
        <v>후렉시블 전선관SW, 36㎜</v>
      </c>
      <c r="S60" s="441" t="str">
        <f t="shared" ref="S60" si="50">E60</f>
        <v>m</v>
      </c>
      <c r="T60" s="442">
        <f t="shared" ref="T60" si="51">F60</f>
        <v>0</v>
      </c>
      <c r="U60" s="443">
        <f t="shared" ref="U60" si="52">B60</f>
        <v>52</v>
      </c>
    </row>
    <row r="61" spans="1:21" s="19" customFormat="1" ht="26.1" customHeight="1">
      <c r="A61" s="16"/>
      <c r="B61" s="344">
        <f t="shared" si="18"/>
        <v>53</v>
      </c>
      <c r="C61" s="345" t="s">
        <v>2090</v>
      </c>
      <c r="D61" s="345" t="s">
        <v>1643</v>
      </c>
      <c r="E61" s="346" t="s">
        <v>218</v>
      </c>
      <c r="F61" s="58"/>
      <c r="G61" s="59"/>
      <c r="H61" s="263"/>
      <c r="I61" s="59"/>
      <c r="J61" s="263"/>
      <c r="K61" s="59"/>
      <c r="L61" s="263"/>
      <c r="M61" s="59"/>
      <c r="N61" s="59"/>
      <c r="O61" s="58"/>
      <c r="P61" s="78"/>
      <c r="Q61" s="439"/>
      <c r="R61" s="440" t="str">
        <f t="shared" ref="R61:R62" si="53">CONCATENATE(C61,D61)</f>
        <v>후렉시블 전선관GW, 12㎜</v>
      </c>
      <c r="S61" s="441" t="str">
        <f t="shared" ref="S61:S62" si="54">E61</f>
        <v>m</v>
      </c>
      <c r="T61" s="442">
        <f t="shared" ref="T61:T62" si="55">F61</f>
        <v>0</v>
      </c>
      <c r="U61" s="443">
        <f t="shared" ref="U61:U62" si="56">B61</f>
        <v>53</v>
      </c>
    </row>
    <row r="62" spans="1:21" s="19" customFormat="1" ht="26.1" customHeight="1">
      <c r="A62" s="16"/>
      <c r="B62" s="344">
        <f t="shared" si="18"/>
        <v>54</v>
      </c>
      <c r="C62" s="345" t="s">
        <v>2090</v>
      </c>
      <c r="D62" s="345" t="s">
        <v>1642</v>
      </c>
      <c r="E62" s="346" t="s">
        <v>218</v>
      </c>
      <c r="F62" s="58"/>
      <c r="G62" s="59"/>
      <c r="H62" s="263"/>
      <c r="I62" s="59"/>
      <c r="J62" s="263"/>
      <c r="K62" s="59"/>
      <c r="L62" s="263"/>
      <c r="M62" s="59"/>
      <c r="N62" s="59"/>
      <c r="O62" s="58"/>
      <c r="P62" s="78"/>
      <c r="Q62" s="439"/>
      <c r="R62" s="440" t="str">
        <f t="shared" si="53"/>
        <v>후렉시블 전선관GW, 22㎜</v>
      </c>
      <c r="S62" s="441" t="str">
        <f t="shared" si="54"/>
        <v>m</v>
      </c>
      <c r="T62" s="442">
        <f t="shared" si="55"/>
        <v>0</v>
      </c>
      <c r="U62" s="443">
        <f t="shared" si="56"/>
        <v>54</v>
      </c>
    </row>
    <row r="63" spans="1:21" s="19" customFormat="1" ht="26.1" customHeight="1">
      <c r="A63" s="16"/>
      <c r="B63" s="344">
        <f>B62+1</f>
        <v>55</v>
      </c>
      <c r="C63" s="345" t="s">
        <v>1383</v>
      </c>
      <c r="D63" s="345" t="s">
        <v>570</v>
      </c>
      <c r="E63" s="346" t="s">
        <v>218</v>
      </c>
      <c r="F63" s="58"/>
      <c r="G63" s="59"/>
      <c r="H63" s="263"/>
      <c r="I63" s="59"/>
      <c r="J63" s="263"/>
      <c r="K63" s="59"/>
      <c r="L63" s="263"/>
      <c r="M63" s="59"/>
      <c r="N63" s="59"/>
      <c r="O63" s="58"/>
      <c r="P63" s="78"/>
      <c r="Q63" s="439"/>
      <c r="R63" s="440" t="str">
        <f t="shared" ref="R63:R73" si="57">CONCATENATE(C63,D63)</f>
        <v>전원케이블TRF-CVV-SB 1.5SQ*2C</v>
      </c>
      <c r="S63" s="441" t="str">
        <f t="shared" ref="S63:S73" si="58">E63</f>
        <v>m</v>
      </c>
      <c r="T63" s="442">
        <f t="shared" ref="T63:T73" si="59">F63</f>
        <v>0</v>
      </c>
      <c r="U63" s="443">
        <f t="shared" ref="U63:U73" si="60">B63</f>
        <v>55</v>
      </c>
    </row>
    <row r="64" spans="1:21" s="19" customFormat="1" ht="26.1" customHeight="1">
      <c r="A64" s="16"/>
      <c r="B64" s="344">
        <f t="shared" si="18"/>
        <v>56</v>
      </c>
      <c r="C64" s="345" t="s">
        <v>1529</v>
      </c>
      <c r="D64" s="345" t="s">
        <v>1513</v>
      </c>
      <c r="E64" s="346" t="s">
        <v>13</v>
      </c>
      <c r="F64" s="58"/>
      <c r="G64" s="59"/>
      <c r="H64" s="263"/>
      <c r="I64" s="59"/>
      <c r="J64" s="263"/>
      <c r="K64" s="59"/>
      <c r="L64" s="263"/>
      <c r="M64" s="59"/>
      <c r="N64" s="59"/>
      <c r="O64" s="58"/>
      <c r="P64" s="78"/>
      <c r="Q64" s="439"/>
      <c r="R64" s="440" t="str">
        <f t="shared" si="57"/>
        <v xml:space="preserve">근거리무선전송장치BCD, HART, SDI-12, RS-485, RS-232 포트 내장, 2.4GHz 대역, 최대 1Km(송신세트) </v>
      </c>
      <c r="S64" s="441" t="str">
        <f t="shared" si="58"/>
        <v>대</v>
      </c>
      <c r="T64" s="442">
        <f t="shared" si="59"/>
        <v>0</v>
      </c>
      <c r="U64" s="443">
        <f t="shared" si="60"/>
        <v>56</v>
      </c>
    </row>
    <row r="65" spans="1:21" s="19" customFormat="1" ht="26.1" customHeight="1">
      <c r="A65" s="16"/>
      <c r="B65" s="344">
        <f t="shared" si="18"/>
        <v>57</v>
      </c>
      <c r="C65" s="345" t="s">
        <v>1532</v>
      </c>
      <c r="D65" s="345" t="s">
        <v>1515</v>
      </c>
      <c r="E65" s="346" t="s">
        <v>13</v>
      </c>
      <c r="F65" s="58"/>
      <c r="G65" s="59"/>
      <c r="H65" s="263"/>
      <c r="I65" s="59"/>
      <c r="J65" s="263"/>
      <c r="K65" s="59"/>
      <c r="L65" s="263"/>
      <c r="M65" s="59"/>
      <c r="N65" s="59"/>
      <c r="O65" s="58"/>
      <c r="P65" s="78"/>
      <c r="Q65" s="439"/>
      <c r="R65" s="440" t="str">
        <f t="shared" si="57"/>
        <v>안전가대제작사양 1200*1000*500(발끝막이형)</v>
      </c>
      <c r="S65" s="441" t="str">
        <f t="shared" si="58"/>
        <v>대</v>
      </c>
      <c r="T65" s="442">
        <f t="shared" si="59"/>
        <v>0</v>
      </c>
      <c r="U65" s="443">
        <f t="shared" si="60"/>
        <v>57</v>
      </c>
    </row>
    <row r="66" spans="1:21" s="19" customFormat="1" ht="26.1" customHeight="1">
      <c r="A66" s="16"/>
      <c r="B66" s="344">
        <f t="shared" si="18"/>
        <v>58</v>
      </c>
      <c r="C66" s="345" t="s">
        <v>2091</v>
      </c>
      <c r="D66" s="345" t="s">
        <v>2092</v>
      </c>
      <c r="E66" s="346" t="s">
        <v>13</v>
      </c>
      <c r="F66" s="58"/>
      <c r="G66" s="59"/>
      <c r="H66" s="263"/>
      <c r="I66" s="59"/>
      <c r="J66" s="263"/>
      <c r="K66" s="59"/>
      <c r="L66" s="263"/>
      <c r="M66" s="59"/>
      <c r="N66" s="59"/>
      <c r="O66" s="58"/>
      <c r="P66" s="78"/>
      <c r="Q66" s="439"/>
      <c r="R66" s="440" t="str">
        <f t="shared" si="57"/>
        <v>안전가대 발끝막이제작사양</v>
      </c>
      <c r="S66" s="441" t="str">
        <f t="shared" si="58"/>
        <v>대</v>
      </c>
      <c r="T66" s="442">
        <f t="shared" si="59"/>
        <v>0</v>
      </c>
      <c r="U66" s="443">
        <f t="shared" si="60"/>
        <v>58</v>
      </c>
    </row>
    <row r="67" spans="1:21" s="19" customFormat="1" ht="26.1" customHeight="1">
      <c r="A67" s="16"/>
      <c r="B67" s="344">
        <f t="shared" si="18"/>
        <v>59</v>
      </c>
      <c r="C67" s="345" t="s">
        <v>2093</v>
      </c>
      <c r="D67" s="345" t="s">
        <v>2094</v>
      </c>
      <c r="E67" s="346" t="s">
        <v>13</v>
      </c>
      <c r="F67" s="58"/>
      <c r="G67" s="59"/>
      <c r="H67" s="263"/>
      <c r="I67" s="59"/>
      <c r="J67" s="263"/>
      <c r="K67" s="59"/>
      <c r="L67" s="263"/>
      <c r="M67" s="59"/>
      <c r="N67" s="59"/>
      <c r="O67" s="58"/>
      <c r="P67" s="78"/>
      <c r="Q67" s="439"/>
      <c r="R67" s="440" t="str">
        <f t="shared" si="57"/>
        <v>패치안테나2.4 G, 8dBi</v>
      </c>
      <c r="S67" s="441" t="str">
        <f t="shared" si="58"/>
        <v>대</v>
      </c>
      <c r="T67" s="442">
        <f t="shared" si="59"/>
        <v>0</v>
      </c>
      <c r="U67" s="443">
        <f t="shared" si="60"/>
        <v>59</v>
      </c>
    </row>
    <row r="68" spans="1:21" s="19" customFormat="1" ht="26.1" customHeight="1">
      <c r="A68" s="16"/>
      <c r="B68" s="344">
        <f t="shared" si="18"/>
        <v>60</v>
      </c>
      <c r="C68" s="345" t="s">
        <v>2095</v>
      </c>
      <c r="D68" s="345" t="s">
        <v>2096</v>
      </c>
      <c r="E68" s="346" t="s">
        <v>13</v>
      </c>
      <c r="F68" s="58"/>
      <c r="G68" s="59"/>
      <c r="H68" s="263"/>
      <c r="I68" s="59"/>
      <c r="J68" s="263"/>
      <c r="K68" s="59"/>
      <c r="L68" s="263"/>
      <c r="M68" s="59"/>
      <c r="N68" s="59"/>
      <c r="O68" s="58"/>
      <c r="P68" s="78"/>
      <c r="Q68" s="439"/>
      <c r="R68" s="440" t="str">
        <f t="shared" si="57"/>
        <v>블루투스RS-232 무선시리얼 어댑터</v>
      </c>
      <c r="S68" s="441" t="str">
        <f t="shared" si="58"/>
        <v>대</v>
      </c>
      <c r="T68" s="442">
        <f t="shared" si="59"/>
        <v>0</v>
      </c>
      <c r="U68" s="443">
        <f t="shared" si="60"/>
        <v>60</v>
      </c>
    </row>
    <row r="69" spans="1:21" s="19" customFormat="1" ht="26.1" customHeight="1">
      <c r="A69" s="16"/>
      <c r="B69" s="344">
        <f t="shared" si="18"/>
        <v>61</v>
      </c>
      <c r="C69" s="345" t="s">
        <v>1544</v>
      </c>
      <c r="D69" s="345" t="s">
        <v>1519</v>
      </c>
      <c r="E69" s="346" t="s">
        <v>218</v>
      </c>
      <c r="F69" s="58"/>
      <c r="G69" s="59"/>
      <c r="H69" s="263"/>
      <c r="I69" s="59"/>
      <c r="J69" s="263"/>
      <c r="K69" s="59"/>
      <c r="L69" s="263"/>
      <c r="M69" s="59"/>
      <c r="N69" s="59"/>
      <c r="O69" s="58"/>
      <c r="P69" s="78"/>
      <c r="Q69" s="439"/>
      <c r="R69" s="440" t="str">
        <f t="shared" si="57"/>
        <v>패치안테나 케이블국소용</v>
      </c>
      <c r="S69" s="441" t="str">
        <f t="shared" si="58"/>
        <v>m</v>
      </c>
      <c r="T69" s="442">
        <f t="shared" si="59"/>
        <v>0</v>
      </c>
      <c r="U69" s="443">
        <f t="shared" si="60"/>
        <v>61</v>
      </c>
    </row>
    <row r="70" spans="1:21" s="19" customFormat="1" ht="26.1" customHeight="1">
      <c r="A70" s="16"/>
      <c r="B70" s="344">
        <f t="shared" si="18"/>
        <v>62</v>
      </c>
      <c r="C70" s="345" t="s">
        <v>1544</v>
      </c>
      <c r="D70" s="345" t="s">
        <v>1520</v>
      </c>
      <c r="E70" s="346" t="s">
        <v>218</v>
      </c>
      <c r="F70" s="58"/>
      <c r="G70" s="59"/>
      <c r="H70" s="263"/>
      <c r="I70" s="59"/>
      <c r="J70" s="263"/>
      <c r="K70" s="59"/>
      <c r="L70" s="263"/>
      <c r="M70" s="59"/>
      <c r="N70" s="59"/>
      <c r="O70" s="58"/>
      <c r="P70" s="78"/>
      <c r="Q70" s="439"/>
      <c r="R70" s="440" t="str">
        <f t="shared" si="57"/>
        <v>패치안테나 케이블센서용</v>
      </c>
      <c r="S70" s="441" t="str">
        <f t="shared" si="58"/>
        <v>m</v>
      </c>
      <c r="T70" s="442">
        <f t="shared" si="59"/>
        <v>0</v>
      </c>
      <c r="U70" s="443">
        <f t="shared" si="60"/>
        <v>62</v>
      </c>
    </row>
    <row r="71" spans="1:21" s="19" customFormat="1" ht="26.1" customHeight="1">
      <c r="A71" s="16"/>
      <c r="B71" s="344">
        <f t="shared" si="18"/>
        <v>63</v>
      </c>
      <c r="C71" s="345" t="s">
        <v>1545</v>
      </c>
      <c r="D71" s="345" t="s">
        <v>1522</v>
      </c>
      <c r="E71" s="346" t="s">
        <v>13</v>
      </c>
      <c r="F71" s="58"/>
      <c r="G71" s="59"/>
      <c r="H71" s="263"/>
      <c r="I71" s="59"/>
      <c r="J71" s="263"/>
      <c r="K71" s="59"/>
      <c r="L71" s="263"/>
      <c r="M71" s="59"/>
      <c r="N71" s="59"/>
      <c r="O71" s="58"/>
      <c r="P71" s="78"/>
      <c r="Q71" s="439"/>
      <c r="R71" s="440" t="str">
        <f t="shared" si="57"/>
        <v>근거리무선전송장치 장비외함650 x 550 x 235 (mm), SUS</v>
      </c>
      <c r="S71" s="441" t="str">
        <f t="shared" si="58"/>
        <v>대</v>
      </c>
      <c r="T71" s="442">
        <f t="shared" si="59"/>
        <v>0</v>
      </c>
      <c r="U71" s="443">
        <f t="shared" si="60"/>
        <v>63</v>
      </c>
    </row>
    <row r="72" spans="1:21" s="19" customFormat="1" ht="26.1" customHeight="1">
      <c r="A72" s="16"/>
      <c r="B72" s="344">
        <f t="shared" si="18"/>
        <v>64</v>
      </c>
      <c r="C72" s="345" t="s">
        <v>1546</v>
      </c>
      <c r="D72" s="345" t="s">
        <v>1524</v>
      </c>
      <c r="E72" s="346" t="s">
        <v>2105</v>
      </c>
      <c r="F72" s="58"/>
      <c r="G72" s="59"/>
      <c r="H72" s="263"/>
      <c r="I72" s="59"/>
      <c r="J72" s="263"/>
      <c r="K72" s="59"/>
      <c r="L72" s="263"/>
      <c r="M72" s="59"/>
      <c r="N72" s="59"/>
      <c r="O72" s="58"/>
      <c r="P72" s="78"/>
      <c r="Q72" s="439"/>
      <c r="R72" s="440" t="str">
        <f t="shared" ref="R72" si="61">CONCATENATE(C72,D72)</f>
        <v>태양전지80W, 가대포함</v>
      </c>
      <c r="S72" s="441" t="str">
        <f t="shared" ref="S72" si="62">E72</f>
        <v>매</v>
      </c>
      <c r="T72" s="442">
        <f t="shared" ref="T72" si="63">F72</f>
        <v>0</v>
      </c>
      <c r="U72" s="443">
        <f t="shared" ref="U72" si="64">B72</f>
        <v>64</v>
      </c>
    </row>
    <row r="73" spans="1:21" s="19" customFormat="1" ht="26.1" customHeight="1">
      <c r="A73" s="16"/>
      <c r="B73" s="344">
        <f t="shared" si="18"/>
        <v>65</v>
      </c>
      <c r="C73" s="345" t="s">
        <v>1547</v>
      </c>
      <c r="D73" s="345" t="s">
        <v>1526</v>
      </c>
      <c r="E73" s="346" t="s">
        <v>1467</v>
      </c>
      <c r="F73" s="58"/>
      <c r="G73" s="59"/>
      <c r="H73" s="263"/>
      <c r="I73" s="59"/>
      <c r="J73" s="263"/>
      <c r="K73" s="59"/>
      <c r="L73" s="263"/>
      <c r="M73" s="59"/>
      <c r="N73" s="59"/>
      <c r="O73" s="58"/>
      <c r="P73" s="78"/>
      <c r="Q73" s="439"/>
      <c r="R73" s="440" t="str">
        <f t="shared" si="57"/>
        <v>태양전지 폴제작사양 2000*Φ100</v>
      </c>
      <c r="S73" s="441" t="str">
        <f t="shared" si="58"/>
        <v>기</v>
      </c>
      <c r="T73" s="442">
        <f t="shared" si="59"/>
        <v>0</v>
      </c>
      <c r="U73" s="443">
        <f t="shared" si="60"/>
        <v>65</v>
      </c>
    </row>
    <row r="74" spans="1:21" s="19" customFormat="1" ht="26.1" customHeight="1">
      <c r="A74" s="16"/>
      <c r="B74" s="344">
        <f t="shared" si="18"/>
        <v>66</v>
      </c>
      <c r="C74" s="345" t="s">
        <v>1383</v>
      </c>
      <c r="D74" s="345" t="s">
        <v>1528</v>
      </c>
      <c r="E74" s="346" t="s">
        <v>218</v>
      </c>
      <c r="F74" s="58"/>
      <c r="G74" s="59"/>
      <c r="H74" s="263"/>
      <c r="I74" s="59"/>
      <c r="J74" s="263"/>
      <c r="K74" s="59"/>
      <c r="L74" s="263"/>
      <c r="M74" s="59"/>
      <c r="N74" s="59"/>
      <c r="O74" s="58"/>
      <c r="P74" s="78"/>
      <c r="Q74" s="439"/>
      <c r="R74" s="440" t="str">
        <f t="shared" ref="R74" si="65">CONCATENATE(C74,D74)</f>
        <v>전원케이블4.0㎟x2C</v>
      </c>
      <c r="S74" s="441" t="str">
        <f t="shared" ref="S74" si="66">E74</f>
        <v>m</v>
      </c>
      <c r="T74" s="442">
        <f t="shared" ref="T74" si="67">F74</f>
        <v>0</v>
      </c>
      <c r="U74" s="443">
        <f t="shared" ref="U74" si="68">B74</f>
        <v>66</v>
      </c>
    </row>
    <row r="75" spans="1:21" s="19" customFormat="1" ht="26.1" customHeight="1">
      <c r="A75" s="16"/>
      <c r="B75" s="344">
        <f t="shared" si="18"/>
        <v>67</v>
      </c>
      <c r="C75" s="345" t="s">
        <v>2097</v>
      </c>
      <c r="D75" s="345" t="s">
        <v>2098</v>
      </c>
      <c r="E75" s="346" t="s">
        <v>13</v>
      </c>
      <c r="F75" s="58"/>
      <c r="G75" s="59"/>
      <c r="H75" s="263"/>
      <c r="I75" s="59"/>
      <c r="J75" s="263"/>
      <c r="K75" s="59"/>
      <c r="L75" s="263"/>
      <c r="M75" s="59"/>
      <c r="N75" s="59"/>
      <c r="O75" s="58"/>
      <c r="P75" s="78"/>
      <c r="Q75" s="439"/>
      <c r="R75" s="440" t="str">
        <f>CONCATENATE(C75,D75)</f>
        <v>옥상 점검 장치(등받이형)SUS, 등받이 형, 제작사양</v>
      </c>
      <c r="S75" s="441" t="str">
        <f t="shared" ref="S75:S78" si="69">E75</f>
        <v>대</v>
      </c>
      <c r="T75" s="442">
        <f t="shared" ref="T75:T78" si="70">F75</f>
        <v>0</v>
      </c>
      <c r="U75" s="443">
        <f t="shared" ref="U75:U78" si="71">B75</f>
        <v>67</v>
      </c>
    </row>
    <row r="76" spans="1:21" s="19" customFormat="1" ht="26.1" customHeight="1">
      <c r="A76" s="16"/>
      <c r="B76" s="344">
        <f t="shared" si="18"/>
        <v>68</v>
      </c>
      <c r="C76" s="345" t="s">
        <v>2099</v>
      </c>
      <c r="D76" s="345" t="s">
        <v>2100</v>
      </c>
      <c r="E76" s="346" t="s">
        <v>30</v>
      </c>
      <c r="F76" s="58"/>
      <c r="G76" s="59"/>
      <c r="H76" s="263"/>
      <c r="I76" s="59"/>
      <c r="J76" s="263"/>
      <c r="K76" s="59"/>
      <c r="L76" s="263"/>
      <c r="M76" s="59"/>
      <c r="N76" s="59"/>
      <c r="O76" s="58"/>
      <c r="P76" s="78"/>
      <c r="Q76" s="439"/>
      <c r="R76" s="440" t="str">
        <f t="shared" ref="R76:R78" si="72">CONCATENATE(C76,D76)</f>
        <v>옥상 점검 장치(등받이형) 설치비개소당, 크레인 포함</v>
      </c>
      <c r="S76" s="441" t="str">
        <f t="shared" si="69"/>
        <v>식</v>
      </c>
      <c r="T76" s="442">
        <f t="shared" si="70"/>
        <v>0</v>
      </c>
      <c r="U76" s="443">
        <f t="shared" si="71"/>
        <v>68</v>
      </c>
    </row>
    <row r="77" spans="1:21" s="19" customFormat="1" ht="26.1" customHeight="1">
      <c r="A77" s="16"/>
      <c r="B77" s="344">
        <f t="shared" si="18"/>
        <v>69</v>
      </c>
      <c r="C77" s="345" t="s">
        <v>2101</v>
      </c>
      <c r="D77" s="345" t="s">
        <v>2102</v>
      </c>
      <c r="E77" s="346" t="s">
        <v>13</v>
      </c>
      <c r="F77" s="58"/>
      <c r="G77" s="59"/>
      <c r="H77" s="263"/>
      <c r="I77" s="59"/>
      <c r="J77" s="263"/>
      <c r="K77" s="59"/>
      <c r="L77" s="263"/>
      <c r="M77" s="59"/>
      <c r="N77" s="59"/>
      <c r="O77" s="58"/>
      <c r="P77" s="78"/>
      <c r="Q77" s="439"/>
      <c r="R77" s="440" t="str">
        <f t="shared" si="72"/>
        <v>옥상 점검 장치(계단형)철제, 제작사양</v>
      </c>
      <c r="S77" s="441" t="str">
        <f t="shared" si="69"/>
        <v>대</v>
      </c>
      <c r="T77" s="442">
        <f t="shared" si="70"/>
        <v>0</v>
      </c>
      <c r="U77" s="443">
        <f t="shared" si="71"/>
        <v>69</v>
      </c>
    </row>
    <row r="78" spans="1:21" s="19" customFormat="1" ht="26.1" customHeight="1">
      <c r="A78" s="16"/>
      <c r="B78" s="344">
        <f t="shared" si="18"/>
        <v>70</v>
      </c>
      <c r="C78" s="345" t="s">
        <v>2103</v>
      </c>
      <c r="D78" s="345" t="s">
        <v>2100</v>
      </c>
      <c r="E78" s="346" t="s">
        <v>30</v>
      </c>
      <c r="F78" s="58"/>
      <c r="G78" s="59"/>
      <c r="H78" s="263"/>
      <c r="I78" s="59"/>
      <c r="J78" s="263"/>
      <c r="K78" s="59"/>
      <c r="L78" s="263"/>
      <c r="M78" s="59"/>
      <c r="N78" s="59"/>
      <c r="O78" s="58"/>
      <c r="P78" s="78"/>
      <c r="Q78" s="439"/>
      <c r="R78" s="440" t="str">
        <f t="shared" si="72"/>
        <v>옥상 점검장치(계단형) 설치비개소당, 크레인 포함</v>
      </c>
      <c r="S78" s="441" t="str">
        <f t="shared" si="69"/>
        <v>식</v>
      </c>
      <c r="T78" s="442">
        <f t="shared" si="70"/>
        <v>0</v>
      </c>
      <c r="U78" s="443">
        <f t="shared" si="71"/>
        <v>70</v>
      </c>
    </row>
    <row r="79" spans="1:21" s="19" customFormat="1" ht="26.1" customHeight="1">
      <c r="A79" s="16"/>
      <c r="B79" s="344"/>
      <c r="C79" s="345"/>
      <c r="D79" s="345"/>
      <c r="E79" s="346"/>
      <c r="F79" s="58"/>
      <c r="G79" s="59"/>
      <c r="H79" s="263"/>
      <c r="I79" s="59"/>
      <c r="J79" s="263"/>
      <c r="K79" s="59"/>
      <c r="L79" s="263"/>
      <c r="M79" s="59"/>
      <c r="N79" s="59"/>
      <c r="O79" s="58"/>
      <c r="P79" s="78"/>
      <c r="Q79" s="439"/>
      <c r="R79" s="440"/>
      <c r="S79" s="441"/>
      <c r="T79" s="442"/>
      <c r="U79" s="443"/>
    </row>
    <row r="80" spans="1:21" s="606" customFormat="1" ht="26.1" customHeight="1">
      <c r="A80" s="600"/>
      <c r="B80" s="670"/>
      <c r="C80" s="671" t="s">
        <v>88</v>
      </c>
      <c r="D80" s="671"/>
      <c r="E80" s="672"/>
      <c r="F80" s="673"/>
      <c r="G80" s="674"/>
      <c r="H80" s="675"/>
      <c r="I80" s="674"/>
      <c r="J80" s="675"/>
      <c r="K80" s="674"/>
      <c r="L80" s="675"/>
      <c r="M80" s="674"/>
      <c r="N80" s="674"/>
      <c r="O80" s="673"/>
      <c r="P80" s="676"/>
      <c r="Q80" s="601"/>
      <c r="R80" s="602" t="str">
        <f t="shared" si="5"/>
        <v>4. 전원 및 접지설비</v>
      </c>
      <c r="S80" s="603">
        <f t="shared" si="6"/>
        <v>0</v>
      </c>
      <c r="T80" s="604">
        <f t="shared" si="7"/>
        <v>0</v>
      </c>
      <c r="U80" s="605">
        <f t="shared" si="8"/>
        <v>0</v>
      </c>
    </row>
    <row r="81" spans="1:21" s="19" customFormat="1" ht="26.1" customHeight="1">
      <c r="A81" s="16"/>
      <c r="B81" s="655">
        <f>B74+1</f>
        <v>67</v>
      </c>
      <c r="C81" s="656" t="s">
        <v>1546</v>
      </c>
      <c r="D81" s="656" t="s">
        <v>556</v>
      </c>
      <c r="E81" s="641" t="s">
        <v>30</v>
      </c>
      <c r="F81" s="657"/>
      <c r="G81" s="658"/>
      <c r="H81" s="659"/>
      <c r="I81" s="658"/>
      <c r="J81" s="659"/>
      <c r="K81" s="658"/>
      <c r="L81" s="659"/>
      <c r="M81" s="658"/>
      <c r="N81" s="658"/>
      <c r="O81" s="657"/>
      <c r="P81" s="660"/>
      <c r="Q81" s="439"/>
      <c r="R81" s="440" t="str">
        <f t="shared" si="5"/>
        <v>태양전지12V 100W, 가대포함</v>
      </c>
      <c r="S81" s="441" t="str">
        <f t="shared" si="6"/>
        <v>식</v>
      </c>
      <c r="T81" s="442">
        <f t="shared" si="7"/>
        <v>0</v>
      </c>
      <c r="U81" s="443">
        <f t="shared" si="8"/>
        <v>67</v>
      </c>
    </row>
    <row r="82" spans="1:21" s="19" customFormat="1" ht="26.1" customHeight="1">
      <c r="A82" s="16"/>
      <c r="B82" s="650">
        <f>B81+1</f>
        <v>68</v>
      </c>
      <c r="C82" s="651" t="s">
        <v>1546</v>
      </c>
      <c r="D82" s="651" t="s">
        <v>2106</v>
      </c>
      <c r="E82" s="652" t="s">
        <v>30</v>
      </c>
      <c r="F82" s="653"/>
      <c r="G82" s="654"/>
      <c r="H82" s="594"/>
      <c r="I82" s="654"/>
      <c r="J82" s="594"/>
      <c r="K82" s="654"/>
      <c r="L82" s="594"/>
      <c r="M82" s="654"/>
      <c r="N82" s="654"/>
      <c r="O82" s="653"/>
      <c r="P82" s="596"/>
      <c r="Q82" s="439"/>
      <c r="R82" s="440" t="str">
        <f t="shared" si="5"/>
        <v>태양전지12V 120W, 가대포함</v>
      </c>
      <c r="S82" s="441" t="str">
        <f t="shared" si="6"/>
        <v>식</v>
      </c>
      <c r="T82" s="442">
        <f t="shared" si="7"/>
        <v>0</v>
      </c>
      <c r="U82" s="443">
        <f t="shared" si="8"/>
        <v>68</v>
      </c>
    </row>
    <row r="83" spans="1:21" s="19" customFormat="1" ht="26.1" customHeight="1">
      <c r="A83" s="16"/>
      <c r="B83" s="344">
        <f t="shared" ref="B83" si="73">B82+1</f>
        <v>69</v>
      </c>
      <c r="C83" s="345" t="s">
        <v>1546</v>
      </c>
      <c r="D83" s="345" t="s">
        <v>1596</v>
      </c>
      <c r="E83" s="346" t="s">
        <v>30</v>
      </c>
      <c r="F83" s="58"/>
      <c r="G83" s="59"/>
      <c r="H83" s="263"/>
      <c r="I83" s="59"/>
      <c r="J83" s="263"/>
      <c r="K83" s="59"/>
      <c r="L83" s="263"/>
      <c r="M83" s="59"/>
      <c r="N83" s="59"/>
      <c r="O83" s="58"/>
      <c r="P83" s="78"/>
      <c r="Q83" s="439"/>
      <c r="R83" s="440" t="str">
        <f t="shared" ref="R83" si="74">CONCATENATE(C83,D83)</f>
        <v>태양전지12V 150W, 가대포함</v>
      </c>
      <c r="S83" s="441" t="str">
        <f t="shared" ref="S83" si="75">E83</f>
        <v>식</v>
      </c>
      <c r="T83" s="442">
        <f t="shared" ref="T83" si="76">F83</f>
        <v>0</v>
      </c>
      <c r="U83" s="443">
        <f t="shared" ref="U83" si="77">B83</f>
        <v>69</v>
      </c>
    </row>
    <row r="84" spans="1:21" s="19" customFormat="1" ht="26.1" customHeight="1">
      <c r="A84" s="16"/>
      <c r="B84" s="344">
        <f>B83+1</f>
        <v>70</v>
      </c>
      <c r="C84" s="345" t="s">
        <v>223</v>
      </c>
      <c r="D84" s="345" t="s">
        <v>222</v>
      </c>
      <c r="E84" s="346" t="s">
        <v>13</v>
      </c>
      <c r="F84" s="58"/>
      <c r="G84" s="59"/>
      <c r="H84" s="263"/>
      <c r="I84" s="59"/>
      <c r="J84" s="263"/>
      <c r="K84" s="59"/>
      <c r="L84" s="263"/>
      <c r="M84" s="59"/>
      <c r="N84" s="59"/>
      <c r="O84" s="58"/>
      <c r="P84" s="78"/>
      <c r="Q84" s="439"/>
      <c r="R84" s="440" t="str">
        <f t="shared" si="5"/>
        <v>스마트전력관리장치12V, 30A, 통신용, 디지털 표시형, 32bit CPU탑재형</v>
      </c>
      <c r="S84" s="441" t="str">
        <f t="shared" si="6"/>
        <v>대</v>
      </c>
      <c r="T84" s="442">
        <f t="shared" si="7"/>
        <v>0</v>
      </c>
      <c r="U84" s="443">
        <f t="shared" si="8"/>
        <v>70</v>
      </c>
    </row>
    <row r="85" spans="1:21" s="19" customFormat="1" ht="26.1" customHeight="1">
      <c r="A85" s="16"/>
      <c r="B85" s="344">
        <f t="shared" ref="B85:B107" si="78">B84+1</f>
        <v>71</v>
      </c>
      <c r="C85" s="345" t="s">
        <v>2107</v>
      </c>
      <c r="D85" s="345" t="s">
        <v>2108</v>
      </c>
      <c r="E85" s="346" t="s">
        <v>13</v>
      </c>
      <c r="F85" s="58"/>
      <c r="G85" s="59"/>
      <c r="H85" s="263"/>
      <c r="I85" s="59"/>
      <c r="J85" s="263"/>
      <c r="K85" s="59"/>
      <c r="L85" s="263"/>
      <c r="M85" s="59"/>
      <c r="N85" s="59"/>
      <c r="O85" s="58"/>
      <c r="P85" s="78"/>
      <c r="Q85" s="439"/>
      <c r="R85" s="440" t="str">
        <f t="shared" si="5"/>
        <v>전원이중화분배장치DC/AC 입력, DC 15V(200W) 2채널 출력, 자동입력전원 절체</v>
      </c>
      <c r="S85" s="441" t="str">
        <f t="shared" si="6"/>
        <v>대</v>
      </c>
      <c r="T85" s="442">
        <f t="shared" si="7"/>
        <v>0</v>
      </c>
      <c r="U85" s="443">
        <f t="shared" si="8"/>
        <v>71</v>
      </c>
    </row>
    <row r="86" spans="1:21" s="19" customFormat="1" ht="26.1" customHeight="1">
      <c r="A86" s="16"/>
      <c r="B86" s="344">
        <f t="shared" si="78"/>
        <v>72</v>
      </c>
      <c r="C86" s="345" t="s">
        <v>2109</v>
      </c>
      <c r="D86" s="345" t="s">
        <v>2110</v>
      </c>
      <c r="E86" s="346" t="s">
        <v>13</v>
      </c>
      <c r="F86" s="58"/>
      <c r="G86" s="59"/>
      <c r="H86" s="263"/>
      <c r="I86" s="59"/>
      <c r="J86" s="263"/>
      <c r="K86" s="59"/>
      <c r="L86" s="263"/>
      <c r="M86" s="59"/>
      <c r="N86" s="59"/>
      <c r="O86" s="58"/>
      <c r="P86" s="78"/>
      <c r="Q86" s="439"/>
      <c r="R86" s="440" t="str">
        <f t="shared" si="5"/>
        <v>분전반(AC)AC충전기(입력220V 출력 DC12V 20A)</v>
      </c>
      <c r="S86" s="441" t="str">
        <f t="shared" si="6"/>
        <v>대</v>
      </c>
      <c r="T86" s="442">
        <f t="shared" si="7"/>
        <v>0</v>
      </c>
      <c r="U86" s="443">
        <f t="shared" si="8"/>
        <v>72</v>
      </c>
    </row>
    <row r="87" spans="1:21" s="19" customFormat="1" ht="26.1" customHeight="1">
      <c r="A87" s="16"/>
      <c r="B87" s="344">
        <f t="shared" si="78"/>
        <v>73</v>
      </c>
      <c r="C87" s="345" t="s">
        <v>573</v>
      </c>
      <c r="D87" s="345" t="s">
        <v>575</v>
      </c>
      <c r="E87" s="346" t="s">
        <v>30</v>
      </c>
      <c r="F87" s="58"/>
      <c r="G87" s="59"/>
      <c r="H87" s="263"/>
      <c r="I87" s="59"/>
      <c r="J87" s="263"/>
      <c r="K87" s="59"/>
      <c r="L87" s="263"/>
      <c r="M87" s="59"/>
      <c r="N87" s="59"/>
      <c r="O87" s="58"/>
      <c r="P87" s="78"/>
      <c r="Q87" s="439"/>
      <c r="R87" s="440" t="str">
        <f t="shared" si="5"/>
        <v>케이블 및 하네스장비전원 연결케이블</v>
      </c>
      <c r="S87" s="441" t="str">
        <f t="shared" si="6"/>
        <v>식</v>
      </c>
      <c r="T87" s="442">
        <f t="shared" si="7"/>
        <v>0</v>
      </c>
      <c r="U87" s="443">
        <f t="shared" si="8"/>
        <v>73</v>
      </c>
    </row>
    <row r="88" spans="1:21" s="19" customFormat="1" ht="26.1" customHeight="1">
      <c r="A88" s="16"/>
      <c r="B88" s="344">
        <f t="shared" si="78"/>
        <v>74</v>
      </c>
      <c r="C88" s="345" t="s">
        <v>2111</v>
      </c>
      <c r="D88" s="345" t="s">
        <v>1491</v>
      </c>
      <c r="E88" s="346" t="s">
        <v>219</v>
      </c>
      <c r="F88" s="58"/>
      <c r="G88" s="59"/>
      <c r="H88" s="263"/>
      <c r="I88" s="59"/>
      <c r="J88" s="263"/>
      <c r="K88" s="59"/>
      <c r="L88" s="263"/>
      <c r="M88" s="59"/>
      <c r="N88" s="59"/>
      <c r="O88" s="58"/>
      <c r="P88" s="78"/>
      <c r="Q88" s="439"/>
      <c r="R88" s="440" t="str">
        <f t="shared" si="5"/>
        <v>무보수 축전지밀폐형, 12V 100AH</v>
      </c>
      <c r="S88" s="441" t="str">
        <f t="shared" si="6"/>
        <v>개</v>
      </c>
      <c r="T88" s="442">
        <f t="shared" si="7"/>
        <v>0</v>
      </c>
      <c r="U88" s="443">
        <f t="shared" si="8"/>
        <v>74</v>
      </c>
    </row>
    <row r="89" spans="1:21" s="19" customFormat="1" ht="26.1" customHeight="1">
      <c r="A89" s="16"/>
      <c r="B89" s="344">
        <f t="shared" si="78"/>
        <v>75</v>
      </c>
      <c r="C89" s="345" t="s">
        <v>2111</v>
      </c>
      <c r="D89" s="345" t="s">
        <v>1723</v>
      </c>
      <c r="E89" s="346" t="s">
        <v>219</v>
      </c>
      <c r="F89" s="58"/>
      <c r="G89" s="59"/>
      <c r="H89" s="263"/>
      <c r="I89" s="59"/>
      <c r="J89" s="263"/>
      <c r="K89" s="59"/>
      <c r="L89" s="263"/>
      <c r="M89" s="59"/>
      <c r="N89" s="59"/>
      <c r="O89" s="58"/>
      <c r="P89" s="78"/>
      <c r="Q89" s="439"/>
      <c r="R89" s="440" t="str">
        <f t="shared" ref="R89" si="79">CONCATENATE(C89,D89)</f>
        <v>무보수 축전지밀폐형, 12V 200AH</v>
      </c>
      <c r="S89" s="441" t="str">
        <f t="shared" ref="S89" si="80">E89</f>
        <v>개</v>
      </c>
      <c r="T89" s="442">
        <f t="shared" ref="T89" si="81">F89</f>
        <v>0</v>
      </c>
      <c r="U89" s="443">
        <f t="shared" ref="U89" si="82">B89</f>
        <v>75</v>
      </c>
    </row>
    <row r="90" spans="1:21" s="19" customFormat="1" ht="26.1" customHeight="1">
      <c r="A90" s="16"/>
      <c r="B90" s="344">
        <f t="shared" si="78"/>
        <v>76</v>
      </c>
      <c r="C90" s="345" t="s">
        <v>1606</v>
      </c>
      <c r="D90" s="345" t="s">
        <v>2112</v>
      </c>
      <c r="E90" s="346" t="s">
        <v>219</v>
      </c>
      <c r="F90" s="58"/>
      <c r="G90" s="59"/>
      <c r="H90" s="263"/>
      <c r="I90" s="59"/>
      <c r="J90" s="263"/>
      <c r="K90" s="59"/>
      <c r="L90" s="263"/>
      <c r="M90" s="59"/>
      <c r="N90" s="59"/>
      <c r="O90" s="58"/>
      <c r="P90" s="78"/>
      <c r="Q90" s="439"/>
      <c r="R90" s="440" t="str">
        <f t="shared" ref="R90" si="83">CONCATENATE(C90,D90)</f>
        <v>축전지 설치대전면도어형, 1열 3단, 370*585*740㎜, 바퀴포함</v>
      </c>
      <c r="S90" s="441" t="str">
        <f t="shared" ref="S90" si="84">E90</f>
        <v>개</v>
      </c>
      <c r="T90" s="442">
        <f t="shared" ref="T90" si="85">F90</f>
        <v>0</v>
      </c>
      <c r="U90" s="443">
        <f t="shared" ref="U90" si="86">B90</f>
        <v>76</v>
      </c>
    </row>
    <row r="91" spans="1:21" s="19" customFormat="1" ht="26.1" customHeight="1">
      <c r="A91" s="16"/>
      <c r="B91" s="344">
        <f t="shared" si="78"/>
        <v>77</v>
      </c>
      <c r="C91" s="345" t="s">
        <v>2113</v>
      </c>
      <c r="D91" s="345" t="s">
        <v>576</v>
      </c>
      <c r="E91" s="346" t="s">
        <v>218</v>
      </c>
      <c r="F91" s="58"/>
      <c r="G91" s="59"/>
      <c r="H91" s="263"/>
      <c r="I91" s="59"/>
      <c r="J91" s="263"/>
      <c r="K91" s="59"/>
      <c r="L91" s="263"/>
      <c r="M91" s="59"/>
      <c r="N91" s="59"/>
      <c r="O91" s="58"/>
      <c r="P91" s="78"/>
      <c r="Q91" s="439"/>
      <c r="R91" s="440" t="str">
        <f t="shared" si="5"/>
        <v>태양전지 케이블VCT 4.0SQ*2C</v>
      </c>
      <c r="S91" s="441" t="str">
        <f t="shared" si="6"/>
        <v>m</v>
      </c>
      <c r="T91" s="442">
        <f t="shared" si="7"/>
        <v>0</v>
      </c>
      <c r="U91" s="443">
        <f t="shared" ref="U91:U106" si="87">B91</f>
        <v>77</v>
      </c>
    </row>
    <row r="92" spans="1:21" s="19" customFormat="1" ht="26.1" customHeight="1">
      <c r="A92" s="16"/>
      <c r="B92" s="344">
        <f t="shared" si="78"/>
        <v>78</v>
      </c>
      <c r="C92" s="345" t="s">
        <v>2114</v>
      </c>
      <c r="D92" s="345" t="s">
        <v>2115</v>
      </c>
      <c r="E92" s="346" t="s">
        <v>218</v>
      </c>
      <c r="F92" s="58"/>
      <c r="G92" s="59"/>
      <c r="H92" s="263"/>
      <c r="I92" s="59"/>
      <c r="J92" s="263"/>
      <c r="K92" s="59"/>
      <c r="L92" s="263"/>
      <c r="M92" s="59"/>
      <c r="N92" s="59"/>
      <c r="O92" s="58"/>
      <c r="P92" s="78"/>
      <c r="Q92" s="439"/>
      <c r="R92" s="440" t="str">
        <f t="shared" si="5"/>
        <v>케이블 덕트AL, 70 × 40mm</v>
      </c>
      <c r="S92" s="441" t="str">
        <f t="shared" si="6"/>
        <v>m</v>
      </c>
      <c r="T92" s="442">
        <f t="shared" si="7"/>
        <v>0</v>
      </c>
      <c r="U92" s="443">
        <f t="shared" si="87"/>
        <v>78</v>
      </c>
    </row>
    <row r="93" spans="1:21" s="19" customFormat="1" ht="26.1" customHeight="1">
      <c r="A93" s="16"/>
      <c r="B93" s="344">
        <f t="shared" si="78"/>
        <v>79</v>
      </c>
      <c r="C93" s="345" t="s">
        <v>105</v>
      </c>
      <c r="D93" s="345" t="s">
        <v>211</v>
      </c>
      <c r="E93" s="346" t="s">
        <v>30</v>
      </c>
      <c r="F93" s="58"/>
      <c r="G93" s="59"/>
      <c r="H93" s="263"/>
      <c r="I93" s="59"/>
      <c r="J93" s="263"/>
      <c r="K93" s="59"/>
      <c r="L93" s="263"/>
      <c r="M93" s="59"/>
      <c r="N93" s="59"/>
      <c r="O93" s="58"/>
      <c r="P93" s="78"/>
      <c r="Q93" s="439"/>
      <c r="R93" s="440" t="str">
        <f t="shared" si="5"/>
        <v>서지방전궤100×100×1,200, 덮개포함</v>
      </c>
      <c r="S93" s="441" t="str">
        <f t="shared" si="6"/>
        <v>식</v>
      </c>
      <c r="T93" s="442">
        <f t="shared" si="7"/>
        <v>0</v>
      </c>
      <c r="U93" s="443">
        <f t="shared" si="87"/>
        <v>79</v>
      </c>
    </row>
    <row r="94" spans="1:21" s="19" customFormat="1" ht="26.1" customHeight="1">
      <c r="A94" s="16"/>
      <c r="B94" s="344">
        <f t="shared" si="78"/>
        <v>80</v>
      </c>
      <c r="C94" s="345" t="s">
        <v>2116</v>
      </c>
      <c r="D94" s="345" t="s">
        <v>2117</v>
      </c>
      <c r="E94" s="346" t="s">
        <v>219</v>
      </c>
      <c r="F94" s="58"/>
      <c r="G94" s="59"/>
      <c r="H94" s="263"/>
      <c r="I94" s="59"/>
      <c r="J94" s="263"/>
      <c r="K94" s="59"/>
      <c r="L94" s="263"/>
      <c r="M94" s="59"/>
      <c r="N94" s="59"/>
      <c r="O94" s="58"/>
      <c r="P94" s="78"/>
      <c r="Q94" s="439"/>
      <c r="R94" s="440" t="str">
        <f t="shared" si="5"/>
        <v>침상전극봉Ø14.2×1575</v>
      </c>
      <c r="S94" s="441" t="str">
        <f t="shared" si="6"/>
        <v>개</v>
      </c>
      <c r="T94" s="442">
        <f t="shared" si="7"/>
        <v>0</v>
      </c>
      <c r="U94" s="443">
        <f t="shared" si="87"/>
        <v>80</v>
      </c>
    </row>
    <row r="95" spans="1:21" s="19" customFormat="1" ht="26.1" customHeight="1">
      <c r="A95" s="16"/>
      <c r="B95" s="344">
        <f t="shared" si="78"/>
        <v>81</v>
      </c>
      <c r="C95" s="345" t="s">
        <v>2118</v>
      </c>
      <c r="D95" s="345" t="s">
        <v>2119</v>
      </c>
      <c r="E95" s="346" t="s">
        <v>2120</v>
      </c>
      <c r="F95" s="58"/>
      <c r="G95" s="59"/>
      <c r="H95" s="263"/>
      <c r="I95" s="59"/>
      <c r="J95" s="263"/>
      <c r="K95" s="59"/>
      <c r="L95" s="263"/>
      <c r="M95" s="59"/>
      <c r="N95" s="59"/>
      <c r="O95" s="58"/>
      <c r="P95" s="78"/>
      <c r="Q95" s="439"/>
      <c r="R95" s="440" t="str">
        <f t="shared" si="5"/>
        <v>접지저항저감제20㎏</v>
      </c>
      <c r="S95" s="441" t="str">
        <f t="shared" si="6"/>
        <v>포</v>
      </c>
      <c r="T95" s="442">
        <f t="shared" si="7"/>
        <v>0</v>
      </c>
      <c r="U95" s="443">
        <f t="shared" si="87"/>
        <v>81</v>
      </c>
    </row>
    <row r="96" spans="1:21" s="19" customFormat="1" ht="26.1" customHeight="1">
      <c r="A96" s="16"/>
      <c r="B96" s="344">
        <f t="shared" si="78"/>
        <v>82</v>
      </c>
      <c r="C96" s="345" t="s">
        <v>1735</v>
      </c>
      <c r="D96" s="345" t="s">
        <v>2121</v>
      </c>
      <c r="E96" s="346" t="s">
        <v>218</v>
      </c>
      <c r="F96" s="58"/>
      <c r="G96" s="59"/>
      <c r="H96" s="263"/>
      <c r="I96" s="59"/>
      <c r="J96" s="263"/>
      <c r="K96" s="59"/>
      <c r="L96" s="263"/>
      <c r="M96" s="59"/>
      <c r="N96" s="59"/>
      <c r="O96" s="58"/>
      <c r="P96" s="78"/>
      <c r="Q96" s="439"/>
      <c r="R96" s="440" t="str">
        <f t="shared" si="5"/>
        <v xml:space="preserve">접지선F-GV 35㎟ </v>
      </c>
      <c r="S96" s="441" t="str">
        <f t="shared" si="6"/>
        <v>m</v>
      </c>
      <c r="T96" s="442">
        <f t="shared" si="7"/>
        <v>0</v>
      </c>
      <c r="U96" s="443">
        <f t="shared" si="87"/>
        <v>82</v>
      </c>
    </row>
    <row r="97" spans="1:22" s="19" customFormat="1" ht="26.1" customHeight="1">
      <c r="A97" s="16"/>
      <c r="B97" s="344">
        <f t="shared" si="78"/>
        <v>83</v>
      </c>
      <c r="C97" s="345" t="s">
        <v>1694</v>
      </c>
      <c r="D97" s="345" t="s">
        <v>2122</v>
      </c>
      <c r="E97" s="346" t="s">
        <v>13</v>
      </c>
      <c r="F97" s="58"/>
      <c r="G97" s="59"/>
      <c r="H97" s="263"/>
      <c r="I97" s="59"/>
      <c r="J97" s="263"/>
      <c r="K97" s="59"/>
      <c r="L97" s="263"/>
      <c r="M97" s="59"/>
      <c r="N97" s="59"/>
      <c r="O97" s="58"/>
      <c r="P97" s="78"/>
      <c r="Q97" s="439"/>
      <c r="R97" s="440" t="str">
        <f t="shared" ref="R97:R98" si="88">CONCATENATE(C97,D97)</f>
        <v>접지단자함3CCT</v>
      </c>
      <c r="S97" s="441" t="str">
        <f t="shared" ref="S97:S98" si="89">E97</f>
        <v>대</v>
      </c>
      <c r="T97" s="442">
        <f t="shared" ref="T97:T98" si="90">F97</f>
        <v>0</v>
      </c>
      <c r="U97" s="443">
        <f t="shared" ref="U97:U98" si="91">B97</f>
        <v>83</v>
      </c>
    </row>
    <row r="98" spans="1:22" s="19" customFormat="1" ht="26.1" customHeight="1">
      <c r="A98" s="16"/>
      <c r="B98" s="344">
        <f t="shared" si="78"/>
        <v>84</v>
      </c>
      <c r="C98" s="345" t="s">
        <v>1698</v>
      </c>
      <c r="D98" s="345" t="s">
        <v>2123</v>
      </c>
      <c r="E98" s="346" t="s">
        <v>219</v>
      </c>
      <c r="F98" s="58"/>
      <c r="G98" s="59"/>
      <c r="H98" s="263"/>
      <c r="I98" s="59"/>
      <c r="J98" s="263"/>
      <c r="K98" s="59"/>
      <c r="L98" s="263"/>
      <c r="M98" s="59"/>
      <c r="N98" s="59"/>
      <c r="O98" s="58"/>
      <c r="P98" s="78"/>
      <c r="Q98" s="439"/>
      <c r="R98" s="440" t="str">
        <f t="shared" si="88"/>
        <v>알루미늄 케이블 덕트AL 100*50</v>
      </c>
      <c r="S98" s="441" t="str">
        <f t="shared" si="89"/>
        <v>개</v>
      </c>
      <c r="T98" s="442">
        <f t="shared" si="90"/>
        <v>0</v>
      </c>
      <c r="U98" s="443">
        <f t="shared" si="91"/>
        <v>84</v>
      </c>
    </row>
    <row r="99" spans="1:22" s="19" customFormat="1" ht="26.1" customHeight="1">
      <c r="A99" s="16"/>
      <c r="B99" s="344">
        <f t="shared" si="78"/>
        <v>85</v>
      </c>
      <c r="C99" s="345" t="s">
        <v>1616</v>
      </c>
      <c r="D99" s="345" t="s">
        <v>1614</v>
      </c>
      <c r="E99" s="346" t="s">
        <v>30</v>
      </c>
      <c r="F99" s="58"/>
      <c r="G99" s="59"/>
      <c r="H99" s="263"/>
      <c r="I99" s="59"/>
      <c r="J99" s="263"/>
      <c r="K99" s="59"/>
      <c r="L99" s="263"/>
      <c r="M99" s="59"/>
      <c r="N99" s="59"/>
      <c r="O99" s="58"/>
      <c r="P99" s="78"/>
      <c r="Q99" s="439"/>
      <c r="R99" s="440" t="str">
        <f t="shared" ref="R99:R105" si="92">CONCATENATE(C99,D99)</f>
        <v>피뢰트랜스AC220V 1KVA</v>
      </c>
      <c r="S99" s="441" t="str">
        <f t="shared" ref="S99:S105" si="93">E99</f>
        <v>식</v>
      </c>
      <c r="T99" s="442">
        <f t="shared" ref="T99:T105" si="94">F99</f>
        <v>0</v>
      </c>
      <c r="U99" s="443">
        <f t="shared" ref="U99:U105" si="95">B99</f>
        <v>85</v>
      </c>
    </row>
    <row r="100" spans="1:22" s="19" customFormat="1" ht="26.1" customHeight="1">
      <c r="A100" s="16"/>
      <c r="B100" s="344">
        <f t="shared" si="78"/>
        <v>86</v>
      </c>
      <c r="C100" s="345" t="s">
        <v>2361</v>
      </c>
      <c r="D100" s="345" t="s">
        <v>2448</v>
      </c>
      <c r="E100" s="346" t="s">
        <v>13</v>
      </c>
      <c r="F100" s="58"/>
      <c r="G100" s="59"/>
      <c r="H100" s="263"/>
      <c r="I100" s="59"/>
      <c r="J100" s="263"/>
      <c r="K100" s="59"/>
      <c r="L100" s="263"/>
      <c r="M100" s="59"/>
      <c r="N100" s="59"/>
      <c r="O100" s="58"/>
      <c r="P100" s="78"/>
      <c r="Q100" s="439"/>
      <c r="R100" s="440" t="str">
        <f t="shared" si="92"/>
        <v>서지보호기(전원)BY4-80, 80Ka</v>
      </c>
      <c r="S100" s="441" t="str">
        <f t="shared" si="93"/>
        <v>대</v>
      </c>
      <c r="T100" s="442">
        <f t="shared" si="94"/>
        <v>0</v>
      </c>
      <c r="U100" s="443">
        <f t="shared" si="95"/>
        <v>86</v>
      </c>
    </row>
    <row r="101" spans="1:22" s="19" customFormat="1" ht="26.1" customHeight="1">
      <c r="A101" s="16"/>
      <c r="B101" s="344">
        <f t="shared" si="78"/>
        <v>87</v>
      </c>
      <c r="C101" s="345" t="s">
        <v>2362</v>
      </c>
      <c r="D101" s="345" t="s">
        <v>2449</v>
      </c>
      <c r="E101" s="346" t="s">
        <v>219</v>
      </c>
      <c r="F101" s="58"/>
      <c r="G101" s="59"/>
      <c r="H101" s="263"/>
      <c r="I101" s="59"/>
      <c r="J101" s="263"/>
      <c r="K101" s="59"/>
      <c r="L101" s="263"/>
      <c r="M101" s="59"/>
      <c r="N101" s="59"/>
      <c r="O101" s="58"/>
      <c r="P101" s="78"/>
      <c r="Q101" s="439"/>
      <c r="R101" s="440" t="str">
        <f t="shared" si="92"/>
        <v>누전차단기자동복구형, 20A</v>
      </c>
      <c r="S101" s="441" t="str">
        <f t="shared" si="93"/>
        <v>개</v>
      </c>
      <c r="T101" s="442">
        <f t="shared" si="94"/>
        <v>0</v>
      </c>
      <c r="U101" s="443">
        <f t="shared" si="95"/>
        <v>87</v>
      </c>
    </row>
    <row r="102" spans="1:22" s="19" customFormat="1" ht="26.1" customHeight="1">
      <c r="A102" s="16"/>
      <c r="B102" s="344">
        <f t="shared" si="78"/>
        <v>88</v>
      </c>
      <c r="C102" s="345" t="s">
        <v>2378</v>
      </c>
      <c r="D102" s="345" t="s">
        <v>2450</v>
      </c>
      <c r="E102" s="346" t="s">
        <v>30</v>
      </c>
      <c r="F102" s="58"/>
      <c r="G102" s="59"/>
      <c r="H102" s="263"/>
      <c r="I102" s="59"/>
      <c r="J102" s="263"/>
      <c r="K102" s="59"/>
      <c r="L102" s="263"/>
      <c r="M102" s="59"/>
      <c r="N102" s="59"/>
      <c r="O102" s="58"/>
      <c r="P102" s="78"/>
      <c r="Q102" s="439"/>
      <c r="R102" s="440" t="str">
        <f t="shared" si="92"/>
        <v>분전반(노출형)산업용, 5회로, 메인50A, 분기 20A</v>
      </c>
      <c r="S102" s="441" t="str">
        <f t="shared" si="93"/>
        <v>식</v>
      </c>
      <c r="T102" s="442">
        <f t="shared" si="94"/>
        <v>0</v>
      </c>
      <c r="U102" s="443">
        <f t="shared" si="95"/>
        <v>88</v>
      </c>
    </row>
    <row r="103" spans="1:22" s="19" customFormat="1" ht="26.1" customHeight="1">
      <c r="A103" s="16"/>
      <c r="B103" s="344">
        <f t="shared" si="78"/>
        <v>89</v>
      </c>
      <c r="C103" s="345" t="s">
        <v>2472</v>
      </c>
      <c r="D103" s="345" t="s">
        <v>2474</v>
      </c>
      <c r="E103" s="346" t="s">
        <v>30</v>
      </c>
      <c r="F103" s="58"/>
      <c r="G103" s="59"/>
      <c r="H103" s="263"/>
      <c r="I103" s="59"/>
      <c r="J103" s="263"/>
      <c r="K103" s="59"/>
      <c r="L103" s="263"/>
      <c r="M103" s="59"/>
      <c r="N103" s="59"/>
      <c r="O103" s="58"/>
      <c r="P103" s="78"/>
      <c r="Q103" s="439"/>
      <c r="R103" s="440" t="str">
        <f t="shared" ref="R103:R104" si="96">CONCATENATE(C103,D103)</f>
        <v>전기인입공사관측소 전기인입</v>
      </c>
      <c r="S103" s="441" t="str">
        <f t="shared" ref="S103:S104" si="97">E103</f>
        <v>식</v>
      </c>
      <c r="T103" s="442">
        <f t="shared" ref="T103:T104" si="98">F103</f>
        <v>0</v>
      </c>
      <c r="U103" s="443">
        <f t="shared" ref="U103:U104" si="99">B103</f>
        <v>89</v>
      </c>
    </row>
    <row r="104" spans="1:22" s="19" customFormat="1" ht="26.1" customHeight="1">
      <c r="A104" s="16"/>
      <c r="B104" s="344">
        <f>B103+1</f>
        <v>90</v>
      </c>
      <c r="C104" s="345" t="s">
        <v>1581</v>
      </c>
      <c r="D104" s="345" t="s">
        <v>1580</v>
      </c>
      <c r="E104" s="346" t="s">
        <v>1467</v>
      </c>
      <c r="F104" s="58"/>
      <c r="G104" s="59"/>
      <c r="H104" s="263"/>
      <c r="I104" s="59"/>
      <c r="J104" s="263"/>
      <c r="K104" s="59"/>
      <c r="L104" s="263"/>
      <c r="M104" s="59"/>
      <c r="N104" s="59"/>
      <c r="O104" s="58"/>
      <c r="P104" s="78"/>
      <c r="Q104" s="439"/>
      <c r="R104" s="440" t="str">
        <f t="shared" si="96"/>
        <v>피뢰침 폴4M</v>
      </c>
      <c r="S104" s="441" t="str">
        <f t="shared" si="97"/>
        <v>기</v>
      </c>
      <c r="T104" s="442">
        <f t="shared" si="98"/>
        <v>0</v>
      </c>
      <c r="U104" s="443">
        <f t="shared" si="99"/>
        <v>90</v>
      </c>
    </row>
    <row r="105" spans="1:22" s="19" customFormat="1" ht="26.1" customHeight="1">
      <c r="A105" s="16"/>
      <c r="B105" s="344">
        <f t="shared" si="78"/>
        <v>91</v>
      </c>
      <c r="C105" s="345" t="s">
        <v>1710</v>
      </c>
      <c r="D105" s="345" t="s">
        <v>2124</v>
      </c>
      <c r="E105" s="346" t="s">
        <v>30</v>
      </c>
      <c r="F105" s="58"/>
      <c r="G105" s="59"/>
      <c r="H105" s="263"/>
      <c r="I105" s="59"/>
      <c r="J105" s="263"/>
      <c r="K105" s="59"/>
      <c r="L105" s="263"/>
      <c r="M105" s="59"/>
      <c r="N105" s="59"/>
      <c r="O105" s="58"/>
      <c r="P105" s="78"/>
      <c r="Q105" s="439"/>
      <c r="R105" s="440" t="str">
        <f t="shared" si="92"/>
        <v>피뢰침(절연용)애자형, Y자</v>
      </c>
      <c r="S105" s="441" t="str">
        <f t="shared" si="93"/>
        <v>식</v>
      </c>
      <c r="T105" s="442">
        <f t="shared" si="94"/>
        <v>0</v>
      </c>
      <c r="U105" s="443">
        <f t="shared" si="95"/>
        <v>91</v>
      </c>
    </row>
    <row r="106" spans="1:22" s="19" customFormat="1" ht="26.1" customHeight="1">
      <c r="A106" s="16"/>
      <c r="B106" s="344">
        <f t="shared" si="78"/>
        <v>92</v>
      </c>
      <c r="C106" s="345" t="s">
        <v>2125</v>
      </c>
      <c r="D106" s="345" t="s">
        <v>2126</v>
      </c>
      <c r="E106" s="346" t="s">
        <v>218</v>
      </c>
      <c r="F106" s="58"/>
      <c r="G106" s="59"/>
      <c r="H106" s="263"/>
      <c r="I106" s="59"/>
      <c r="J106" s="263"/>
      <c r="K106" s="59"/>
      <c r="L106" s="263"/>
      <c r="M106" s="59"/>
      <c r="N106" s="59"/>
      <c r="O106" s="58"/>
      <c r="P106" s="78"/>
      <c r="Q106" s="439"/>
      <c r="R106" s="440" t="str">
        <f t="shared" ref="R106" si="100">CONCATENATE(C106,D106)</f>
        <v>나동선35㎟</v>
      </c>
      <c r="S106" s="441" t="str">
        <f t="shared" ref="S106" si="101">E106</f>
        <v>m</v>
      </c>
      <c r="T106" s="442">
        <f t="shared" ref="T106" si="102">F106</f>
        <v>0</v>
      </c>
      <c r="U106" s="443">
        <f t="shared" si="87"/>
        <v>92</v>
      </c>
    </row>
    <row r="107" spans="1:22" s="19" customFormat="1" ht="26.1" customHeight="1">
      <c r="A107" s="16"/>
      <c r="B107" s="655">
        <f t="shared" si="78"/>
        <v>93</v>
      </c>
      <c r="C107" s="656" t="s">
        <v>2127</v>
      </c>
      <c r="D107" s="656" t="s">
        <v>2128</v>
      </c>
      <c r="E107" s="641" t="s">
        <v>1896</v>
      </c>
      <c r="F107" s="657"/>
      <c r="G107" s="658"/>
      <c r="H107" s="659"/>
      <c r="I107" s="658"/>
      <c r="J107" s="659"/>
      <c r="K107" s="658"/>
      <c r="L107" s="659"/>
      <c r="M107" s="658"/>
      <c r="N107" s="658"/>
      <c r="O107" s="657"/>
      <c r="P107" s="660"/>
      <c r="Q107" s="439"/>
      <c r="R107" s="440" t="s">
        <v>1902</v>
      </c>
      <c r="S107" s="441" t="s">
        <v>1901</v>
      </c>
      <c r="T107" s="442">
        <v>1702</v>
      </c>
      <c r="U107" s="443">
        <v>97</v>
      </c>
    </row>
    <row r="108" spans="1:22" s="19" customFormat="1" ht="26.1" customHeight="1">
      <c r="A108" s="16"/>
      <c r="B108" s="650"/>
      <c r="C108" s="651"/>
      <c r="D108" s="651"/>
      <c r="E108" s="652"/>
      <c r="F108" s="653"/>
      <c r="G108" s="654"/>
      <c r="H108" s="594"/>
      <c r="I108" s="654"/>
      <c r="J108" s="594"/>
      <c r="K108" s="654"/>
      <c r="L108" s="594"/>
      <c r="M108" s="654"/>
      <c r="N108" s="654"/>
      <c r="O108" s="653"/>
      <c r="P108" s="596"/>
      <c r="Q108" s="439"/>
      <c r="R108" s="440"/>
      <c r="S108" s="441"/>
      <c r="T108" s="442"/>
      <c r="U108" s="443"/>
    </row>
    <row r="109" spans="1:22" s="19" customFormat="1" ht="26.1" customHeight="1">
      <c r="A109" s="16"/>
      <c r="B109" s="598"/>
      <c r="C109" s="599" t="s">
        <v>2429</v>
      </c>
      <c r="D109" s="345"/>
      <c r="E109" s="346"/>
      <c r="F109" s="58"/>
      <c r="G109" s="59"/>
      <c r="H109" s="263"/>
      <c r="I109" s="59"/>
      <c r="J109" s="263"/>
      <c r="K109" s="59"/>
      <c r="L109" s="263"/>
      <c r="M109" s="59"/>
      <c r="N109" s="59"/>
      <c r="O109" s="58"/>
      <c r="P109" s="78"/>
      <c r="Q109" s="298"/>
      <c r="R109" s="440" t="str">
        <f t="shared" ref="R109:R111" si="103">CONCATENATE(C109,D109)</f>
        <v>5. 통제소 중계소 보완</v>
      </c>
      <c r="S109" s="440">
        <f t="shared" ref="S109:S111" si="104">E109</f>
        <v>0</v>
      </c>
      <c r="T109" s="440">
        <f t="shared" ref="T109:T111" si="105">F109</f>
        <v>0</v>
      </c>
      <c r="U109" s="440">
        <f t="shared" ref="U109:U111" si="106">B109</f>
        <v>0</v>
      </c>
      <c r="V109" s="607"/>
    </row>
    <row r="110" spans="1:22" s="19" customFormat="1" ht="26.1" customHeight="1">
      <c r="A110" s="16"/>
      <c r="B110" s="344">
        <f>B107+1</f>
        <v>94</v>
      </c>
      <c r="C110" s="345" t="s">
        <v>1857</v>
      </c>
      <c r="D110" s="345" t="s">
        <v>1816</v>
      </c>
      <c r="E110" s="346" t="s">
        <v>30</v>
      </c>
      <c r="F110" s="58"/>
      <c r="G110" s="59"/>
      <c r="H110" s="263"/>
      <c r="I110" s="59"/>
      <c r="J110" s="263"/>
      <c r="K110" s="59"/>
      <c r="L110" s="263"/>
      <c r="M110" s="59"/>
      <c r="N110" s="59"/>
      <c r="O110" s="58"/>
      <c r="P110" s="78"/>
      <c r="Q110" s="439"/>
      <c r="R110" s="440" t="str">
        <f>CONCATENATE(C110,D110)</f>
        <v>시각 동기화장비(NTP)정확도:±1마이크로초,프로토콜:TCP/IP,오차범위:하루±0.1초, GS교란방어</v>
      </c>
      <c r="S110" s="441" t="str">
        <f t="shared" si="104"/>
        <v>식</v>
      </c>
      <c r="T110" s="442">
        <f t="shared" si="105"/>
        <v>0</v>
      </c>
      <c r="U110" s="443">
        <f t="shared" si="106"/>
        <v>94</v>
      </c>
    </row>
    <row r="111" spans="1:22" s="19" customFormat="1" ht="26.1" customHeight="1">
      <c r="A111" s="16"/>
      <c r="B111" s="344">
        <f>B110+1</f>
        <v>95</v>
      </c>
      <c r="C111" s="345" t="s">
        <v>1855</v>
      </c>
      <c r="D111" s="345" t="s">
        <v>1817</v>
      </c>
      <c r="E111" s="346" t="s">
        <v>30</v>
      </c>
      <c r="F111" s="58"/>
      <c r="G111" s="59"/>
      <c r="H111" s="263"/>
      <c r="I111" s="59"/>
      <c r="J111" s="263"/>
      <c r="K111" s="59"/>
      <c r="L111" s="263"/>
      <c r="M111" s="59"/>
      <c r="N111" s="59"/>
      <c r="O111" s="58"/>
      <c r="P111" s="78"/>
      <c r="Q111" s="439"/>
      <c r="R111" s="440" t="str">
        <f t="shared" si="103"/>
        <v>통제소 TM시설 점검장비점검테블릿 H/W, S/W 일체형</v>
      </c>
      <c r="S111" s="441" t="str">
        <f t="shared" si="104"/>
        <v>식</v>
      </c>
      <c r="T111" s="442">
        <f t="shared" si="105"/>
        <v>0</v>
      </c>
      <c r="U111" s="443">
        <f t="shared" si="106"/>
        <v>95</v>
      </c>
    </row>
    <row r="112" spans="1:22" s="19" customFormat="1" ht="26.1" customHeight="1">
      <c r="A112" s="16"/>
      <c r="B112" s="344">
        <f t="shared" ref="B112:B147" si="107">B111+1</f>
        <v>96</v>
      </c>
      <c r="C112" s="345" t="s">
        <v>1853</v>
      </c>
      <c r="D112" s="345" t="s">
        <v>2129</v>
      </c>
      <c r="E112" s="346" t="s">
        <v>30</v>
      </c>
      <c r="F112" s="58"/>
      <c r="G112" s="59"/>
      <c r="H112" s="263"/>
      <c r="I112" s="59"/>
      <c r="J112" s="263"/>
      <c r="K112" s="59"/>
      <c r="L112" s="263"/>
      <c r="M112" s="59"/>
      <c r="N112" s="59"/>
      <c r="O112" s="58"/>
      <c r="P112" s="78"/>
      <c r="Q112" s="439"/>
      <c r="R112" s="440" t="str">
        <f t="shared" ref="R112:R116" si="108">CONCATENATE(C112,D112)</f>
        <v>통제소 장비이력 관리장치통신실 전산기, 중계소 장치, 관측소 물품등 기타 정보 관리</v>
      </c>
      <c r="S112" s="441" t="str">
        <f t="shared" ref="S112:S116" si="109">E112</f>
        <v>식</v>
      </c>
      <c r="T112" s="442">
        <f t="shared" ref="T112:T116" si="110">F112</f>
        <v>0</v>
      </c>
      <c r="U112" s="443">
        <f t="shared" ref="U112:U116" si="111">B112</f>
        <v>96</v>
      </c>
    </row>
    <row r="113" spans="1:21" s="19" customFormat="1" ht="26.1" customHeight="1">
      <c r="A113" s="16"/>
      <c r="B113" s="344">
        <f t="shared" si="107"/>
        <v>97</v>
      </c>
      <c r="C113" s="345" t="s">
        <v>1861</v>
      </c>
      <c r="D113" s="345" t="s">
        <v>1820</v>
      </c>
      <c r="E113" s="346" t="s">
        <v>30</v>
      </c>
      <c r="F113" s="58"/>
      <c r="G113" s="59"/>
      <c r="H113" s="263"/>
      <c r="I113" s="59"/>
      <c r="J113" s="263"/>
      <c r="K113" s="59"/>
      <c r="L113" s="263"/>
      <c r="M113" s="59"/>
      <c r="N113" s="59"/>
      <c r="O113" s="58"/>
      <c r="P113" s="78"/>
      <c r="Q113" s="439"/>
      <c r="R113" s="440" t="str">
        <f t="shared" si="108"/>
        <v>통제소 물품관리장비 이중화Active-Standby System &amp; 장애 감지 페일오버, 2CPU 3.6GHz 4C,32GRAM,600GB</v>
      </c>
      <c r="S113" s="441" t="str">
        <f t="shared" si="109"/>
        <v>식</v>
      </c>
      <c r="T113" s="442">
        <f t="shared" si="110"/>
        <v>0</v>
      </c>
      <c r="U113" s="443">
        <f t="shared" si="111"/>
        <v>97</v>
      </c>
    </row>
    <row r="114" spans="1:21" s="19" customFormat="1" ht="26.1" customHeight="1">
      <c r="A114" s="16"/>
      <c r="B114" s="344">
        <f t="shared" si="107"/>
        <v>98</v>
      </c>
      <c r="C114" s="345" t="s">
        <v>2438</v>
      </c>
      <c r="D114" s="345" t="s">
        <v>2358</v>
      </c>
      <c r="E114" s="346" t="s">
        <v>13</v>
      </c>
      <c r="F114" s="58"/>
      <c r="G114" s="59"/>
      <c r="H114" s="263"/>
      <c r="I114" s="59"/>
      <c r="J114" s="263"/>
      <c r="K114" s="59"/>
      <c r="L114" s="263"/>
      <c r="M114" s="59"/>
      <c r="N114" s="59"/>
      <c r="O114" s="58"/>
      <c r="P114" s="78"/>
      <c r="Q114" s="439"/>
      <c r="R114" s="440" t="str">
        <f>CONCATENATE(C114,D114)</f>
        <v>물품관리코드 식별 라벨 출력 및 스캔장치바코드프린터,바코드생성,이동형스캐너</v>
      </c>
      <c r="S114" s="441" t="str">
        <f>E114</f>
        <v>대</v>
      </c>
      <c r="T114" s="442">
        <f>F114</f>
        <v>0</v>
      </c>
      <c r="U114" s="443">
        <f>B114</f>
        <v>98</v>
      </c>
    </row>
    <row r="115" spans="1:21" s="19" customFormat="1" ht="26.1" customHeight="1">
      <c r="A115" s="16"/>
      <c r="B115" s="344">
        <f t="shared" si="107"/>
        <v>99</v>
      </c>
      <c r="C115" s="345" t="s">
        <v>2404</v>
      </c>
      <c r="D115" s="345" t="s">
        <v>2405</v>
      </c>
      <c r="E115" s="346" t="s">
        <v>30</v>
      </c>
      <c r="F115" s="58"/>
      <c r="G115" s="59"/>
      <c r="H115" s="263"/>
      <c r="I115" s="59"/>
      <c r="J115" s="263"/>
      <c r="K115" s="59"/>
      <c r="L115" s="263"/>
      <c r="M115" s="59"/>
      <c r="N115" s="59"/>
      <c r="O115" s="58"/>
      <c r="P115" s="78"/>
      <c r="Q115" s="439"/>
      <c r="R115" s="440" t="str">
        <f t="shared" si="108"/>
        <v>스마트레밸미터 개선테블릿용으로 개선 UI</v>
      </c>
      <c r="S115" s="441" t="str">
        <f t="shared" si="109"/>
        <v>식</v>
      </c>
      <c r="T115" s="442">
        <f t="shared" si="110"/>
        <v>0</v>
      </c>
      <c r="U115" s="443">
        <f t="shared" si="111"/>
        <v>99</v>
      </c>
    </row>
    <row r="116" spans="1:21" s="19" customFormat="1" ht="26.1" customHeight="1">
      <c r="A116" s="16"/>
      <c r="B116" s="344">
        <f t="shared" si="107"/>
        <v>100</v>
      </c>
      <c r="C116" s="345" t="s">
        <v>1822</v>
      </c>
      <c r="D116" s="345" t="s">
        <v>2130</v>
      </c>
      <c r="E116" s="346" t="s">
        <v>30</v>
      </c>
      <c r="F116" s="58"/>
      <c r="G116" s="59"/>
      <c r="H116" s="263"/>
      <c r="I116" s="59"/>
      <c r="J116" s="263"/>
      <c r="K116" s="59"/>
      <c r="L116" s="263"/>
      <c r="M116" s="59"/>
      <c r="N116" s="59"/>
      <c r="O116" s="58"/>
      <c r="P116" s="78"/>
      <c r="Q116" s="439"/>
      <c r="R116" s="440" t="str">
        <f t="shared" si="108"/>
        <v>전산통신망이중화1차,2차 씨리얼망 감시 및 자동절체기능</v>
      </c>
      <c r="S116" s="441" t="str">
        <f t="shared" si="109"/>
        <v>식</v>
      </c>
      <c r="T116" s="442">
        <f t="shared" si="110"/>
        <v>0</v>
      </c>
      <c r="U116" s="443">
        <f t="shared" si="111"/>
        <v>100</v>
      </c>
    </row>
    <row r="117" spans="1:21" s="19" customFormat="1" ht="26.1" customHeight="1">
      <c r="A117" s="16"/>
      <c r="B117" s="344">
        <f t="shared" si="107"/>
        <v>101</v>
      </c>
      <c r="C117" s="345" t="s">
        <v>2192</v>
      </c>
      <c r="D117" s="345" t="s">
        <v>2156</v>
      </c>
      <c r="E117" s="346" t="s">
        <v>13</v>
      </c>
      <c r="F117" s="58"/>
      <c r="G117" s="59"/>
      <c r="H117" s="263"/>
      <c r="I117" s="59"/>
      <c r="J117" s="263"/>
      <c r="K117" s="59"/>
      <c r="L117" s="263"/>
      <c r="M117" s="59"/>
      <c r="N117" s="59"/>
      <c r="O117" s="58"/>
      <c r="P117" s="78"/>
      <c r="Q117" s="439"/>
      <c r="R117" s="440" t="str">
        <f t="shared" ref="R117:R121" si="112">CONCATENATE(C117,D117)</f>
        <v>통신실 감시 운영장비2.0GHz, 8GB, 256G+1TB</v>
      </c>
      <c r="S117" s="441" t="str">
        <f t="shared" ref="S117:S121" si="113">E117</f>
        <v>대</v>
      </c>
      <c r="T117" s="442">
        <f t="shared" ref="T117:T121" si="114">F117</f>
        <v>0</v>
      </c>
      <c r="U117" s="443">
        <f t="shared" ref="U117:U121" si="115">B117</f>
        <v>101</v>
      </c>
    </row>
    <row r="118" spans="1:21" s="19" customFormat="1" ht="26.1" customHeight="1">
      <c r="A118" s="16"/>
      <c r="B118" s="344">
        <f t="shared" si="107"/>
        <v>102</v>
      </c>
      <c r="C118" s="345" t="s">
        <v>2384</v>
      </c>
      <c r="D118" s="345" t="s">
        <v>2157</v>
      </c>
      <c r="E118" s="346" t="s">
        <v>30</v>
      </c>
      <c r="F118" s="58"/>
      <c r="G118" s="59"/>
      <c r="H118" s="263"/>
      <c r="I118" s="59"/>
      <c r="J118" s="263"/>
      <c r="K118" s="59"/>
      <c r="L118" s="263"/>
      <c r="M118" s="59"/>
      <c r="N118" s="59"/>
      <c r="O118" s="58"/>
      <c r="P118" s="78"/>
      <c r="Q118" s="439"/>
      <c r="R118" s="440" t="str">
        <f t="shared" si="112"/>
        <v>윈도우 2022Windows Svr Std 2022 64Bit Korean 1pk DSP OEI DVD 16 Core</v>
      </c>
      <c r="S118" s="441" t="str">
        <f t="shared" si="113"/>
        <v>식</v>
      </c>
      <c r="T118" s="442">
        <f t="shared" si="114"/>
        <v>0</v>
      </c>
      <c r="U118" s="443">
        <f t="shared" si="115"/>
        <v>102</v>
      </c>
    </row>
    <row r="119" spans="1:21" s="19" customFormat="1" ht="26.1" customHeight="1">
      <c r="A119" s="16"/>
      <c r="B119" s="344">
        <f>B116+1</f>
        <v>101</v>
      </c>
      <c r="C119" s="345" t="s">
        <v>2479</v>
      </c>
      <c r="D119" s="345" t="s">
        <v>1903</v>
      </c>
      <c r="E119" s="346" t="s">
        <v>30</v>
      </c>
      <c r="F119" s="58"/>
      <c r="G119" s="59"/>
      <c r="H119" s="263"/>
      <c r="I119" s="59"/>
      <c r="J119" s="263"/>
      <c r="K119" s="59"/>
      <c r="L119" s="263"/>
      <c r="M119" s="59"/>
      <c r="N119" s="59"/>
      <c r="O119" s="58"/>
      <c r="P119" s="78"/>
      <c r="Q119" s="439"/>
      <c r="R119" s="440" t="str">
        <f t="shared" si="112"/>
        <v>종합상황판 서비스 장치CPU 3.6GHz 4C, 16GRAM,600GB, 2CPU</v>
      </c>
      <c r="S119" s="441" t="str">
        <f t="shared" si="113"/>
        <v>식</v>
      </c>
      <c r="T119" s="442">
        <f t="shared" si="114"/>
        <v>0</v>
      </c>
      <c r="U119" s="443">
        <f t="shared" si="115"/>
        <v>101</v>
      </c>
    </row>
    <row r="120" spans="1:21" s="19" customFormat="1" ht="26.1" customHeight="1">
      <c r="A120" s="16"/>
      <c r="B120" s="344">
        <f t="shared" si="107"/>
        <v>102</v>
      </c>
      <c r="C120" s="345" t="s">
        <v>1912</v>
      </c>
      <c r="D120" s="345" t="s">
        <v>1905</v>
      </c>
      <c r="E120" s="346" t="s">
        <v>30</v>
      </c>
      <c r="F120" s="58"/>
      <c r="G120" s="59"/>
      <c r="H120" s="263"/>
      <c r="I120" s="59"/>
      <c r="J120" s="263"/>
      <c r="K120" s="59"/>
      <c r="L120" s="263"/>
      <c r="M120" s="59"/>
      <c r="N120" s="59"/>
      <c r="O120" s="58"/>
      <c r="P120" s="78"/>
      <c r="Q120" s="439"/>
      <c r="R120" s="440" t="str">
        <f t="shared" si="112"/>
        <v>위성데이터 수집장비 이중화Active-Standby System &amp; 장애 감지 페일오버, 2CPU 3.6GHz 4C, 32GRAM,600GB</v>
      </c>
      <c r="S120" s="441" t="str">
        <f t="shared" si="113"/>
        <v>식</v>
      </c>
      <c r="T120" s="442">
        <f t="shared" si="114"/>
        <v>0</v>
      </c>
      <c r="U120" s="443">
        <f t="shared" si="115"/>
        <v>102</v>
      </c>
    </row>
    <row r="121" spans="1:21" s="19" customFormat="1" ht="26.1" customHeight="1">
      <c r="A121" s="16"/>
      <c r="B121" s="344">
        <f t="shared" si="107"/>
        <v>103</v>
      </c>
      <c r="C121" s="345" t="s">
        <v>2152</v>
      </c>
      <c r="D121" s="345" t="s">
        <v>2158</v>
      </c>
      <c r="E121" s="346" t="s">
        <v>13</v>
      </c>
      <c r="F121" s="58"/>
      <c r="G121" s="59"/>
      <c r="H121" s="263"/>
      <c r="I121" s="59"/>
      <c r="J121" s="263"/>
      <c r="K121" s="59"/>
      <c r="L121" s="263"/>
      <c r="M121" s="59"/>
      <c r="N121" s="59"/>
      <c r="O121" s="58"/>
      <c r="P121" s="78"/>
      <c r="Q121" s="439"/>
      <c r="R121" s="440" t="str">
        <f t="shared" si="112"/>
        <v>L2 스위치Lan Base,8Port 이상,기가비트,랙타입</v>
      </c>
      <c r="S121" s="441" t="str">
        <f t="shared" si="113"/>
        <v>대</v>
      </c>
      <c r="T121" s="442">
        <f t="shared" si="114"/>
        <v>0</v>
      </c>
      <c r="U121" s="443">
        <f t="shared" si="115"/>
        <v>103</v>
      </c>
    </row>
    <row r="122" spans="1:21" s="19" customFormat="1" ht="26.1" customHeight="1">
      <c r="A122" s="16"/>
      <c r="B122" s="344">
        <f t="shared" si="107"/>
        <v>104</v>
      </c>
      <c r="C122" s="345" t="s">
        <v>1831</v>
      </c>
      <c r="D122" s="345" t="s">
        <v>2133</v>
      </c>
      <c r="E122" s="346" t="s">
        <v>30</v>
      </c>
      <c r="F122" s="58"/>
      <c r="G122" s="59"/>
      <c r="H122" s="263"/>
      <c r="I122" s="59"/>
      <c r="J122" s="263"/>
      <c r="K122" s="59"/>
      <c r="L122" s="263"/>
      <c r="M122" s="59"/>
      <c r="N122" s="59"/>
      <c r="O122" s="58"/>
      <c r="P122" s="78"/>
      <c r="Q122" s="439"/>
      <c r="R122" s="440" t="str">
        <f t="shared" ref="R122:R123" si="116">CONCATENATE(C122,D122)</f>
        <v>터미널장치16 EIA-232 Serial Ports</v>
      </c>
      <c r="S122" s="441" t="str">
        <f t="shared" ref="S122:S123" si="117">E122</f>
        <v>식</v>
      </c>
      <c r="T122" s="442">
        <f t="shared" ref="T122:T123" si="118">F122</f>
        <v>0</v>
      </c>
      <c r="U122" s="443">
        <f t="shared" ref="U122:U123" si="119">B122</f>
        <v>104</v>
      </c>
    </row>
    <row r="123" spans="1:21" s="19" customFormat="1" ht="26.1" customHeight="1">
      <c r="A123" s="16"/>
      <c r="B123" s="344">
        <f t="shared" si="107"/>
        <v>105</v>
      </c>
      <c r="C123" s="345" t="s">
        <v>1859</v>
      </c>
      <c r="D123" s="345" t="s">
        <v>2134</v>
      </c>
      <c r="E123" s="346" t="s">
        <v>30</v>
      </c>
      <c r="F123" s="58"/>
      <c r="G123" s="59"/>
      <c r="H123" s="263"/>
      <c r="I123" s="59"/>
      <c r="J123" s="263"/>
      <c r="K123" s="59"/>
      <c r="L123" s="263"/>
      <c r="M123" s="59"/>
      <c r="N123" s="59"/>
      <c r="O123" s="58"/>
      <c r="P123" s="78"/>
      <c r="Q123" s="439"/>
      <c r="R123" s="440" t="str">
        <f t="shared" si="116"/>
        <v>모바일 단말제어 및 관리장치단말제어 및 화이트리스트 관리,CPU 3.6GHz 4C,32GRAM,600GB,2CPU</v>
      </c>
      <c r="S123" s="441" t="str">
        <f t="shared" si="117"/>
        <v>식</v>
      </c>
      <c r="T123" s="442">
        <f t="shared" si="118"/>
        <v>0</v>
      </c>
      <c r="U123" s="443">
        <f t="shared" si="119"/>
        <v>105</v>
      </c>
    </row>
    <row r="124" spans="1:21" s="19" customFormat="1" ht="26.1" customHeight="1">
      <c r="A124" s="16"/>
      <c r="B124" s="344">
        <f t="shared" si="107"/>
        <v>106</v>
      </c>
      <c r="C124" s="345" t="s">
        <v>1990</v>
      </c>
      <c r="D124" s="345" t="s">
        <v>2135</v>
      </c>
      <c r="E124" s="346" t="s">
        <v>13</v>
      </c>
      <c r="F124" s="58"/>
      <c r="G124" s="59"/>
      <c r="H124" s="263"/>
      <c r="I124" s="59"/>
      <c r="J124" s="263"/>
      <c r="K124" s="59"/>
      <c r="L124" s="263"/>
      <c r="M124" s="59"/>
      <c r="N124" s="59"/>
      <c r="O124" s="58"/>
      <c r="P124" s="78"/>
      <c r="Q124" s="439"/>
      <c r="R124" s="440" t="str">
        <f t="shared" ref="R124:R126" si="120">CONCATENATE(C124,D124)</f>
        <v>전도형 강수량계(0.5mm)AC 히터형, 바람막이 포함, 검정 포함</v>
      </c>
      <c r="S124" s="441" t="str">
        <f t="shared" ref="S124:S126" si="121">E124</f>
        <v>대</v>
      </c>
      <c r="T124" s="442">
        <f t="shared" ref="T124:T126" si="122">F124</f>
        <v>0</v>
      </c>
      <c r="U124" s="443">
        <f t="shared" ref="U124:U126" si="123">B124</f>
        <v>106</v>
      </c>
    </row>
    <row r="125" spans="1:21" s="19" customFormat="1" ht="26.1" customHeight="1">
      <c r="A125" s="16"/>
      <c r="B125" s="344">
        <f t="shared" si="107"/>
        <v>107</v>
      </c>
      <c r="C125" s="345" t="s">
        <v>1992</v>
      </c>
      <c r="D125" s="345" t="s">
        <v>2135</v>
      </c>
      <c r="E125" s="346" t="s">
        <v>13</v>
      </c>
      <c r="F125" s="58"/>
      <c r="G125" s="59"/>
      <c r="H125" s="263"/>
      <c r="I125" s="59"/>
      <c r="J125" s="263"/>
      <c r="K125" s="59"/>
      <c r="L125" s="263"/>
      <c r="M125" s="59"/>
      <c r="N125" s="59"/>
      <c r="O125" s="58"/>
      <c r="P125" s="78"/>
      <c r="Q125" s="439"/>
      <c r="R125" s="440" t="str">
        <f t="shared" si="120"/>
        <v>전도형 강수량계(1.0mm)AC 히터형, 바람막이 포함, 검정 포함</v>
      </c>
      <c r="S125" s="441" t="str">
        <f t="shared" si="121"/>
        <v>대</v>
      </c>
      <c r="T125" s="442">
        <f t="shared" si="122"/>
        <v>0</v>
      </c>
      <c r="U125" s="443">
        <f t="shared" si="123"/>
        <v>107</v>
      </c>
    </row>
    <row r="126" spans="1:21" s="19" customFormat="1" ht="26.1" customHeight="1">
      <c r="A126" s="16"/>
      <c r="B126" s="344">
        <f t="shared" si="107"/>
        <v>108</v>
      </c>
      <c r="C126" s="345" t="s">
        <v>2136</v>
      </c>
      <c r="D126" s="345" t="s">
        <v>2137</v>
      </c>
      <c r="E126" s="346" t="s">
        <v>13</v>
      </c>
      <c r="F126" s="58"/>
      <c r="G126" s="59"/>
      <c r="H126" s="263"/>
      <c r="I126" s="59"/>
      <c r="J126" s="263"/>
      <c r="K126" s="59"/>
      <c r="L126" s="263"/>
      <c r="M126" s="59"/>
      <c r="N126" s="59"/>
      <c r="O126" s="58"/>
      <c r="P126" s="78"/>
      <c r="Q126" s="439"/>
      <c r="R126" s="440" t="str">
        <f t="shared" si="120"/>
        <v>무게식 강수량계무게식, 받침대 및 바람막이, 검정 포함</v>
      </c>
      <c r="S126" s="441" t="str">
        <f t="shared" si="121"/>
        <v>대</v>
      </c>
      <c r="T126" s="442">
        <f t="shared" si="122"/>
        <v>0</v>
      </c>
      <c r="U126" s="443">
        <f t="shared" si="123"/>
        <v>108</v>
      </c>
    </row>
    <row r="127" spans="1:21" s="19" customFormat="1" ht="26.1" customHeight="1">
      <c r="A127" s="16"/>
      <c r="B127" s="344">
        <f t="shared" si="107"/>
        <v>109</v>
      </c>
      <c r="C127" s="345" t="s">
        <v>2407</v>
      </c>
      <c r="D127" s="345" t="s">
        <v>2409</v>
      </c>
      <c r="E127" s="346" t="s">
        <v>30</v>
      </c>
      <c r="F127" s="58"/>
      <c r="G127" s="59"/>
      <c r="H127" s="263"/>
      <c r="I127" s="59"/>
      <c r="J127" s="263"/>
      <c r="K127" s="59"/>
      <c r="L127" s="263"/>
      <c r="M127" s="59"/>
      <c r="N127" s="59"/>
      <c r="O127" s="58"/>
      <c r="P127" s="78"/>
      <c r="Q127" s="439"/>
      <c r="R127" s="440" t="str">
        <f t="shared" ref="R127:R131" si="124">CONCATENATE(C127,D127)</f>
        <v>강수량계 받침대제작사양</v>
      </c>
      <c r="S127" s="441" t="str">
        <f t="shared" ref="S127:S131" si="125">E127</f>
        <v>식</v>
      </c>
      <c r="T127" s="442">
        <f t="shared" ref="T127:T131" si="126">F127</f>
        <v>0</v>
      </c>
      <c r="U127" s="443">
        <f t="shared" ref="U127:U131" si="127">B127</f>
        <v>109</v>
      </c>
    </row>
    <row r="128" spans="1:21" s="19" customFormat="1" ht="26.1" customHeight="1">
      <c r="A128" s="16"/>
      <c r="B128" s="344">
        <f t="shared" si="107"/>
        <v>110</v>
      </c>
      <c r="C128" s="345" t="s">
        <v>2483</v>
      </c>
      <c r="D128" s="345" t="s">
        <v>2402</v>
      </c>
      <c r="E128" s="346" t="s">
        <v>30</v>
      </c>
      <c r="F128" s="58"/>
      <c r="G128" s="59"/>
      <c r="H128" s="263"/>
      <c r="I128" s="59"/>
      <c r="J128" s="263"/>
      <c r="K128" s="59"/>
      <c r="L128" s="263"/>
      <c r="M128" s="59"/>
      <c r="N128" s="59"/>
      <c r="O128" s="58"/>
      <c r="P128" s="78"/>
      <c r="Q128" s="439"/>
      <c r="R128" s="440" t="str">
        <f t="shared" si="124"/>
        <v>우량시험관측소 기초작업센서 및 장비외함체 기초</v>
      </c>
      <c r="S128" s="441" t="str">
        <f t="shared" si="125"/>
        <v>식</v>
      </c>
      <c r="T128" s="442">
        <f t="shared" si="126"/>
        <v>0</v>
      </c>
      <c r="U128" s="443">
        <f t="shared" si="127"/>
        <v>110</v>
      </c>
    </row>
    <row r="129" spans="1:21" s="19" customFormat="1" ht="26.1" customHeight="1">
      <c r="A129" s="16"/>
      <c r="B129" s="344">
        <f t="shared" si="107"/>
        <v>111</v>
      </c>
      <c r="C129" s="345" t="s">
        <v>2414</v>
      </c>
      <c r="D129" s="345" t="s">
        <v>2416</v>
      </c>
      <c r="E129" s="346" t="s">
        <v>30</v>
      </c>
      <c r="F129" s="58"/>
      <c r="G129" s="59"/>
      <c r="H129" s="263"/>
      <c r="I129" s="59"/>
      <c r="J129" s="263"/>
      <c r="K129" s="59"/>
      <c r="L129" s="263"/>
      <c r="M129" s="59"/>
      <c r="N129" s="59"/>
      <c r="O129" s="58"/>
      <c r="P129" s="78"/>
      <c r="Q129" s="439"/>
      <c r="R129" s="440" t="str">
        <f t="shared" ref="R129" si="128">CONCATENATE(C129,D129)</f>
        <v>강수량 데이터 모니터링강수량계 자료처리</v>
      </c>
      <c r="S129" s="441" t="str">
        <f t="shared" ref="S129" si="129">E129</f>
        <v>식</v>
      </c>
      <c r="T129" s="442">
        <f t="shared" ref="T129" si="130">F129</f>
        <v>0</v>
      </c>
      <c r="U129" s="443">
        <f t="shared" ref="U129" si="131">B129</f>
        <v>111</v>
      </c>
    </row>
    <row r="130" spans="1:21" s="19" customFormat="1" ht="26.1" customHeight="1">
      <c r="A130" s="16"/>
      <c r="B130" s="344">
        <f t="shared" si="107"/>
        <v>112</v>
      </c>
      <c r="C130" s="345" t="s">
        <v>2440</v>
      </c>
      <c r="D130" s="345" t="s">
        <v>2442</v>
      </c>
      <c r="E130" s="346" t="s">
        <v>30</v>
      </c>
      <c r="F130" s="58"/>
      <c r="G130" s="59"/>
      <c r="H130" s="263"/>
      <c r="I130" s="59"/>
      <c r="J130" s="263"/>
      <c r="K130" s="59"/>
      <c r="L130" s="263"/>
      <c r="M130" s="59"/>
      <c r="N130" s="59"/>
      <c r="O130" s="58"/>
      <c r="P130" s="78"/>
      <c r="Q130" s="439"/>
      <c r="R130" s="440" t="str">
        <f t="shared" ref="R130" si="132">CONCATENATE(C130,D130)</f>
        <v>화면공유 장비TV4대, 틸팅받침대, 화면공유기, 케이블포설</v>
      </c>
      <c r="S130" s="441" t="str">
        <f t="shared" ref="S130" si="133">E130</f>
        <v>식</v>
      </c>
      <c r="T130" s="442">
        <f t="shared" ref="T130" si="134">F130</f>
        <v>0</v>
      </c>
      <c r="U130" s="443">
        <f t="shared" ref="U130" si="135">B130</f>
        <v>112</v>
      </c>
    </row>
    <row r="131" spans="1:21" s="19" customFormat="1" ht="26.1" customHeight="1">
      <c r="A131" s="16"/>
      <c r="B131" s="344">
        <f t="shared" si="107"/>
        <v>113</v>
      </c>
      <c r="C131" s="345" t="s">
        <v>2392</v>
      </c>
      <c r="D131" s="345" t="s">
        <v>2389</v>
      </c>
      <c r="E131" s="346" t="s">
        <v>30</v>
      </c>
      <c r="F131" s="58"/>
      <c r="G131" s="59"/>
      <c r="H131" s="263"/>
      <c r="I131" s="59"/>
      <c r="J131" s="263"/>
      <c r="K131" s="59"/>
      <c r="L131" s="263"/>
      <c r="M131" s="59"/>
      <c r="N131" s="59"/>
      <c r="O131" s="58"/>
      <c r="P131" s="78"/>
      <c r="Q131" s="439"/>
      <c r="R131" s="440" t="str">
        <f t="shared" si="124"/>
        <v>무선 통신망 장비무선브릿지(실외형), 802.11ac</v>
      </c>
      <c r="S131" s="441" t="str">
        <f t="shared" si="125"/>
        <v>식</v>
      </c>
      <c r="T131" s="442">
        <f t="shared" si="126"/>
        <v>0</v>
      </c>
      <c r="U131" s="443">
        <f t="shared" si="127"/>
        <v>113</v>
      </c>
    </row>
    <row r="132" spans="1:21" s="19" customFormat="1" ht="26.1" customHeight="1">
      <c r="A132" s="16"/>
      <c r="B132" s="344">
        <f t="shared" si="107"/>
        <v>114</v>
      </c>
      <c r="C132" s="345" t="s">
        <v>2395</v>
      </c>
      <c r="D132" s="345" t="s">
        <v>2391</v>
      </c>
      <c r="E132" s="346" t="s">
        <v>30</v>
      </c>
      <c r="F132" s="58"/>
      <c r="G132" s="59"/>
      <c r="H132" s="263"/>
      <c r="I132" s="59"/>
      <c r="J132" s="263"/>
      <c r="K132" s="59"/>
      <c r="L132" s="263"/>
      <c r="M132" s="59"/>
      <c r="N132" s="59"/>
      <c r="O132" s="58"/>
      <c r="P132" s="78"/>
      <c r="Q132" s="439"/>
      <c r="R132" s="440" t="str">
        <f t="shared" ref="R132" si="136">CONCATENATE(C132,D132)</f>
        <v>무선 통신망 구축비실내-실외간 케이블 배선 포함</v>
      </c>
      <c r="S132" s="441" t="str">
        <f t="shared" ref="S132" si="137">E132</f>
        <v>식</v>
      </c>
      <c r="T132" s="442">
        <f t="shared" ref="T132" si="138">F132</f>
        <v>0</v>
      </c>
      <c r="U132" s="443">
        <f t="shared" ref="U132" si="139">B132</f>
        <v>114</v>
      </c>
    </row>
    <row r="133" spans="1:21" s="19" customFormat="1" ht="26.1" customHeight="1">
      <c r="A133" s="16"/>
      <c r="B133" s="655">
        <f t="shared" si="107"/>
        <v>115</v>
      </c>
      <c r="C133" s="656" t="s">
        <v>2138</v>
      </c>
      <c r="D133" s="656" t="s">
        <v>2139</v>
      </c>
      <c r="E133" s="641" t="s">
        <v>13</v>
      </c>
      <c r="F133" s="657"/>
      <c r="G133" s="658"/>
      <c r="H133" s="659"/>
      <c r="I133" s="658"/>
      <c r="J133" s="659"/>
      <c r="K133" s="658"/>
      <c r="L133" s="659"/>
      <c r="M133" s="658"/>
      <c r="N133" s="658"/>
      <c r="O133" s="657"/>
      <c r="P133" s="660"/>
      <c r="Q133" s="439"/>
      <c r="R133" s="440" t="str">
        <f>CONCATENATE(C133,D133)</f>
        <v>이동형제어장치인텔 코어5이상, 램 16G, SSD512G, 1.6Kg이하, 운영 소프트웨어 포함</v>
      </c>
      <c r="S133" s="441" t="str">
        <f t="shared" ref="S133:T134" si="140">E133</f>
        <v>대</v>
      </c>
      <c r="T133" s="442">
        <f t="shared" si="140"/>
        <v>0</v>
      </c>
      <c r="U133" s="443">
        <f>B133</f>
        <v>115</v>
      </c>
    </row>
    <row r="134" spans="1:21" s="19" customFormat="1" ht="26.1" customHeight="1">
      <c r="A134" s="16"/>
      <c r="B134" s="650">
        <f t="shared" si="107"/>
        <v>116</v>
      </c>
      <c r="C134" s="651" t="s">
        <v>2140</v>
      </c>
      <c r="D134" s="651" t="s">
        <v>2141</v>
      </c>
      <c r="E134" s="652" t="s">
        <v>1467</v>
      </c>
      <c r="F134" s="653"/>
      <c r="G134" s="654"/>
      <c r="H134" s="594"/>
      <c r="I134" s="654"/>
      <c r="J134" s="594"/>
      <c r="K134" s="654"/>
      <c r="L134" s="594"/>
      <c r="M134" s="654"/>
      <c r="N134" s="654"/>
      <c r="O134" s="653"/>
      <c r="P134" s="596"/>
      <c r="Q134" s="439"/>
      <c r="R134" s="440" t="str">
        <f>CONCATENATE(C134,D134)</f>
        <v>Dipole 안테나150MHz대역, CV24A, 중계소용</v>
      </c>
      <c r="S134" s="441" t="str">
        <f t="shared" si="140"/>
        <v>기</v>
      </c>
      <c r="T134" s="442">
        <f t="shared" si="140"/>
        <v>0</v>
      </c>
      <c r="U134" s="443">
        <f>B134</f>
        <v>116</v>
      </c>
    </row>
    <row r="135" spans="1:21" s="19" customFormat="1" ht="26.1" customHeight="1">
      <c r="A135" s="16"/>
      <c r="B135" s="344">
        <f t="shared" si="107"/>
        <v>117</v>
      </c>
      <c r="C135" s="345" t="s">
        <v>2142</v>
      </c>
      <c r="D135" s="345" t="s">
        <v>2143</v>
      </c>
      <c r="E135" s="346" t="s">
        <v>13</v>
      </c>
      <c r="F135" s="58"/>
      <c r="G135" s="59"/>
      <c r="H135" s="263"/>
      <c r="I135" s="59"/>
      <c r="J135" s="263"/>
      <c r="K135" s="59"/>
      <c r="L135" s="263"/>
      <c r="M135" s="59"/>
      <c r="N135" s="59"/>
      <c r="O135" s="58"/>
      <c r="P135" s="78"/>
      <c r="Q135" s="439"/>
      <c r="R135" s="440" t="str">
        <f t="shared" ref="R135" si="141">CONCATENATE(C135,D135)</f>
        <v>점검용 영상기록장치미러리스, 3300만화소, 풀프레임, 70-200mm, 24-70mm 포함</v>
      </c>
      <c r="S135" s="441" t="str">
        <f t="shared" ref="S135" si="142">E135</f>
        <v>대</v>
      </c>
      <c r="T135" s="442">
        <f t="shared" ref="T135" si="143">F135</f>
        <v>0</v>
      </c>
      <c r="U135" s="443">
        <f t="shared" ref="U135" si="144">B135</f>
        <v>117</v>
      </c>
    </row>
    <row r="136" spans="1:21" s="19" customFormat="1" ht="26.1" customHeight="1">
      <c r="A136" s="16"/>
      <c r="B136" s="344">
        <f t="shared" si="107"/>
        <v>118</v>
      </c>
      <c r="C136" s="345" t="s">
        <v>2144</v>
      </c>
      <c r="D136" s="345" t="s">
        <v>2145</v>
      </c>
      <c r="E136" s="346" t="s">
        <v>13</v>
      </c>
      <c r="F136" s="58"/>
      <c r="G136" s="59"/>
      <c r="H136" s="263"/>
      <c r="I136" s="59"/>
      <c r="J136" s="263"/>
      <c r="K136" s="59"/>
      <c r="L136" s="263"/>
      <c r="M136" s="59"/>
      <c r="N136" s="59"/>
      <c r="O136" s="58"/>
      <c r="P136" s="78"/>
      <c r="Q136" s="439"/>
      <c r="R136" s="440" t="str">
        <f t="shared" ref="R136:R141" si="145">CONCATENATE(C136,D136)</f>
        <v>레벨메타디지털 표시, -60 to +10dBm, 휴대용</v>
      </c>
      <c r="S136" s="441" t="str">
        <f t="shared" ref="S136:S141" si="146">E136</f>
        <v>대</v>
      </c>
      <c r="T136" s="442">
        <f t="shared" ref="T136:T141" si="147">F136</f>
        <v>0</v>
      </c>
      <c r="U136" s="443">
        <f t="shared" ref="U136:U141" si="148">B136</f>
        <v>118</v>
      </c>
    </row>
    <row r="137" spans="1:21" s="19" customFormat="1" ht="26.1" customHeight="1">
      <c r="A137" s="16"/>
      <c r="B137" s="344">
        <f t="shared" si="107"/>
        <v>119</v>
      </c>
      <c r="C137" s="345" t="s">
        <v>2146</v>
      </c>
      <c r="D137" s="345" t="s">
        <v>2019</v>
      </c>
      <c r="E137" s="346" t="s">
        <v>13</v>
      </c>
      <c r="F137" s="58"/>
      <c r="G137" s="59"/>
      <c r="H137" s="263"/>
      <c r="I137" s="59"/>
      <c r="J137" s="263"/>
      <c r="K137" s="59"/>
      <c r="L137" s="263"/>
      <c r="M137" s="59"/>
      <c r="N137" s="59"/>
      <c r="O137" s="58"/>
      <c r="P137" s="78"/>
      <c r="Q137" s="439"/>
      <c r="R137" s="440" t="str">
        <f t="shared" si="145"/>
        <v xml:space="preserve">와트메타출력 0.1-25W, 주파수 100-250MHz 대역 측정 </v>
      </c>
      <c r="S137" s="441" t="str">
        <f t="shared" si="146"/>
        <v>대</v>
      </c>
      <c r="T137" s="442">
        <f t="shared" si="147"/>
        <v>0</v>
      </c>
      <c r="U137" s="443">
        <f t="shared" si="148"/>
        <v>119</v>
      </c>
    </row>
    <row r="138" spans="1:21" s="19" customFormat="1" ht="26.1" customHeight="1">
      <c r="A138" s="16"/>
      <c r="B138" s="344">
        <f t="shared" si="107"/>
        <v>120</v>
      </c>
      <c r="C138" s="345" t="s">
        <v>2419</v>
      </c>
      <c r="D138" s="345" t="s">
        <v>2356</v>
      </c>
      <c r="E138" s="346" t="s">
        <v>13</v>
      </c>
      <c r="F138" s="58"/>
      <c r="G138" s="59"/>
      <c r="H138" s="263"/>
      <c r="I138" s="59"/>
      <c r="J138" s="263"/>
      <c r="K138" s="59"/>
      <c r="L138" s="263"/>
      <c r="M138" s="59"/>
      <c r="N138" s="59"/>
      <c r="O138" s="58"/>
      <c r="P138" s="78"/>
      <c r="Q138" s="439"/>
      <c r="R138" s="440" t="str">
        <f t="shared" si="145"/>
        <v>휴대용 전자파 및 네트워크 분석기20GHz, 프리앰프 내장, 배터리 및 액세서리 포함</v>
      </c>
      <c r="S138" s="441" t="str">
        <f t="shared" si="146"/>
        <v>대</v>
      </c>
      <c r="T138" s="442">
        <f t="shared" si="147"/>
        <v>0</v>
      </c>
      <c r="U138" s="443">
        <f t="shared" si="148"/>
        <v>120</v>
      </c>
    </row>
    <row r="139" spans="1:21" s="19" customFormat="1" ht="26.1" customHeight="1">
      <c r="A139" s="16"/>
      <c r="B139" s="344">
        <f t="shared" si="107"/>
        <v>121</v>
      </c>
      <c r="C139" s="345" t="s">
        <v>2419</v>
      </c>
      <c r="D139" s="345" t="s">
        <v>2357</v>
      </c>
      <c r="E139" s="346" t="s">
        <v>13</v>
      </c>
      <c r="F139" s="58"/>
      <c r="G139" s="59"/>
      <c r="H139" s="263"/>
      <c r="I139" s="59"/>
      <c r="J139" s="263"/>
      <c r="K139" s="59"/>
      <c r="L139" s="263"/>
      <c r="M139" s="59"/>
      <c r="N139" s="59"/>
      <c r="O139" s="58"/>
      <c r="P139" s="78"/>
      <c r="Q139" s="439"/>
      <c r="R139" s="440" t="str">
        <f t="shared" si="145"/>
        <v>휴대용 전자파 및 네트워크 분석기8GHz, 프리앰프 내장, 배터리 및 액세서리 포함</v>
      </c>
      <c r="S139" s="441" t="str">
        <f t="shared" si="146"/>
        <v>대</v>
      </c>
      <c r="T139" s="442">
        <f t="shared" si="147"/>
        <v>0</v>
      </c>
      <c r="U139" s="443">
        <f t="shared" si="148"/>
        <v>121</v>
      </c>
    </row>
    <row r="140" spans="1:21" s="19" customFormat="1" ht="26.1" customHeight="1">
      <c r="A140" s="16"/>
      <c r="B140" s="344">
        <f t="shared" si="107"/>
        <v>122</v>
      </c>
      <c r="C140" s="345" t="s">
        <v>2437</v>
      </c>
      <c r="D140" s="345" t="s">
        <v>2359</v>
      </c>
      <c r="E140" s="346" t="s">
        <v>13</v>
      </c>
      <c r="F140" s="58"/>
      <c r="G140" s="59"/>
      <c r="H140" s="263"/>
      <c r="I140" s="59"/>
      <c r="J140" s="263"/>
      <c r="K140" s="59"/>
      <c r="L140" s="263"/>
      <c r="M140" s="59"/>
      <c r="N140" s="59"/>
      <c r="O140" s="58"/>
      <c r="P140" s="78"/>
      <c r="Q140" s="439"/>
      <c r="R140" s="440" t="str">
        <f t="shared" si="145"/>
        <v>산업용모니터해상도 1920x1080, ISP패널, HDMI</v>
      </c>
      <c r="S140" s="441" t="str">
        <f t="shared" si="146"/>
        <v>대</v>
      </c>
      <c r="T140" s="442">
        <f t="shared" si="147"/>
        <v>0</v>
      </c>
      <c r="U140" s="443">
        <f t="shared" si="148"/>
        <v>122</v>
      </c>
    </row>
    <row r="141" spans="1:21" s="19" customFormat="1" ht="26.1" customHeight="1">
      <c r="A141" s="16"/>
      <c r="B141" s="344">
        <f t="shared" si="107"/>
        <v>123</v>
      </c>
      <c r="C141" s="345" t="s">
        <v>2459</v>
      </c>
      <c r="D141" s="345" t="s">
        <v>2360</v>
      </c>
      <c r="E141" s="346" t="s">
        <v>13</v>
      </c>
      <c r="F141" s="58"/>
      <c r="G141" s="59"/>
      <c r="H141" s="263"/>
      <c r="I141" s="59"/>
      <c r="J141" s="263"/>
      <c r="K141" s="59"/>
      <c r="L141" s="263"/>
      <c r="M141" s="59"/>
      <c r="N141" s="59"/>
      <c r="O141" s="58"/>
      <c r="P141" s="78"/>
      <c r="Q141" s="439"/>
      <c r="R141" s="440" t="str">
        <f t="shared" si="145"/>
        <v>무선키보드, 마우스무선, 배터리AAA형, 리시버, 3버튼,광, 최대1000DPI</v>
      </c>
      <c r="S141" s="441" t="str">
        <f t="shared" si="146"/>
        <v>대</v>
      </c>
      <c r="T141" s="442">
        <f t="shared" si="147"/>
        <v>0</v>
      </c>
      <c r="U141" s="443">
        <f t="shared" si="148"/>
        <v>123</v>
      </c>
    </row>
    <row r="142" spans="1:21" s="19" customFormat="1" ht="26.1" customHeight="1">
      <c r="A142" s="16"/>
      <c r="B142" s="344">
        <f t="shared" si="107"/>
        <v>124</v>
      </c>
      <c r="C142" s="345" t="s">
        <v>2446</v>
      </c>
      <c r="D142" s="345" t="s">
        <v>2447</v>
      </c>
      <c r="E142" s="346" t="s">
        <v>13</v>
      </c>
      <c r="F142" s="58"/>
      <c r="G142" s="59"/>
      <c r="H142" s="263"/>
      <c r="I142" s="59"/>
      <c r="J142" s="263"/>
      <c r="K142" s="59"/>
      <c r="L142" s="263"/>
      <c r="M142" s="59"/>
      <c r="N142" s="59"/>
      <c r="O142" s="58"/>
      <c r="P142" s="78"/>
      <c r="Q142" s="439"/>
      <c r="R142" s="440" t="str">
        <f t="shared" ref="R142" si="149">CONCATENATE(C142,D142)</f>
        <v>공구가방 및 공구세트전동공구 및 멀티 테스트 포함</v>
      </c>
      <c r="S142" s="441" t="str">
        <f t="shared" ref="S142" si="150">E142</f>
        <v>대</v>
      </c>
      <c r="T142" s="442">
        <f t="shared" ref="T142" si="151">F142</f>
        <v>0</v>
      </c>
      <c r="U142" s="443">
        <f t="shared" ref="U142" si="152">B142</f>
        <v>124</v>
      </c>
    </row>
    <row r="143" spans="1:21" s="19" customFormat="1" ht="26.1" customHeight="1">
      <c r="A143" s="16"/>
      <c r="B143" s="344">
        <f t="shared" si="107"/>
        <v>125</v>
      </c>
      <c r="C143" s="345" t="s">
        <v>2451</v>
      </c>
      <c r="D143" s="345" t="s">
        <v>2452</v>
      </c>
      <c r="E143" s="346" t="s">
        <v>30</v>
      </c>
      <c r="F143" s="58"/>
      <c r="G143" s="59"/>
      <c r="H143" s="263"/>
      <c r="I143" s="59"/>
      <c r="J143" s="263"/>
      <c r="K143" s="59"/>
      <c r="L143" s="263"/>
      <c r="M143" s="59"/>
      <c r="N143" s="59"/>
      <c r="O143" s="58"/>
      <c r="P143" s="78"/>
      <c r="Q143" s="439"/>
      <c r="R143" s="440" t="str">
        <f t="shared" ref="R143" si="153">CONCATENATE(C143,D143)</f>
        <v>냉난방 온도 조절장치 99㎡ 이상, 스탠드 타입, 실외기 앵글, 배관, 점검구, 설치비 포함</v>
      </c>
      <c r="S143" s="441" t="str">
        <f t="shared" ref="S143" si="154">E143</f>
        <v>식</v>
      </c>
      <c r="T143" s="442">
        <f t="shared" ref="T143" si="155">F143</f>
        <v>0</v>
      </c>
      <c r="U143" s="443">
        <f t="shared" ref="U143" si="156">B143</f>
        <v>125</v>
      </c>
    </row>
    <row r="144" spans="1:21" s="19" customFormat="1" ht="26.1" customHeight="1">
      <c r="A144" s="16"/>
      <c r="B144" s="344">
        <f t="shared" si="107"/>
        <v>126</v>
      </c>
      <c r="C144" s="345" t="s">
        <v>1824</v>
      </c>
      <c r="D144" s="345" t="s">
        <v>2131</v>
      </c>
      <c r="E144" s="346" t="s">
        <v>30</v>
      </c>
      <c r="F144" s="58"/>
      <c r="G144" s="59"/>
      <c r="H144" s="263"/>
      <c r="I144" s="59"/>
      <c r="J144" s="263"/>
      <c r="K144" s="59"/>
      <c r="L144" s="263"/>
      <c r="M144" s="59"/>
      <c r="N144" s="59"/>
      <c r="O144" s="58"/>
      <c r="P144" s="78"/>
      <c r="Q144" s="439"/>
      <c r="R144" s="440" t="str">
        <f>CONCATENATE(C144,D144)</f>
        <v>KVM 스위치 (16포트)17'' Single Rail 16-Port PS/2-USB LCD</v>
      </c>
      <c r="S144" s="441" t="str">
        <f t="shared" ref="S144:T147" si="157">E144</f>
        <v>식</v>
      </c>
      <c r="T144" s="442">
        <f t="shared" si="157"/>
        <v>0</v>
      </c>
      <c r="U144" s="443">
        <f>B144</f>
        <v>126</v>
      </c>
    </row>
    <row r="145" spans="1:21" s="19" customFormat="1" ht="26.1" customHeight="1">
      <c r="A145" s="16"/>
      <c r="B145" s="344">
        <f t="shared" si="107"/>
        <v>127</v>
      </c>
      <c r="C145" s="345" t="s">
        <v>1826</v>
      </c>
      <c r="D145" s="345" t="s">
        <v>1987</v>
      </c>
      <c r="E145" s="346" t="s">
        <v>218</v>
      </c>
      <c r="F145" s="58"/>
      <c r="G145" s="59"/>
      <c r="H145" s="263"/>
      <c r="I145" s="59"/>
      <c r="J145" s="263"/>
      <c r="K145" s="59"/>
      <c r="L145" s="263"/>
      <c r="M145" s="59"/>
      <c r="N145" s="59"/>
      <c r="O145" s="58"/>
      <c r="P145" s="78"/>
      <c r="Q145" s="439"/>
      <c r="R145" s="440" t="str">
        <f>CONCATENATE(C145,D145)</f>
        <v>KVM 케이블17'' Single Rail kvm 케이블 1.8m, 3m</v>
      </c>
      <c r="S145" s="441" t="str">
        <f t="shared" si="157"/>
        <v>m</v>
      </c>
      <c r="T145" s="442">
        <f t="shared" si="157"/>
        <v>0</v>
      </c>
      <c r="U145" s="443">
        <f>B145</f>
        <v>127</v>
      </c>
    </row>
    <row r="146" spans="1:21" s="19" customFormat="1" ht="26.1" customHeight="1">
      <c r="A146" s="16"/>
      <c r="B146" s="344">
        <f t="shared" si="107"/>
        <v>128</v>
      </c>
      <c r="C146" s="345" t="s">
        <v>1827</v>
      </c>
      <c r="D146" s="345" t="s">
        <v>2132</v>
      </c>
      <c r="E146" s="346" t="s">
        <v>30</v>
      </c>
      <c r="F146" s="58"/>
      <c r="G146" s="59"/>
      <c r="H146" s="263"/>
      <c r="I146" s="59"/>
      <c r="J146" s="263"/>
      <c r="K146" s="59"/>
      <c r="L146" s="263"/>
      <c r="M146" s="59"/>
      <c r="N146" s="59"/>
      <c r="O146" s="58"/>
      <c r="P146" s="78"/>
      <c r="Q146" s="439"/>
      <c r="R146" s="440" t="str">
        <f>CONCATENATE(C146,D146)</f>
        <v>서버랙40U 2000H * 800D * 600W</v>
      </c>
      <c r="S146" s="441" t="str">
        <f t="shared" si="157"/>
        <v>식</v>
      </c>
      <c r="T146" s="442">
        <f t="shared" si="157"/>
        <v>0</v>
      </c>
      <c r="U146" s="443">
        <f>B146</f>
        <v>128</v>
      </c>
    </row>
    <row r="147" spans="1:21" s="19" customFormat="1" ht="26.1" customHeight="1">
      <c r="A147" s="16"/>
      <c r="B147" s="344">
        <f t="shared" si="107"/>
        <v>129</v>
      </c>
      <c r="C147" s="345" t="s">
        <v>1832</v>
      </c>
      <c r="D147" s="345" t="s">
        <v>1988</v>
      </c>
      <c r="E147" s="346" t="s">
        <v>30</v>
      </c>
      <c r="F147" s="58"/>
      <c r="G147" s="59"/>
      <c r="H147" s="263"/>
      <c r="I147" s="59"/>
      <c r="J147" s="263"/>
      <c r="K147" s="59"/>
      <c r="L147" s="263"/>
      <c r="M147" s="59"/>
      <c r="N147" s="59"/>
      <c r="O147" s="58"/>
      <c r="P147" s="78"/>
      <c r="Q147" s="439"/>
      <c r="R147" s="440" t="str">
        <f>CONCATENATE(C147,D147)</f>
        <v>장치이전 및 전원 케이블 공사통신설비,통신케이블,S/W시험,장치이전</v>
      </c>
      <c r="S147" s="441" t="str">
        <f t="shared" si="157"/>
        <v>식</v>
      </c>
      <c r="T147" s="442">
        <f t="shared" si="157"/>
        <v>0</v>
      </c>
      <c r="U147" s="443">
        <f>B147</f>
        <v>129</v>
      </c>
    </row>
    <row r="148" spans="1:21" s="19" customFormat="1" ht="26.1" customHeight="1">
      <c r="A148" s="16"/>
      <c r="B148" s="344"/>
      <c r="C148" s="345"/>
      <c r="D148" s="345"/>
      <c r="E148" s="346"/>
      <c r="F148" s="58"/>
      <c r="G148" s="59"/>
      <c r="H148" s="263"/>
      <c r="I148" s="59"/>
      <c r="J148" s="263"/>
      <c r="K148" s="59"/>
      <c r="L148" s="263"/>
      <c r="M148" s="59"/>
      <c r="N148" s="59"/>
      <c r="O148" s="58"/>
      <c r="P148" s="78"/>
      <c r="Q148" s="439"/>
      <c r="R148" s="440"/>
      <c r="S148" s="441"/>
      <c r="T148" s="442"/>
      <c r="U148" s="443"/>
    </row>
    <row r="149" spans="1:21" s="19" customFormat="1" ht="26.1" customHeight="1">
      <c r="A149" s="16"/>
      <c r="B149" s="344"/>
      <c r="C149" s="345"/>
      <c r="D149" s="345"/>
      <c r="E149" s="346"/>
      <c r="F149" s="58"/>
      <c r="G149" s="59"/>
      <c r="H149" s="263"/>
      <c r="I149" s="59"/>
      <c r="J149" s="263"/>
      <c r="K149" s="59"/>
      <c r="L149" s="263"/>
      <c r="M149" s="59"/>
      <c r="N149" s="59"/>
      <c r="O149" s="58"/>
      <c r="P149" s="78"/>
      <c r="Q149" s="439"/>
      <c r="R149" s="440"/>
      <c r="S149" s="441"/>
      <c r="T149" s="442"/>
      <c r="U149" s="443"/>
    </row>
    <row r="150" spans="1:21" s="19" customFormat="1" ht="26.1" customHeight="1">
      <c r="A150" s="16"/>
      <c r="B150" s="344"/>
      <c r="C150" s="345"/>
      <c r="D150" s="345"/>
      <c r="E150" s="346"/>
      <c r="F150" s="58"/>
      <c r="G150" s="59"/>
      <c r="H150" s="263"/>
      <c r="I150" s="59"/>
      <c r="J150" s="263"/>
      <c r="K150" s="59"/>
      <c r="L150" s="263"/>
      <c r="M150" s="59"/>
      <c r="N150" s="59"/>
      <c r="O150" s="58"/>
      <c r="P150" s="78"/>
      <c r="Q150" s="439"/>
      <c r="R150" s="440"/>
      <c r="S150" s="441"/>
      <c r="T150" s="442"/>
      <c r="U150" s="443"/>
    </row>
    <row r="151" spans="1:21" s="19" customFormat="1" ht="26.1" customHeight="1">
      <c r="A151" s="16"/>
      <c r="B151" s="344"/>
      <c r="C151" s="345"/>
      <c r="D151" s="345"/>
      <c r="E151" s="346"/>
      <c r="F151" s="58"/>
      <c r="G151" s="59"/>
      <c r="H151" s="263"/>
      <c r="I151" s="59"/>
      <c r="J151" s="263"/>
      <c r="K151" s="59"/>
      <c r="L151" s="263"/>
      <c r="M151" s="59"/>
      <c r="N151" s="59"/>
      <c r="O151" s="58"/>
      <c r="P151" s="78"/>
      <c r="Q151" s="439"/>
      <c r="R151" s="440"/>
      <c r="S151" s="441"/>
      <c r="T151" s="442"/>
      <c r="U151" s="443"/>
    </row>
    <row r="152" spans="1:21" s="19" customFormat="1" ht="26.1" customHeight="1">
      <c r="A152" s="16"/>
      <c r="B152" s="344"/>
      <c r="C152" s="345"/>
      <c r="D152" s="345"/>
      <c r="E152" s="346"/>
      <c r="F152" s="58"/>
      <c r="G152" s="59"/>
      <c r="H152" s="263"/>
      <c r="I152" s="59"/>
      <c r="J152" s="263"/>
      <c r="K152" s="59"/>
      <c r="L152" s="263"/>
      <c r="M152" s="59"/>
      <c r="N152" s="59"/>
      <c r="O152" s="58"/>
      <c r="P152" s="78"/>
      <c r="Q152" s="439"/>
      <c r="R152" s="440"/>
      <c r="S152" s="441"/>
      <c r="T152" s="442"/>
      <c r="U152" s="443"/>
    </row>
    <row r="153" spans="1:21" s="19" customFormat="1" ht="26.1" customHeight="1">
      <c r="A153" s="16"/>
      <c r="B153" s="344"/>
      <c r="C153" s="345"/>
      <c r="D153" s="345"/>
      <c r="E153" s="346"/>
      <c r="F153" s="58"/>
      <c r="G153" s="59"/>
      <c r="H153" s="263"/>
      <c r="I153" s="59"/>
      <c r="J153" s="263"/>
      <c r="K153" s="59"/>
      <c r="L153" s="263"/>
      <c r="M153" s="59"/>
      <c r="N153" s="59"/>
      <c r="O153" s="58"/>
      <c r="P153" s="78"/>
      <c r="Q153" s="439"/>
      <c r="R153" s="440"/>
      <c r="S153" s="441"/>
      <c r="T153" s="442"/>
      <c r="U153" s="443"/>
    </row>
    <row r="154" spans="1:21" s="19" customFormat="1" ht="26.1" customHeight="1">
      <c r="A154" s="16"/>
      <c r="B154" s="344"/>
      <c r="C154" s="345"/>
      <c r="D154" s="345"/>
      <c r="E154" s="346"/>
      <c r="F154" s="58"/>
      <c r="G154" s="59"/>
      <c r="H154" s="263"/>
      <c r="I154" s="59"/>
      <c r="J154" s="263"/>
      <c r="K154" s="59"/>
      <c r="L154" s="263"/>
      <c r="M154" s="59"/>
      <c r="N154" s="59"/>
      <c r="O154" s="58"/>
      <c r="P154" s="78"/>
      <c r="Q154" s="439"/>
      <c r="R154" s="440"/>
      <c r="S154" s="441"/>
      <c r="T154" s="442"/>
      <c r="U154" s="443"/>
    </row>
    <row r="155" spans="1:21" s="19" customFormat="1" ht="26.1" customHeight="1">
      <c r="A155" s="16"/>
      <c r="B155" s="344"/>
      <c r="C155" s="345"/>
      <c r="D155" s="345"/>
      <c r="E155" s="346"/>
      <c r="F155" s="58"/>
      <c r="G155" s="59"/>
      <c r="H155" s="263"/>
      <c r="I155" s="59"/>
      <c r="J155" s="263"/>
      <c r="K155" s="59"/>
      <c r="L155" s="263"/>
      <c r="M155" s="59"/>
      <c r="N155" s="59"/>
      <c r="O155" s="58"/>
      <c r="P155" s="78"/>
      <c r="Q155" s="439"/>
      <c r="R155" s="440"/>
      <c r="S155" s="441"/>
      <c r="T155" s="442"/>
      <c r="U155" s="443"/>
    </row>
    <row r="156" spans="1:21" s="19" customFormat="1" ht="26.1" customHeight="1">
      <c r="A156" s="16"/>
      <c r="B156" s="344"/>
      <c r="C156" s="345"/>
      <c r="D156" s="345"/>
      <c r="E156" s="346"/>
      <c r="F156" s="58"/>
      <c r="G156" s="59"/>
      <c r="H156" s="263"/>
      <c r="I156" s="59"/>
      <c r="J156" s="263"/>
      <c r="K156" s="59"/>
      <c r="L156" s="263"/>
      <c r="M156" s="59"/>
      <c r="N156" s="59"/>
      <c r="O156" s="58"/>
      <c r="P156" s="78"/>
      <c r="Q156" s="439"/>
      <c r="R156" s="440"/>
      <c r="S156" s="441"/>
      <c r="T156" s="442"/>
      <c r="U156" s="443"/>
    </row>
    <row r="157" spans="1:21" s="19" customFormat="1" ht="26.1" customHeight="1">
      <c r="A157" s="16"/>
      <c r="B157" s="344"/>
      <c r="C157" s="345"/>
      <c r="D157" s="345"/>
      <c r="E157" s="346"/>
      <c r="F157" s="58"/>
      <c r="G157" s="59"/>
      <c r="H157" s="263"/>
      <c r="I157" s="59"/>
      <c r="J157" s="263"/>
      <c r="K157" s="59"/>
      <c r="L157" s="263"/>
      <c r="M157" s="59"/>
      <c r="N157" s="59"/>
      <c r="O157" s="58"/>
      <c r="P157" s="78"/>
      <c r="Q157" s="439"/>
      <c r="R157" s="440"/>
      <c r="S157" s="441"/>
      <c r="T157" s="442"/>
      <c r="U157" s="443"/>
    </row>
    <row r="158" spans="1:21" s="19" customFormat="1" ht="26.1" customHeight="1">
      <c r="A158" s="16"/>
      <c r="B158" s="344"/>
      <c r="C158" s="345"/>
      <c r="D158" s="345"/>
      <c r="E158" s="346"/>
      <c r="F158" s="58"/>
      <c r="G158" s="59"/>
      <c r="H158" s="263"/>
      <c r="I158" s="59"/>
      <c r="J158" s="263"/>
      <c r="K158" s="59"/>
      <c r="L158" s="263"/>
      <c r="M158" s="59"/>
      <c r="N158" s="59"/>
      <c r="O158" s="58"/>
      <c r="P158" s="78"/>
      <c r="Q158" s="439"/>
      <c r="R158" s="440"/>
      <c r="S158" s="441"/>
      <c r="T158" s="442"/>
      <c r="U158" s="443"/>
    </row>
    <row r="159" spans="1:21" s="19" customFormat="1" ht="26.1" customHeight="1">
      <c r="A159" s="16"/>
      <c r="B159" s="655"/>
      <c r="C159" s="656"/>
      <c r="D159" s="656"/>
      <c r="E159" s="641"/>
      <c r="F159" s="657"/>
      <c r="G159" s="658"/>
      <c r="H159" s="659"/>
      <c r="I159" s="658"/>
      <c r="J159" s="659"/>
      <c r="K159" s="658"/>
      <c r="L159" s="659"/>
      <c r="M159" s="658"/>
      <c r="N159" s="658"/>
      <c r="O159" s="657"/>
      <c r="P159" s="660"/>
      <c r="Q159" s="439"/>
      <c r="R159" s="440"/>
      <c r="S159" s="441"/>
      <c r="T159" s="442"/>
      <c r="U159" s="443"/>
    </row>
    <row r="160" spans="1:21">
      <c r="R160" s="444"/>
      <c r="S160" s="436"/>
    </row>
    <row r="161" spans="18:19">
      <c r="R161" s="444"/>
      <c r="S161" s="436"/>
    </row>
    <row r="162" spans="18:19">
      <c r="R162" s="444"/>
      <c r="S162" s="436"/>
    </row>
    <row r="163" spans="18:19">
      <c r="R163" s="444"/>
      <c r="S163" s="436"/>
    </row>
    <row r="164" spans="18:19">
      <c r="R164" s="444"/>
      <c r="S164" s="436"/>
    </row>
    <row r="165" spans="18:19">
      <c r="R165" s="444"/>
      <c r="S165" s="436"/>
    </row>
    <row r="166" spans="18:19">
      <c r="R166" s="444"/>
      <c r="S166" s="436"/>
    </row>
    <row r="167" spans="18:19">
      <c r="R167" s="444"/>
      <c r="S167" s="436"/>
    </row>
    <row r="168" spans="18:19">
      <c r="R168" s="444"/>
      <c r="S168" s="436"/>
    </row>
    <row r="169" spans="18:19">
      <c r="R169" s="444"/>
      <c r="S169" s="436"/>
    </row>
    <row r="170" spans="18:19">
      <c r="R170" s="444"/>
      <c r="S170" s="436"/>
    </row>
    <row r="171" spans="18:19">
      <c r="R171" s="444"/>
      <c r="S171" s="436"/>
    </row>
    <row r="172" spans="18:19">
      <c r="R172" s="444"/>
      <c r="S172" s="436"/>
    </row>
    <row r="173" spans="18:19">
      <c r="R173" s="444"/>
      <c r="S173" s="436"/>
    </row>
    <row r="174" spans="18:19">
      <c r="R174" s="444"/>
      <c r="S174" s="436"/>
    </row>
    <row r="175" spans="18:19">
      <c r="R175" s="444"/>
      <c r="S175" s="436"/>
    </row>
    <row r="176" spans="18:19">
      <c r="R176" s="444"/>
      <c r="S176" s="436"/>
    </row>
    <row r="177" spans="18:19">
      <c r="R177" s="444"/>
      <c r="S177" s="436"/>
    </row>
    <row r="178" spans="18:19">
      <c r="R178" s="444"/>
      <c r="S178" s="436"/>
    </row>
    <row r="179" spans="18:19">
      <c r="R179" s="444"/>
      <c r="S179" s="436"/>
    </row>
    <row r="180" spans="18:19">
      <c r="R180" s="444"/>
      <c r="S180" s="436"/>
    </row>
    <row r="181" spans="18:19">
      <c r="R181" s="444"/>
      <c r="S181" s="436"/>
    </row>
    <row r="182" spans="18:19">
      <c r="R182" s="444"/>
      <c r="S182" s="436"/>
    </row>
    <row r="183" spans="18:19">
      <c r="R183" s="444"/>
      <c r="S183" s="436"/>
    </row>
    <row r="184" spans="18:19">
      <c r="R184" s="444"/>
      <c r="S184" s="436"/>
    </row>
    <row r="185" spans="18:19">
      <c r="R185" s="444"/>
      <c r="S185" s="436"/>
    </row>
    <row r="186" spans="18:19">
      <c r="R186" s="444"/>
      <c r="S186" s="436"/>
    </row>
    <row r="187" spans="18:19">
      <c r="R187" s="444"/>
      <c r="S187" s="436"/>
    </row>
    <row r="188" spans="18:19">
      <c r="R188" s="444"/>
      <c r="S188" s="436"/>
    </row>
    <row r="189" spans="18:19">
      <c r="R189" s="444"/>
      <c r="S189" s="436"/>
    </row>
    <row r="190" spans="18:19">
      <c r="R190" s="444"/>
      <c r="S190" s="436"/>
    </row>
    <row r="191" spans="18:19">
      <c r="R191" s="444"/>
      <c r="S191" s="436"/>
    </row>
    <row r="192" spans="18:19">
      <c r="R192" s="444"/>
      <c r="S192" s="436"/>
    </row>
    <row r="193" spans="18:19">
      <c r="R193" s="444"/>
      <c r="S193" s="436"/>
    </row>
    <row r="194" spans="18:19">
      <c r="R194" s="444"/>
      <c r="S194" s="436"/>
    </row>
    <row r="195" spans="18:19">
      <c r="R195" s="444"/>
      <c r="S195" s="436"/>
    </row>
    <row r="196" spans="18:19">
      <c r="R196" s="444"/>
      <c r="S196" s="436"/>
    </row>
    <row r="197" spans="18:19">
      <c r="R197" s="444"/>
      <c r="S197" s="436"/>
    </row>
    <row r="198" spans="18:19">
      <c r="R198" s="444"/>
      <c r="S198" s="436"/>
    </row>
    <row r="199" spans="18:19">
      <c r="R199" s="444"/>
      <c r="S199" s="436"/>
    </row>
    <row r="200" spans="18:19">
      <c r="R200" s="444"/>
      <c r="S200" s="436"/>
    </row>
    <row r="201" spans="18:19">
      <c r="R201" s="444"/>
      <c r="S201" s="436"/>
    </row>
    <row r="202" spans="18:19">
      <c r="R202" s="444"/>
      <c r="S202" s="436"/>
    </row>
    <row r="203" spans="18:19">
      <c r="R203" s="444"/>
      <c r="S203" s="436"/>
    </row>
    <row r="204" spans="18:19">
      <c r="R204" s="444"/>
      <c r="S204" s="436"/>
    </row>
    <row r="205" spans="18:19">
      <c r="R205" s="444"/>
      <c r="S205" s="436"/>
    </row>
    <row r="206" spans="18:19">
      <c r="R206" s="444"/>
      <c r="S206" s="436"/>
    </row>
    <row r="207" spans="18:19">
      <c r="R207" s="444"/>
      <c r="S207" s="436"/>
    </row>
    <row r="208" spans="18:19">
      <c r="R208" s="444"/>
      <c r="S208" s="436"/>
    </row>
    <row r="209" spans="18:19">
      <c r="R209" s="444"/>
      <c r="S209" s="436"/>
    </row>
    <row r="210" spans="18:19">
      <c r="R210" s="444"/>
      <c r="S210" s="436"/>
    </row>
    <row r="211" spans="18:19">
      <c r="R211" s="444"/>
      <c r="S211" s="436"/>
    </row>
    <row r="212" spans="18:19">
      <c r="R212" s="444"/>
      <c r="S212" s="436"/>
    </row>
    <row r="213" spans="18:19">
      <c r="R213" s="444"/>
      <c r="S213" s="436"/>
    </row>
    <row r="214" spans="18:19">
      <c r="R214" s="444"/>
      <c r="S214" s="436"/>
    </row>
    <row r="215" spans="18:19">
      <c r="R215" s="444"/>
      <c r="S215" s="436"/>
    </row>
    <row r="216" spans="18:19">
      <c r="R216" s="444"/>
      <c r="S216" s="436"/>
    </row>
    <row r="217" spans="18:19">
      <c r="R217" s="444"/>
      <c r="S217" s="436"/>
    </row>
    <row r="218" spans="18:19">
      <c r="R218" s="444"/>
      <c r="S218" s="436"/>
    </row>
    <row r="219" spans="18:19">
      <c r="R219" s="444"/>
      <c r="S219" s="436"/>
    </row>
    <row r="220" spans="18:19">
      <c r="R220" s="444"/>
      <c r="S220" s="436"/>
    </row>
    <row r="221" spans="18:19">
      <c r="R221" s="444"/>
      <c r="S221" s="436"/>
    </row>
    <row r="222" spans="18:19">
      <c r="R222" s="444"/>
      <c r="S222" s="436"/>
    </row>
    <row r="223" spans="18:19">
      <c r="R223" s="444"/>
      <c r="S223" s="436"/>
    </row>
    <row r="224" spans="18:19">
      <c r="R224" s="444"/>
      <c r="S224" s="436"/>
    </row>
    <row r="225" spans="18:19">
      <c r="R225" s="444"/>
      <c r="S225" s="436"/>
    </row>
    <row r="226" spans="18:19">
      <c r="R226" s="444"/>
      <c r="S226" s="436"/>
    </row>
    <row r="227" spans="18:19">
      <c r="R227" s="444"/>
      <c r="S227" s="436"/>
    </row>
    <row r="228" spans="18:19">
      <c r="R228" s="444"/>
      <c r="S228" s="436"/>
    </row>
    <row r="229" spans="18:19">
      <c r="R229" s="444"/>
      <c r="S229" s="436"/>
    </row>
    <row r="230" spans="18:19">
      <c r="R230" s="444"/>
      <c r="S230" s="436"/>
    </row>
    <row r="231" spans="18:19">
      <c r="R231" s="444"/>
      <c r="S231" s="436"/>
    </row>
    <row r="232" spans="18:19">
      <c r="R232" s="444"/>
      <c r="S232" s="436"/>
    </row>
    <row r="233" spans="18:19">
      <c r="R233" s="444"/>
      <c r="S233" s="436"/>
    </row>
    <row r="234" spans="18:19">
      <c r="R234" s="444"/>
      <c r="S234" s="436"/>
    </row>
    <row r="235" spans="18:19">
      <c r="R235" s="444"/>
      <c r="S235" s="436"/>
    </row>
    <row r="236" spans="18:19">
      <c r="R236" s="444"/>
      <c r="S236" s="436"/>
    </row>
    <row r="237" spans="18:19">
      <c r="R237" s="444"/>
      <c r="S237" s="436"/>
    </row>
    <row r="238" spans="18:19">
      <c r="R238" s="444"/>
      <c r="S238" s="436"/>
    </row>
  </sheetData>
  <mergeCells count="12">
    <mergeCell ref="B2:B3"/>
    <mergeCell ref="K2:L2"/>
    <mergeCell ref="P2:P3"/>
    <mergeCell ref="C2:C3"/>
    <mergeCell ref="D2:D3"/>
    <mergeCell ref="E2:E3"/>
    <mergeCell ref="F2:F3"/>
    <mergeCell ref="G2:H2"/>
    <mergeCell ref="I2:J2"/>
    <mergeCell ref="M2:M3"/>
    <mergeCell ref="N2:N3"/>
    <mergeCell ref="O2:O3"/>
  </mergeCells>
  <phoneticPr fontId="11" type="noConversion"/>
  <printOptions horizontalCentered="1"/>
  <pageMargins left="0.39370078740157483" right="0.39370078740157483" top="0.39370078740157483" bottom="0.39370078740157483" header="0.27559055118110237" footer="0.27559055118110237"/>
  <pageSetup paperSize="9" scale="70" orientation="landscape" blackAndWhite="1"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8" tint="0.79998168889431442"/>
  </sheetPr>
  <dimension ref="A1:P130"/>
  <sheetViews>
    <sheetView view="pageBreakPreview" zoomScale="70" zoomScaleNormal="100" zoomScaleSheetLayoutView="70" workbookViewId="0">
      <pane ySplit="3" topLeftCell="A4" activePane="bottomLeft" state="frozen"/>
      <selection activeCell="M131" sqref="M131"/>
      <selection pane="bottomLeft" activeCell="E22" sqref="E22"/>
    </sheetView>
  </sheetViews>
  <sheetFormatPr defaultColWidth="8.88671875" defaultRowHeight="16.5"/>
  <cols>
    <col min="1" max="1" width="5.77734375" style="361" customWidth="1"/>
    <col min="2" max="2" width="18.33203125" style="361" customWidth="1"/>
    <col min="3" max="3" width="16.5546875" style="362" customWidth="1"/>
    <col min="4" max="4" width="5.77734375" style="361" customWidth="1"/>
    <col min="5" max="5" width="18.33203125" style="361" customWidth="1"/>
    <col min="6" max="6" width="16.5546875" style="362" customWidth="1"/>
    <col min="7" max="7" width="5.77734375" style="361" customWidth="1"/>
    <col min="8" max="8" width="18.33203125" style="361" customWidth="1"/>
    <col min="9" max="9" width="16.5546875" style="362" customWidth="1"/>
    <col min="10" max="10" width="5.77734375" style="361" customWidth="1"/>
    <col min="11" max="11" width="18.33203125" style="361" customWidth="1"/>
    <col min="12" max="12" width="16.5546875" style="362" customWidth="1"/>
    <col min="13" max="13" width="4.33203125" style="347" customWidth="1"/>
    <col min="14" max="14" width="15.33203125" style="348" bestFit="1" customWidth="1"/>
    <col min="15" max="15" width="9.77734375" style="349" bestFit="1" customWidth="1"/>
    <col min="16" max="16" width="8.88671875" style="350"/>
    <col min="17" max="16384" width="8.88671875" style="347"/>
  </cols>
  <sheetData>
    <row r="1" spans="1:16" ht="33.75" customHeight="1">
      <c r="A1" s="802" t="s">
        <v>1717</v>
      </c>
      <c r="B1" s="802"/>
      <c r="C1" s="802"/>
      <c r="D1" s="802"/>
      <c r="E1" s="802"/>
      <c r="F1" s="802"/>
      <c r="G1" s="802"/>
      <c r="H1" s="802"/>
      <c r="I1" s="802"/>
      <c r="J1" s="802"/>
      <c r="K1" s="802"/>
      <c r="L1" s="802"/>
    </row>
    <row r="2" spans="1:16" ht="20.45" customHeight="1">
      <c r="A2" s="803" t="str">
        <f>'가. 공사원가계산서'!B3</f>
        <v>공사명 : '24년 AI홍수예보를 위한 수문관측설비 구매·설치 사업</v>
      </c>
      <c r="B2" s="803"/>
      <c r="C2" s="803"/>
      <c r="D2" s="803"/>
      <c r="E2" s="803"/>
      <c r="F2" s="803"/>
      <c r="G2" s="803"/>
      <c r="H2" s="803"/>
      <c r="I2" s="803"/>
      <c r="J2" s="803"/>
      <c r="K2" s="803"/>
      <c r="L2" s="803"/>
    </row>
    <row r="3" spans="1:16" s="353" customFormat="1" ht="20.45" customHeight="1">
      <c r="A3" s="351" t="s">
        <v>1475</v>
      </c>
      <c r="B3" s="351" t="s">
        <v>1476</v>
      </c>
      <c r="C3" s="352" t="s">
        <v>1477</v>
      </c>
      <c r="D3" s="351" t="s">
        <v>1475</v>
      </c>
      <c r="E3" s="351" t="s">
        <v>1478</v>
      </c>
      <c r="F3" s="352" t="s">
        <v>1477</v>
      </c>
      <c r="G3" s="351" t="s">
        <v>1475</v>
      </c>
      <c r="H3" s="351" t="s">
        <v>1478</v>
      </c>
      <c r="I3" s="352" t="s">
        <v>1477</v>
      </c>
      <c r="J3" s="351" t="s">
        <v>1475</v>
      </c>
      <c r="K3" s="351" t="s">
        <v>1478</v>
      </c>
      <c r="L3" s="352" t="s">
        <v>1477</v>
      </c>
      <c r="N3" s="354" t="s">
        <v>1718</v>
      </c>
      <c r="O3" s="355"/>
      <c r="P3" s="356"/>
    </row>
    <row r="4" spans="1:16" ht="20.100000000000001" customHeight="1">
      <c r="A4" s="357">
        <v>1</v>
      </c>
      <c r="B4" s="357" t="s">
        <v>225</v>
      </c>
      <c r="C4" s="358">
        <f>VLOOKUP(B4,$N:$O,2,0)</f>
        <v>208713</v>
      </c>
      <c r="D4" s="357">
        <v>31</v>
      </c>
      <c r="E4" s="357" t="s">
        <v>250</v>
      </c>
      <c r="F4" s="358">
        <f>VLOOKUP(E4,$N:$O,2,0)</f>
        <v>215675</v>
      </c>
      <c r="G4" s="357">
        <v>61</v>
      </c>
      <c r="H4" s="357" t="s">
        <v>278</v>
      </c>
      <c r="I4" s="358">
        <f>VLOOKUP(H4,$N:$O,2,0)</f>
        <v>216634</v>
      </c>
      <c r="J4" s="357">
        <v>91</v>
      </c>
      <c r="K4" s="357" t="s">
        <v>306</v>
      </c>
      <c r="L4" s="358">
        <f>VLOOKUP(K4,$N:$O,2,0)</f>
        <v>196351</v>
      </c>
      <c r="N4" s="354" t="s">
        <v>225</v>
      </c>
      <c r="O4" s="359">
        <v>208713</v>
      </c>
    </row>
    <row r="5" spans="1:16" ht="20.100000000000001" customHeight="1">
      <c r="A5" s="357">
        <v>2</v>
      </c>
      <c r="B5" s="357" t="s">
        <v>64</v>
      </c>
      <c r="C5" s="358">
        <f t="shared" ref="C5:C33" si="0">VLOOKUP(B5,$N:$O,2,0)</f>
        <v>165545</v>
      </c>
      <c r="D5" s="357">
        <v>32</v>
      </c>
      <c r="E5" s="357" t="s">
        <v>251</v>
      </c>
      <c r="F5" s="358">
        <f t="shared" ref="F5:F33" si="1">VLOOKUP(E5,$N:$O,2,0)</f>
        <v>201535</v>
      </c>
      <c r="G5" s="357">
        <v>62</v>
      </c>
      <c r="H5" s="357" t="s">
        <v>279</v>
      </c>
      <c r="I5" s="358">
        <f t="shared" ref="I5:I33" si="2">VLOOKUP(H5,$N:$O,2,0)</f>
        <v>274097</v>
      </c>
      <c r="J5" s="357">
        <v>92</v>
      </c>
      <c r="K5" s="357" t="s">
        <v>307</v>
      </c>
      <c r="L5" s="358">
        <f t="shared" ref="L5:L30" si="3">VLOOKUP(K5,$N:$O,2,0)</f>
        <v>444142</v>
      </c>
      <c r="N5" s="354" t="s">
        <v>64</v>
      </c>
      <c r="O5" s="359">
        <v>165545</v>
      </c>
    </row>
    <row r="6" spans="1:16" ht="20.100000000000001" customHeight="1">
      <c r="A6" s="357">
        <v>3</v>
      </c>
      <c r="B6" s="357" t="s">
        <v>65</v>
      </c>
      <c r="C6" s="358">
        <f t="shared" si="0"/>
        <v>214222</v>
      </c>
      <c r="D6" s="357">
        <v>33</v>
      </c>
      <c r="E6" s="357" t="s">
        <v>252</v>
      </c>
      <c r="F6" s="358">
        <f t="shared" si="1"/>
        <v>258935</v>
      </c>
      <c r="G6" s="357">
        <v>63</v>
      </c>
      <c r="H6" s="357" t="s">
        <v>280</v>
      </c>
      <c r="I6" s="358">
        <f t="shared" si="2"/>
        <v>211930</v>
      </c>
      <c r="J6" s="357">
        <v>93</v>
      </c>
      <c r="K6" s="357" t="s">
        <v>340</v>
      </c>
      <c r="L6" s="358">
        <f t="shared" si="3"/>
        <v>375020</v>
      </c>
      <c r="N6" s="354" t="s">
        <v>65</v>
      </c>
      <c r="O6" s="359">
        <v>214222</v>
      </c>
    </row>
    <row r="7" spans="1:16" ht="20.100000000000001" customHeight="1">
      <c r="A7" s="357">
        <v>4</v>
      </c>
      <c r="B7" s="357" t="s">
        <v>226</v>
      </c>
      <c r="C7" s="358">
        <f t="shared" si="0"/>
        <v>176618</v>
      </c>
      <c r="D7" s="357">
        <v>34</v>
      </c>
      <c r="E7" s="357" t="s">
        <v>253</v>
      </c>
      <c r="F7" s="358">
        <f t="shared" si="1"/>
        <v>195370</v>
      </c>
      <c r="G7" s="357">
        <v>64</v>
      </c>
      <c r="H7" s="357" t="s">
        <v>281</v>
      </c>
      <c r="I7" s="358">
        <f t="shared" si="2"/>
        <v>210034</v>
      </c>
      <c r="J7" s="357">
        <v>94</v>
      </c>
      <c r="K7" s="357" t="s">
        <v>341</v>
      </c>
      <c r="L7" s="358">
        <f t="shared" si="3"/>
        <v>433747</v>
      </c>
      <c r="N7" s="354" t="s">
        <v>226</v>
      </c>
      <c r="O7" s="359">
        <v>176618</v>
      </c>
    </row>
    <row r="8" spans="1:16" ht="20.100000000000001" customHeight="1">
      <c r="A8" s="357">
        <v>5</v>
      </c>
      <c r="B8" s="357" t="s">
        <v>227</v>
      </c>
      <c r="C8" s="358">
        <f t="shared" si="0"/>
        <v>223779</v>
      </c>
      <c r="D8" s="357">
        <v>35</v>
      </c>
      <c r="E8" s="357" t="s">
        <v>254</v>
      </c>
      <c r="F8" s="358">
        <f t="shared" si="1"/>
        <v>226601</v>
      </c>
      <c r="G8" s="357">
        <v>65</v>
      </c>
      <c r="H8" s="357" t="s">
        <v>282</v>
      </c>
      <c r="I8" s="358">
        <f t="shared" si="2"/>
        <v>241557</v>
      </c>
      <c r="J8" s="357">
        <v>95</v>
      </c>
      <c r="K8" s="357" t="s">
        <v>308</v>
      </c>
      <c r="L8" s="358">
        <f t="shared" si="3"/>
        <v>514479</v>
      </c>
      <c r="N8" s="354" t="s">
        <v>227</v>
      </c>
      <c r="O8" s="359">
        <v>223779</v>
      </c>
    </row>
    <row r="9" spans="1:16" ht="20.100000000000001" customHeight="1">
      <c r="A9" s="357">
        <v>6</v>
      </c>
      <c r="B9" s="357" t="s">
        <v>228</v>
      </c>
      <c r="C9" s="358">
        <f t="shared" si="0"/>
        <v>280472</v>
      </c>
      <c r="D9" s="357">
        <v>36</v>
      </c>
      <c r="E9" s="357" t="s">
        <v>255</v>
      </c>
      <c r="F9" s="358">
        <f t="shared" si="1"/>
        <v>222346</v>
      </c>
      <c r="G9" s="357">
        <v>66</v>
      </c>
      <c r="H9" s="357" t="s">
        <v>283</v>
      </c>
      <c r="I9" s="358">
        <f t="shared" si="2"/>
        <v>326780</v>
      </c>
      <c r="J9" s="357">
        <v>96</v>
      </c>
      <c r="K9" s="357" t="s">
        <v>309</v>
      </c>
      <c r="L9" s="358">
        <f t="shared" si="3"/>
        <v>312305</v>
      </c>
      <c r="N9" s="354" t="s">
        <v>228</v>
      </c>
      <c r="O9" s="359">
        <v>280472</v>
      </c>
    </row>
    <row r="10" spans="1:16" ht="20.100000000000001" customHeight="1">
      <c r="A10" s="357">
        <v>7</v>
      </c>
      <c r="B10" s="357" t="s">
        <v>229</v>
      </c>
      <c r="C10" s="358">
        <f t="shared" si="0"/>
        <v>274978</v>
      </c>
      <c r="D10" s="357">
        <v>37</v>
      </c>
      <c r="E10" s="357" t="s">
        <v>256</v>
      </c>
      <c r="F10" s="358">
        <f t="shared" si="1"/>
        <v>243490</v>
      </c>
      <c r="G10" s="357">
        <v>67</v>
      </c>
      <c r="H10" s="357" t="s">
        <v>284</v>
      </c>
      <c r="I10" s="358">
        <f t="shared" si="2"/>
        <v>216221</v>
      </c>
      <c r="J10" s="357">
        <v>97</v>
      </c>
      <c r="K10" s="357" t="s">
        <v>310</v>
      </c>
      <c r="L10" s="358">
        <f t="shared" si="3"/>
        <v>325343</v>
      </c>
      <c r="N10" s="354" t="s">
        <v>229</v>
      </c>
      <c r="O10" s="359">
        <v>274978</v>
      </c>
    </row>
    <row r="11" spans="1:16" ht="20.100000000000001" customHeight="1">
      <c r="A11" s="357">
        <v>8</v>
      </c>
      <c r="B11" s="357" t="s">
        <v>230</v>
      </c>
      <c r="C11" s="358">
        <f t="shared" si="0"/>
        <v>260137</v>
      </c>
      <c r="D11" s="357">
        <v>38</v>
      </c>
      <c r="E11" s="357" t="s">
        <v>257</v>
      </c>
      <c r="F11" s="358">
        <f t="shared" si="1"/>
        <v>219533</v>
      </c>
      <c r="G11" s="357">
        <v>68</v>
      </c>
      <c r="H11" s="357" t="s">
        <v>285</v>
      </c>
      <c r="I11" s="358">
        <f t="shared" si="2"/>
        <v>196399</v>
      </c>
      <c r="J11" s="357">
        <v>98</v>
      </c>
      <c r="K11" s="357" t="s">
        <v>311</v>
      </c>
      <c r="L11" s="358">
        <f t="shared" si="3"/>
        <v>235748</v>
      </c>
      <c r="N11" s="354" t="s">
        <v>230</v>
      </c>
      <c r="O11" s="359">
        <v>260137</v>
      </c>
    </row>
    <row r="12" spans="1:16" ht="20.100000000000001" customHeight="1">
      <c r="A12" s="357">
        <v>9</v>
      </c>
      <c r="B12" s="357" t="s">
        <v>231</v>
      </c>
      <c r="C12" s="358">
        <f t="shared" si="0"/>
        <v>233754</v>
      </c>
      <c r="D12" s="357">
        <v>39</v>
      </c>
      <c r="E12" s="357" t="s">
        <v>258</v>
      </c>
      <c r="F12" s="358">
        <f t="shared" si="1"/>
        <v>229482</v>
      </c>
      <c r="G12" s="357">
        <v>69</v>
      </c>
      <c r="H12" s="357" t="s">
        <v>286</v>
      </c>
      <c r="I12" s="358">
        <f t="shared" si="2"/>
        <v>189751</v>
      </c>
      <c r="J12" s="357">
        <v>99</v>
      </c>
      <c r="K12" s="357" t="s">
        <v>312</v>
      </c>
      <c r="L12" s="358">
        <f t="shared" si="3"/>
        <v>412988</v>
      </c>
      <c r="N12" s="354" t="s">
        <v>231</v>
      </c>
      <c r="O12" s="359">
        <v>233754</v>
      </c>
    </row>
    <row r="13" spans="1:16" ht="20.100000000000001" customHeight="1">
      <c r="A13" s="357">
        <v>10</v>
      </c>
      <c r="B13" s="357" t="s">
        <v>232</v>
      </c>
      <c r="C13" s="358">
        <f t="shared" si="0"/>
        <v>211998</v>
      </c>
      <c r="D13" s="357">
        <v>40</v>
      </c>
      <c r="E13" s="357" t="s">
        <v>1479</v>
      </c>
      <c r="F13" s="358">
        <f t="shared" si="1"/>
        <v>243168</v>
      </c>
      <c r="G13" s="357">
        <v>70</v>
      </c>
      <c r="H13" s="357" t="s">
        <v>287</v>
      </c>
      <c r="I13" s="358">
        <f t="shared" si="2"/>
        <v>178723</v>
      </c>
      <c r="J13" s="357">
        <v>100</v>
      </c>
      <c r="K13" s="357" t="s">
        <v>313</v>
      </c>
      <c r="L13" s="358">
        <f t="shared" si="3"/>
        <v>322458</v>
      </c>
      <c r="N13" s="354" t="s">
        <v>232</v>
      </c>
      <c r="O13" s="359">
        <v>211998</v>
      </c>
    </row>
    <row r="14" spans="1:16" ht="20.100000000000001" customHeight="1">
      <c r="A14" s="357">
        <v>11</v>
      </c>
      <c r="B14" s="357" t="s">
        <v>233</v>
      </c>
      <c r="C14" s="358">
        <f t="shared" si="0"/>
        <v>243126</v>
      </c>
      <c r="D14" s="357">
        <v>41</v>
      </c>
      <c r="E14" s="357" t="s">
        <v>259</v>
      </c>
      <c r="F14" s="358" t="str">
        <f t="shared" si="1"/>
        <v>-</v>
      </c>
      <c r="G14" s="357">
        <v>71</v>
      </c>
      <c r="H14" s="357" t="s">
        <v>288</v>
      </c>
      <c r="I14" s="358">
        <f t="shared" si="2"/>
        <v>147314</v>
      </c>
      <c r="J14" s="357">
        <v>101</v>
      </c>
      <c r="K14" s="357" t="s">
        <v>314</v>
      </c>
      <c r="L14" s="358">
        <f t="shared" si="3"/>
        <v>362888</v>
      </c>
      <c r="N14" s="354" t="s">
        <v>233</v>
      </c>
      <c r="O14" s="359">
        <v>243126</v>
      </c>
    </row>
    <row r="15" spans="1:16" ht="20.100000000000001" customHeight="1">
      <c r="A15" s="357">
        <v>12</v>
      </c>
      <c r="B15" s="357" t="s">
        <v>1480</v>
      </c>
      <c r="C15" s="358">
        <f t="shared" si="0"/>
        <v>267021</v>
      </c>
      <c r="D15" s="357">
        <v>42</v>
      </c>
      <c r="E15" s="357" t="s">
        <v>260</v>
      </c>
      <c r="F15" s="358">
        <f t="shared" si="1"/>
        <v>213253</v>
      </c>
      <c r="G15" s="357">
        <v>72</v>
      </c>
      <c r="H15" s="357" t="s">
        <v>289</v>
      </c>
      <c r="I15" s="358">
        <f t="shared" si="2"/>
        <v>256928</v>
      </c>
      <c r="J15" s="357">
        <v>102</v>
      </c>
      <c r="K15" s="357" t="s">
        <v>315</v>
      </c>
      <c r="L15" s="358">
        <f t="shared" si="3"/>
        <v>279091</v>
      </c>
      <c r="N15" s="354" t="s">
        <v>1480</v>
      </c>
      <c r="O15" s="359">
        <v>267021</v>
      </c>
    </row>
    <row r="16" spans="1:16" ht="20.100000000000001" customHeight="1">
      <c r="A16" s="357">
        <v>13</v>
      </c>
      <c r="B16" s="357" t="s">
        <v>1481</v>
      </c>
      <c r="C16" s="358">
        <f t="shared" si="0"/>
        <v>261283</v>
      </c>
      <c r="D16" s="357">
        <v>43</v>
      </c>
      <c r="E16" s="357" t="s">
        <v>261</v>
      </c>
      <c r="F16" s="358">
        <f t="shared" si="1"/>
        <v>207048</v>
      </c>
      <c r="G16" s="357">
        <v>73</v>
      </c>
      <c r="H16" s="357" t="s">
        <v>290</v>
      </c>
      <c r="I16" s="358">
        <f t="shared" si="2"/>
        <v>233365</v>
      </c>
      <c r="J16" s="357">
        <v>103</v>
      </c>
      <c r="K16" s="360" t="s">
        <v>316</v>
      </c>
      <c r="L16" s="358" t="str">
        <f t="shared" si="3"/>
        <v>-</v>
      </c>
      <c r="N16" s="354" t="s">
        <v>1481</v>
      </c>
      <c r="O16" s="359">
        <v>261283</v>
      </c>
    </row>
    <row r="17" spans="1:15" ht="20.100000000000001" customHeight="1">
      <c r="A17" s="357">
        <v>14</v>
      </c>
      <c r="B17" s="357" t="s">
        <v>1482</v>
      </c>
      <c r="C17" s="358">
        <f t="shared" si="0"/>
        <v>223458</v>
      </c>
      <c r="D17" s="357">
        <v>44</v>
      </c>
      <c r="E17" s="357" t="s">
        <v>262</v>
      </c>
      <c r="F17" s="358">
        <f t="shared" si="1"/>
        <v>204285</v>
      </c>
      <c r="G17" s="357">
        <v>74</v>
      </c>
      <c r="H17" s="357" t="s">
        <v>291</v>
      </c>
      <c r="I17" s="358">
        <f t="shared" si="2"/>
        <v>192899</v>
      </c>
      <c r="J17" s="357">
        <v>104</v>
      </c>
      <c r="K17" s="360" t="s">
        <v>317</v>
      </c>
      <c r="L17" s="358" t="str">
        <f t="shared" si="3"/>
        <v>-</v>
      </c>
      <c r="N17" s="354" t="s">
        <v>1482</v>
      </c>
      <c r="O17" s="359">
        <v>223458</v>
      </c>
    </row>
    <row r="18" spans="1:15" ht="20.100000000000001" customHeight="1">
      <c r="A18" s="357">
        <v>15</v>
      </c>
      <c r="B18" s="357" t="s">
        <v>1483</v>
      </c>
      <c r="C18" s="358">
        <f t="shared" si="0"/>
        <v>210152</v>
      </c>
      <c r="D18" s="357">
        <v>45</v>
      </c>
      <c r="E18" s="357" t="s">
        <v>263</v>
      </c>
      <c r="F18" s="358">
        <f t="shared" si="1"/>
        <v>174273</v>
      </c>
      <c r="G18" s="357">
        <v>75</v>
      </c>
      <c r="H18" s="357" t="s">
        <v>292</v>
      </c>
      <c r="I18" s="358">
        <f t="shared" si="2"/>
        <v>270251</v>
      </c>
      <c r="J18" s="357">
        <v>105</v>
      </c>
      <c r="K18" s="360" t="s">
        <v>318</v>
      </c>
      <c r="L18" s="358" t="str">
        <f t="shared" si="3"/>
        <v>-</v>
      </c>
      <c r="N18" s="354" t="s">
        <v>1483</v>
      </c>
      <c r="O18" s="359">
        <v>210152</v>
      </c>
    </row>
    <row r="19" spans="1:15" ht="20.100000000000001" customHeight="1">
      <c r="A19" s="357">
        <v>16</v>
      </c>
      <c r="B19" s="357" t="s">
        <v>234</v>
      </c>
      <c r="C19" s="358">
        <f t="shared" si="0"/>
        <v>254202</v>
      </c>
      <c r="D19" s="357">
        <v>46</v>
      </c>
      <c r="E19" s="357" t="s">
        <v>264</v>
      </c>
      <c r="F19" s="358">
        <f t="shared" si="1"/>
        <v>209325</v>
      </c>
      <c r="G19" s="357">
        <v>76</v>
      </c>
      <c r="H19" s="357" t="s">
        <v>293</v>
      </c>
      <c r="I19" s="358">
        <f t="shared" si="2"/>
        <v>431830</v>
      </c>
      <c r="J19" s="357">
        <v>106</v>
      </c>
      <c r="K19" s="360" t="s">
        <v>319</v>
      </c>
      <c r="L19" s="358">
        <f t="shared" si="3"/>
        <v>286414</v>
      </c>
      <c r="N19" s="354" t="s">
        <v>234</v>
      </c>
      <c r="O19" s="359">
        <v>254202</v>
      </c>
    </row>
    <row r="20" spans="1:15" ht="20.100000000000001" customHeight="1">
      <c r="A20" s="357">
        <v>17</v>
      </c>
      <c r="B20" s="357" t="s">
        <v>235</v>
      </c>
      <c r="C20" s="358">
        <f t="shared" si="0"/>
        <v>229326</v>
      </c>
      <c r="D20" s="357">
        <v>47</v>
      </c>
      <c r="E20" s="357" t="s">
        <v>1384</v>
      </c>
      <c r="F20" s="358">
        <f t="shared" si="1"/>
        <v>194091</v>
      </c>
      <c r="G20" s="357">
        <v>77</v>
      </c>
      <c r="H20" s="357" t="s">
        <v>294</v>
      </c>
      <c r="I20" s="358">
        <f t="shared" si="2"/>
        <v>363241</v>
      </c>
      <c r="J20" s="357">
        <v>107</v>
      </c>
      <c r="K20" s="360" t="s">
        <v>1484</v>
      </c>
      <c r="L20" s="358">
        <f t="shared" si="3"/>
        <v>223276</v>
      </c>
      <c r="N20" s="354" t="s">
        <v>235</v>
      </c>
      <c r="O20" s="359">
        <v>229326</v>
      </c>
    </row>
    <row r="21" spans="1:15" ht="20.100000000000001" customHeight="1">
      <c r="A21" s="357">
        <v>18</v>
      </c>
      <c r="B21" s="357" t="s">
        <v>236</v>
      </c>
      <c r="C21" s="358">
        <f t="shared" si="0"/>
        <v>205982</v>
      </c>
      <c r="D21" s="357">
        <v>48</v>
      </c>
      <c r="E21" s="357" t="s">
        <v>1485</v>
      </c>
      <c r="F21" s="358">
        <f t="shared" si="1"/>
        <v>267360</v>
      </c>
      <c r="G21" s="357">
        <v>78</v>
      </c>
      <c r="H21" s="357" t="s">
        <v>295</v>
      </c>
      <c r="I21" s="358">
        <f t="shared" si="2"/>
        <v>295784</v>
      </c>
      <c r="J21" s="357">
        <v>108</v>
      </c>
      <c r="K21" s="360" t="s">
        <v>327</v>
      </c>
      <c r="L21" s="358">
        <f t="shared" si="3"/>
        <v>202005</v>
      </c>
      <c r="N21" s="354" t="s">
        <v>236</v>
      </c>
      <c r="O21" s="359">
        <v>205982</v>
      </c>
    </row>
    <row r="22" spans="1:15" ht="20.100000000000001" customHeight="1">
      <c r="A22" s="357">
        <v>19</v>
      </c>
      <c r="B22" s="357" t="s">
        <v>238</v>
      </c>
      <c r="C22" s="358">
        <f t="shared" si="0"/>
        <v>258360</v>
      </c>
      <c r="D22" s="357">
        <v>49</v>
      </c>
      <c r="E22" s="357" t="s">
        <v>266</v>
      </c>
      <c r="F22" s="358">
        <f t="shared" si="1"/>
        <v>226709</v>
      </c>
      <c r="G22" s="357">
        <v>79</v>
      </c>
      <c r="H22" s="357" t="s">
        <v>296</v>
      </c>
      <c r="I22" s="358">
        <f t="shared" si="2"/>
        <v>597707</v>
      </c>
      <c r="J22" s="357">
        <v>109</v>
      </c>
      <c r="K22" s="357" t="s">
        <v>328</v>
      </c>
      <c r="L22" s="358">
        <f t="shared" si="3"/>
        <v>225448</v>
      </c>
      <c r="N22" s="354" t="s">
        <v>238</v>
      </c>
      <c r="O22" s="359">
        <v>258360</v>
      </c>
    </row>
    <row r="23" spans="1:15" ht="20.100000000000001" customHeight="1">
      <c r="A23" s="357">
        <v>20</v>
      </c>
      <c r="B23" s="357" t="s">
        <v>239</v>
      </c>
      <c r="C23" s="358">
        <f t="shared" si="0"/>
        <v>379657</v>
      </c>
      <c r="D23" s="357">
        <v>50</v>
      </c>
      <c r="E23" s="357" t="s">
        <v>267</v>
      </c>
      <c r="F23" s="358">
        <f t="shared" si="1"/>
        <v>161142</v>
      </c>
      <c r="G23" s="357">
        <v>80</v>
      </c>
      <c r="H23" s="357" t="s">
        <v>297</v>
      </c>
      <c r="I23" s="358">
        <f t="shared" si="2"/>
        <v>636410</v>
      </c>
      <c r="J23" s="357">
        <v>110</v>
      </c>
      <c r="K23" s="357" t="s">
        <v>329</v>
      </c>
      <c r="L23" s="358">
        <f t="shared" si="3"/>
        <v>270646</v>
      </c>
      <c r="N23" s="354" t="s">
        <v>239</v>
      </c>
      <c r="O23" s="359">
        <v>379657</v>
      </c>
    </row>
    <row r="24" spans="1:15" ht="20.100000000000001" customHeight="1">
      <c r="A24" s="357">
        <v>21</v>
      </c>
      <c r="B24" s="357" t="s">
        <v>240</v>
      </c>
      <c r="C24" s="358">
        <f t="shared" si="0"/>
        <v>260473</v>
      </c>
      <c r="D24" s="357">
        <v>51</v>
      </c>
      <c r="E24" s="357" t="s">
        <v>268</v>
      </c>
      <c r="F24" s="358">
        <f t="shared" si="1"/>
        <v>233722</v>
      </c>
      <c r="G24" s="357">
        <v>81</v>
      </c>
      <c r="H24" s="357" t="s">
        <v>298</v>
      </c>
      <c r="I24" s="358">
        <f t="shared" si="2"/>
        <v>402085</v>
      </c>
      <c r="J24" s="357">
        <v>111</v>
      </c>
      <c r="K24" s="357" t="s">
        <v>330</v>
      </c>
      <c r="L24" s="358">
        <f t="shared" si="3"/>
        <v>305806</v>
      </c>
      <c r="N24" s="354" t="s">
        <v>240</v>
      </c>
      <c r="O24" s="359">
        <v>260473</v>
      </c>
    </row>
    <row r="25" spans="1:15" ht="20.100000000000001" customHeight="1">
      <c r="A25" s="357">
        <v>22</v>
      </c>
      <c r="B25" s="357" t="s">
        <v>241</v>
      </c>
      <c r="C25" s="358">
        <f t="shared" si="0"/>
        <v>240918</v>
      </c>
      <c r="D25" s="357">
        <v>52</v>
      </c>
      <c r="E25" s="357" t="s">
        <v>269</v>
      </c>
      <c r="F25" s="358" t="str">
        <f t="shared" si="1"/>
        <v>-</v>
      </c>
      <c r="G25" s="357">
        <v>82</v>
      </c>
      <c r="H25" s="357" t="s">
        <v>299</v>
      </c>
      <c r="I25" s="358">
        <f t="shared" si="2"/>
        <v>563401</v>
      </c>
      <c r="J25" s="357">
        <v>112</v>
      </c>
      <c r="K25" s="357" t="s">
        <v>68</v>
      </c>
      <c r="L25" s="358">
        <f t="shared" si="3"/>
        <v>294019</v>
      </c>
      <c r="N25" s="354" t="s">
        <v>241</v>
      </c>
      <c r="O25" s="359">
        <v>240918</v>
      </c>
    </row>
    <row r="26" spans="1:15" ht="20.100000000000001" customHeight="1">
      <c r="A26" s="357">
        <v>23</v>
      </c>
      <c r="B26" s="357" t="s">
        <v>242</v>
      </c>
      <c r="C26" s="358">
        <f t="shared" si="0"/>
        <v>268058</v>
      </c>
      <c r="D26" s="357">
        <v>53</v>
      </c>
      <c r="E26" s="357" t="s">
        <v>270</v>
      </c>
      <c r="F26" s="358" t="str">
        <f t="shared" si="1"/>
        <v>-</v>
      </c>
      <c r="G26" s="357">
        <v>83</v>
      </c>
      <c r="H26" s="357" t="s">
        <v>300</v>
      </c>
      <c r="I26" s="358">
        <f t="shared" si="2"/>
        <v>250164</v>
      </c>
      <c r="J26" s="357">
        <v>113</v>
      </c>
      <c r="K26" s="357" t="s">
        <v>331</v>
      </c>
      <c r="L26" s="358">
        <f t="shared" si="3"/>
        <v>242587</v>
      </c>
      <c r="N26" s="354" t="s">
        <v>242</v>
      </c>
      <c r="O26" s="359">
        <v>268058</v>
      </c>
    </row>
    <row r="27" spans="1:15" ht="20.100000000000001" customHeight="1">
      <c r="A27" s="357">
        <v>24</v>
      </c>
      <c r="B27" s="357" t="s">
        <v>243</v>
      </c>
      <c r="C27" s="358">
        <f t="shared" si="0"/>
        <v>248238</v>
      </c>
      <c r="D27" s="357">
        <v>54</v>
      </c>
      <c r="E27" s="357" t="s">
        <v>271</v>
      </c>
      <c r="F27" s="358" t="str">
        <f t="shared" si="1"/>
        <v>-</v>
      </c>
      <c r="G27" s="357">
        <v>84</v>
      </c>
      <c r="H27" s="357" t="s">
        <v>301</v>
      </c>
      <c r="I27" s="358">
        <f t="shared" si="2"/>
        <v>302065</v>
      </c>
      <c r="J27" s="357">
        <v>114</v>
      </c>
      <c r="K27" s="357" t="s">
        <v>332</v>
      </c>
      <c r="L27" s="358">
        <f t="shared" si="3"/>
        <v>316876</v>
      </c>
      <c r="N27" s="354" t="s">
        <v>243</v>
      </c>
      <c r="O27" s="359">
        <v>248238</v>
      </c>
    </row>
    <row r="28" spans="1:15" ht="20.100000000000001" customHeight="1">
      <c r="A28" s="357">
        <v>25</v>
      </c>
      <c r="B28" s="357" t="s">
        <v>244</v>
      </c>
      <c r="C28" s="358">
        <f t="shared" si="0"/>
        <v>247643</v>
      </c>
      <c r="D28" s="357">
        <v>55</v>
      </c>
      <c r="E28" s="357" t="s">
        <v>272</v>
      </c>
      <c r="F28" s="358" t="str">
        <f t="shared" si="1"/>
        <v>-</v>
      </c>
      <c r="G28" s="357">
        <v>85</v>
      </c>
      <c r="H28" s="357" t="s">
        <v>302</v>
      </c>
      <c r="I28" s="358">
        <f t="shared" si="2"/>
        <v>291991</v>
      </c>
      <c r="J28" s="357">
        <v>115</v>
      </c>
      <c r="K28" s="357" t="s">
        <v>333</v>
      </c>
      <c r="L28" s="358">
        <f t="shared" si="3"/>
        <v>281837</v>
      </c>
      <c r="N28" s="354" t="s">
        <v>244</v>
      </c>
      <c r="O28" s="359">
        <v>247643</v>
      </c>
    </row>
    <row r="29" spans="1:15" ht="20.100000000000001" customHeight="1">
      <c r="A29" s="357">
        <v>26</v>
      </c>
      <c r="B29" s="357" t="s">
        <v>245</v>
      </c>
      <c r="C29" s="358">
        <f t="shared" si="0"/>
        <v>212562</v>
      </c>
      <c r="D29" s="357">
        <v>56</v>
      </c>
      <c r="E29" s="357" t="s">
        <v>273</v>
      </c>
      <c r="F29" s="358">
        <f t="shared" si="1"/>
        <v>310129</v>
      </c>
      <c r="G29" s="357">
        <v>86</v>
      </c>
      <c r="H29" s="357" t="s">
        <v>66</v>
      </c>
      <c r="I29" s="358">
        <f t="shared" si="2"/>
        <v>267277</v>
      </c>
      <c r="J29" s="357">
        <v>116</v>
      </c>
      <c r="K29" s="357" t="s">
        <v>334</v>
      </c>
      <c r="L29" s="358">
        <f t="shared" si="3"/>
        <v>458700</v>
      </c>
      <c r="N29" s="354" t="s">
        <v>245</v>
      </c>
      <c r="O29" s="359">
        <v>212562</v>
      </c>
    </row>
    <row r="30" spans="1:15" ht="20.100000000000001" customHeight="1">
      <c r="A30" s="357">
        <v>27</v>
      </c>
      <c r="B30" s="357" t="s">
        <v>246</v>
      </c>
      <c r="C30" s="358">
        <f t="shared" si="0"/>
        <v>266787</v>
      </c>
      <c r="D30" s="357">
        <v>57</v>
      </c>
      <c r="E30" s="357" t="s">
        <v>274</v>
      </c>
      <c r="F30" s="358">
        <f t="shared" si="1"/>
        <v>249947</v>
      </c>
      <c r="G30" s="357">
        <v>87</v>
      </c>
      <c r="H30" s="357" t="s">
        <v>67</v>
      </c>
      <c r="I30" s="358">
        <f t="shared" si="2"/>
        <v>296882</v>
      </c>
      <c r="J30" s="357">
        <v>117</v>
      </c>
      <c r="K30" s="357" t="s">
        <v>335</v>
      </c>
      <c r="L30" s="358">
        <f t="shared" si="3"/>
        <v>200603</v>
      </c>
      <c r="N30" s="354" t="s">
        <v>246</v>
      </c>
      <c r="O30" s="359">
        <v>266787</v>
      </c>
    </row>
    <row r="31" spans="1:15" ht="20.100000000000001" customHeight="1">
      <c r="A31" s="357">
        <v>28</v>
      </c>
      <c r="B31" s="357" t="s">
        <v>247</v>
      </c>
      <c r="C31" s="358">
        <f t="shared" si="0"/>
        <v>274325</v>
      </c>
      <c r="D31" s="357">
        <v>58</v>
      </c>
      <c r="E31" s="357" t="s">
        <v>275</v>
      </c>
      <c r="F31" s="358">
        <f t="shared" si="1"/>
        <v>286083</v>
      </c>
      <c r="G31" s="357">
        <v>88</v>
      </c>
      <c r="H31" s="357" t="s">
        <v>303</v>
      </c>
      <c r="I31" s="358">
        <f t="shared" si="2"/>
        <v>387376</v>
      </c>
      <c r="J31" s="357"/>
      <c r="K31" s="357"/>
      <c r="L31" s="358"/>
      <c r="N31" s="354" t="s">
        <v>247</v>
      </c>
      <c r="O31" s="359">
        <v>274325</v>
      </c>
    </row>
    <row r="32" spans="1:15" ht="20.100000000000001" customHeight="1">
      <c r="A32" s="357">
        <v>29</v>
      </c>
      <c r="B32" s="357" t="s">
        <v>248</v>
      </c>
      <c r="C32" s="358">
        <f t="shared" si="0"/>
        <v>250776</v>
      </c>
      <c r="D32" s="357">
        <v>59</v>
      </c>
      <c r="E32" s="357" t="s">
        <v>276</v>
      </c>
      <c r="F32" s="358">
        <f t="shared" si="1"/>
        <v>337986</v>
      </c>
      <c r="G32" s="357">
        <v>89</v>
      </c>
      <c r="H32" s="357" t="s">
        <v>304</v>
      </c>
      <c r="I32" s="358">
        <f t="shared" si="2"/>
        <v>414944</v>
      </c>
      <c r="J32" s="357"/>
      <c r="K32" s="357"/>
      <c r="L32" s="358"/>
      <c r="N32" s="354" t="s">
        <v>248</v>
      </c>
      <c r="O32" s="359">
        <v>250776</v>
      </c>
    </row>
    <row r="33" spans="1:15" ht="20.100000000000001" customHeight="1">
      <c r="A33" s="357">
        <v>30</v>
      </c>
      <c r="B33" s="357" t="s">
        <v>249</v>
      </c>
      <c r="C33" s="358">
        <f t="shared" si="0"/>
        <v>243538</v>
      </c>
      <c r="D33" s="357">
        <v>60</v>
      </c>
      <c r="E33" s="357" t="s">
        <v>277</v>
      </c>
      <c r="F33" s="358">
        <f t="shared" si="1"/>
        <v>240652</v>
      </c>
      <c r="G33" s="357">
        <v>90</v>
      </c>
      <c r="H33" s="357" t="s">
        <v>305</v>
      </c>
      <c r="I33" s="358">
        <f t="shared" si="2"/>
        <v>339642</v>
      </c>
      <c r="J33" s="357"/>
      <c r="K33" s="357"/>
      <c r="L33" s="358"/>
      <c r="N33" s="354" t="s">
        <v>249</v>
      </c>
      <c r="O33" s="359">
        <v>243538</v>
      </c>
    </row>
    <row r="34" spans="1:15" ht="17.25">
      <c r="N34" s="354" t="s">
        <v>250</v>
      </c>
      <c r="O34" s="359">
        <v>215675</v>
      </c>
    </row>
    <row r="35" spans="1:15" ht="17.25">
      <c r="N35" s="354" t="s">
        <v>251</v>
      </c>
      <c r="O35" s="359">
        <v>201535</v>
      </c>
    </row>
    <row r="36" spans="1:15" ht="17.25">
      <c r="N36" s="354" t="s">
        <v>252</v>
      </c>
      <c r="O36" s="359">
        <v>258935</v>
      </c>
    </row>
    <row r="37" spans="1:15" ht="17.25">
      <c r="N37" s="354" t="s">
        <v>253</v>
      </c>
      <c r="O37" s="359">
        <v>195370</v>
      </c>
    </row>
    <row r="38" spans="1:15" ht="17.25">
      <c r="N38" s="354" t="s">
        <v>254</v>
      </c>
      <c r="O38" s="359">
        <v>226601</v>
      </c>
    </row>
    <row r="39" spans="1:15" ht="17.25">
      <c r="N39" s="354" t="s">
        <v>255</v>
      </c>
      <c r="O39" s="359">
        <v>222346</v>
      </c>
    </row>
    <row r="40" spans="1:15" ht="17.25">
      <c r="N40" s="354" t="s">
        <v>256</v>
      </c>
      <c r="O40" s="359">
        <v>243490</v>
      </c>
    </row>
    <row r="41" spans="1:15" ht="17.25">
      <c r="N41" s="354" t="s">
        <v>257</v>
      </c>
      <c r="O41" s="359">
        <v>219533</v>
      </c>
    </row>
    <row r="42" spans="1:15" ht="17.25">
      <c r="N42" s="354" t="s">
        <v>258</v>
      </c>
      <c r="O42" s="359">
        <v>229482</v>
      </c>
    </row>
    <row r="43" spans="1:15" ht="17.25">
      <c r="N43" s="354" t="s">
        <v>1479</v>
      </c>
      <c r="O43" s="359">
        <v>243168</v>
      </c>
    </row>
    <row r="44" spans="1:15" ht="17.25">
      <c r="N44" s="354" t="s">
        <v>259</v>
      </c>
      <c r="O44" s="359" t="s">
        <v>237</v>
      </c>
    </row>
    <row r="45" spans="1:15" ht="17.25">
      <c r="N45" s="354" t="s">
        <v>260</v>
      </c>
      <c r="O45" s="359">
        <v>213253</v>
      </c>
    </row>
    <row r="46" spans="1:15" ht="17.25">
      <c r="N46" s="354" t="s">
        <v>261</v>
      </c>
      <c r="O46" s="359">
        <v>207048</v>
      </c>
    </row>
    <row r="47" spans="1:15" ht="17.25">
      <c r="N47" s="354" t="s">
        <v>262</v>
      </c>
      <c r="O47" s="359">
        <v>204285</v>
      </c>
    </row>
    <row r="48" spans="1:15" ht="17.25">
      <c r="N48" s="354" t="s">
        <v>263</v>
      </c>
      <c r="O48" s="359">
        <v>174273</v>
      </c>
    </row>
    <row r="49" spans="14:15" ht="17.25">
      <c r="N49" s="354" t="s">
        <v>264</v>
      </c>
      <c r="O49" s="359">
        <v>209325</v>
      </c>
    </row>
    <row r="50" spans="14:15" ht="17.25">
      <c r="N50" s="354" t="s">
        <v>1384</v>
      </c>
      <c r="O50" s="359">
        <v>194091</v>
      </c>
    </row>
    <row r="51" spans="14:15" ht="17.25">
      <c r="N51" s="354" t="s">
        <v>265</v>
      </c>
      <c r="O51" s="359">
        <v>267360</v>
      </c>
    </row>
    <row r="52" spans="14:15" ht="17.25">
      <c r="N52" s="354" t="s">
        <v>266</v>
      </c>
      <c r="O52" s="359">
        <v>226709</v>
      </c>
    </row>
    <row r="53" spans="14:15" ht="17.25">
      <c r="N53" s="354" t="s">
        <v>267</v>
      </c>
      <c r="O53" s="359">
        <v>161142</v>
      </c>
    </row>
    <row r="54" spans="14:15" ht="17.25">
      <c r="N54" s="354" t="s">
        <v>268</v>
      </c>
      <c r="O54" s="359">
        <v>233722</v>
      </c>
    </row>
    <row r="55" spans="14:15" ht="17.25">
      <c r="N55" s="354" t="s">
        <v>269</v>
      </c>
      <c r="O55" s="359" t="s">
        <v>237</v>
      </c>
    </row>
    <row r="56" spans="14:15" ht="17.25">
      <c r="N56" s="354" t="s">
        <v>270</v>
      </c>
      <c r="O56" s="359" t="s">
        <v>237</v>
      </c>
    </row>
    <row r="57" spans="14:15" ht="17.25">
      <c r="N57" s="354" t="s">
        <v>271</v>
      </c>
      <c r="O57" s="359" t="s">
        <v>237</v>
      </c>
    </row>
    <row r="58" spans="14:15" ht="17.25">
      <c r="N58" s="354" t="s">
        <v>272</v>
      </c>
      <c r="O58" s="359" t="s">
        <v>237</v>
      </c>
    </row>
    <row r="59" spans="14:15" ht="17.25">
      <c r="N59" s="354" t="s">
        <v>273</v>
      </c>
      <c r="O59" s="359">
        <v>310129</v>
      </c>
    </row>
    <row r="60" spans="14:15" ht="17.25">
      <c r="N60" s="354" t="s">
        <v>274</v>
      </c>
      <c r="O60" s="359">
        <v>249947</v>
      </c>
    </row>
    <row r="61" spans="14:15" ht="17.25">
      <c r="N61" s="354" t="s">
        <v>275</v>
      </c>
      <c r="O61" s="359">
        <v>286083</v>
      </c>
    </row>
    <row r="62" spans="14:15" ht="17.25">
      <c r="N62" s="354" t="s">
        <v>276</v>
      </c>
      <c r="O62" s="359">
        <v>337986</v>
      </c>
    </row>
    <row r="63" spans="14:15" ht="17.25">
      <c r="N63" s="354" t="s">
        <v>277</v>
      </c>
      <c r="O63" s="359">
        <v>240652</v>
      </c>
    </row>
    <row r="64" spans="14:15" ht="17.25">
      <c r="N64" s="354" t="s">
        <v>278</v>
      </c>
      <c r="O64" s="359">
        <v>216634</v>
      </c>
    </row>
    <row r="65" spans="14:15" ht="17.25">
      <c r="N65" s="354" t="s">
        <v>279</v>
      </c>
      <c r="O65" s="359">
        <v>274097</v>
      </c>
    </row>
    <row r="66" spans="14:15" ht="17.25">
      <c r="N66" s="354" t="s">
        <v>280</v>
      </c>
      <c r="O66" s="359">
        <v>211930</v>
      </c>
    </row>
    <row r="67" spans="14:15" ht="17.25">
      <c r="N67" s="354" t="s">
        <v>281</v>
      </c>
      <c r="O67" s="359">
        <v>210034</v>
      </c>
    </row>
    <row r="68" spans="14:15" ht="17.25">
      <c r="N68" s="354" t="s">
        <v>282</v>
      </c>
      <c r="O68" s="359">
        <v>241557</v>
      </c>
    </row>
    <row r="69" spans="14:15" ht="17.25">
      <c r="N69" s="354" t="s">
        <v>283</v>
      </c>
      <c r="O69" s="359">
        <v>326780</v>
      </c>
    </row>
    <row r="70" spans="14:15" ht="17.25">
      <c r="N70" s="354" t="s">
        <v>284</v>
      </c>
      <c r="O70" s="359">
        <v>216221</v>
      </c>
    </row>
    <row r="71" spans="14:15" ht="17.25">
      <c r="N71" s="354" t="s">
        <v>285</v>
      </c>
      <c r="O71" s="359">
        <v>196399</v>
      </c>
    </row>
    <row r="72" spans="14:15" ht="17.25">
      <c r="N72" s="354" t="s">
        <v>286</v>
      </c>
      <c r="O72" s="359">
        <v>189751</v>
      </c>
    </row>
    <row r="73" spans="14:15" ht="17.25">
      <c r="N73" s="354" t="s">
        <v>287</v>
      </c>
      <c r="O73" s="359">
        <v>178723</v>
      </c>
    </row>
    <row r="74" spans="14:15" ht="17.25">
      <c r="N74" s="354" t="s">
        <v>288</v>
      </c>
      <c r="O74" s="359">
        <v>147314</v>
      </c>
    </row>
    <row r="75" spans="14:15" ht="17.25">
      <c r="N75" s="354" t="s">
        <v>289</v>
      </c>
      <c r="O75" s="359">
        <v>256928</v>
      </c>
    </row>
    <row r="76" spans="14:15" ht="17.25">
      <c r="N76" s="354" t="s">
        <v>290</v>
      </c>
      <c r="O76" s="359">
        <v>233365</v>
      </c>
    </row>
    <row r="77" spans="14:15" ht="17.25">
      <c r="N77" s="354" t="s">
        <v>291</v>
      </c>
      <c r="O77" s="359">
        <v>192899</v>
      </c>
    </row>
    <row r="78" spans="14:15" ht="17.25">
      <c r="N78" s="354" t="s">
        <v>292</v>
      </c>
      <c r="O78" s="359">
        <v>270251</v>
      </c>
    </row>
    <row r="79" spans="14:15" ht="17.25">
      <c r="N79" s="354" t="s">
        <v>293</v>
      </c>
      <c r="O79" s="359">
        <v>431830</v>
      </c>
    </row>
    <row r="80" spans="14:15" ht="17.25">
      <c r="N80" s="354" t="s">
        <v>294</v>
      </c>
      <c r="O80" s="359">
        <v>363241</v>
      </c>
    </row>
    <row r="81" spans="14:15" ht="17.25">
      <c r="N81" s="354" t="s">
        <v>295</v>
      </c>
      <c r="O81" s="359">
        <v>295784</v>
      </c>
    </row>
    <row r="82" spans="14:15" ht="17.25">
      <c r="N82" s="354" t="s">
        <v>296</v>
      </c>
      <c r="O82" s="359">
        <v>597707</v>
      </c>
    </row>
    <row r="83" spans="14:15" ht="17.25">
      <c r="N83" s="354" t="s">
        <v>297</v>
      </c>
      <c r="O83" s="359">
        <v>636410</v>
      </c>
    </row>
    <row r="84" spans="14:15" ht="17.25">
      <c r="N84" s="354" t="s">
        <v>298</v>
      </c>
      <c r="O84" s="359">
        <v>402085</v>
      </c>
    </row>
    <row r="85" spans="14:15" ht="17.25">
      <c r="N85" s="354" t="s">
        <v>299</v>
      </c>
      <c r="O85" s="359">
        <v>563401</v>
      </c>
    </row>
    <row r="86" spans="14:15" ht="17.25">
      <c r="N86" s="354" t="s">
        <v>300</v>
      </c>
      <c r="O86" s="359">
        <v>250164</v>
      </c>
    </row>
    <row r="87" spans="14:15" ht="17.25">
      <c r="N87" s="354" t="s">
        <v>301</v>
      </c>
      <c r="O87" s="359">
        <v>302065</v>
      </c>
    </row>
    <row r="88" spans="14:15" ht="17.25">
      <c r="N88" s="354" t="s">
        <v>302</v>
      </c>
      <c r="O88" s="359">
        <v>291991</v>
      </c>
    </row>
    <row r="89" spans="14:15" ht="17.25">
      <c r="N89" s="354" t="s">
        <v>66</v>
      </c>
      <c r="O89" s="359">
        <v>267277</v>
      </c>
    </row>
    <row r="90" spans="14:15" ht="17.25">
      <c r="N90" s="354" t="s">
        <v>67</v>
      </c>
      <c r="O90" s="359">
        <v>296882</v>
      </c>
    </row>
    <row r="91" spans="14:15" ht="17.25">
      <c r="N91" s="354" t="s">
        <v>303</v>
      </c>
      <c r="O91" s="359">
        <v>387376</v>
      </c>
    </row>
    <row r="92" spans="14:15" ht="17.25">
      <c r="N92" s="354" t="s">
        <v>304</v>
      </c>
      <c r="O92" s="359">
        <v>414944</v>
      </c>
    </row>
    <row r="93" spans="14:15" ht="17.25">
      <c r="N93" s="354" t="s">
        <v>305</v>
      </c>
      <c r="O93" s="359">
        <v>339642</v>
      </c>
    </row>
    <row r="94" spans="14:15" ht="17.25">
      <c r="N94" s="354" t="s">
        <v>306</v>
      </c>
      <c r="O94" s="359">
        <v>196351</v>
      </c>
    </row>
    <row r="95" spans="14:15" ht="17.25">
      <c r="N95" s="354" t="s">
        <v>307</v>
      </c>
      <c r="O95" s="359">
        <v>444142</v>
      </c>
    </row>
    <row r="96" spans="14:15" ht="17.25">
      <c r="N96" s="354" t="s">
        <v>340</v>
      </c>
      <c r="O96" s="359">
        <v>375020</v>
      </c>
    </row>
    <row r="97" spans="14:15" ht="17.25">
      <c r="N97" s="354" t="s">
        <v>341</v>
      </c>
      <c r="O97" s="359">
        <v>433747</v>
      </c>
    </row>
    <row r="98" spans="14:15" ht="17.25">
      <c r="N98" s="354" t="s">
        <v>308</v>
      </c>
      <c r="O98" s="359">
        <v>514479</v>
      </c>
    </row>
    <row r="99" spans="14:15" ht="17.25">
      <c r="N99" s="354" t="s">
        <v>309</v>
      </c>
      <c r="O99" s="359">
        <v>312305</v>
      </c>
    </row>
    <row r="100" spans="14:15" ht="17.25">
      <c r="N100" s="354" t="s">
        <v>310</v>
      </c>
      <c r="O100" s="359">
        <v>325343</v>
      </c>
    </row>
    <row r="101" spans="14:15" ht="17.25">
      <c r="N101" s="354" t="s">
        <v>311</v>
      </c>
      <c r="O101" s="359">
        <v>235748</v>
      </c>
    </row>
    <row r="102" spans="14:15" ht="17.25">
      <c r="N102" s="354" t="s">
        <v>312</v>
      </c>
      <c r="O102" s="359">
        <v>412988</v>
      </c>
    </row>
    <row r="103" spans="14:15" ht="17.25">
      <c r="N103" s="354" t="s">
        <v>313</v>
      </c>
      <c r="O103" s="359">
        <v>322458</v>
      </c>
    </row>
    <row r="104" spans="14:15" ht="17.25">
      <c r="N104" s="354" t="s">
        <v>314</v>
      </c>
      <c r="O104" s="359">
        <v>362888</v>
      </c>
    </row>
    <row r="105" spans="14:15" ht="17.25">
      <c r="N105" s="354" t="s">
        <v>315</v>
      </c>
      <c r="O105" s="359">
        <v>279091</v>
      </c>
    </row>
    <row r="106" spans="14:15" ht="17.25">
      <c r="N106" s="354" t="s">
        <v>316</v>
      </c>
      <c r="O106" s="359" t="s">
        <v>237</v>
      </c>
    </row>
    <row r="107" spans="14:15" ht="17.25">
      <c r="N107" s="354" t="s">
        <v>317</v>
      </c>
      <c r="O107" s="359" t="s">
        <v>237</v>
      </c>
    </row>
    <row r="108" spans="14:15" ht="17.25">
      <c r="N108" s="354" t="s">
        <v>318</v>
      </c>
      <c r="O108" s="359" t="s">
        <v>237</v>
      </c>
    </row>
    <row r="109" spans="14:15" ht="17.25">
      <c r="N109" s="354" t="s">
        <v>319</v>
      </c>
      <c r="O109" s="359">
        <v>286414</v>
      </c>
    </row>
    <row r="110" spans="14:15" ht="17.25">
      <c r="N110" s="354" t="s">
        <v>320</v>
      </c>
      <c r="O110" s="359" t="s">
        <v>237</v>
      </c>
    </row>
    <row r="111" spans="14:15" ht="17.25">
      <c r="N111" s="354" t="s">
        <v>321</v>
      </c>
      <c r="O111" s="359">
        <v>362214</v>
      </c>
    </row>
    <row r="112" spans="14:15" ht="17.25">
      <c r="N112" s="354" t="s">
        <v>322</v>
      </c>
      <c r="O112" s="359">
        <v>464213</v>
      </c>
    </row>
    <row r="113" spans="14:15" ht="17.25">
      <c r="N113" s="354" t="s">
        <v>323</v>
      </c>
      <c r="O113" s="359">
        <v>280976</v>
      </c>
    </row>
    <row r="114" spans="14:15" ht="17.25">
      <c r="N114" s="354" t="s">
        <v>324</v>
      </c>
      <c r="O114" s="359">
        <v>325281</v>
      </c>
    </row>
    <row r="115" spans="14:15" ht="17.25">
      <c r="N115" s="354" t="s">
        <v>325</v>
      </c>
      <c r="O115" s="359">
        <v>257173</v>
      </c>
    </row>
    <row r="116" spans="14:15" ht="17.25">
      <c r="N116" s="354" t="s">
        <v>326</v>
      </c>
      <c r="O116" s="359">
        <v>223276</v>
      </c>
    </row>
    <row r="117" spans="14:15" ht="17.25">
      <c r="N117" s="354" t="s">
        <v>327</v>
      </c>
      <c r="O117" s="359">
        <v>202005</v>
      </c>
    </row>
    <row r="118" spans="14:15" ht="17.25">
      <c r="N118" s="354" t="s">
        <v>328</v>
      </c>
      <c r="O118" s="359">
        <v>225448</v>
      </c>
    </row>
    <row r="119" spans="14:15" ht="17.25">
      <c r="N119" s="354" t="s">
        <v>329</v>
      </c>
      <c r="O119" s="359">
        <v>270646</v>
      </c>
    </row>
    <row r="120" spans="14:15" ht="17.25">
      <c r="N120" s="354" t="s">
        <v>330</v>
      </c>
      <c r="O120" s="359">
        <v>305806</v>
      </c>
    </row>
    <row r="121" spans="14:15" ht="17.25">
      <c r="N121" s="354" t="s">
        <v>68</v>
      </c>
      <c r="O121" s="359">
        <v>294019</v>
      </c>
    </row>
    <row r="122" spans="14:15" ht="17.25">
      <c r="N122" s="354" t="s">
        <v>331</v>
      </c>
      <c r="O122" s="359">
        <v>242587</v>
      </c>
    </row>
    <row r="123" spans="14:15" ht="17.25">
      <c r="N123" s="354" t="s">
        <v>332</v>
      </c>
      <c r="O123" s="359">
        <v>316876</v>
      </c>
    </row>
    <row r="124" spans="14:15" ht="17.25">
      <c r="N124" s="354" t="s">
        <v>333</v>
      </c>
      <c r="O124" s="359">
        <v>281837</v>
      </c>
    </row>
    <row r="125" spans="14:15" ht="17.25">
      <c r="N125" s="354" t="s">
        <v>334</v>
      </c>
      <c r="O125" s="359">
        <v>458700</v>
      </c>
    </row>
    <row r="126" spans="14:15" ht="17.25">
      <c r="N126" s="354" t="s">
        <v>335</v>
      </c>
      <c r="O126" s="359">
        <v>200603</v>
      </c>
    </row>
    <row r="127" spans="14:15" ht="17.25">
      <c r="N127" s="354" t="s">
        <v>336</v>
      </c>
      <c r="O127" s="359">
        <v>262005</v>
      </c>
    </row>
    <row r="128" spans="14:15" ht="17.25">
      <c r="N128" s="354" t="s">
        <v>337</v>
      </c>
      <c r="O128" s="359">
        <v>212228</v>
      </c>
    </row>
    <row r="129" spans="14:15" ht="17.25">
      <c r="N129" s="354" t="s">
        <v>338</v>
      </c>
      <c r="O129" s="359">
        <v>185082</v>
      </c>
    </row>
    <row r="130" spans="14:15" ht="17.25">
      <c r="N130" s="354" t="s">
        <v>339</v>
      </c>
      <c r="O130" s="359">
        <v>154726</v>
      </c>
    </row>
  </sheetData>
  <mergeCells count="2">
    <mergeCell ref="A1:L1"/>
    <mergeCell ref="A2:L2"/>
  </mergeCells>
  <phoneticPr fontId="11" type="noConversion"/>
  <printOptions horizontalCentered="1"/>
  <pageMargins left="0.31496062992125984" right="0.31496062992125984" top="0.74803149606299213" bottom="0.74803149606299213" header="0.31496062992125984" footer="0.31496062992125984"/>
  <pageSetup paperSize="9" scale="70" orientation="landscape" blackAndWhite="1"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44"/>
  <sheetViews>
    <sheetView showZeros="0" view="pageBreakPreview" zoomScale="85" zoomScaleNormal="80" zoomScaleSheetLayoutView="85" workbookViewId="0">
      <selection activeCell="F13" sqref="F13"/>
    </sheetView>
  </sheetViews>
  <sheetFormatPr defaultColWidth="10.77734375" defaultRowHeight="23.1" customHeight="1"/>
  <cols>
    <col min="1" max="10" width="10.77734375" style="184" customWidth="1"/>
    <col min="11" max="11" width="10.77734375" style="197" customWidth="1"/>
    <col min="12" max="16384" width="10.77734375" style="184"/>
  </cols>
  <sheetData>
    <row r="1" spans="1:11" ht="23.1" customHeight="1">
      <c r="A1" s="182"/>
      <c r="B1" s="182"/>
      <c r="C1" s="182"/>
      <c r="D1" s="182"/>
      <c r="E1" s="182"/>
      <c r="F1" s="182"/>
      <c r="G1" s="182"/>
      <c r="H1" s="182"/>
      <c r="I1" s="182"/>
      <c r="J1" s="182"/>
      <c r="K1" s="183"/>
    </row>
    <row r="2" spans="1:11" ht="23.1" customHeight="1">
      <c r="A2" s="736" t="s">
        <v>524</v>
      </c>
      <c r="B2" s="736"/>
      <c r="C2" s="736"/>
      <c r="D2" s="736"/>
      <c r="E2" s="736"/>
      <c r="F2" s="736"/>
      <c r="G2" s="736"/>
      <c r="H2" s="736"/>
      <c r="I2" s="736"/>
      <c r="J2" s="736"/>
      <c r="K2" s="736"/>
    </row>
    <row r="3" spans="1:11" ht="23.1" customHeight="1">
      <c r="A3" s="185"/>
      <c r="B3" s="182"/>
      <c r="C3" s="182"/>
      <c r="D3" s="182"/>
      <c r="E3" s="182"/>
      <c r="F3" s="182"/>
      <c r="G3" s="182"/>
      <c r="H3" s="182"/>
      <c r="I3" s="182"/>
      <c r="J3" s="182"/>
      <c r="K3" s="183"/>
    </row>
    <row r="4" spans="1:11" ht="23.1" customHeight="1">
      <c r="A4" s="185"/>
      <c r="B4" s="186"/>
      <c r="C4" s="182"/>
      <c r="D4" s="182"/>
      <c r="E4" s="182"/>
      <c r="F4" s="182"/>
      <c r="G4" s="182"/>
      <c r="H4" s="182"/>
      <c r="I4" s="182"/>
      <c r="J4" s="182"/>
      <c r="K4" s="187"/>
    </row>
    <row r="5" spans="1:11" ht="23.1" customHeight="1">
      <c r="A5" s="185"/>
      <c r="B5" s="188" t="s">
        <v>525</v>
      </c>
      <c r="C5" s="182"/>
      <c r="D5" s="182"/>
      <c r="E5" s="182"/>
      <c r="F5" s="185"/>
      <c r="G5" s="185"/>
      <c r="H5" s="185" t="s">
        <v>526</v>
      </c>
      <c r="I5" s="182"/>
      <c r="J5" s="182"/>
      <c r="K5" s="189"/>
    </row>
    <row r="6" spans="1:11" ht="23.1" customHeight="1">
      <c r="A6" s="185"/>
      <c r="B6" s="190" t="s">
        <v>224</v>
      </c>
      <c r="C6" s="182"/>
      <c r="D6" s="182"/>
      <c r="E6" s="182"/>
      <c r="F6" s="190"/>
      <c r="G6" s="190"/>
      <c r="H6" s="190" t="s">
        <v>527</v>
      </c>
      <c r="I6" s="182"/>
      <c r="J6" s="188"/>
      <c r="K6" s="189"/>
    </row>
    <row r="7" spans="1:11" ht="23.1" customHeight="1">
      <c r="A7" s="185"/>
      <c r="B7" s="190" t="s">
        <v>528</v>
      </c>
      <c r="C7" s="182"/>
      <c r="D7" s="182"/>
      <c r="E7" s="182"/>
      <c r="F7" s="190"/>
      <c r="G7" s="190"/>
      <c r="H7" s="190" t="s">
        <v>529</v>
      </c>
      <c r="I7" s="191"/>
      <c r="J7" s="188"/>
      <c r="K7" s="189"/>
    </row>
    <row r="8" spans="1:11" ht="23.1" customHeight="1">
      <c r="A8" s="185"/>
      <c r="B8" s="190" t="s">
        <v>530</v>
      </c>
      <c r="C8" s="182"/>
      <c r="D8" s="182"/>
      <c r="E8" s="182"/>
      <c r="F8" s="192"/>
      <c r="G8" s="190"/>
      <c r="H8" s="190" t="s">
        <v>531</v>
      </c>
      <c r="I8" s="191"/>
      <c r="J8" s="188"/>
      <c r="K8" s="189"/>
    </row>
    <row r="9" spans="1:11" ht="23.1" customHeight="1">
      <c r="A9" s="185"/>
      <c r="B9" s="190" t="s">
        <v>532</v>
      </c>
      <c r="C9" s="182"/>
      <c r="D9" s="182"/>
      <c r="E9" s="182"/>
      <c r="F9" s="185"/>
      <c r="G9" s="185"/>
      <c r="H9" s="185"/>
      <c r="I9" s="182"/>
      <c r="J9" s="188"/>
      <c r="K9" s="189"/>
    </row>
    <row r="10" spans="1:11" ht="23.1" customHeight="1">
      <c r="A10" s="185"/>
      <c r="B10" s="190" t="s">
        <v>2491</v>
      </c>
      <c r="C10" s="182"/>
      <c r="D10" s="182"/>
      <c r="E10" s="182"/>
      <c r="F10" s="185"/>
      <c r="G10" s="185"/>
      <c r="H10" s="185"/>
      <c r="I10" s="182"/>
      <c r="J10" s="188"/>
      <c r="K10" s="189"/>
    </row>
    <row r="11" spans="1:11" ht="23.1" customHeight="1">
      <c r="A11" s="185"/>
      <c r="B11" s="190"/>
      <c r="C11" s="182"/>
      <c r="D11" s="182"/>
      <c r="E11" s="182"/>
      <c r="F11" s="192"/>
      <c r="G11" s="182"/>
      <c r="H11" s="182"/>
      <c r="I11" s="182"/>
      <c r="J11" s="188"/>
      <c r="K11" s="189"/>
    </row>
    <row r="12" spans="1:11" ht="23.1" customHeight="1">
      <c r="A12" s="185"/>
      <c r="C12" s="182"/>
      <c r="D12" s="182"/>
      <c r="E12" s="182"/>
      <c r="F12" s="192"/>
      <c r="G12" s="182"/>
      <c r="H12" s="182"/>
      <c r="I12" s="182"/>
      <c r="J12" s="188"/>
      <c r="K12" s="189"/>
    </row>
    <row r="13" spans="1:11" ht="23.1" customHeight="1">
      <c r="A13" s="185"/>
      <c r="B13" s="185" t="s">
        <v>533</v>
      </c>
      <c r="C13" s="182"/>
      <c r="D13" s="182"/>
      <c r="E13" s="182"/>
      <c r="F13" s="192"/>
      <c r="G13" s="182"/>
      <c r="H13" s="185"/>
      <c r="I13" s="182"/>
      <c r="J13" s="188"/>
      <c r="K13" s="189"/>
    </row>
    <row r="14" spans="1:11" ht="23.1" customHeight="1">
      <c r="A14" s="185"/>
      <c r="B14" s="190" t="s">
        <v>560</v>
      </c>
      <c r="C14" s="182"/>
      <c r="D14" s="182"/>
      <c r="E14" s="182"/>
      <c r="F14" s="192"/>
      <c r="G14" s="182"/>
      <c r="H14" s="182"/>
      <c r="I14" s="182"/>
      <c r="J14" s="188"/>
      <c r="K14" s="189"/>
    </row>
    <row r="15" spans="1:11" ht="23.1" customHeight="1">
      <c r="A15" s="185"/>
      <c r="B15" s="185"/>
      <c r="C15" s="193"/>
      <c r="D15" s="193"/>
      <c r="E15" s="193"/>
      <c r="F15" s="193"/>
      <c r="G15" s="193"/>
      <c r="H15" s="193"/>
      <c r="I15" s="193"/>
      <c r="J15" s="194"/>
      <c r="K15" s="189"/>
    </row>
    <row r="16" spans="1:11" ht="23.1" customHeight="1">
      <c r="A16" s="185"/>
      <c r="B16" s="190"/>
      <c r="C16" s="193"/>
      <c r="D16" s="193"/>
      <c r="E16" s="193"/>
      <c r="F16" s="193"/>
      <c r="G16" s="193"/>
      <c r="H16" s="193"/>
      <c r="I16" s="193"/>
      <c r="J16" s="194"/>
      <c r="K16" s="189"/>
    </row>
    <row r="17" spans="1:11" ht="23.1" customHeight="1">
      <c r="A17" s="185"/>
      <c r="B17" s="185" t="s">
        <v>534</v>
      </c>
      <c r="C17" s="193"/>
      <c r="D17" s="193"/>
      <c r="E17" s="193"/>
      <c r="F17" s="193"/>
      <c r="G17" s="193"/>
      <c r="H17" s="193"/>
      <c r="I17" s="193"/>
      <c r="J17" s="194"/>
      <c r="K17" s="189"/>
    </row>
    <row r="18" spans="1:11" ht="23.1" customHeight="1">
      <c r="A18" s="185"/>
      <c r="B18" s="190" t="s">
        <v>2492</v>
      </c>
      <c r="C18" s="193"/>
      <c r="D18" s="193"/>
      <c r="E18" s="193"/>
      <c r="F18" s="193"/>
      <c r="G18" s="193"/>
      <c r="H18" s="193"/>
      <c r="I18" s="193"/>
      <c r="J18" s="194"/>
      <c r="K18" s="195"/>
    </row>
    <row r="19" spans="1:11" ht="23.1" customHeight="1">
      <c r="A19" s="185"/>
      <c r="B19" s="190" t="s">
        <v>536</v>
      </c>
      <c r="C19" s="193"/>
      <c r="D19" s="193"/>
      <c r="E19" s="193"/>
      <c r="F19" s="193"/>
      <c r="G19" s="193"/>
      <c r="H19" s="193"/>
      <c r="I19" s="193"/>
      <c r="J19" s="194"/>
      <c r="K19" s="195"/>
    </row>
    <row r="20" spans="1:11" ht="23.1" customHeight="1">
      <c r="A20" s="185"/>
      <c r="B20" s="185"/>
      <c r="C20" s="193"/>
      <c r="D20" s="193"/>
      <c r="E20" s="193"/>
      <c r="F20" s="193"/>
      <c r="G20" s="193"/>
      <c r="H20" s="193"/>
      <c r="I20" s="193"/>
      <c r="J20" s="194"/>
      <c r="K20" s="195"/>
    </row>
    <row r="21" spans="1:11" ht="23.1" customHeight="1">
      <c r="A21" s="196"/>
      <c r="B21" s="186"/>
      <c r="C21" s="182"/>
      <c r="D21" s="182"/>
      <c r="E21" s="182"/>
      <c r="F21" s="192"/>
      <c r="G21" s="182"/>
      <c r="H21" s="182"/>
      <c r="I21" s="182"/>
      <c r="J21" s="182"/>
      <c r="K21" s="195"/>
    </row>
    <row r="22" spans="1:11" ht="23.1" customHeight="1">
      <c r="A22" s="185"/>
      <c r="B22" s="186"/>
      <c r="C22" s="182"/>
      <c r="D22" s="182"/>
      <c r="E22" s="182"/>
      <c r="F22" s="192"/>
      <c r="G22" s="182"/>
      <c r="H22" s="182"/>
      <c r="I22" s="182"/>
      <c r="J22" s="182"/>
      <c r="K22" s="195"/>
    </row>
    <row r="23" spans="1:11" ht="23.1" customHeight="1">
      <c r="A23" s="196"/>
      <c r="B23" s="186"/>
      <c r="C23" s="182"/>
      <c r="D23" s="182"/>
      <c r="E23" s="182"/>
      <c r="F23" s="192"/>
      <c r="G23" s="182"/>
      <c r="H23" s="182"/>
      <c r="I23" s="182"/>
      <c r="J23" s="182"/>
      <c r="K23" s="195"/>
    </row>
    <row r="24" spans="1:11" ht="23.1" customHeight="1">
      <c r="A24" s="196"/>
      <c r="B24" s="186"/>
      <c r="C24" s="182"/>
      <c r="D24" s="182"/>
      <c r="E24" s="182"/>
      <c r="F24" s="192"/>
      <c r="G24" s="182"/>
      <c r="H24" s="182"/>
      <c r="I24" s="182"/>
      <c r="J24" s="182"/>
      <c r="K24" s="195"/>
    </row>
    <row r="25" spans="1:11" ht="23.1" customHeight="1">
      <c r="A25" s="196"/>
      <c r="B25" s="186"/>
      <c r="C25" s="182"/>
      <c r="D25" s="182"/>
      <c r="E25" s="182"/>
      <c r="F25" s="192"/>
      <c r="G25" s="182"/>
      <c r="H25" s="182"/>
      <c r="I25" s="182"/>
      <c r="J25" s="182"/>
      <c r="K25" s="195"/>
    </row>
    <row r="26" spans="1:11" ht="23.1" customHeight="1">
      <c r="A26" s="196"/>
      <c r="B26" s="186"/>
      <c r="C26" s="182"/>
      <c r="D26" s="182"/>
      <c r="E26" s="182"/>
      <c r="F26" s="192"/>
      <c r="G26" s="182"/>
      <c r="H26" s="182"/>
      <c r="I26" s="182"/>
      <c r="J26" s="182"/>
      <c r="K26" s="195"/>
    </row>
    <row r="27" spans="1:11" ht="23.1" customHeight="1">
      <c r="A27" s="196"/>
      <c r="B27" s="186"/>
      <c r="C27" s="182"/>
      <c r="D27" s="182"/>
      <c r="E27" s="182"/>
      <c r="F27" s="192"/>
      <c r="G27" s="182"/>
      <c r="H27" s="182"/>
      <c r="I27" s="182"/>
      <c r="J27" s="182"/>
      <c r="K27" s="195"/>
    </row>
    <row r="28" spans="1:11" ht="23.1" customHeight="1">
      <c r="A28" s="196"/>
      <c r="B28" s="186"/>
      <c r="C28" s="182"/>
      <c r="D28" s="182"/>
      <c r="E28" s="182"/>
      <c r="F28" s="192"/>
      <c r="G28" s="182"/>
      <c r="H28" s="182"/>
      <c r="I28" s="182"/>
      <c r="J28" s="182"/>
      <c r="K28" s="195"/>
    </row>
    <row r="29" spans="1:11" ht="23.1" customHeight="1">
      <c r="A29" s="196"/>
      <c r="B29" s="186"/>
      <c r="C29" s="182"/>
      <c r="D29" s="182"/>
      <c r="E29" s="182"/>
      <c r="F29" s="192"/>
      <c r="G29" s="182"/>
      <c r="H29" s="182"/>
      <c r="I29" s="182"/>
      <c r="J29" s="182"/>
      <c r="K29" s="195"/>
    </row>
    <row r="30" spans="1:11" ht="23.1" customHeight="1">
      <c r="A30" s="196"/>
      <c r="B30" s="186"/>
      <c r="C30" s="182"/>
      <c r="D30" s="182"/>
      <c r="E30" s="182"/>
      <c r="F30" s="192"/>
      <c r="G30" s="182"/>
      <c r="H30" s="182"/>
      <c r="I30" s="182"/>
      <c r="J30" s="182"/>
      <c r="K30" s="195"/>
    </row>
    <row r="31" spans="1:11" ht="23.1" customHeight="1">
      <c r="A31" s="196"/>
      <c r="B31" s="186"/>
      <c r="C31" s="182"/>
      <c r="D31" s="182"/>
      <c r="E31" s="182"/>
      <c r="F31" s="192"/>
      <c r="G31" s="182"/>
      <c r="H31" s="182"/>
      <c r="I31" s="182"/>
      <c r="J31" s="182"/>
      <c r="K31" s="195"/>
    </row>
    <row r="42" ht="13.5"/>
    <row r="43" ht="13.5"/>
    <row r="44" ht="13.5"/>
  </sheetData>
  <mergeCells count="1">
    <mergeCell ref="A2:K2"/>
  </mergeCells>
  <phoneticPr fontId="11" type="noConversion"/>
  <printOptions horizontalCentered="1" verticalCentered="1"/>
  <pageMargins left="0.70866141732283472" right="0.70866141732283472" top="0.74803149606299213" bottom="0.74803149606299213" header="0.31496062992125984" footer="0.31496062992125984"/>
  <pageSetup paperSize="9" scale="96" orientation="landscape" blackAndWhite="1"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8" tint="0.79998168889431442"/>
  </sheetPr>
  <dimension ref="A1:L33"/>
  <sheetViews>
    <sheetView view="pageBreakPreview" zoomScale="70" zoomScaleNormal="100" zoomScaleSheetLayoutView="70" workbookViewId="0">
      <pane ySplit="3" topLeftCell="A4" activePane="bottomLeft" state="frozen"/>
      <selection activeCell="M131" sqref="M131"/>
      <selection pane="bottomLeft" activeCell="O20" sqref="O20"/>
    </sheetView>
  </sheetViews>
  <sheetFormatPr defaultColWidth="8.88671875" defaultRowHeight="16.5"/>
  <cols>
    <col min="1" max="1" width="5.77734375" style="266" customWidth="1"/>
    <col min="2" max="2" width="18.33203125" style="266" customWidth="1"/>
    <col min="3" max="3" width="16.5546875" style="267" customWidth="1"/>
    <col min="4" max="4" width="5.77734375" style="266" customWidth="1"/>
    <col min="5" max="5" width="18.33203125" style="266" customWidth="1"/>
    <col min="6" max="6" width="16.5546875" style="267" customWidth="1"/>
    <col min="7" max="7" width="5.77734375" style="266" customWidth="1"/>
    <col min="8" max="8" width="18.33203125" style="266" customWidth="1"/>
    <col min="9" max="9" width="16.5546875" style="267" customWidth="1"/>
    <col min="10" max="10" width="5.77734375" style="266" customWidth="1"/>
    <col min="11" max="11" width="18.33203125" style="266" customWidth="1"/>
    <col min="12" max="12" width="16.5546875" style="267" customWidth="1"/>
    <col min="13" max="13" width="4.33203125" style="264" customWidth="1"/>
    <col min="14" max="16384" width="8.88671875" style="264"/>
  </cols>
  <sheetData>
    <row r="1" spans="1:12" s="268" customFormat="1" ht="33.75" customHeight="1">
      <c r="A1" s="804" t="s">
        <v>1400</v>
      </c>
      <c r="B1" s="804"/>
      <c r="C1" s="804"/>
      <c r="D1" s="804"/>
      <c r="E1" s="804"/>
      <c r="F1" s="804"/>
      <c r="G1" s="804"/>
      <c r="H1" s="804"/>
      <c r="I1" s="804"/>
      <c r="J1" s="804"/>
      <c r="K1" s="804"/>
      <c r="L1" s="804"/>
    </row>
    <row r="2" spans="1:12" ht="20.45" customHeight="1">
      <c r="A2" s="805" t="str">
        <f>'가. 공사원가계산서'!B3</f>
        <v>공사명 : '24년 AI홍수예보를 위한 수문관측설비 구매·설치 사업</v>
      </c>
      <c r="B2" s="805"/>
      <c r="C2" s="805"/>
      <c r="D2" s="805"/>
      <c r="E2" s="805"/>
      <c r="F2" s="805"/>
      <c r="G2" s="805"/>
      <c r="H2" s="805"/>
      <c r="I2" s="805"/>
      <c r="J2" s="805"/>
      <c r="K2" s="805"/>
      <c r="L2" s="805"/>
    </row>
    <row r="3" spans="1:12" s="265" customFormat="1" ht="20.45" customHeight="1">
      <c r="A3" s="806"/>
      <c r="B3" s="807"/>
      <c r="C3" s="807"/>
      <c r="D3" s="807"/>
      <c r="E3" s="807"/>
      <c r="F3" s="807"/>
      <c r="G3" s="807"/>
      <c r="H3" s="807"/>
      <c r="I3" s="807"/>
      <c r="J3" s="807"/>
      <c r="K3" s="807"/>
      <c r="L3" s="808"/>
    </row>
    <row r="4" spans="1:12" ht="20.100000000000001" customHeight="1">
      <c r="A4" s="809"/>
      <c r="B4" s="810"/>
      <c r="C4" s="810"/>
      <c r="D4" s="810"/>
      <c r="E4" s="810"/>
      <c r="F4" s="810"/>
      <c r="G4" s="810"/>
      <c r="H4" s="810"/>
      <c r="I4" s="810"/>
      <c r="J4" s="810"/>
      <c r="K4" s="810"/>
      <c r="L4" s="811"/>
    </row>
    <row r="5" spans="1:12" ht="20.100000000000001" customHeight="1">
      <c r="A5" s="809"/>
      <c r="B5" s="810"/>
      <c r="C5" s="810"/>
      <c r="D5" s="810"/>
      <c r="E5" s="810"/>
      <c r="F5" s="810"/>
      <c r="G5" s="810"/>
      <c r="H5" s="810"/>
      <c r="I5" s="810"/>
      <c r="J5" s="810"/>
      <c r="K5" s="810"/>
      <c r="L5" s="811"/>
    </row>
    <row r="6" spans="1:12" ht="20.100000000000001" customHeight="1">
      <c r="A6" s="809"/>
      <c r="B6" s="810"/>
      <c r="C6" s="810"/>
      <c r="D6" s="810"/>
      <c r="E6" s="810"/>
      <c r="F6" s="810"/>
      <c r="G6" s="810"/>
      <c r="H6" s="810"/>
      <c r="I6" s="810"/>
      <c r="J6" s="810"/>
      <c r="K6" s="810"/>
      <c r="L6" s="811"/>
    </row>
    <row r="7" spans="1:12" ht="20.100000000000001" customHeight="1">
      <c r="A7" s="809"/>
      <c r="B7" s="810"/>
      <c r="C7" s="810"/>
      <c r="D7" s="810"/>
      <c r="E7" s="810"/>
      <c r="F7" s="810"/>
      <c r="G7" s="810"/>
      <c r="H7" s="810"/>
      <c r="I7" s="810"/>
      <c r="J7" s="810"/>
      <c r="K7" s="810"/>
      <c r="L7" s="811"/>
    </row>
    <row r="8" spans="1:12" ht="20.100000000000001" customHeight="1">
      <c r="A8" s="809"/>
      <c r="B8" s="810"/>
      <c r="C8" s="810"/>
      <c r="D8" s="810"/>
      <c r="E8" s="810"/>
      <c r="F8" s="810"/>
      <c r="G8" s="810"/>
      <c r="H8" s="810"/>
      <c r="I8" s="810"/>
      <c r="J8" s="810"/>
      <c r="K8" s="810"/>
      <c r="L8" s="811"/>
    </row>
    <row r="9" spans="1:12" ht="20.100000000000001" customHeight="1">
      <c r="A9" s="809"/>
      <c r="B9" s="810"/>
      <c r="C9" s="810"/>
      <c r="D9" s="810"/>
      <c r="E9" s="810"/>
      <c r="F9" s="810"/>
      <c r="G9" s="810"/>
      <c r="H9" s="810"/>
      <c r="I9" s="810"/>
      <c r="J9" s="810"/>
      <c r="K9" s="810"/>
      <c r="L9" s="811"/>
    </row>
    <row r="10" spans="1:12" ht="20.100000000000001" customHeight="1">
      <c r="A10" s="809"/>
      <c r="B10" s="810"/>
      <c r="C10" s="810"/>
      <c r="D10" s="810"/>
      <c r="E10" s="810"/>
      <c r="F10" s="810"/>
      <c r="G10" s="810"/>
      <c r="H10" s="810"/>
      <c r="I10" s="810"/>
      <c r="J10" s="810"/>
      <c r="K10" s="810"/>
      <c r="L10" s="811"/>
    </row>
    <row r="11" spans="1:12" ht="20.100000000000001" customHeight="1">
      <c r="A11" s="809"/>
      <c r="B11" s="810"/>
      <c r="C11" s="810"/>
      <c r="D11" s="810"/>
      <c r="E11" s="810"/>
      <c r="F11" s="810"/>
      <c r="G11" s="810"/>
      <c r="H11" s="810"/>
      <c r="I11" s="810"/>
      <c r="J11" s="810"/>
      <c r="K11" s="810"/>
      <c r="L11" s="811"/>
    </row>
    <row r="12" spans="1:12" ht="20.100000000000001" customHeight="1">
      <c r="A12" s="809"/>
      <c r="B12" s="810"/>
      <c r="C12" s="810"/>
      <c r="D12" s="810"/>
      <c r="E12" s="810"/>
      <c r="F12" s="810"/>
      <c r="G12" s="810"/>
      <c r="H12" s="810"/>
      <c r="I12" s="810"/>
      <c r="J12" s="810"/>
      <c r="K12" s="810"/>
      <c r="L12" s="811"/>
    </row>
    <row r="13" spans="1:12" ht="20.100000000000001" customHeight="1">
      <c r="A13" s="809"/>
      <c r="B13" s="810"/>
      <c r="C13" s="810"/>
      <c r="D13" s="810"/>
      <c r="E13" s="810"/>
      <c r="F13" s="810"/>
      <c r="G13" s="810"/>
      <c r="H13" s="810"/>
      <c r="I13" s="810"/>
      <c r="J13" s="810"/>
      <c r="K13" s="810"/>
      <c r="L13" s="811"/>
    </row>
    <row r="14" spans="1:12" ht="20.100000000000001" customHeight="1">
      <c r="A14" s="809"/>
      <c r="B14" s="810"/>
      <c r="C14" s="810"/>
      <c r="D14" s="810"/>
      <c r="E14" s="810"/>
      <c r="F14" s="810"/>
      <c r="G14" s="810"/>
      <c r="H14" s="810"/>
      <c r="I14" s="810"/>
      <c r="J14" s="810"/>
      <c r="K14" s="810"/>
      <c r="L14" s="811"/>
    </row>
    <row r="15" spans="1:12" ht="20.100000000000001" customHeight="1">
      <c r="A15" s="809"/>
      <c r="B15" s="810"/>
      <c r="C15" s="810"/>
      <c r="D15" s="810"/>
      <c r="E15" s="810"/>
      <c r="F15" s="810"/>
      <c r="G15" s="810"/>
      <c r="H15" s="810"/>
      <c r="I15" s="810"/>
      <c r="J15" s="810"/>
      <c r="K15" s="810"/>
      <c r="L15" s="811"/>
    </row>
    <row r="16" spans="1:12" ht="20.100000000000001" customHeight="1">
      <c r="A16" s="809"/>
      <c r="B16" s="810"/>
      <c r="C16" s="810"/>
      <c r="D16" s="810"/>
      <c r="E16" s="810"/>
      <c r="F16" s="810"/>
      <c r="G16" s="810"/>
      <c r="H16" s="810"/>
      <c r="I16" s="810"/>
      <c r="J16" s="810"/>
      <c r="K16" s="810"/>
      <c r="L16" s="811"/>
    </row>
    <row r="17" spans="1:12" ht="20.100000000000001" customHeight="1">
      <c r="A17" s="809"/>
      <c r="B17" s="810"/>
      <c r="C17" s="810"/>
      <c r="D17" s="810"/>
      <c r="E17" s="810"/>
      <c r="F17" s="810"/>
      <c r="G17" s="810"/>
      <c r="H17" s="810"/>
      <c r="I17" s="810"/>
      <c r="J17" s="810"/>
      <c r="K17" s="810"/>
      <c r="L17" s="811"/>
    </row>
    <row r="18" spans="1:12" ht="20.100000000000001" customHeight="1">
      <c r="A18" s="809"/>
      <c r="B18" s="810"/>
      <c r="C18" s="810"/>
      <c r="D18" s="810"/>
      <c r="E18" s="810"/>
      <c r="F18" s="810"/>
      <c r="G18" s="810"/>
      <c r="H18" s="810"/>
      <c r="I18" s="810"/>
      <c r="J18" s="810"/>
      <c r="K18" s="810"/>
      <c r="L18" s="811"/>
    </row>
    <row r="19" spans="1:12" ht="20.100000000000001" customHeight="1">
      <c r="A19" s="809"/>
      <c r="B19" s="810"/>
      <c r="C19" s="810"/>
      <c r="D19" s="810"/>
      <c r="E19" s="810"/>
      <c r="F19" s="810"/>
      <c r="G19" s="810"/>
      <c r="H19" s="810"/>
      <c r="I19" s="810"/>
      <c r="J19" s="810"/>
      <c r="K19" s="810"/>
      <c r="L19" s="811"/>
    </row>
    <row r="20" spans="1:12" ht="20.100000000000001" customHeight="1">
      <c r="A20" s="809"/>
      <c r="B20" s="810"/>
      <c r="C20" s="810"/>
      <c r="D20" s="810"/>
      <c r="E20" s="810"/>
      <c r="F20" s="810"/>
      <c r="G20" s="810"/>
      <c r="H20" s="810"/>
      <c r="I20" s="810"/>
      <c r="J20" s="810"/>
      <c r="K20" s="810"/>
      <c r="L20" s="811"/>
    </row>
    <row r="21" spans="1:12" ht="20.100000000000001" customHeight="1">
      <c r="A21" s="809"/>
      <c r="B21" s="810"/>
      <c r="C21" s="810"/>
      <c r="D21" s="810"/>
      <c r="E21" s="810"/>
      <c r="F21" s="810"/>
      <c r="G21" s="810"/>
      <c r="H21" s="810"/>
      <c r="I21" s="810"/>
      <c r="J21" s="810"/>
      <c r="K21" s="810"/>
      <c r="L21" s="811"/>
    </row>
    <row r="22" spans="1:12" ht="20.100000000000001" customHeight="1">
      <c r="A22" s="809"/>
      <c r="B22" s="810"/>
      <c r="C22" s="810"/>
      <c r="D22" s="810"/>
      <c r="E22" s="810"/>
      <c r="F22" s="810"/>
      <c r="G22" s="810"/>
      <c r="H22" s="810"/>
      <c r="I22" s="810"/>
      <c r="J22" s="810"/>
      <c r="K22" s="810"/>
      <c r="L22" s="811"/>
    </row>
    <row r="23" spans="1:12" ht="20.100000000000001" customHeight="1">
      <c r="A23" s="809"/>
      <c r="B23" s="810"/>
      <c r="C23" s="810"/>
      <c r="D23" s="810"/>
      <c r="E23" s="810"/>
      <c r="F23" s="810"/>
      <c r="G23" s="810"/>
      <c r="H23" s="810"/>
      <c r="I23" s="810"/>
      <c r="J23" s="810"/>
      <c r="K23" s="810"/>
      <c r="L23" s="811"/>
    </row>
    <row r="24" spans="1:12" ht="20.100000000000001" customHeight="1">
      <c r="A24" s="809"/>
      <c r="B24" s="810"/>
      <c r="C24" s="810"/>
      <c r="D24" s="810"/>
      <c r="E24" s="810"/>
      <c r="F24" s="810"/>
      <c r="G24" s="810"/>
      <c r="H24" s="810"/>
      <c r="I24" s="810"/>
      <c r="J24" s="810"/>
      <c r="K24" s="810"/>
      <c r="L24" s="811"/>
    </row>
    <row r="25" spans="1:12" ht="20.100000000000001" customHeight="1">
      <c r="A25" s="809"/>
      <c r="B25" s="810"/>
      <c r="C25" s="810"/>
      <c r="D25" s="810"/>
      <c r="E25" s="810"/>
      <c r="F25" s="810"/>
      <c r="G25" s="810"/>
      <c r="H25" s="810"/>
      <c r="I25" s="810"/>
      <c r="J25" s="810"/>
      <c r="K25" s="810"/>
      <c r="L25" s="811"/>
    </row>
    <row r="26" spans="1:12" ht="20.100000000000001" customHeight="1">
      <c r="A26" s="809"/>
      <c r="B26" s="810"/>
      <c r="C26" s="810"/>
      <c r="D26" s="810"/>
      <c r="E26" s="810"/>
      <c r="F26" s="810"/>
      <c r="G26" s="810"/>
      <c r="H26" s="810"/>
      <c r="I26" s="810"/>
      <c r="J26" s="810"/>
      <c r="K26" s="810"/>
      <c r="L26" s="811"/>
    </row>
    <row r="27" spans="1:12" ht="20.100000000000001" customHeight="1">
      <c r="A27" s="809"/>
      <c r="B27" s="810"/>
      <c r="C27" s="810"/>
      <c r="D27" s="810"/>
      <c r="E27" s="810"/>
      <c r="F27" s="810"/>
      <c r="G27" s="810"/>
      <c r="H27" s="810"/>
      <c r="I27" s="810"/>
      <c r="J27" s="810"/>
      <c r="K27" s="810"/>
      <c r="L27" s="811"/>
    </row>
    <row r="28" spans="1:12" ht="20.100000000000001" customHeight="1">
      <c r="A28" s="809"/>
      <c r="B28" s="810"/>
      <c r="C28" s="810"/>
      <c r="D28" s="810"/>
      <c r="E28" s="810"/>
      <c r="F28" s="810"/>
      <c r="G28" s="810"/>
      <c r="H28" s="810"/>
      <c r="I28" s="810"/>
      <c r="J28" s="810"/>
      <c r="K28" s="810"/>
      <c r="L28" s="811"/>
    </row>
    <row r="29" spans="1:12" ht="20.100000000000001" customHeight="1">
      <c r="A29" s="809"/>
      <c r="B29" s="810"/>
      <c r="C29" s="810"/>
      <c r="D29" s="810"/>
      <c r="E29" s="810"/>
      <c r="F29" s="810"/>
      <c r="G29" s="810"/>
      <c r="H29" s="810"/>
      <c r="I29" s="810"/>
      <c r="J29" s="810"/>
      <c r="K29" s="810"/>
      <c r="L29" s="811"/>
    </row>
    <row r="30" spans="1:12" ht="20.100000000000001" customHeight="1">
      <c r="A30" s="809"/>
      <c r="B30" s="810"/>
      <c r="C30" s="810"/>
      <c r="D30" s="810"/>
      <c r="E30" s="810"/>
      <c r="F30" s="810"/>
      <c r="G30" s="810"/>
      <c r="H30" s="810"/>
      <c r="I30" s="810"/>
      <c r="J30" s="810"/>
      <c r="K30" s="810"/>
      <c r="L30" s="811"/>
    </row>
    <row r="31" spans="1:12" ht="20.100000000000001" customHeight="1">
      <c r="A31" s="809"/>
      <c r="B31" s="810"/>
      <c r="C31" s="810"/>
      <c r="D31" s="810"/>
      <c r="E31" s="810"/>
      <c r="F31" s="810"/>
      <c r="G31" s="810"/>
      <c r="H31" s="810"/>
      <c r="I31" s="810"/>
      <c r="J31" s="810"/>
      <c r="K31" s="810"/>
      <c r="L31" s="811"/>
    </row>
    <row r="32" spans="1:12" ht="20.100000000000001" customHeight="1">
      <c r="A32" s="809"/>
      <c r="B32" s="810"/>
      <c r="C32" s="810"/>
      <c r="D32" s="810"/>
      <c r="E32" s="810"/>
      <c r="F32" s="810"/>
      <c r="G32" s="810"/>
      <c r="H32" s="810"/>
      <c r="I32" s="810"/>
      <c r="J32" s="810"/>
      <c r="K32" s="810"/>
      <c r="L32" s="811"/>
    </row>
    <row r="33" spans="1:12" ht="20.100000000000001" customHeight="1">
      <c r="A33" s="812"/>
      <c r="B33" s="813"/>
      <c r="C33" s="813"/>
      <c r="D33" s="813"/>
      <c r="E33" s="813"/>
      <c r="F33" s="813"/>
      <c r="G33" s="813"/>
      <c r="H33" s="813"/>
      <c r="I33" s="813"/>
      <c r="J33" s="813"/>
      <c r="K33" s="813"/>
      <c r="L33" s="814"/>
    </row>
  </sheetData>
  <mergeCells count="3">
    <mergeCell ref="A1:L1"/>
    <mergeCell ref="A2:L2"/>
    <mergeCell ref="A3:L33"/>
  </mergeCells>
  <phoneticPr fontId="11" type="noConversion"/>
  <printOptions horizontalCentered="1"/>
  <pageMargins left="0.31496062992125984" right="0.31496062992125984" top="0.74803149606299213" bottom="0.74803149606299213" header="0.31496062992125984" footer="0.31496062992125984"/>
  <pageSetup paperSize="9" scale="70"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6:A18"/>
  <sheetViews>
    <sheetView showZeros="0" view="pageBreakPreview" zoomScaleNormal="40" zoomScaleSheetLayoutView="100" workbookViewId="0">
      <selection activeCell="A7" sqref="A7"/>
    </sheetView>
  </sheetViews>
  <sheetFormatPr defaultColWidth="8.88671875" defaultRowHeight="39.75" customHeight="1"/>
  <cols>
    <col min="1" max="1" width="114.77734375" style="201" customWidth="1"/>
    <col min="2" max="16384" width="8.88671875" style="201"/>
  </cols>
  <sheetData>
    <row r="6" spans="1:1" ht="39.75" customHeight="1">
      <c r="A6" s="200"/>
    </row>
    <row r="7" spans="1:1" ht="39.75" customHeight="1">
      <c r="A7" s="200" t="s">
        <v>1375</v>
      </c>
    </row>
    <row r="18" spans="1:1" ht="39.75" customHeight="1">
      <c r="A18" s="200"/>
    </row>
  </sheetData>
  <phoneticPr fontId="11" type="noConversion"/>
  <printOptions horizontalCentered="1"/>
  <pageMargins left="0.39370078740157483" right="0.39370078740157483" top="0.78740157480314965" bottom="0.51181102362204722" header="0.39370078740157483" footer="0.31496062992125984"/>
  <pageSetup paperSize="9" scale="83" orientation="landscape" blackAndWhite="1"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6:A7"/>
  <sheetViews>
    <sheetView showZeros="0" view="pageBreakPreview" zoomScale="85" zoomScaleNormal="40" zoomScaleSheetLayoutView="85" workbookViewId="0">
      <selection activeCell="A13" sqref="A13"/>
    </sheetView>
  </sheetViews>
  <sheetFormatPr defaultColWidth="8.88671875" defaultRowHeight="39.75" customHeight="1"/>
  <cols>
    <col min="1" max="1" width="114.77734375" style="199" customWidth="1"/>
    <col min="2" max="16384" width="8.88671875" style="199"/>
  </cols>
  <sheetData>
    <row r="6" spans="1:1" ht="39.75" customHeight="1">
      <c r="A6" s="198"/>
    </row>
    <row r="7" spans="1:1" ht="39.75" customHeight="1">
      <c r="A7" s="198" t="s">
        <v>525</v>
      </c>
    </row>
  </sheetData>
  <phoneticPr fontId="11" type="noConversion"/>
  <printOptions horizontalCentered="1"/>
  <pageMargins left="0.39370078740157483" right="0.39370078740157483" top="0.78740157480314965" bottom="0.51181102362204722" header="0.39370078740157483" footer="0.31496062992125984"/>
  <pageSetup paperSize="9" scale="83" orientation="landscape" blackAndWhite="1"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theme="7" tint="0.79998168889431442"/>
  </sheetPr>
  <dimension ref="B2:H37"/>
  <sheetViews>
    <sheetView showZeros="0" tabSelected="1" view="pageBreakPreview" zoomScale="85" zoomScaleNormal="100" zoomScaleSheetLayoutView="85" workbookViewId="0">
      <selection activeCell="H7" sqref="H7"/>
    </sheetView>
  </sheetViews>
  <sheetFormatPr defaultColWidth="22.77734375" defaultRowHeight="16.5"/>
  <cols>
    <col min="1" max="1" width="4.77734375" style="4" customWidth="1"/>
    <col min="2" max="2" width="7.33203125" style="4" customWidth="1"/>
    <col min="3" max="3" width="15.6640625" style="4" customWidth="1"/>
    <col min="4" max="4" width="28.77734375" style="4" customWidth="1"/>
    <col min="5" max="5" width="26.6640625" style="12" customWidth="1"/>
    <col min="6" max="6" width="56" style="6" customWidth="1"/>
    <col min="7" max="7" width="30.77734375" style="664" customWidth="1"/>
    <col min="8" max="16384" width="22.77734375" style="4"/>
  </cols>
  <sheetData>
    <row r="2" spans="2:8" ht="30" customHeight="1">
      <c r="B2" s="745" t="s">
        <v>224</v>
      </c>
      <c r="C2" s="745"/>
      <c r="D2" s="745"/>
      <c r="E2" s="745"/>
      <c r="F2" s="745"/>
      <c r="G2" s="663"/>
    </row>
    <row r="3" spans="2:8" ht="21.95" customHeight="1">
      <c r="B3" s="542" t="s">
        <v>2478</v>
      </c>
      <c r="C3" s="542"/>
      <c r="D3" s="542"/>
      <c r="E3" s="542"/>
      <c r="F3" s="542"/>
      <c r="G3" s="5"/>
    </row>
    <row r="4" spans="2:8" s="52" customFormat="1" ht="21" customHeight="1">
      <c r="B4" s="746" t="s">
        <v>46</v>
      </c>
      <c r="C4" s="747" t="s">
        <v>23</v>
      </c>
      <c r="D4" s="274" t="s">
        <v>5</v>
      </c>
      <c r="E4" s="275"/>
      <c r="F4" s="276" t="s">
        <v>47</v>
      </c>
      <c r="G4" s="662"/>
      <c r="H4" s="51"/>
    </row>
    <row r="5" spans="2:8" s="52" customFormat="1" ht="21" customHeight="1">
      <c r="B5" s="746"/>
      <c r="C5" s="747"/>
      <c r="D5" s="277" t="s">
        <v>49</v>
      </c>
      <c r="E5" s="278"/>
      <c r="F5" s="279"/>
      <c r="G5" s="662"/>
      <c r="H5" s="51"/>
    </row>
    <row r="6" spans="2:8" s="52" customFormat="1" ht="21" customHeight="1">
      <c r="B6" s="746"/>
      <c r="C6" s="747"/>
      <c r="D6" s="280" t="s">
        <v>45</v>
      </c>
      <c r="E6" s="281"/>
      <c r="F6" s="282"/>
      <c r="G6" s="662"/>
      <c r="H6" s="51"/>
    </row>
    <row r="7" spans="2:8" s="52" customFormat="1" ht="21" customHeight="1">
      <c r="B7" s="746"/>
      <c r="C7" s="747" t="s">
        <v>24</v>
      </c>
      <c r="D7" s="274" t="s">
        <v>2387</v>
      </c>
      <c r="E7" s="275"/>
      <c r="F7" s="276" t="s">
        <v>47</v>
      </c>
      <c r="G7" s="662"/>
      <c r="H7" s="51"/>
    </row>
    <row r="8" spans="2:8" s="52" customFormat="1" ht="21" customHeight="1">
      <c r="B8" s="746"/>
      <c r="C8" s="747"/>
      <c r="D8" s="729" t="s">
        <v>50</v>
      </c>
      <c r="E8" s="283"/>
      <c r="F8" s="284">
        <v>0.123</v>
      </c>
      <c r="G8" s="662" t="s">
        <v>2495</v>
      </c>
      <c r="H8" s="51"/>
    </row>
    <row r="9" spans="2:8" s="52" customFormat="1" ht="21" customHeight="1">
      <c r="B9" s="746"/>
      <c r="C9" s="747"/>
      <c r="D9" s="280" t="s">
        <v>45</v>
      </c>
      <c r="E9" s="281"/>
      <c r="F9" s="282"/>
      <c r="G9" s="662"/>
      <c r="H9" s="51"/>
    </row>
    <row r="10" spans="2:8" s="52" customFormat="1" ht="21" customHeight="1">
      <c r="B10" s="746"/>
      <c r="C10" s="748" t="s">
        <v>63</v>
      </c>
      <c r="D10" s="274" t="s">
        <v>51</v>
      </c>
      <c r="E10" s="275"/>
      <c r="F10" s="276"/>
      <c r="G10" s="662"/>
      <c r="H10" s="51"/>
    </row>
    <row r="11" spans="2:8" s="52" customFormat="1" ht="21" customHeight="1">
      <c r="B11" s="746"/>
      <c r="C11" s="749"/>
      <c r="D11" s="277" t="s">
        <v>52</v>
      </c>
      <c r="E11" s="278"/>
      <c r="F11" s="285">
        <v>3.56E-2</v>
      </c>
      <c r="G11" s="662"/>
      <c r="H11" s="51"/>
    </row>
    <row r="12" spans="2:8" s="52" customFormat="1" ht="21" customHeight="1">
      <c r="B12" s="746"/>
      <c r="C12" s="749"/>
      <c r="D12" s="277" t="s">
        <v>53</v>
      </c>
      <c r="E12" s="278"/>
      <c r="F12" s="285">
        <v>1.01E-2</v>
      </c>
      <c r="G12" s="662"/>
      <c r="H12" s="51"/>
    </row>
    <row r="13" spans="2:8" s="52" customFormat="1" ht="21" customHeight="1">
      <c r="B13" s="746"/>
      <c r="C13" s="749"/>
      <c r="D13" s="277" t="s">
        <v>54</v>
      </c>
      <c r="E13" s="278">
        <v>19549411</v>
      </c>
      <c r="F13" s="309">
        <v>3.5450000000000002E-2</v>
      </c>
      <c r="G13" s="662"/>
      <c r="H13" s="51"/>
    </row>
    <row r="14" spans="2:8" s="52" customFormat="1" ht="21" customHeight="1">
      <c r="B14" s="746"/>
      <c r="C14" s="749"/>
      <c r="D14" s="277" t="s">
        <v>55</v>
      </c>
      <c r="E14" s="278">
        <v>24815895</v>
      </c>
      <c r="F14" s="286">
        <v>4.4999999999999998E-2</v>
      </c>
      <c r="G14" s="662"/>
      <c r="H14" s="51"/>
    </row>
    <row r="15" spans="2:8" s="52" customFormat="1" ht="21" customHeight="1">
      <c r="B15" s="746"/>
      <c r="C15" s="749"/>
      <c r="D15" s="277" t="s">
        <v>56</v>
      </c>
      <c r="E15" s="278">
        <v>2531648</v>
      </c>
      <c r="F15" s="310">
        <v>0.1295</v>
      </c>
      <c r="G15" s="662"/>
      <c r="H15" s="51"/>
    </row>
    <row r="16" spans="2:8" s="52" customFormat="1" ht="21" customHeight="1">
      <c r="B16" s="746"/>
      <c r="C16" s="749"/>
      <c r="D16" s="277" t="s">
        <v>48</v>
      </c>
      <c r="E16" s="278">
        <v>98102693</v>
      </c>
      <c r="F16" s="661">
        <v>1.2699999999999999E-2</v>
      </c>
      <c r="G16" s="662" t="s">
        <v>2496</v>
      </c>
      <c r="H16" s="51"/>
    </row>
    <row r="17" spans="2:8" s="52" customFormat="1" ht="21" customHeight="1">
      <c r="B17" s="746"/>
      <c r="C17" s="749"/>
      <c r="D17" s="277" t="s">
        <v>57</v>
      </c>
      <c r="E17" s="278"/>
      <c r="F17" s="287">
        <v>5.5E-2</v>
      </c>
      <c r="G17" s="662" t="s">
        <v>2495</v>
      </c>
      <c r="H17" s="51"/>
    </row>
    <row r="18" spans="2:8" s="52" customFormat="1" ht="21" customHeight="1">
      <c r="B18" s="746"/>
      <c r="C18" s="750"/>
      <c r="D18" s="280" t="s">
        <v>45</v>
      </c>
      <c r="E18" s="281"/>
      <c r="F18" s="282"/>
      <c r="G18" s="662"/>
      <c r="H18" s="51"/>
    </row>
    <row r="19" spans="2:8" s="52" customFormat="1" ht="21" customHeight="1">
      <c r="B19" s="746"/>
      <c r="C19" s="751" t="s">
        <v>43</v>
      </c>
      <c r="D19" s="751"/>
      <c r="E19" s="288"/>
      <c r="F19" s="289"/>
      <c r="G19" s="662"/>
      <c r="H19" s="51"/>
    </row>
    <row r="20" spans="2:8" s="52" customFormat="1" ht="21" customHeight="1">
      <c r="B20" s="740" t="s">
        <v>6</v>
      </c>
      <c r="C20" s="740"/>
      <c r="D20" s="740"/>
      <c r="E20" s="275"/>
      <c r="F20" s="290">
        <v>0.05</v>
      </c>
      <c r="G20" s="662" t="s">
        <v>2445</v>
      </c>
      <c r="H20" s="51"/>
    </row>
    <row r="21" spans="2:8" s="52" customFormat="1" ht="21" customHeight="1">
      <c r="B21" s="741" t="s">
        <v>58</v>
      </c>
      <c r="C21" s="741"/>
      <c r="D21" s="741"/>
      <c r="E21" s="278"/>
      <c r="F21" s="666">
        <v>0.1202</v>
      </c>
      <c r="G21" s="725">
        <v>0.1202</v>
      </c>
      <c r="H21" s="51"/>
    </row>
    <row r="22" spans="2:8" s="52" customFormat="1" ht="21" customHeight="1">
      <c r="B22" s="742" t="s">
        <v>59</v>
      </c>
      <c r="C22" s="742"/>
      <c r="D22" s="742"/>
      <c r="E22" s="291"/>
      <c r="F22" s="292"/>
      <c r="G22" s="394"/>
      <c r="H22" s="51"/>
    </row>
    <row r="23" spans="2:8" s="52" customFormat="1" ht="21" customHeight="1">
      <c r="B23" s="742" t="s">
        <v>2020</v>
      </c>
      <c r="C23" s="742"/>
      <c r="D23" s="742"/>
      <c r="E23" s="291"/>
      <c r="F23" s="294" t="s">
        <v>2497</v>
      </c>
      <c r="G23" s="662"/>
      <c r="H23" s="51"/>
    </row>
    <row r="24" spans="2:8" s="52" customFormat="1" ht="21" customHeight="1">
      <c r="B24" s="743" t="s">
        <v>60</v>
      </c>
      <c r="C24" s="743"/>
      <c r="D24" s="743"/>
      <c r="E24" s="293"/>
      <c r="F24" s="294">
        <v>0.1</v>
      </c>
      <c r="G24" s="662"/>
      <c r="H24" s="51"/>
    </row>
    <row r="25" spans="2:8" s="52" customFormat="1" ht="21" customHeight="1">
      <c r="B25" s="744" t="s">
        <v>61</v>
      </c>
      <c r="C25" s="744"/>
      <c r="D25" s="744"/>
      <c r="E25" s="295"/>
      <c r="F25" s="289"/>
      <c r="G25" s="662"/>
      <c r="H25" s="51"/>
    </row>
    <row r="26" spans="2:8" s="52" customFormat="1" ht="21" customHeight="1">
      <c r="B26" s="744" t="s">
        <v>1603</v>
      </c>
      <c r="C26" s="744"/>
      <c r="D26" s="744"/>
      <c r="E26" s="295">
        <v>135000</v>
      </c>
      <c r="F26" s="289" t="s">
        <v>2417</v>
      </c>
      <c r="G26" s="662"/>
      <c r="H26" s="51"/>
    </row>
    <row r="27" spans="2:8" s="52" customFormat="1" ht="21" customHeight="1">
      <c r="B27" s="744" t="s">
        <v>1655</v>
      </c>
      <c r="C27" s="744"/>
      <c r="D27" s="744"/>
      <c r="E27" s="295">
        <v>4039200</v>
      </c>
      <c r="F27" s="289" t="s">
        <v>2418</v>
      </c>
      <c r="G27" s="662"/>
      <c r="H27" s="51"/>
    </row>
    <row r="28" spans="2:8" s="52" customFormat="1" ht="21" customHeight="1">
      <c r="B28" s="737" t="s">
        <v>62</v>
      </c>
      <c r="C28" s="737"/>
      <c r="D28" s="737"/>
      <c r="E28" s="296">
        <v>9980000000</v>
      </c>
      <c r="F28" s="297" t="s">
        <v>2490</v>
      </c>
      <c r="G28" s="662"/>
      <c r="H28" s="51"/>
    </row>
    <row r="29" spans="2:8" ht="20.25" customHeight="1">
      <c r="B29" s="8"/>
      <c r="C29" s="8"/>
      <c r="D29" s="8"/>
      <c r="E29" s="9"/>
      <c r="F29" s="10"/>
    </row>
    <row r="30" spans="2:8" ht="18.75" customHeight="1">
      <c r="D30" s="11"/>
      <c r="F30" s="407"/>
    </row>
    <row r="31" spans="2:8" ht="20.25" customHeight="1">
      <c r="F31" s="445"/>
    </row>
    <row r="32" spans="2:8">
      <c r="F32" s="13"/>
    </row>
    <row r="33" spans="2:5">
      <c r="B33" s="738"/>
      <c r="C33" s="739"/>
    </row>
    <row r="34" spans="2:5" ht="18.75" customHeight="1">
      <c r="E34" s="14"/>
    </row>
    <row r="37" spans="2:5">
      <c r="E37" s="15"/>
    </row>
  </sheetData>
  <mergeCells count="16">
    <mergeCell ref="B2:F2"/>
    <mergeCell ref="B4:B19"/>
    <mergeCell ref="C4:C6"/>
    <mergeCell ref="C7:C9"/>
    <mergeCell ref="C10:C18"/>
    <mergeCell ref="C19:D19"/>
    <mergeCell ref="B28:D28"/>
    <mergeCell ref="B33:C33"/>
    <mergeCell ref="B20:D20"/>
    <mergeCell ref="B21:D21"/>
    <mergeCell ref="B22:D22"/>
    <mergeCell ref="B23:D23"/>
    <mergeCell ref="B24:D24"/>
    <mergeCell ref="B25:D25"/>
    <mergeCell ref="B26:D26"/>
    <mergeCell ref="B27:D27"/>
  </mergeCells>
  <phoneticPr fontId="11" type="noConversion"/>
  <printOptions horizontalCentered="1" verticalCentered="1"/>
  <pageMargins left="0.39370078740157483" right="0.39370078740157483" top="0.39370078740157483" bottom="0.39370078740157483" header="0.27559055118110237" footer="0.27559055118110237"/>
  <pageSetup paperSize="9" scale="89" firstPageNumber="53"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3">
    <tabColor theme="4" tint="0.79998168889431442"/>
  </sheetPr>
  <dimension ref="A1:P189"/>
  <sheetViews>
    <sheetView showZeros="0" view="pageBreakPreview" zoomScale="85" zoomScaleNormal="100" zoomScaleSheetLayoutView="85" workbookViewId="0">
      <pane ySplit="3" topLeftCell="A4" activePane="bottomLeft" state="frozen"/>
      <selection activeCell="D9" sqref="D9"/>
      <selection pane="bottomLeft" activeCell="G17" sqref="G17"/>
    </sheetView>
  </sheetViews>
  <sheetFormatPr defaultRowHeight="16.5"/>
  <cols>
    <col min="1" max="1" width="4.6640625" style="305" customWidth="1"/>
    <col min="2" max="2" width="8" style="23" customWidth="1"/>
    <col min="3" max="3" width="22.109375" style="23" customWidth="1"/>
    <col min="4" max="4" width="22.33203125" style="23" customWidth="1"/>
    <col min="5" max="5" width="4.6640625" style="23" customWidth="1"/>
    <col min="6" max="6" width="8.88671875" style="23"/>
    <col min="7" max="7" width="11.109375" style="23" customWidth="1"/>
    <col min="8" max="8" width="13.77734375" style="23" customWidth="1"/>
    <col min="9" max="9" width="11.109375" style="23" customWidth="1"/>
    <col min="10" max="10" width="13.77734375" style="23" customWidth="1"/>
    <col min="11" max="11" width="11.109375" style="23" customWidth="1"/>
    <col min="12" max="12" width="13.77734375" style="23" customWidth="1"/>
    <col min="13" max="13" width="11.109375" style="23" customWidth="1"/>
    <col min="14" max="14" width="13.77734375" style="23" customWidth="1"/>
    <col min="15" max="15" width="6.77734375" style="23" customWidth="1"/>
    <col min="16" max="16" width="41.33203125" style="395" customWidth="1"/>
  </cols>
  <sheetData>
    <row r="1" spans="1:16" ht="30" customHeight="1">
      <c r="B1" s="53" t="s">
        <v>221</v>
      </c>
      <c r="C1" s="53"/>
      <c r="D1" s="53"/>
      <c r="E1" s="53"/>
      <c r="F1" s="53"/>
      <c r="G1" s="53"/>
      <c r="H1" s="53"/>
      <c r="I1" s="53"/>
      <c r="J1" s="53"/>
      <c r="K1" s="53"/>
      <c r="L1" s="53"/>
      <c r="M1" s="53"/>
      <c r="N1" s="53"/>
      <c r="O1" s="53"/>
    </row>
    <row r="2" spans="1:16" ht="18.75" customHeight="1">
      <c r="B2" s="752" t="s">
        <v>71</v>
      </c>
      <c r="C2" s="752" t="s">
        <v>20</v>
      </c>
      <c r="D2" s="752" t="s">
        <v>21</v>
      </c>
      <c r="E2" s="752" t="s">
        <v>0</v>
      </c>
      <c r="F2" s="752" t="s">
        <v>22</v>
      </c>
      <c r="G2" s="752" t="s">
        <v>23</v>
      </c>
      <c r="H2" s="752"/>
      <c r="I2" s="752" t="s">
        <v>24</v>
      </c>
      <c r="J2" s="752"/>
      <c r="K2" s="752" t="s">
        <v>25</v>
      </c>
      <c r="L2" s="752"/>
      <c r="M2" s="752" t="s">
        <v>26</v>
      </c>
      <c r="N2" s="752"/>
      <c r="O2" s="753" t="s">
        <v>27</v>
      </c>
    </row>
    <row r="3" spans="1:16" ht="18.75" customHeight="1">
      <c r="B3" s="752"/>
      <c r="C3" s="752"/>
      <c r="D3" s="752"/>
      <c r="E3" s="752"/>
      <c r="F3" s="752"/>
      <c r="G3" s="99" t="s">
        <v>18</v>
      </c>
      <c r="H3" s="99" t="s">
        <v>19</v>
      </c>
      <c r="I3" s="99" t="s">
        <v>18</v>
      </c>
      <c r="J3" s="99" t="s">
        <v>19</v>
      </c>
      <c r="K3" s="99" t="s">
        <v>18</v>
      </c>
      <c r="L3" s="99" t="s">
        <v>19</v>
      </c>
      <c r="M3" s="99" t="s">
        <v>18</v>
      </c>
      <c r="N3" s="99" t="s">
        <v>19</v>
      </c>
      <c r="O3" s="754"/>
    </row>
    <row r="4" spans="1:16" ht="21.95" customHeight="1">
      <c r="A4" s="377"/>
      <c r="B4" s="97"/>
      <c r="C4" s="97" t="s">
        <v>44</v>
      </c>
      <c r="D4" s="97"/>
      <c r="E4" s="97"/>
      <c r="F4" s="98"/>
      <c r="G4" s="98"/>
      <c r="H4" s="98"/>
      <c r="I4" s="98"/>
      <c r="J4" s="98"/>
      <c r="K4" s="98"/>
      <c r="L4" s="98"/>
      <c r="M4" s="98"/>
      <c r="N4" s="98"/>
      <c r="O4" s="97"/>
      <c r="P4" s="667"/>
    </row>
    <row r="5" spans="1:16" s="261" customFormat="1" ht="21.95" customHeight="1">
      <c r="A5" s="305"/>
      <c r="B5" s="620" t="s">
        <v>220</v>
      </c>
      <c r="C5" s="621" t="s">
        <v>1732</v>
      </c>
      <c r="D5" s="622"/>
      <c r="E5" s="623" t="s">
        <v>38</v>
      </c>
      <c r="F5" s="624">
        <v>1</v>
      </c>
      <c r="G5" s="625"/>
      <c r="H5" s="626"/>
      <c r="I5" s="626"/>
      <c r="J5" s="625"/>
      <c r="K5" s="625"/>
      <c r="L5" s="625"/>
      <c r="M5" s="625"/>
      <c r="N5" s="625"/>
      <c r="O5" s="627"/>
      <c r="P5" s="396"/>
    </row>
    <row r="6" spans="1:16" ht="21.95" customHeight="1">
      <c r="B6" s="300" t="s">
        <v>1815</v>
      </c>
      <c r="C6" s="531" t="s">
        <v>2430</v>
      </c>
      <c r="D6" s="204"/>
      <c r="E6" s="301" t="s">
        <v>38</v>
      </c>
      <c r="F6" s="302">
        <v>1</v>
      </c>
      <c r="G6" s="205"/>
      <c r="H6" s="304"/>
      <c r="I6" s="206"/>
      <c r="J6" s="303"/>
      <c r="K6" s="205"/>
      <c r="L6" s="303"/>
      <c r="M6" s="205"/>
      <c r="N6" s="303"/>
      <c r="O6" s="207"/>
    </row>
    <row r="7" spans="1:16" ht="21.95" customHeight="1">
      <c r="B7" s="520"/>
      <c r="C7" s="521"/>
      <c r="D7" s="522"/>
      <c r="E7" s="523"/>
      <c r="F7" s="524"/>
      <c r="G7" s="525"/>
      <c r="H7" s="526"/>
      <c r="I7" s="527"/>
      <c r="J7" s="528"/>
      <c r="K7" s="525"/>
      <c r="L7" s="528"/>
      <c r="M7" s="525"/>
      <c r="N7" s="528"/>
      <c r="O7" s="529"/>
    </row>
    <row r="8" spans="1:16" ht="21.95" customHeight="1">
      <c r="A8" s="306"/>
      <c r="B8" s="530" t="s">
        <v>1814</v>
      </c>
      <c r="C8" s="89"/>
      <c r="D8" s="90"/>
      <c r="E8" s="91"/>
      <c r="F8" s="90"/>
      <c r="G8" s="92"/>
      <c r="H8" s="92"/>
      <c r="I8" s="92"/>
      <c r="J8" s="92"/>
      <c r="K8" s="92"/>
      <c r="L8" s="92"/>
      <c r="M8" s="92"/>
      <c r="N8" s="92"/>
      <c r="O8" s="90"/>
    </row>
    <row r="9" spans="1:16" s="576" customFormat="1" ht="21.95" customHeight="1">
      <c r="A9" s="299"/>
      <c r="B9" s="574" t="s">
        <v>1644</v>
      </c>
      <c r="C9" s="577"/>
      <c r="D9" s="578"/>
      <c r="E9" s="579"/>
      <c r="F9" s="580"/>
      <c r="G9" s="575"/>
      <c r="H9" s="575"/>
      <c r="I9" s="575"/>
      <c r="J9" s="575"/>
      <c r="K9" s="575"/>
      <c r="L9" s="575"/>
      <c r="M9" s="575"/>
      <c r="N9" s="575"/>
      <c r="O9" s="577"/>
      <c r="P9" s="395"/>
    </row>
    <row r="10" spans="1:16" s="576" customFormat="1" ht="21.95" customHeight="1">
      <c r="A10" s="573"/>
      <c r="B10" s="73">
        <v>107</v>
      </c>
      <c r="C10" s="50" t="s">
        <v>1407</v>
      </c>
      <c r="D10" s="50" t="s">
        <v>1586</v>
      </c>
      <c r="E10" s="26" t="s">
        <v>74</v>
      </c>
      <c r="F10" s="76">
        <v>41</v>
      </c>
      <c r="G10" s="75"/>
      <c r="H10" s="75"/>
      <c r="I10" s="75"/>
      <c r="J10" s="75"/>
      <c r="K10" s="75"/>
      <c r="L10" s="75"/>
      <c r="M10" s="75"/>
      <c r="N10" s="75"/>
      <c r="O10" s="74"/>
      <c r="P10" s="395"/>
    </row>
    <row r="11" spans="1:16" s="576" customFormat="1" ht="21.95" customHeight="1">
      <c r="A11" s="573"/>
      <c r="B11" s="73">
        <v>108</v>
      </c>
      <c r="C11" s="50" t="s">
        <v>1636</v>
      </c>
      <c r="D11" s="50" t="s">
        <v>1673</v>
      </c>
      <c r="E11" s="26" t="s">
        <v>74</v>
      </c>
      <c r="F11" s="76">
        <v>12</v>
      </c>
      <c r="G11" s="75"/>
      <c r="H11" s="75"/>
      <c r="I11" s="75"/>
      <c r="J11" s="75"/>
      <c r="K11" s="75"/>
      <c r="L11" s="75"/>
      <c r="M11" s="75"/>
      <c r="N11" s="75"/>
      <c r="O11" s="74"/>
      <c r="P11" s="395"/>
    </row>
    <row r="12" spans="1:16" s="576" customFormat="1" ht="21.95" customHeight="1">
      <c r="A12" s="573"/>
      <c r="B12" s="73"/>
      <c r="C12" s="50"/>
      <c r="D12" s="50"/>
      <c r="E12" s="26"/>
      <c r="F12" s="76">
        <v>0</v>
      </c>
      <c r="G12" s="75"/>
      <c r="H12" s="75"/>
      <c r="I12" s="75"/>
      <c r="J12" s="75"/>
      <c r="K12" s="75"/>
      <c r="L12" s="75"/>
      <c r="M12" s="75"/>
      <c r="N12" s="75"/>
      <c r="O12" s="74"/>
      <c r="P12" s="395"/>
    </row>
    <row r="13" spans="1:16" s="576" customFormat="1" ht="21.95" customHeight="1">
      <c r="A13" s="548"/>
      <c r="B13" s="574" t="s">
        <v>1721</v>
      </c>
      <c r="C13" s="577"/>
      <c r="D13" s="578"/>
      <c r="E13" s="579"/>
      <c r="F13" s="76">
        <v>0</v>
      </c>
      <c r="G13" s="575"/>
      <c r="H13" s="575"/>
      <c r="I13" s="575"/>
      <c r="J13" s="575"/>
      <c r="K13" s="575"/>
      <c r="L13" s="575"/>
      <c r="M13" s="575"/>
      <c r="N13" s="575"/>
      <c r="O13" s="577"/>
      <c r="P13" s="668"/>
    </row>
    <row r="14" spans="1:16" s="576" customFormat="1" ht="21.95" customHeight="1">
      <c r="A14" s="573"/>
      <c r="B14" s="73">
        <v>104</v>
      </c>
      <c r="C14" s="50" t="s">
        <v>1405</v>
      </c>
      <c r="D14" s="50" t="s">
        <v>368</v>
      </c>
      <c r="E14" s="26" t="s">
        <v>74</v>
      </c>
      <c r="F14" s="76">
        <v>46</v>
      </c>
      <c r="G14" s="75"/>
      <c r="H14" s="75"/>
      <c r="I14" s="75"/>
      <c r="J14" s="75"/>
      <c r="K14" s="75"/>
      <c r="L14" s="75"/>
      <c r="M14" s="75"/>
      <c r="N14" s="75"/>
      <c r="O14" s="74"/>
      <c r="P14" s="395"/>
    </row>
    <row r="15" spans="1:16" s="576" customFormat="1" ht="21.95" customHeight="1">
      <c r="A15" s="573"/>
      <c r="B15" s="73">
        <v>204</v>
      </c>
      <c r="C15" s="50" t="s">
        <v>1420</v>
      </c>
      <c r="D15" s="50" t="s">
        <v>1421</v>
      </c>
      <c r="E15" s="26" t="s">
        <v>74</v>
      </c>
      <c r="F15" s="76">
        <v>46</v>
      </c>
      <c r="G15" s="75"/>
      <c r="H15" s="75"/>
      <c r="I15" s="75"/>
      <c r="J15" s="75"/>
      <c r="K15" s="75"/>
      <c r="L15" s="75"/>
      <c r="M15" s="75"/>
      <c r="N15" s="75"/>
      <c r="O15" s="74"/>
      <c r="P15" s="395"/>
    </row>
    <row r="16" spans="1:16" s="576" customFormat="1" ht="21.95" customHeight="1">
      <c r="A16" s="573"/>
      <c r="B16" s="73">
        <v>207</v>
      </c>
      <c r="C16" s="50" t="s">
        <v>1422</v>
      </c>
      <c r="D16" s="50" t="s">
        <v>76</v>
      </c>
      <c r="E16" s="26" t="s">
        <v>1423</v>
      </c>
      <c r="F16" s="76">
        <v>46</v>
      </c>
      <c r="G16" s="75"/>
      <c r="H16" s="75"/>
      <c r="I16" s="75"/>
      <c r="J16" s="75"/>
      <c r="K16" s="75"/>
      <c r="L16" s="75"/>
      <c r="M16" s="75"/>
      <c r="N16" s="75"/>
      <c r="O16" s="74"/>
      <c r="P16" s="395"/>
    </row>
    <row r="17" spans="1:16" s="576" customFormat="1" ht="21.95" customHeight="1">
      <c r="A17" s="573"/>
      <c r="B17" s="73"/>
      <c r="C17" s="50"/>
      <c r="D17" s="50"/>
      <c r="E17" s="26"/>
      <c r="F17" s="76">
        <v>0</v>
      </c>
      <c r="G17" s="75"/>
      <c r="H17" s="75"/>
      <c r="I17" s="75"/>
      <c r="J17" s="75"/>
      <c r="K17" s="75"/>
      <c r="L17" s="75"/>
      <c r="M17" s="75"/>
      <c r="N17" s="75"/>
      <c r="O17" s="74"/>
      <c r="P17" s="395"/>
    </row>
    <row r="18" spans="1:16" s="576" customFormat="1" ht="21.95" customHeight="1">
      <c r="A18" s="299"/>
      <c r="B18" s="574" t="s">
        <v>1645</v>
      </c>
      <c r="C18" s="577"/>
      <c r="D18" s="578"/>
      <c r="E18" s="579"/>
      <c r="F18" s="76">
        <v>0</v>
      </c>
      <c r="G18" s="575"/>
      <c r="H18" s="575"/>
      <c r="I18" s="575"/>
      <c r="J18" s="575"/>
      <c r="K18" s="575"/>
      <c r="L18" s="575"/>
      <c r="M18" s="575"/>
      <c r="N18" s="575"/>
      <c r="O18" s="577"/>
      <c r="P18" s="395"/>
    </row>
    <row r="19" spans="1:16" s="576" customFormat="1" ht="21.95" customHeight="1">
      <c r="A19" s="573"/>
      <c r="B19" s="73">
        <v>101</v>
      </c>
      <c r="C19" s="50" t="s">
        <v>1403</v>
      </c>
      <c r="D19" s="50" t="s">
        <v>566</v>
      </c>
      <c r="E19" s="26" t="s">
        <v>74</v>
      </c>
      <c r="F19" s="76">
        <v>9</v>
      </c>
      <c r="G19" s="75"/>
      <c r="H19" s="75"/>
      <c r="I19" s="75"/>
      <c r="J19" s="75"/>
      <c r="K19" s="75"/>
      <c r="L19" s="75"/>
      <c r="M19" s="75"/>
      <c r="N19" s="75"/>
      <c r="O19" s="74"/>
      <c r="P19" s="395"/>
    </row>
    <row r="20" spans="1:16" s="576" customFormat="1" ht="21.95" customHeight="1">
      <c r="A20" s="573"/>
      <c r="B20" s="73">
        <v>201</v>
      </c>
      <c r="C20" s="50" t="s">
        <v>1419</v>
      </c>
      <c r="D20" s="50" t="s">
        <v>365</v>
      </c>
      <c r="E20" s="26" t="s">
        <v>74</v>
      </c>
      <c r="F20" s="76">
        <v>9</v>
      </c>
      <c r="G20" s="75"/>
      <c r="H20" s="75"/>
      <c r="I20" s="75"/>
      <c r="J20" s="75"/>
      <c r="K20" s="75"/>
      <c r="L20" s="75"/>
      <c r="M20" s="75"/>
      <c r="N20" s="75"/>
      <c r="O20" s="74"/>
      <c r="P20" s="395"/>
    </row>
    <row r="21" spans="1:16" s="576" customFormat="1" ht="21.95" customHeight="1">
      <c r="A21" s="573"/>
      <c r="B21" s="73">
        <v>211</v>
      </c>
      <c r="C21" s="50" t="s">
        <v>1424</v>
      </c>
      <c r="D21" s="50" t="s">
        <v>1493</v>
      </c>
      <c r="E21" s="26" t="s">
        <v>77</v>
      </c>
      <c r="F21" s="76">
        <v>9</v>
      </c>
      <c r="G21" s="75"/>
      <c r="H21" s="75"/>
      <c r="I21" s="75"/>
      <c r="J21" s="75"/>
      <c r="K21" s="75"/>
      <c r="L21" s="75"/>
      <c r="M21" s="75"/>
      <c r="N21" s="75"/>
      <c r="O21" s="74"/>
      <c r="P21" s="395"/>
    </row>
    <row r="22" spans="1:16" s="576" customFormat="1" ht="21.95" customHeight="1">
      <c r="A22" s="573"/>
      <c r="B22" s="73">
        <v>214</v>
      </c>
      <c r="C22" s="50" t="s">
        <v>1427</v>
      </c>
      <c r="D22" s="50" t="s">
        <v>1675</v>
      </c>
      <c r="E22" s="26" t="s">
        <v>38</v>
      </c>
      <c r="F22" s="76">
        <v>9</v>
      </c>
      <c r="G22" s="75"/>
      <c r="H22" s="75"/>
      <c r="I22" s="75"/>
      <c r="J22" s="75"/>
      <c r="K22" s="75"/>
      <c r="L22" s="75"/>
      <c r="M22" s="75"/>
      <c r="N22" s="75"/>
      <c r="O22" s="74"/>
      <c r="P22" s="395"/>
    </row>
    <row r="23" spans="1:16" s="576" customFormat="1" ht="21.95" customHeight="1">
      <c r="A23" s="573"/>
      <c r="B23" s="73">
        <v>216</v>
      </c>
      <c r="C23" s="50" t="s">
        <v>1428</v>
      </c>
      <c r="D23" s="50" t="s">
        <v>82</v>
      </c>
      <c r="E23" s="26" t="s">
        <v>79</v>
      </c>
      <c r="F23" s="76">
        <v>9</v>
      </c>
      <c r="G23" s="75"/>
      <c r="H23" s="75"/>
      <c r="I23" s="75"/>
      <c r="J23" s="75"/>
      <c r="K23" s="75"/>
      <c r="L23" s="75"/>
      <c r="M23" s="75"/>
      <c r="N23" s="75"/>
      <c r="O23" s="74"/>
      <c r="P23" s="395"/>
    </row>
    <row r="24" spans="1:16" s="576" customFormat="1" ht="21.95" customHeight="1">
      <c r="A24" s="581"/>
      <c r="B24" s="73">
        <v>429</v>
      </c>
      <c r="C24" s="49" t="s">
        <v>1730</v>
      </c>
      <c r="D24" s="50" t="s">
        <v>1631</v>
      </c>
      <c r="E24" s="26" t="s">
        <v>77</v>
      </c>
      <c r="F24" s="76">
        <v>14</v>
      </c>
      <c r="G24" s="75"/>
      <c r="H24" s="75"/>
      <c r="I24" s="75"/>
      <c r="J24" s="75"/>
      <c r="K24" s="75"/>
      <c r="L24" s="75"/>
      <c r="M24" s="75"/>
      <c r="N24" s="75"/>
      <c r="O24" s="74"/>
      <c r="P24" s="395"/>
    </row>
    <row r="25" spans="1:16" s="576" customFormat="1" ht="21.95" customHeight="1">
      <c r="A25" s="573"/>
      <c r="B25" s="73"/>
      <c r="C25" s="50"/>
      <c r="D25" s="50"/>
      <c r="E25" s="26"/>
      <c r="F25" s="76"/>
      <c r="G25" s="75"/>
      <c r="H25" s="75"/>
      <c r="I25" s="75"/>
      <c r="J25" s="75"/>
      <c r="K25" s="75"/>
      <c r="L25" s="75"/>
      <c r="M25" s="75"/>
      <c r="N25" s="75"/>
      <c r="O25" s="74"/>
      <c r="P25" s="395"/>
    </row>
    <row r="26" spans="1:16" s="576" customFormat="1" ht="21.95" customHeight="1">
      <c r="A26" s="573"/>
      <c r="B26" s="582" t="s">
        <v>1646</v>
      </c>
      <c r="C26" s="49"/>
      <c r="D26" s="50"/>
      <c r="E26" s="26"/>
      <c r="F26" s="76">
        <v>0</v>
      </c>
      <c r="G26" s="75"/>
      <c r="H26" s="75"/>
      <c r="I26" s="75"/>
      <c r="J26" s="75"/>
      <c r="K26" s="75"/>
      <c r="L26" s="75"/>
      <c r="M26" s="75"/>
      <c r="N26" s="575"/>
      <c r="O26" s="74"/>
      <c r="P26" s="395"/>
    </row>
    <row r="27" spans="1:16" s="576" customFormat="1" ht="21.95" customHeight="1">
      <c r="A27" s="573"/>
      <c r="B27" s="73">
        <v>111</v>
      </c>
      <c r="C27" s="49" t="s">
        <v>1408</v>
      </c>
      <c r="D27" s="50" t="s">
        <v>1719</v>
      </c>
      <c r="E27" s="26" t="s">
        <v>74</v>
      </c>
      <c r="F27" s="76">
        <v>37</v>
      </c>
      <c r="G27" s="75"/>
      <c r="H27" s="75"/>
      <c r="I27" s="75"/>
      <c r="J27" s="75"/>
      <c r="K27" s="75"/>
      <c r="L27" s="75"/>
      <c r="M27" s="75"/>
      <c r="N27" s="75"/>
      <c r="O27" s="74"/>
      <c r="P27" s="395"/>
    </row>
    <row r="28" spans="1:16" s="576" customFormat="1" ht="21.95" customHeight="1">
      <c r="A28" s="573"/>
      <c r="B28" s="73">
        <v>112</v>
      </c>
      <c r="C28" s="49" t="s">
        <v>1413</v>
      </c>
      <c r="D28" s="50" t="s">
        <v>1414</v>
      </c>
      <c r="E28" s="26" t="s">
        <v>74</v>
      </c>
      <c r="F28" s="76">
        <v>37</v>
      </c>
      <c r="G28" s="75"/>
      <c r="H28" s="75"/>
      <c r="I28" s="75"/>
      <c r="J28" s="75"/>
      <c r="K28" s="75"/>
      <c r="L28" s="75"/>
      <c r="M28" s="75"/>
      <c r="N28" s="75"/>
      <c r="O28" s="74"/>
      <c r="P28" s="395"/>
    </row>
    <row r="29" spans="1:16" s="576" customFormat="1" ht="21.95" customHeight="1">
      <c r="A29" s="573"/>
      <c r="B29" s="73">
        <v>114</v>
      </c>
      <c r="C29" s="49" t="s">
        <v>1416</v>
      </c>
      <c r="D29" s="50" t="s">
        <v>1417</v>
      </c>
      <c r="E29" s="26" t="s">
        <v>78</v>
      </c>
      <c r="F29" s="76">
        <v>370</v>
      </c>
      <c r="G29" s="75"/>
      <c r="H29" s="75"/>
      <c r="I29" s="75"/>
      <c r="J29" s="75"/>
      <c r="K29" s="75"/>
      <c r="L29" s="75"/>
      <c r="M29" s="75"/>
      <c r="N29" s="75"/>
      <c r="O29" s="74"/>
      <c r="P29" s="395"/>
    </row>
    <row r="30" spans="1:16" s="576" customFormat="1" ht="21.95" customHeight="1">
      <c r="A30" s="573"/>
      <c r="B30" s="73">
        <v>303</v>
      </c>
      <c r="C30" s="49" t="s">
        <v>1430</v>
      </c>
      <c r="D30" s="50" t="s">
        <v>1660</v>
      </c>
      <c r="E30" s="26" t="s">
        <v>78</v>
      </c>
      <c r="F30" s="76">
        <v>185</v>
      </c>
      <c r="G30" s="75"/>
      <c r="H30" s="75"/>
      <c r="I30" s="75"/>
      <c r="J30" s="75"/>
      <c r="K30" s="75"/>
      <c r="L30" s="75"/>
      <c r="M30" s="75"/>
      <c r="N30" s="75"/>
      <c r="O30" s="74"/>
      <c r="P30" s="395"/>
    </row>
    <row r="31" spans="1:16" s="576" customFormat="1" ht="21.95" customHeight="1">
      <c r="A31" s="573"/>
      <c r="B31" s="73"/>
      <c r="C31" s="49"/>
      <c r="D31" s="50"/>
      <c r="E31" s="26"/>
      <c r="F31" s="76"/>
      <c r="G31" s="75"/>
      <c r="H31" s="75"/>
      <c r="I31" s="75"/>
      <c r="J31" s="75"/>
      <c r="K31" s="75"/>
      <c r="L31" s="75"/>
      <c r="M31" s="75"/>
      <c r="N31" s="75"/>
      <c r="O31" s="74"/>
      <c r="P31" s="395"/>
    </row>
    <row r="32" spans="1:16" s="576" customFormat="1" ht="21.95" customHeight="1">
      <c r="A32" s="299"/>
      <c r="B32" s="574" t="s">
        <v>1647</v>
      </c>
      <c r="C32" s="577"/>
      <c r="D32" s="578"/>
      <c r="E32" s="579"/>
      <c r="F32" s="76">
        <v>0</v>
      </c>
      <c r="G32" s="575"/>
      <c r="H32" s="575"/>
      <c r="I32" s="575"/>
      <c r="J32" s="575"/>
      <c r="K32" s="575"/>
      <c r="L32" s="575"/>
      <c r="M32" s="575"/>
      <c r="N32" s="575"/>
      <c r="O32" s="577"/>
      <c r="P32" s="395"/>
    </row>
    <row r="33" spans="1:16" s="576" customFormat="1" ht="21.95" customHeight="1">
      <c r="A33" s="573"/>
      <c r="B33" s="73">
        <v>339</v>
      </c>
      <c r="C33" s="50" t="s">
        <v>1429</v>
      </c>
      <c r="D33" s="50" t="s">
        <v>1434</v>
      </c>
      <c r="E33" s="26" t="s">
        <v>38</v>
      </c>
      <c r="F33" s="76">
        <v>81</v>
      </c>
      <c r="G33" s="75"/>
      <c r="H33" s="75"/>
      <c r="I33" s="75"/>
      <c r="J33" s="75"/>
      <c r="K33" s="75"/>
      <c r="L33" s="75"/>
      <c r="M33" s="75"/>
      <c r="N33" s="75"/>
      <c r="O33" s="74"/>
      <c r="P33" s="395"/>
    </row>
    <row r="34" spans="1:16" s="576" customFormat="1" ht="21.95" customHeight="1">
      <c r="A34" s="573"/>
      <c r="B34" s="612">
        <v>336</v>
      </c>
      <c r="C34" s="613" t="s">
        <v>1432</v>
      </c>
      <c r="D34" s="613" t="s">
        <v>1564</v>
      </c>
      <c r="E34" s="408" t="s">
        <v>74</v>
      </c>
      <c r="F34" s="614">
        <v>81</v>
      </c>
      <c r="G34" s="615"/>
      <c r="H34" s="615"/>
      <c r="I34" s="615"/>
      <c r="J34" s="615"/>
      <c r="K34" s="615"/>
      <c r="L34" s="615"/>
      <c r="M34" s="615"/>
      <c r="N34" s="615"/>
      <c r="O34" s="616"/>
      <c r="P34" s="395"/>
    </row>
    <row r="35" spans="1:16" s="576" customFormat="1" ht="21.95" customHeight="1">
      <c r="A35" s="573"/>
      <c r="B35" s="726">
        <v>337</v>
      </c>
      <c r="C35" s="547" t="s">
        <v>1683</v>
      </c>
      <c r="D35" s="547" t="s">
        <v>1738</v>
      </c>
      <c r="E35" s="31" t="s">
        <v>74</v>
      </c>
      <c r="F35" s="609">
        <v>46</v>
      </c>
      <c r="G35" s="610"/>
      <c r="H35" s="610"/>
      <c r="I35" s="610"/>
      <c r="J35" s="610"/>
      <c r="K35" s="610"/>
      <c r="L35" s="610"/>
      <c r="M35" s="610"/>
      <c r="N35" s="610"/>
      <c r="O35" s="611"/>
      <c r="P35" s="395"/>
    </row>
    <row r="36" spans="1:16" s="576" customFormat="1" ht="21.95" customHeight="1">
      <c r="A36" s="573"/>
      <c r="B36" s="73">
        <v>343</v>
      </c>
      <c r="C36" s="50" t="s">
        <v>1576</v>
      </c>
      <c r="D36" s="50" t="s">
        <v>1654</v>
      </c>
      <c r="E36" s="26" t="s">
        <v>78</v>
      </c>
      <c r="F36" s="76">
        <v>5905</v>
      </c>
      <c r="G36" s="75"/>
      <c r="H36" s="75"/>
      <c r="I36" s="75"/>
      <c r="J36" s="75"/>
      <c r="K36" s="75"/>
      <c r="L36" s="75"/>
      <c r="M36" s="75"/>
      <c r="N36" s="75"/>
      <c r="O36" s="74"/>
      <c r="P36" s="395"/>
    </row>
    <row r="37" spans="1:16" s="576" customFormat="1" ht="21.95" customHeight="1">
      <c r="A37" s="573"/>
      <c r="B37" s="73">
        <v>303</v>
      </c>
      <c r="C37" s="50" t="s">
        <v>1430</v>
      </c>
      <c r="D37" s="50" t="s">
        <v>87</v>
      </c>
      <c r="E37" s="26" t="s">
        <v>78</v>
      </c>
      <c r="F37" s="76">
        <v>5625</v>
      </c>
      <c r="G37" s="75"/>
      <c r="H37" s="75"/>
      <c r="I37" s="75"/>
      <c r="J37" s="75"/>
      <c r="K37" s="75"/>
      <c r="L37" s="75"/>
      <c r="M37" s="75"/>
      <c r="N37" s="75"/>
      <c r="O37" s="74"/>
      <c r="P37" s="395"/>
    </row>
    <row r="38" spans="1:16" s="576" customFormat="1" ht="21.95" customHeight="1">
      <c r="A38" s="573"/>
      <c r="B38" s="73">
        <v>308</v>
      </c>
      <c r="C38" s="50" t="s">
        <v>1953</v>
      </c>
      <c r="D38" s="50" t="s">
        <v>1961</v>
      </c>
      <c r="E38" s="26" t="s">
        <v>74</v>
      </c>
      <c r="F38" s="76">
        <v>2</v>
      </c>
      <c r="G38" s="75"/>
      <c r="H38" s="75"/>
      <c r="I38" s="75"/>
      <c r="J38" s="75"/>
      <c r="K38" s="75"/>
      <c r="L38" s="75"/>
      <c r="M38" s="75"/>
      <c r="N38" s="75"/>
      <c r="O38" s="74"/>
      <c r="P38" s="395"/>
    </row>
    <row r="39" spans="1:16" s="576" customFormat="1" ht="21.95" customHeight="1">
      <c r="A39" s="573"/>
      <c r="B39" s="73">
        <v>309</v>
      </c>
      <c r="C39" s="50" t="s">
        <v>1955</v>
      </c>
      <c r="D39" s="50" t="s">
        <v>1963</v>
      </c>
      <c r="E39" s="26" t="s">
        <v>74</v>
      </c>
      <c r="F39" s="76">
        <v>1</v>
      </c>
      <c r="G39" s="75"/>
      <c r="H39" s="75"/>
      <c r="I39" s="75"/>
      <c r="J39" s="75"/>
      <c r="K39" s="75"/>
      <c r="L39" s="75"/>
      <c r="M39" s="75"/>
      <c r="N39" s="75"/>
      <c r="O39" s="74"/>
      <c r="P39" s="395"/>
    </row>
    <row r="40" spans="1:16" s="576" customFormat="1" ht="21.95" customHeight="1">
      <c r="A40" s="573"/>
      <c r="B40" s="73">
        <v>310</v>
      </c>
      <c r="C40" s="50" t="s">
        <v>1958</v>
      </c>
      <c r="D40" s="50" t="s">
        <v>1966</v>
      </c>
      <c r="E40" s="26" t="s">
        <v>74</v>
      </c>
      <c r="F40" s="76">
        <v>3</v>
      </c>
      <c r="G40" s="75"/>
      <c r="H40" s="75"/>
      <c r="I40" s="75"/>
      <c r="J40" s="75"/>
      <c r="K40" s="75"/>
      <c r="L40" s="75"/>
      <c r="M40" s="75"/>
      <c r="N40" s="75"/>
      <c r="O40" s="74"/>
      <c r="P40" s="395"/>
    </row>
    <row r="41" spans="1:16" s="576" customFormat="1" ht="21.95" customHeight="1">
      <c r="A41" s="573"/>
      <c r="B41" s="73">
        <v>311</v>
      </c>
      <c r="C41" s="50" t="s">
        <v>1938</v>
      </c>
      <c r="D41" s="50" t="s">
        <v>1939</v>
      </c>
      <c r="E41" s="26" t="s">
        <v>74</v>
      </c>
      <c r="F41" s="76">
        <v>9</v>
      </c>
      <c r="G41" s="75"/>
      <c r="H41" s="75"/>
      <c r="I41" s="75"/>
      <c r="J41" s="75"/>
      <c r="K41" s="75"/>
      <c r="L41" s="75"/>
      <c r="M41" s="75"/>
      <c r="N41" s="75"/>
      <c r="O41" s="74"/>
      <c r="P41" s="395"/>
    </row>
    <row r="42" spans="1:16" s="576" customFormat="1" ht="21.95" customHeight="1">
      <c r="A42" s="573"/>
      <c r="B42" s="73">
        <v>313</v>
      </c>
      <c r="C42" s="50" t="s">
        <v>1998</v>
      </c>
      <c r="D42" s="50" t="s">
        <v>1941</v>
      </c>
      <c r="E42" s="26" t="s">
        <v>78</v>
      </c>
      <c r="F42" s="76">
        <v>1515</v>
      </c>
      <c r="G42" s="75"/>
      <c r="H42" s="75"/>
      <c r="I42" s="75"/>
      <c r="J42" s="75"/>
      <c r="K42" s="75"/>
      <c r="L42" s="75"/>
      <c r="M42" s="75"/>
      <c r="N42" s="75"/>
      <c r="O42" s="74"/>
      <c r="P42" s="395"/>
    </row>
    <row r="43" spans="1:16" s="576" customFormat="1" ht="21.95" customHeight="1">
      <c r="A43" s="573"/>
      <c r="B43" s="73">
        <v>303</v>
      </c>
      <c r="C43" s="50" t="s">
        <v>1430</v>
      </c>
      <c r="D43" s="50" t="s">
        <v>2003</v>
      </c>
      <c r="E43" s="26" t="s">
        <v>78</v>
      </c>
      <c r="F43" s="76">
        <v>1460</v>
      </c>
      <c r="G43" s="75"/>
      <c r="H43" s="75"/>
      <c r="I43" s="75"/>
      <c r="J43" s="75"/>
      <c r="K43" s="75"/>
      <c r="L43" s="75"/>
      <c r="M43" s="75"/>
      <c r="N43" s="75"/>
      <c r="O43" s="74"/>
      <c r="P43" s="395"/>
    </row>
    <row r="44" spans="1:16" s="576" customFormat="1" ht="21.95" customHeight="1">
      <c r="A44" s="573"/>
      <c r="B44" s="73">
        <v>314</v>
      </c>
      <c r="C44" s="50" t="s">
        <v>2434</v>
      </c>
      <c r="D44" s="50" t="s">
        <v>1942</v>
      </c>
      <c r="E44" s="26" t="s">
        <v>74</v>
      </c>
      <c r="F44" s="76">
        <v>11</v>
      </c>
      <c r="G44" s="75"/>
      <c r="H44" s="75"/>
      <c r="I44" s="75"/>
      <c r="J44" s="75"/>
      <c r="K44" s="75"/>
      <c r="L44" s="75"/>
      <c r="M44" s="75"/>
      <c r="N44" s="75"/>
      <c r="O44" s="74"/>
      <c r="P44" s="395"/>
    </row>
    <row r="45" spans="1:16" s="576" customFormat="1" ht="21.95" customHeight="1">
      <c r="A45" s="573"/>
      <c r="B45" s="73">
        <v>315</v>
      </c>
      <c r="C45" s="50" t="s">
        <v>1999</v>
      </c>
      <c r="D45" s="50" t="s">
        <v>1942</v>
      </c>
      <c r="E45" s="26" t="s">
        <v>74</v>
      </c>
      <c r="F45" s="76">
        <v>11</v>
      </c>
      <c r="G45" s="75"/>
      <c r="H45" s="75"/>
      <c r="I45" s="75"/>
      <c r="J45" s="75"/>
      <c r="K45" s="75"/>
      <c r="L45" s="75"/>
      <c r="M45" s="75"/>
      <c r="N45" s="75"/>
      <c r="O45" s="74"/>
      <c r="P45" s="395"/>
    </row>
    <row r="46" spans="1:16" s="576" customFormat="1" ht="21.95" customHeight="1">
      <c r="A46" s="573"/>
      <c r="B46" s="73">
        <v>316</v>
      </c>
      <c r="C46" s="50" t="s">
        <v>1943</v>
      </c>
      <c r="D46" s="50" t="s">
        <v>1942</v>
      </c>
      <c r="E46" s="26" t="s">
        <v>1951</v>
      </c>
      <c r="F46" s="76">
        <v>15</v>
      </c>
      <c r="G46" s="75"/>
      <c r="H46" s="75"/>
      <c r="I46" s="75"/>
      <c r="J46" s="75"/>
      <c r="K46" s="75"/>
      <c r="L46" s="75"/>
      <c r="M46" s="75"/>
      <c r="N46" s="75"/>
      <c r="O46" s="74"/>
      <c r="P46" s="395"/>
    </row>
    <row r="47" spans="1:16" s="576" customFormat="1" ht="21.95" customHeight="1">
      <c r="A47" s="573"/>
      <c r="B47" s="73">
        <v>317</v>
      </c>
      <c r="C47" s="50" t="s">
        <v>1944</v>
      </c>
      <c r="D47" s="50" t="s">
        <v>1942</v>
      </c>
      <c r="E47" s="26" t="s">
        <v>1951</v>
      </c>
      <c r="F47" s="76">
        <v>42</v>
      </c>
      <c r="G47" s="75"/>
      <c r="H47" s="75"/>
      <c r="I47" s="75"/>
      <c r="J47" s="75"/>
      <c r="K47" s="75"/>
      <c r="L47" s="75"/>
      <c r="M47" s="75"/>
      <c r="N47" s="75"/>
      <c r="O47" s="74"/>
      <c r="P47" s="395"/>
    </row>
    <row r="48" spans="1:16" s="576" customFormat="1" ht="21.95" customHeight="1">
      <c r="A48" s="573"/>
      <c r="B48" s="73">
        <v>318</v>
      </c>
      <c r="C48" s="50" t="s">
        <v>2000</v>
      </c>
      <c r="D48" s="50" t="s">
        <v>1946</v>
      </c>
      <c r="E48" s="26" t="s">
        <v>38</v>
      </c>
      <c r="F48" s="76">
        <v>11</v>
      </c>
      <c r="G48" s="75"/>
      <c r="H48" s="75"/>
      <c r="I48" s="75"/>
      <c r="J48" s="75"/>
      <c r="K48" s="75"/>
      <c r="L48" s="75"/>
      <c r="M48" s="75"/>
      <c r="N48" s="75"/>
      <c r="O48" s="74"/>
      <c r="P48" s="395"/>
    </row>
    <row r="49" spans="1:16" s="576" customFormat="1" ht="21.95" customHeight="1">
      <c r="A49" s="573"/>
      <c r="B49" s="73">
        <v>319</v>
      </c>
      <c r="C49" s="50" t="s">
        <v>2001</v>
      </c>
      <c r="D49" s="50" t="s">
        <v>1948</v>
      </c>
      <c r="E49" s="26" t="s">
        <v>74</v>
      </c>
      <c r="F49" s="76">
        <v>11</v>
      </c>
      <c r="G49" s="75"/>
      <c r="H49" s="75"/>
      <c r="I49" s="75"/>
      <c r="J49" s="75"/>
      <c r="K49" s="75"/>
      <c r="L49" s="75"/>
      <c r="M49" s="75"/>
      <c r="N49" s="75"/>
      <c r="O49" s="74"/>
      <c r="P49" s="395"/>
    </row>
    <row r="50" spans="1:16" s="576" customFormat="1" ht="21.95" customHeight="1">
      <c r="A50" s="573"/>
      <c r="B50" s="73">
        <v>320</v>
      </c>
      <c r="C50" s="50" t="s">
        <v>2002</v>
      </c>
      <c r="D50" s="50" t="s">
        <v>1950</v>
      </c>
      <c r="E50" s="26" t="s">
        <v>74</v>
      </c>
      <c r="F50" s="76">
        <v>11</v>
      </c>
      <c r="G50" s="75"/>
      <c r="H50" s="75"/>
      <c r="I50" s="75"/>
      <c r="J50" s="75"/>
      <c r="K50" s="75"/>
      <c r="L50" s="75"/>
      <c r="M50" s="75"/>
      <c r="N50" s="75"/>
      <c r="O50" s="74"/>
      <c r="P50" s="395"/>
    </row>
    <row r="51" spans="1:16" s="576" customFormat="1" ht="21.95" customHeight="1">
      <c r="A51" s="573"/>
      <c r="B51" s="73">
        <v>312</v>
      </c>
      <c r="C51" s="50" t="s">
        <v>1996</v>
      </c>
      <c r="D51" s="50" t="s">
        <v>1997</v>
      </c>
      <c r="E51" s="26" t="s">
        <v>78</v>
      </c>
      <c r="F51" s="76">
        <v>1515</v>
      </c>
      <c r="G51" s="75"/>
      <c r="H51" s="75"/>
      <c r="I51" s="75"/>
      <c r="J51" s="75"/>
      <c r="K51" s="75"/>
      <c r="L51" s="75"/>
      <c r="M51" s="75"/>
      <c r="N51" s="75"/>
      <c r="O51" s="74"/>
      <c r="P51" s="395"/>
    </row>
    <row r="52" spans="1:16" s="576" customFormat="1" ht="21.95" customHeight="1">
      <c r="A52" s="573"/>
      <c r="B52" s="73">
        <v>321</v>
      </c>
      <c r="C52" s="50" t="s">
        <v>1968</v>
      </c>
      <c r="D52" s="50" t="s">
        <v>1969</v>
      </c>
      <c r="E52" s="26" t="s">
        <v>1970</v>
      </c>
      <c r="F52" s="76">
        <v>1</v>
      </c>
      <c r="G52" s="75"/>
      <c r="H52" s="75"/>
      <c r="I52" s="75"/>
      <c r="J52" s="75"/>
      <c r="K52" s="75"/>
      <c r="L52" s="75"/>
      <c r="M52" s="75"/>
      <c r="N52" s="75"/>
      <c r="O52" s="74"/>
      <c r="P52" s="395"/>
    </row>
    <row r="53" spans="1:16" s="576" customFormat="1" ht="21.95" customHeight="1">
      <c r="A53" s="573"/>
      <c r="B53" s="73">
        <v>322</v>
      </c>
      <c r="C53" s="50" t="s">
        <v>1971</v>
      </c>
      <c r="D53" s="50" t="s">
        <v>1969</v>
      </c>
      <c r="E53" s="26" t="s">
        <v>1970</v>
      </c>
      <c r="F53" s="76">
        <v>1</v>
      </c>
      <c r="G53" s="75"/>
      <c r="H53" s="75"/>
      <c r="I53" s="75"/>
      <c r="J53" s="75"/>
      <c r="K53" s="75"/>
      <c r="L53" s="75"/>
      <c r="M53" s="75"/>
      <c r="N53" s="75"/>
      <c r="O53" s="74"/>
      <c r="P53" s="395"/>
    </row>
    <row r="54" spans="1:16" s="576" customFormat="1" ht="21.95" customHeight="1">
      <c r="A54" s="573"/>
      <c r="B54" s="73">
        <v>323</v>
      </c>
      <c r="C54" s="50" t="s">
        <v>1972</v>
      </c>
      <c r="D54" s="50" t="s">
        <v>1969</v>
      </c>
      <c r="E54" s="26" t="s">
        <v>1970</v>
      </c>
      <c r="F54" s="76">
        <v>1</v>
      </c>
      <c r="G54" s="75"/>
      <c r="H54" s="75"/>
      <c r="I54" s="75"/>
      <c r="J54" s="75"/>
      <c r="K54" s="75"/>
      <c r="L54" s="75"/>
      <c r="M54" s="75"/>
      <c r="N54" s="75"/>
      <c r="O54" s="74"/>
      <c r="P54" s="395"/>
    </row>
    <row r="55" spans="1:16" s="576" customFormat="1" ht="21.95" customHeight="1">
      <c r="A55" s="573"/>
      <c r="B55" s="73">
        <v>324</v>
      </c>
      <c r="C55" s="50" t="s">
        <v>1973</v>
      </c>
      <c r="D55" s="50" t="s">
        <v>1969</v>
      </c>
      <c r="E55" s="26" t="s">
        <v>1970</v>
      </c>
      <c r="F55" s="76">
        <v>1</v>
      </c>
      <c r="G55" s="75"/>
      <c r="H55" s="75"/>
      <c r="I55" s="75"/>
      <c r="J55" s="75"/>
      <c r="K55" s="75"/>
      <c r="L55" s="75"/>
      <c r="M55" s="75"/>
      <c r="N55" s="75"/>
      <c r="O55" s="74"/>
      <c r="P55" s="395"/>
    </row>
    <row r="56" spans="1:16" s="576" customFormat="1" ht="21.95" customHeight="1">
      <c r="A56" s="573"/>
      <c r="B56" s="73">
        <v>325</v>
      </c>
      <c r="C56" s="50" t="s">
        <v>1974</v>
      </c>
      <c r="D56" s="50" t="s">
        <v>1969</v>
      </c>
      <c r="E56" s="26" t="s">
        <v>1970</v>
      </c>
      <c r="F56" s="76">
        <v>1</v>
      </c>
      <c r="G56" s="75"/>
      <c r="H56" s="75"/>
      <c r="I56" s="75"/>
      <c r="J56" s="75"/>
      <c r="K56" s="75"/>
      <c r="L56" s="75"/>
      <c r="M56" s="75"/>
      <c r="N56" s="75"/>
      <c r="O56" s="74"/>
      <c r="P56" s="395"/>
    </row>
    <row r="57" spans="1:16" s="576" customFormat="1" ht="21.95" customHeight="1">
      <c r="A57" s="573"/>
      <c r="B57" s="73">
        <v>326</v>
      </c>
      <c r="C57" s="50" t="s">
        <v>1975</v>
      </c>
      <c r="D57" s="50" t="s">
        <v>1969</v>
      </c>
      <c r="E57" s="26" t="s">
        <v>1970</v>
      </c>
      <c r="F57" s="76">
        <v>1</v>
      </c>
      <c r="G57" s="75"/>
      <c r="H57" s="75"/>
      <c r="I57" s="75"/>
      <c r="J57" s="75"/>
      <c r="K57" s="75"/>
      <c r="L57" s="75"/>
      <c r="M57" s="75"/>
      <c r="N57" s="75"/>
      <c r="O57" s="74"/>
      <c r="P57" s="395"/>
    </row>
    <row r="58" spans="1:16" s="576" customFormat="1" ht="21.95" customHeight="1">
      <c r="A58" s="573"/>
      <c r="B58" s="73">
        <v>327</v>
      </c>
      <c r="C58" s="50" t="s">
        <v>1976</v>
      </c>
      <c r="D58" s="50" t="s">
        <v>1969</v>
      </c>
      <c r="E58" s="26" t="s">
        <v>1970</v>
      </c>
      <c r="F58" s="76">
        <v>1</v>
      </c>
      <c r="G58" s="75"/>
      <c r="H58" s="75"/>
      <c r="I58" s="75"/>
      <c r="J58" s="75"/>
      <c r="K58" s="75"/>
      <c r="L58" s="75"/>
      <c r="M58" s="75"/>
      <c r="N58" s="75"/>
      <c r="O58" s="74"/>
      <c r="P58" s="395"/>
    </row>
    <row r="59" spans="1:16" s="576" customFormat="1" ht="21.95" customHeight="1">
      <c r="A59" s="573"/>
      <c r="B59" s="73">
        <v>328</v>
      </c>
      <c r="C59" s="50" t="s">
        <v>1977</v>
      </c>
      <c r="D59" s="50" t="s">
        <v>1969</v>
      </c>
      <c r="E59" s="26" t="s">
        <v>1970</v>
      </c>
      <c r="F59" s="76">
        <v>1</v>
      </c>
      <c r="G59" s="75"/>
      <c r="H59" s="75"/>
      <c r="I59" s="75"/>
      <c r="J59" s="75"/>
      <c r="K59" s="75"/>
      <c r="L59" s="75"/>
      <c r="M59" s="75"/>
      <c r="N59" s="75"/>
      <c r="O59" s="74"/>
      <c r="P59" s="395"/>
    </row>
    <row r="60" spans="1:16" s="576" customFormat="1" ht="21.95" customHeight="1">
      <c r="A60" s="573"/>
      <c r="B60" s="73">
        <v>329</v>
      </c>
      <c r="C60" s="50" t="s">
        <v>1978</v>
      </c>
      <c r="D60" s="50" t="s">
        <v>1969</v>
      </c>
      <c r="E60" s="26" t="s">
        <v>1970</v>
      </c>
      <c r="F60" s="76">
        <v>1</v>
      </c>
      <c r="G60" s="75"/>
      <c r="H60" s="75"/>
      <c r="I60" s="75"/>
      <c r="J60" s="75"/>
      <c r="K60" s="75"/>
      <c r="L60" s="75"/>
      <c r="M60" s="75"/>
      <c r="N60" s="75"/>
      <c r="O60" s="74"/>
      <c r="P60" s="395"/>
    </row>
    <row r="61" spans="1:16" s="576" customFormat="1" ht="21.95" customHeight="1">
      <c r="A61" s="573"/>
      <c r="B61" s="73">
        <v>330</v>
      </c>
      <c r="C61" s="50" t="s">
        <v>1979</v>
      </c>
      <c r="D61" s="50" t="s">
        <v>1969</v>
      </c>
      <c r="E61" s="26" t="s">
        <v>1970</v>
      </c>
      <c r="F61" s="76">
        <v>1</v>
      </c>
      <c r="G61" s="75"/>
      <c r="H61" s="75"/>
      <c r="I61" s="75"/>
      <c r="J61" s="75"/>
      <c r="K61" s="75"/>
      <c r="L61" s="75"/>
      <c r="M61" s="75"/>
      <c r="N61" s="75"/>
      <c r="O61" s="74"/>
      <c r="P61" s="395"/>
    </row>
    <row r="62" spans="1:16" s="576" customFormat="1" ht="21.95" customHeight="1">
      <c r="A62" s="573"/>
      <c r="B62" s="73">
        <v>331</v>
      </c>
      <c r="C62" s="50" t="s">
        <v>1980</v>
      </c>
      <c r="D62" s="50" t="s">
        <v>1969</v>
      </c>
      <c r="E62" s="26" t="s">
        <v>1970</v>
      </c>
      <c r="F62" s="76">
        <v>1</v>
      </c>
      <c r="G62" s="75"/>
      <c r="H62" s="75"/>
      <c r="I62" s="75"/>
      <c r="J62" s="75"/>
      <c r="K62" s="75"/>
      <c r="L62" s="75"/>
      <c r="M62" s="75"/>
      <c r="N62" s="75"/>
      <c r="O62" s="74"/>
      <c r="P62" s="395"/>
    </row>
    <row r="63" spans="1:16" s="576" customFormat="1" ht="21.95" customHeight="1">
      <c r="A63" s="573"/>
      <c r="B63" s="73">
        <v>332</v>
      </c>
      <c r="C63" s="50" t="s">
        <v>2398</v>
      </c>
      <c r="D63" s="50" t="s">
        <v>2400</v>
      </c>
      <c r="E63" s="26" t="s">
        <v>1970</v>
      </c>
      <c r="F63" s="76">
        <v>11</v>
      </c>
      <c r="G63" s="75"/>
      <c r="H63" s="75"/>
      <c r="I63" s="75"/>
      <c r="J63" s="75"/>
      <c r="K63" s="75"/>
      <c r="L63" s="75"/>
      <c r="M63" s="75"/>
      <c r="N63" s="75"/>
      <c r="O63" s="74"/>
      <c r="P63" s="395"/>
    </row>
    <row r="64" spans="1:16" s="576" customFormat="1" ht="21.95" customHeight="1">
      <c r="A64" s="573"/>
      <c r="B64" s="73">
        <v>607</v>
      </c>
      <c r="C64" s="50" t="s">
        <v>1568</v>
      </c>
      <c r="D64" s="50" t="s">
        <v>1505</v>
      </c>
      <c r="E64" s="26" t="s">
        <v>74</v>
      </c>
      <c r="F64" s="76">
        <v>15</v>
      </c>
      <c r="G64" s="75"/>
      <c r="H64" s="75"/>
      <c r="I64" s="75"/>
      <c r="J64" s="75"/>
      <c r="K64" s="75"/>
      <c r="L64" s="75"/>
      <c r="M64" s="75"/>
      <c r="N64" s="75"/>
      <c r="O64" s="74"/>
      <c r="P64" s="395"/>
    </row>
    <row r="65" spans="1:16" s="576" customFormat="1" ht="21.95" customHeight="1">
      <c r="A65" s="573"/>
      <c r="B65" s="612">
        <v>608</v>
      </c>
      <c r="C65" s="613" t="s">
        <v>1569</v>
      </c>
      <c r="D65" s="613" t="s">
        <v>1504</v>
      </c>
      <c r="E65" s="408" t="s">
        <v>74</v>
      </c>
      <c r="F65" s="614">
        <v>15</v>
      </c>
      <c r="G65" s="615"/>
      <c r="H65" s="615"/>
      <c r="I65" s="615"/>
      <c r="J65" s="615"/>
      <c r="K65" s="615"/>
      <c r="L65" s="615"/>
      <c r="M65" s="615"/>
      <c r="N65" s="615"/>
      <c r="O65" s="616"/>
      <c r="P65" s="395"/>
    </row>
    <row r="66" spans="1:16" s="576" customFormat="1" ht="21.95" customHeight="1">
      <c r="A66" s="573"/>
      <c r="B66" s="726">
        <v>417</v>
      </c>
      <c r="C66" s="547" t="s">
        <v>1442</v>
      </c>
      <c r="D66" s="547" t="s">
        <v>1443</v>
      </c>
      <c r="E66" s="31" t="s">
        <v>1565</v>
      </c>
      <c r="F66" s="609">
        <v>15</v>
      </c>
      <c r="G66" s="610"/>
      <c r="H66" s="610"/>
      <c r="I66" s="610"/>
      <c r="J66" s="610"/>
      <c r="K66" s="610"/>
      <c r="L66" s="610"/>
      <c r="M66" s="610"/>
      <c r="N66" s="610"/>
      <c r="O66" s="611"/>
      <c r="P66" s="395"/>
    </row>
    <row r="67" spans="1:16" s="576" customFormat="1" ht="21.95" customHeight="1">
      <c r="A67" s="573"/>
      <c r="B67" s="73">
        <v>609</v>
      </c>
      <c r="C67" s="50" t="s">
        <v>1570</v>
      </c>
      <c r="D67" s="50" t="s">
        <v>1571</v>
      </c>
      <c r="E67" s="26" t="s">
        <v>74</v>
      </c>
      <c r="F67" s="76">
        <v>30</v>
      </c>
      <c r="G67" s="75"/>
      <c r="H67" s="75"/>
      <c r="I67" s="75"/>
      <c r="J67" s="75"/>
      <c r="K67" s="75"/>
      <c r="L67" s="75"/>
      <c r="M67" s="75"/>
      <c r="N67" s="75"/>
      <c r="O67" s="74"/>
      <c r="P67" s="395"/>
    </row>
    <row r="68" spans="1:16" s="576" customFormat="1" ht="21.95" customHeight="1">
      <c r="A68" s="573"/>
      <c r="B68" s="73">
        <v>610</v>
      </c>
      <c r="C68" s="50" t="s">
        <v>1572</v>
      </c>
      <c r="D68" s="50" t="s">
        <v>1507</v>
      </c>
      <c r="E68" s="26" t="s">
        <v>78</v>
      </c>
      <c r="F68" s="76">
        <v>105</v>
      </c>
      <c r="G68" s="75"/>
      <c r="H68" s="75"/>
      <c r="I68" s="75"/>
      <c r="J68" s="75"/>
      <c r="K68" s="75"/>
      <c r="L68" s="75"/>
      <c r="M68" s="75"/>
      <c r="N68" s="75"/>
      <c r="O68" s="74"/>
      <c r="P68" s="395"/>
    </row>
    <row r="69" spans="1:16" s="576" customFormat="1" ht="21.95" customHeight="1">
      <c r="A69" s="573"/>
      <c r="B69" s="73">
        <v>610</v>
      </c>
      <c r="C69" s="50" t="s">
        <v>1572</v>
      </c>
      <c r="D69" s="50" t="s">
        <v>1508</v>
      </c>
      <c r="E69" s="26" t="s">
        <v>78</v>
      </c>
      <c r="F69" s="76">
        <v>45</v>
      </c>
      <c r="G69" s="75"/>
      <c r="H69" s="75"/>
      <c r="I69" s="75"/>
      <c r="J69" s="75"/>
      <c r="K69" s="75"/>
      <c r="L69" s="75"/>
      <c r="M69" s="75"/>
      <c r="N69" s="75"/>
      <c r="O69" s="74"/>
      <c r="P69" s="395"/>
    </row>
    <row r="70" spans="1:16" s="576" customFormat="1" ht="21.95" customHeight="1">
      <c r="A70" s="573"/>
      <c r="B70" s="73">
        <v>612</v>
      </c>
      <c r="C70" s="50" t="s">
        <v>1573</v>
      </c>
      <c r="D70" s="50" t="s">
        <v>1506</v>
      </c>
      <c r="E70" s="26" t="s">
        <v>74</v>
      </c>
      <c r="F70" s="76">
        <v>15</v>
      </c>
      <c r="G70" s="75"/>
      <c r="H70" s="75"/>
      <c r="I70" s="75"/>
      <c r="J70" s="75"/>
      <c r="K70" s="75"/>
      <c r="L70" s="75"/>
      <c r="M70" s="75"/>
      <c r="N70" s="75"/>
      <c r="O70" s="74"/>
      <c r="P70" s="395"/>
    </row>
    <row r="71" spans="1:16" s="576" customFormat="1" ht="21.95" customHeight="1">
      <c r="A71" s="573"/>
      <c r="B71" s="73">
        <v>401</v>
      </c>
      <c r="C71" s="50" t="s">
        <v>1435</v>
      </c>
      <c r="D71" s="50" t="s">
        <v>1511</v>
      </c>
      <c r="E71" s="26" t="s">
        <v>74</v>
      </c>
      <c r="F71" s="76">
        <v>15</v>
      </c>
      <c r="G71" s="75"/>
      <c r="H71" s="75"/>
      <c r="I71" s="75"/>
      <c r="J71" s="75"/>
      <c r="K71" s="75"/>
      <c r="L71" s="75"/>
      <c r="M71" s="75"/>
      <c r="N71" s="75"/>
      <c r="O71" s="74"/>
      <c r="P71" s="395"/>
    </row>
    <row r="72" spans="1:16" s="576" customFormat="1" ht="21.95" customHeight="1">
      <c r="A72" s="573"/>
      <c r="B72" s="73">
        <v>614</v>
      </c>
      <c r="C72" s="50" t="s">
        <v>1574</v>
      </c>
      <c r="D72" s="50" t="s">
        <v>1509</v>
      </c>
      <c r="E72" s="26" t="s">
        <v>77</v>
      </c>
      <c r="F72" s="76">
        <v>15</v>
      </c>
      <c r="G72" s="75"/>
      <c r="H72" s="75"/>
      <c r="I72" s="75"/>
      <c r="J72" s="75"/>
      <c r="K72" s="75"/>
      <c r="L72" s="75"/>
      <c r="M72" s="75"/>
      <c r="N72" s="75"/>
      <c r="O72" s="74"/>
      <c r="P72" s="395"/>
    </row>
    <row r="73" spans="1:16" s="576" customFormat="1" ht="21.95" customHeight="1">
      <c r="A73" s="573"/>
      <c r="B73" s="73">
        <v>514</v>
      </c>
      <c r="C73" s="50" t="s">
        <v>1575</v>
      </c>
      <c r="D73" s="50" t="s">
        <v>1510</v>
      </c>
      <c r="E73" s="26" t="s">
        <v>78</v>
      </c>
      <c r="F73" s="76">
        <v>75</v>
      </c>
      <c r="G73" s="75"/>
      <c r="H73" s="75"/>
      <c r="I73" s="75"/>
      <c r="J73" s="75"/>
      <c r="K73" s="75"/>
      <c r="L73" s="75"/>
      <c r="M73" s="75"/>
      <c r="N73" s="75"/>
      <c r="O73" s="74"/>
      <c r="P73" s="395"/>
    </row>
    <row r="74" spans="1:16" s="576" customFormat="1" ht="21.95" customHeight="1">
      <c r="A74" s="573"/>
      <c r="B74" s="73">
        <v>619</v>
      </c>
      <c r="C74" s="50" t="s">
        <v>1886</v>
      </c>
      <c r="D74" s="50" t="s">
        <v>1887</v>
      </c>
      <c r="E74" s="26" t="s">
        <v>1888</v>
      </c>
      <c r="F74" s="76">
        <v>184</v>
      </c>
      <c r="G74" s="75"/>
      <c r="H74" s="75"/>
      <c r="I74" s="75"/>
      <c r="J74" s="75"/>
      <c r="K74" s="75"/>
      <c r="L74" s="75"/>
      <c r="M74" s="75"/>
      <c r="N74" s="75"/>
      <c r="O74" s="74"/>
      <c r="P74" s="395"/>
    </row>
    <row r="75" spans="1:16" s="576" customFormat="1" ht="21.95" customHeight="1">
      <c r="A75" s="573"/>
      <c r="B75" s="73">
        <v>620</v>
      </c>
      <c r="C75" s="50" t="s">
        <v>1842</v>
      </c>
      <c r="D75" s="50" t="s">
        <v>1843</v>
      </c>
      <c r="E75" s="26" t="s">
        <v>69</v>
      </c>
      <c r="F75" s="76">
        <v>46</v>
      </c>
      <c r="G75" s="75"/>
      <c r="H75" s="75"/>
      <c r="I75" s="75"/>
      <c r="J75" s="75"/>
      <c r="K75" s="75"/>
      <c r="L75" s="75"/>
      <c r="M75" s="75"/>
      <c r="N75" s="75"/>
      <c r="O75" s="74"/>
      <c r="P75" s="395"/>
    </row>
    <row r="76" spans="1:16" s="576" customFormat="1" ht="21.95" customHeight="1">
      <c r="A76" s="573"/>
      <c r="B76" s="73"/>
      <c r="C76" s="50"/>
      <c r="D76" s="50"/>
      <c r="E76" s="26"/>
      <c r="F76" s="76"/>
      <c r="G76" s="75"/>
      <c r="H76" s="75"/>
      <c r="I76" s="75"/>
      <c r="J76" s="75"/>
      <c r="K76" s="75"/>
      <c r="L76" s="75"/>
      <c r="M76" s="75"/>
      <c r="N76" s="75"/>
      <c r="O76" s="74"/>
      <c r="P76" s="395"/>
    </row>
    <row r="77" spans="1:16" s="576" customFormat="1" ht="21.95" customHeight="1">
      <c r="A77" s="299"/>
      <c r="B77" s="574" t="s">
        <v>1648</v>
      </c>
      <c r="C77" s="577"/>
      <c r="D77" s="578"/>
      <c r="E77" s="579"/>
      <c r="F77" s="76">
        <v>0</v>
      </c>
      <c r="G77" s="575"/>
      <c r="H77" s="575"/>
      <c r="I77" s="575"/>
      <c r="J77" s="575"/>
      <c r="K77" s="575"/>
      <c r="L77" s="575"/>
      <c r="M77" s="575"/>
      <c r="N77" s="575"/>
      <c r="O77" s="577"/>
      <c r="P77" s="395"/>
    </row>
    <row r="78" spans="1:16" s="576" customFormat="1" ht="21.95" customHeight="1">
      <c r="A78" s="573"/>
      <c r="B78" s="73">
        <v>410</v>
      </c>
      <c r="C78" s="49" t="s">
        <v>1438</v>
      </c>
      <c r="D78" s="50" t="s">
        <v>1439</v>
      </c>
      <c r="E78" s="26" t="s">
        <v>74</v>
      </c>
      <c r="F78" s="76">
        <v>92</v>
      </c>
      <c r="G78" s="75"/>
      <c r="H78" s="75"/>
      <c r="I78" s="75"/>
      <c r="J78" s="75"/>
      <c r="K78" s="75"/>
      <c r="L78" s="75"/>
      <c r="M78" s="75"/>
      <c r="N78" s="75"/>
      <c r="O78" s="74"/>
      <c r="P78" s="395"/>
    </row>
    <row r="79" spans="1:16" s="576" customFormat="1" ht="21.95" customHeight="1">
      <c r="A79" s="573"/>
      <c r="B79" s="73">
        <v>414</v>
      </c>
      <c r="C79" s="49" t="s">
        <v>1441</v>
      </c>
      <c r="D79" s="50" t="s">
        <v>1393</v>
      </c>
      <c r="E79" s="26" t="s">
        <v>74</v>
      </c>
      <c r="F79" s="76">
        <v>12</v>
      </c>
      <c r="G79" s="75"/>
      <c r="H79" s="75"/>
      <c r="I79" s="75"/>
      <c r="J79" s="75"/>
      <c r="K79" s="75"/>
      <c r="L79" s="75"/>
      <c r="M79" s="75"/>
      <c r="N79" s="75"/>
      <c r="O79" s="74"/>
      <c r="P79" s="395"/>
    </row>
    <row r="80" spans="1:16" s="576" customFormat="1" ht="21.95" customHeight="1">
      <c r="A80" s="573"/>
      <c r="B80" s="73"/>
      <c r="C80" s="49"/>
      <c r="D80" s="50"/>
      <c r="E80" s="26"/>
      <c r="F80" s="76">
        <v>0</v>
      </c>
      <c r="G80" s="75"/>
      <c r="H80" s="75"/>
      <c r="I80" s="75"/>
      <c r="J80" s="75"/>
      <c r="K80" s="75"/>
      <c r="L80" s="75"/>
      <c r="M80" s="75"/>
      <c r="N80" s="75"/>
      <c r="O80" s="74"/>
      <c r="P80" s="395"/>
    </row>
    <row r="81" spans="1:16" s="576" customFormat="1" ht="21.95" customHeight="1">
      <c r="A81" s="573"/>
      <c r="B81" s="574" t="s">
        <v>1649</v>
      </c>
      <c r="C81" s="49"/>
      <c r="D81" s="50"/>
      <c r="E81" s="26"/>
      <c r="F81" s="76">
        <v>0</v>
      </c>
      <c r="G81" s="75"/>
      <c r="H81" s="75"/>
      <c r="I81" s="75"/>
      <c r="J81" s="75"/>
      <c r="K81" s="75"/>
      <c r="L81" s="75"/>
      <c r="M81" s="75"/>
      <c r="N81" s="575"/>
      <c r="O81" s="74"/>
      <c r="P81" s="395"/>
    </row>
    <row r="82" spans="1:16" s="576" customFormat="1" ht="21.95" customHeight="1">
      <c r="A82" s="573"/>
      <c r="B82" s="73">
        <v>417</v>
      </c>
      <c r="C82" s="49" t="s">
        <v>1442</v>
      </c>
      <c r="D82" s="50" t="s">
        <v>1447</v>
      </c>
      <c r="E82" s="26" t="s">
        <v>1565</v>
      </c>
      <c r="F82" s="76">
        <v>46</v>
      </c>
      <c r="G82" s="75"/>
      <c r="H82" s="75"/>
      <c r="I82" s="75"/>
      <c r="J82" s="75"/>
      <c r="K82" s="75"/>
      <c r="L82" s="75"/>
      <c r="M82" s="75"/>
      <c r="N82" s="75"/>
      <c r="O82" s="74"/>
      <c r="P82" s="395"/>
    </row>
    <row r="83" spans="1:16" s="576" customFormat="1" ht="21.95" customHeight="1">
      <c r="A83" s="573"/>
      <c r="B83" s="73"/>
      <c r="C83" s="50"/>
      <c r="D83" s="50"/>
      <c r="E83" s="26"/>
      <c r="F83" s="76">
        <v>0</v>
      </c>
      <c r="G83" s="75"/>
      <c r="H83" s="75"/>
      <c r="I83" s="75"/>
      <c r="J83" s="75"/>
      <c r="K83" s="75"/>
      <c r="L83" s="75"/>
      <c r="M83" s="75"/>
      <c r="N83" s="75"/>
      <c r="O83" s="74"/>
      <c r="P83" s="395"/>
    </row>
    <row r="84" spans="1:16" s="576" customFormat="1" ht="21.95" customHeight="1">
      <c r="A84" s="573"/>
      <c r="B84" s="574" t="s">
        <v>1650</v>
      </c>
      <c r="C84" s="50"/>
      <c r="D84" s="50"/>
      <c r="E84" s="26"/>
      <c r="F84" s="76">
        <v>0</v>
      </c>
      <c r="G84" s="75"/>
      <c r="H84" s="75"/>
      <c r="I84" s="75"/>
      <c r="J84" s="75"/>
      <c r="K84" s="75"/>
      <c r="L84" s="75"/>
      <c r="M84" s="75"/>
      <c r="N84" s="575"/>
      <c r="O84" s="74"/>
      <c r="P84" s="395"/>
    </row>
    <row r="85" spans="1:16" s="576" customFormat="1" ht="21.95" customHeight="1">
      <c r="A85" s="573"/>
      <c r="B85" s="73">
        <v>401</v>
      </c>
      <c r="C85" s="49" t="s">
        <v>1435</v>
      </c>
      <c r="D85" s="50" t="s">
        <v>1598</v>
      </c>
      <c r="E85" s="386" t="s">
        <v>38</v>
      </c>
      <c r="F85" s="76">
        <v>41</v>
      </c>
      <c r="G85" s="75"/>
      <c r="H85" s="75"/>
      <c r="I85" s="75"/>
      <c r="J85" s="75"/>
      <c r="K85" s="75"/>
      <c r="L85" s="75"/>
      <c r="M85" s="75"/>
      <c r="N85" s="75"/>
      <c r="O85" s="74"/>
      <c r="P85" s="395"/>
    </row>
    <row r="86" spans="1:16" s="576" customFormat="1" ht="21.95" customHeight="1">
      <c r="A86" s="573"/>
      <c r="B86" s="73">
        <v>401</v>
      </c>
      <c r="C86" s="49" t="s">
        <v>1435</v>
      </c>
      <c r="D86" s="50" t="s">
        <v>1599</v>
      </c>
      <c r="E86" s="386" t="s">
        <v>38</v>
      </c>
      <c r="F86" s="76">
        <v>5</v>
      </c>
      <c r="G86" s="75"/>
      <c r="H86" s="75"/>
      <c r="I86" s="75"/>
      <c r="J86" s="75"/>
      <c r="K86" s="75"/>
      <c r="L86" s="75"/>
      <c r="M86" s="75"/>
      <c r="N86" s="75"/>
      <c r="O86" s="74"/>
      <c r="P86" s="395"/>
    </row>
    <row r="87" spans="1:16" s="576" customFormat="1" ht="21.95" customHeight="1">
      <c r="A87" s="573"/>
      <c r="B87" s="73">
        <v>423</v>
      </c>
      <c r="C87" s="49" t="s">
        <v>1449</v>
      </c>
      <c r="D87" s="50" t="s">
        <v>1450</v>
      </c>
      <c r="E87" s="386" t="s">
        <v>78</v>
      </c>
      <c r="F87" s="76">
        <v>1020</v>
      </c>
      <c r="G87" s="75"/>
      <c r="H87" s="75"/>
      <c r="I87" s="75"/>
      <c r="J87" s="75"/>
      <c r="K87" s="75"/>
      <c r="L87" s="75"/>
      <c r="M87" s="75"/>
      <c r="N87" s="75"/>
      <c r="O87" s="74"/>
      <c r="P87" s="395"/>
    </row>
    <row r="88" spans="1:16" s="576" customFormat="1" ht="21.95" customHeight="1">
      <c r="A88" s="573"/>
      <c r="B88" s="73">
        <v>303</v>
      </c>
      <c r="C88" s="49" t="s">
        <v>1430</v>
      </c>
      <c r="D88" s="50" t="s">
        <v>1663</v>
      </c>
      <c r="E88" s="386" t="s">
        <v>78</v>
      </c>
      <c r="F88" s="76">
        <v>790</v>
      </c>
      <c r="G88" s="75"/>
      <c r="H88" s="75"/>
      <c r="I88" s="75"/>
      <c r="J88" s="75"/>
      <c r="K88" s="75"/>
      <c r="L88" s="75"/>
      <c r="M88" s="75"/>
      <c r="N88" s="75"/>
      <c r="O88" s="74"/>
      <c r="P88" s="395"/>
    </row>
    <row r="89" spans="1:16" s="576" customFormat="1" ht="21.75" customHeight="1">
      <c r="A89" s="573"/>
      <c r="B89" s="583"/>
      <c r="C89" s="584"/>
      <c r="D89" s="585"/>
      <c r="E89" s="375"/>
      <c r="F89" s="586">
        <v>0</v>
      </c>
      <c r="G89" s="587"/>
      <c r="H89" s="587"/>
      <c r="I89" s="587"/>
      <c r="J89" s="587"/>
      <c r="K89" s="587"/>
      <c r="L89" s="587"/>
      <c r="M89" s="587"/>
      <c r="N89" s="587"/>
      <c r="O89" s="588"/>
      <c r="P89" s="395"/>
    </row>
    <row r="90" spans="1:16" s="576" customFormat="1" ht="21.95" customHeight="1">
      <c r="A90" s="573"/>
      <c r="B90" s="574" t="s">
        <v>1651</v>
      </c>
      <c r="C90" s="49"/>
      <c r="D90" s="50"/>
      <c r="E90" s="26"/>
      <c r="F90" s="76">
        <v>0</v>
      </c>
      <c r="G90" s="75"/>
      <c r="H90" s="75"/>
      <c r="I90" s="75"/>
      <c r="J90" s="75"/>
      <c r="K90" s="75"/>
      <c r="L90" s="75"/>
      <c r="M90" s="75"/>
      <c r="N90" s="575"/>
      <c r="O90" s="74"/>
      <c r="P90" s="395"/>
    </row>
    <row r="91" spans="1:16" s="576" customFormat="1" ht="21.95" customHeight="1">
      <c r="A91" s="573"/>
      <c r="B91" s="73">
        <v>438</v>
      </c>
      <c r="C91" s="49" t="s">
        <v>1711</v>
      </c>
      <c r="D91" s="50" t="s">
        <v>1709</v>
      </c>
      <c r="E91" s="386" t="s">
        <v>38</v>
      </c>
      <c r="F91" s="76">
        <v>9</v>
      </c>
      <c r="G91" s="75"/>
      <c r="H91" s="75"/>
      <c r="I91" s="75"/>
      <c r="J91" s="75"/>
      <c r="K91" s="75"/>
      <c r="L91" s="75"/>
      <c r="M91" s="75"/>
      <c r="N91" s="75"/>
      <c r="O91" s="74"/>
      <c r="P91" s="395"/>
    </row>
    <row r="92" spans="1:16" s="576" customFormat="1" ht="21.95" customHeight="1">
      <c r="A92" s="573"/>
      <c r="B92" s="73">
        <v>433</v>
      </c>
      <c r="C92" s="49" t="s">
        <v>1705</v>
      </c>
      <c r="D92" s="50" t="s">
        <v>1701</v>
      </c>
      <c r="E92" s="386" t="s">
        <v>38</v>
      </c>
      <c r="F92" s="76">
        <v>46</v>
      </c>
      <c r="G92" s="75"/>
      <c r="H92" s="75"/>
      <c r="I92" s="75"/>
      <c r="J92" s="75"/>
      <c r="K92" s="75"/>
      <c r="L92" s="75"/>
      <c r="M92" s="75"/>
      <c r="N92" s="75"/>
      <c r="O92" s="74"/>
      <c r="P92" s="395"/>
    </row>
    <row r="93" spans="1:16" s="576" customFormat="1" ht="21.95" customHeight="1">
      <c r="A93" s="573"/>
      <c r="B93" s="73">
        <v>433</v>
      </c>
      <c r="C93" s="49" t="s">
        <v>1705</v>
      </c>
      <c r="D93" s="50" t="s">
        <v>1703</v>
      </c>
      <c r="E93" s="386" t="s">
        <v>38</v>
      </c>
      <c r="F93" s="76">
        <v>9</v>
      </c>
      <c r="G93" s="75"/>
      <c r="H93" s="75"/>
      <c r="I93" s="75"/>
      <c r="J93" s="75"/>
      <c r="K93" s="75"/>
      <c r="L93" s="75"/>
      <c r="M93" s="75"/>
      <c r="N93" s="75"/>
      <c r="O93" s="74"/>
      <c r="P93" s="395"/>
    </row>
    <row r="94" spans="1:16" s="576" customFormat="1" ht="21.95" customHeight="1">
      <c r="A94" s="573"/>
      <c r="B94" s="73">
        <v>437</v>
      </c>
      <c r="C94" s="49" t="s">
        <v>1733</v>
      </c>
      <c r="D94" s="50" t="s">
        <v>343</v>
      </c>
      <c r="E94" s="386" t="s">
        <v>78</v>
      </c>
      <c r="F94" s="76">
        <v>735</v>
      </c>
      <c r="G94" s="75"/>
      <c r="H94" s="75"/>
      <c r="I94" s="75"/>
      <c r="J94" s="75"/>
      <c r="K94" s="75"/>
      <c r="L94" s="75"/>
      <c r="M94" s="75"/>
      <c r="N94" s="75"/>
      <c r="O94" s="74"/>
      <c r="P94" s="395"/>
    </row>
    <row r="95" spans="1:16" s="576" customFormat="1" ht="21.95" customHeight="1">
      <c r="A95" s="573"/>
      <c r="B95" s="73">
        <v>303</v>
      </c>
      <c r="C95" s="49" t="s">
        <v>1430</v>
      </c>
      <c r="D95" s="50" t="s">
        <v>1663</v>
      </c>
      <c r="E95" s="386" t="s">
        <v>78</v>
      </c>
      <c r="F95" s="76">
        <v>505</v>
      </c>
      <c r="G95" s="75"/>
      <c r="H95" s="75"/>
      <c r="I95" s="75"/>
      <c r="J95" s="75"/>
      <c r="K95" s="75"/>
      <c r="L95" s="75"/>
      <c r="M95" s="75"/>
      <c r="N95" s="75"/>
      <c r="O95" s="74"/>
      <c r="P95" s="395"/>
    </row>
    <row r="96" spans="1:16" s="576" customFormat="1" ht="21.95" customHeight="1">
      <c r="A96" s="573"/>
      <c r="B96" s="612">
        <v>441</v>
      </c>
      <c r="C96" s="618" t="s">
        <v>1604</v>
      </c>
      <c r="D96" s="613" t="s">
        <v>2363</v>
      </c>
      <c r="E96" s="619" t="s">
        <v>38</v>
      </c>
      <c r="F96" s="614">
        <v>12</v>
      </c>
      <c r="G96" s="615"/>
      <c r="H96" s="615"/>
      <c r="I96" s="615"/>
      <c r="J96" s="615"/>
      <c r="K96" s="615"/>
      <c r="L96" s="615"/>
      <c r="M96" s="615"/>
      <c r="N96" s="615"/>
      <c r="O96" s="616"/>
      <c r="P96" s="395"/>
    </row>
    <row r="97" spans="1:16" s="576" customFormat="1" ht="21.95" customHeight="1">
      <c r="A97" s="573"/>
      <c r="B97" s="726">
        <v>442</v>
      </c>
      <c r="C97" s="715" t="s">
        <v>2371</v>
      </c>
      <c r="D97" s="547" t="s">
        <v>2364</v>
      </c>
      <c r="E97" s="608" t="s">
        <v>74</v>
      </c>
      <c r="F97" s="609">
        <v>12</v>
      </c>
      <c r="G97" s="610"/>
      <c r="H97" s="610"/>
      <c r="I97" s="610"/>
      <c r="J97" s="610"/>
      <c r="K97" s="610"/>
      <c r="L97" s="610"/>
      <c r="M97" s="610"/>
      <c r="N97" s="610"/>
      <c r="O97" s="611"/>
      <c r="P97" s="395"/>
    </row>
    <row r="98" spans="1:16" s="576" customFormat="1" ht="21.95" customHeight="1">
      <c r="A98" s="573"/>
      <c r="B98" s="73">
        <v>443</v>
      </c>
      <c r="C98" s="49" t="s">
        <v>2373</v>
      </c>
      <c r="D98" s="50" t="s">
        <v>2365</v>
      </c>
      <c r="E98" s="386" t="s">
        <v>79</v>
      </c>
      <c r="F98" s="76">
        <v>12</v>
      </c>
      <c r="G98" s="75"/>
      <c r="H98" s="75"/>
      <c r="I98" s="75"/>
      <c r="J98" s="75"/>
      <c r="K98" s="75"/>
      <c r="L98" s="75"/>
      <c r="M98" s="75"/>
      <c r="N98" s="75"/>
      <c r="O98" s="74"/>
      <c r="P98" s="395"/>
    </row>
    <row r="99" spans="1:16" s="576" customFormat="1" ht="21.95" customHeight="1">
      <c r="A99" s="573"/>
      <c r="B99" s="73">
        <v>444</v>
      </c>
      <c r="C99" s="49" t="s">
        <v>2375</v>
      </c>
      <c r="D99" s="50" t="s">
        <v>2366</v>
      </c>
      <c r="E99" s="386" t="s">
        <v>38</v>
      </c>
      <c r="F99" s="76">
        <v>12</v>
      </c>
      <c r="G99" s="75"/>
      <c r="H99" s="75"/>
      <c r="I99" s="75"/>
      <c r="J99" s="75"/>
      <c r="K99" s="75"/>
      <c r="L99" s="75"/>
      <c r="M99" s="75"/>
      <c r="N99" s="75"/>
      <c r="O99" s="74"/>
      <c r="P99" s="395"/>
    </row>
    <row r="100" spans="1:16" s="576" customFormat="1" ht="21.95" customHeight="1">
      <c r="A100" s="573"/>
      <c r="B100" s="73">
        <v>445</v>
      </c>
      <c r="C100" s="49" t="s">
        <v>2472</v>
      </c>
      <c r="D100" s="50" t="s">
        <v>2474</v>
      </c>
      <c r="E100" s="386" t="s">
        <v>38</v>
      </c>
      <c r="F100" s="76">
        <v>12</v>
      </c>
      <c r="G100" s="75"/>
      <c r="H100" s="75"/>
      <c r="I100" s="75"/>
      <c r="J100" s="75"/>
      <c r="K100" s="75"/>
      <c r="L100" s="75"/>
      <c r="M100" s="75"/>
      <c r="N100" s="75"/>
      <c r="O100" s="74"/>
      <c r="P100" s="395"/>
    </row>
    <row r="101" spans="1:16" s="576" customFormat="1" ht="21.95" customHeight="1">
      <c r="A101" s="573"/>
      <c r="B101" s="73">
        <v>440</v>
      </c>
      <c r="C101" s="49" t="s">
        <v>1691</v>
      </c>
      <c r="D101" s="50" t="s">
        <v>1690</v>
      </c>
      <c r="E101" s="386" t="s">
        <v>79</v>
      </c>
      <c r="F101" s="76">
        <v>138</v>
      </c>
      <c r="G101" s="75"/>
      <c r="H101" s="75"/>
      <c r="I101" s="75"/>
      <c r="J101" s="75"/>
      <c r="K101" s="75"/>
      <c r="L101" s="75"/>
      <c r="M101" s="75"/>
      <c r="N101" s="75"/>
      <c r="O101" s="74"/>
      <c r="P101" s="395"/>
    </row>
    <row r="102" spans="1:16" s="576" customFormat="1" ht="21.95" customHeight="1">
      <c r="A102" s="573"/>
      <c r="B102" s="73"/>
      <c r="C102" s="49"/>
      <c r="D102" s="50"/>
      <c r="E102" s="386"/>
      <c r="F102" s="76"/>
      <c r="G102" s="75"/>
      <c r="H102" s="75"/>
      <c r="I102" s="75"/>
      <c r="J102" s="75"/>
      <c r="K102" s="75"/>
      <c r="L102" s="75"/>
      <c r="M102" s="75"/>
      <c r="N102" s="75"/>
      <c r="O102" s="74"/>
      <c r="P102" s="395"/>
    </row>
    <row r="103" spans="1:16" s="576" customFormat="1" ht="21.95" customHeight="1">
      <c r="A103" s="573"/>
      <c r="B103" s="574" t="s">
        <v>1981</v>
      </c>
      <c r="C103" s="49"/>
      <c r="D103" s="50"/>
      <c r="E103" s="26"/>
      <c r="F103" s="76">
        <v>0</v>
      </c>
      <c r="G103" s="75"/>
      <c r="H103" s="75"/>
      <c r="I103" s="75"/>
      <c r="J103" s="75"/>
      <c r="K103" s="75"/>
      <c r="L103" s="75"/>
      <c r="M103" s="75"/>
      <c r="N103" s="575"/>
      <c r="O103" s="74"/>
      <c r="P103" s="395"/>
    </row>
    <row r="104" spans="1:16" s="576" customFormat="1" ht="21.95" customHeight="1">
      <c r="A104" s="573"/>
      <c r="B104" s="73">
        <v>621</v>
      </c>
      <c r="C104" s="49" t="s">
        <v>1983</v>
      </c>
      <c r="D104" s="50" t="s">
        <v>1917</v>
      </c>
      <c r="E104" s="386" t="s">
        <v>74</v>
      </c>
      <c r="F104" s="76">
        <v>41</v>
      </c>
      <c r="G104" s="75"/>
      <c r="H104" s="75"/>
      <c r="I104" s="75"/>
      <c r="J104" s="75"/>
      <c r="K104" s="75"/>
      <c r="L104" s="75"/>
      <c r="M104" s="75"/>
      <c r="N104" s="75"/>
      <c r="O104" s="74"/>
      <c r="P104" s="395"/>
    </row>
    <row r="105" spans="1:16" s="576" customFormat="1" ht="21.95" customHeight="1">
      <c r="A105" s="573"/>
      <c r="B105" s="73"/>
      <c r="C105" s="49"/>
      <c r="D105" s="50"/>
      <c r="E105" s="386"/>
      <c r="F105" s="76"/>
      <c r="G105" s="75"/>
      <c r="H105" s="75"/>
      <c r="I105" s="75"/>
      <c r="J105" s="75"/>
      <c r="K105" s="75"/>
      <c r="L105" s="75"/>
      <c r="M105" s="75"/>
      <c r="N105" s="75"/>
      <c r="O105" s="74"/>
      <c r="P105" s="395"/>
    </row>
    <row r="106" spans="1:16" ht="21.95" customHeight="1">
      <c r="A106" s="306"/>
      <c r="B106" s="530" t="s">
        <v>2425</v>
      </c>
      <c r="C106" s="89"/>
      <c r="D106" s="90"/>
      <c r="E106" s="91"/>
      <c r="F106" s="90"/>
      <c r="G106" s="92"/>
      <c r="H106" s="92"/>
      <c r="I106" s="92"/>
      <c r="J106" s="92"/>
      <c r="K106" s="92"/>
      <c r="L106" s="92"/>
      <c r="M106" s="92"/>
      <c r="N106" s="92"/>
      <c r="O106" s="90"/>
    </row>
    <row r="107" spans="1:16" s="576" customFormat="1" ht="21.95" customHeight="1">
      <c r="A107" s="573"/>
      <c r="B107" s="574" t="s">
        <v>2426</v>
      </c>
      <c r="C107" s="49"/>
      <c r="D107" s="50"/>
      <c r="E107" s="26"/>
      <c r="F107" s="76">
        <v>0</v>
      </c>
      <c r="G107" s="75"/>
      <c r="H107" s="75"/>
      <c r="I107" s="75"/>
      <c r="J107" s="75"/>
      <c r="K107" s="75"/>
      <c r="L107" s="75"/>
      <c r="M107" s="75"/>
      <c r="N107" s="575"/>
      <c r="O107" s="74"/>
      <c r="P107" s="395"/>
    </row>
    <row r="108" spans="1:16" ht="21.95" customHeight="1">
      <c r="A108" s="306"/>
      <c r="B108" s="574" t="s">
        <v>2423</v>
      </c>
      <c r="C108" s="50"/>
      <c r="D108" s="50"/>
      <c r="E108" s="386"/>
      <c r="F108" s="76"/>
      <c r="G108" s="75"/>
      <c r="H108" s="75"/>
      <c r="I108" s="75"/>
      <c r="J108" s="75"/>
      <c r="K108" s="75"/>
      <c r="L108" s="75"/>
      <c r="M108" s="75"/>
      <c r="N108" s="75"/>
      <c r="O108" s="74"/>
    </row>
    <row r="109" spans="1:16" ht="21.95" customHeight="1">
      <c r="A109" s="306"/>
      <c r="B109" s="73">
        <v>339</v>
      </c>
      <c r="C109" s="50" t="s">
        <v>1429</v>
      </c>
      <c r="D109" s="50" t="s">
        <v>1434</v>
      </c>
      <c r="E109" s="386" t="s">
        <v>38</v>
      </c>
      <c r="F109" s="76">
        <v>2</v>
      </c>
      <c r="G109" s="75"/>
      <c r="H109" s="75"/>
      <c r="I109" s="75"/>
      <c r="J109" s="75"/>
      <c r="K109" s="75"/>
      <c r="L109" s="75"/>
      <c r="M109" s="75"/>
      <c r="N109" s="75"/>
      <c r="O109" s="74"/>
    </row>
    <row r="110" spans="1:16" ht="21.95" customHeight="1">
      <c r="A110" s="306"/>
      <c r="B110" s="73">
        <v>343</v>
      </c>
      <c r="C110" s="50" t="s">
        <v>1576</v>
      </c>
      <c r="D110" s="50" t="s">
        <v>1654</v>
      </c>
      <c r="E110" s="386" t="s">
        <v>78</v>
      </c>
      <c r="F110" s="76">
        <v>220</v>
      </c>
      <c r="G110" s="75"/>
      <c r="H110" s="75"/>
      <c r="I110" s="75"/>
      <c r="J110" s="75"/>
      <c r="K110" s="75"/>
      <c r="L110" s="75"/>
      <c r="M110" s="75"/>
      <c r="N110" s="75"/>
      <c r="O110" s="74"/>
    </row>
    <row r="111" spans="1:16" ht="21.95" customHeight="1">
      <c r="A111" s="306"/>
      <c r="B111" s="73">
        <v>303</v>
      </c>
      <c r="C111" s="50" t="s">
        <v>1430</v>
      </c>
      <c r="D111" s="50" t="s">
        <v>87</v>
      </c>
      <c r="E111" s="386" t="s">
        <v>78</v>
      </c>
      <c r="F111" s="76">
        <v>210</v>
      </c>
      <c r="G111" s="75"/>
      <c r="H111" s="75"/>
      <c r="I111" s="75"/>
      <c r="J111" s="75"/>
      <c r="K111" s="75"/>
      <c r="L111" s="75"/>
      <c r="M111" s="75"/>
      <c r="N111" s="75"/>
      <c r="O111" s="74"/>
    </row>
    <row r="112" spans="1:16" ht="21.95" customHeight="1">
      <c r="A112" s="306"/>
      <c r="B112" s="73"/>
      <c r="C112" s="50"/>
      <c r="D112" s="50"/>
      <c r="E112" s="386"/>
      <c r="F112" s="76"/>
      <c r="G112" s="75"/>
      <c r="H112" s="75"/>
      <c r="I112" s="75"/>
      <c r="J112" s="75"/>
      <c r="K112" s="75"/>
      <c r="L112" s="75"/>
      <c r="M112" s="75"/>
      <c r="N112" s="75"/>
      <c r="O112" s="74"/>
    </row>
    <row r="113" spans="1:16" ht="21.95" customHeight="1">
      <c r="A113" s="306"/>
      <c r="B113" s="574" t="s">
        <v>2422</v>
      </c>
      <c r="C113" s="50"/>
      <c r="D113" s="50"/>
      <c r="E113" s="386"/>
      <c r="F113" s="76"/>
      <c r="G113" s="75"/>
      <c r="H113" s="75"/>
      <c r="I113" s="75"/>
      <c r="J113" s="75"/>
      <c r="K113" s="75"/>
      <c r="L113" s="75"/>
      <c r="M113" s="75"/>
      <c r="N113" s="75"/>
      <c r="O113" s="74"/>
      <c r="P113" s="665"/>
    </row>
    <row r="114" spans="1:16" ht="21.95" customHeight="1">
      <c r="A114" s="306"/>
      <c r="B114" s="73">
        <v>105</v>
      </c>
      <c r="C114" s="50" t="s">
        <v>2337</v>
      </c>
      <c r="D114" s="50" t="s">
        <v>2057</v>
      </c>
      <c r="E114" s="386" t="s">
        <v>74</v>
      </c>
      <c r="F114" s="76">
        <v>145</v>
      </c>
      <c r="G114" s="75"/>
      <c r="H114" s="75"/>
      <c r="I114" s="75"/>
      <c r="J114" s="75"/>
      <c r="K114" s="75"/>
      <c r="L114" s="75"/>
      <c r="M114" s="75"/>
      <c r="N114" s="75"/>
      <c r="O114" s="74"/>
      <c r="P114" s="665"/>
    </row>
    <row r="115" spans="1:16" ht="21.95" customHeight="1">
      <c r="A115" s="306"/>
      <c r="B115" s="73">
        <v>104</v>
      </c>
      <c r="C115" s="50" t="s">
        <v>1405</v>
      </c>
      <c r="D115" s="50" t="s">
        <v>2057</v>
      </c>
      <c r="E115" s="386" t="s">
        <v>74</v>
      </c>
      <c r="F115" s="76">
        <v>145</v>
      </c>
      <c r="G115" s="75"/>
      <c r="H115" s="75"/>
      <c r="I115" s="75"/>
      <c r="J115" s="75"/>
      <c r="K115" s="75"/>
      <c r="L115" s="75"/>
      <c r="M115" s="75"/>
      <c r="N115" s="75"/>
      <c r="O115" s="74"/>
    </row>
    <row r="116" spans="1:16" ht="21.95" customHeight="1">
      <c r="A116" s="306"/>
      <c r="B116" s="73">
        <v>203</v>
      </c>
      <c r="C116" s="50" t="s">
        <v>2197</v>
      </c>
      <c r="D116" s="50" t="s">
        <v>1396</v>
      </c>
      <c r="E116" s="386" t="s">
        <v>74</v>
      </c>
      <c r="F116" s="76">
        <v>145</v>
      </c>
      <c r="G116" s="75"/>
      <c r="H116" s="75"/>
      <c r="I116" s="75"/>
      <c r="J116" s="75"/>
      <c r="K116" s="75"/>
      <c r="L116" s="75"/>
      <c r="M116" s="75"/>
      <c r="N116" s="75"/>
      <c r="O116" s="74"/>
    </row>
    <row r="117" spans="1:16" ht="21.95" customHeight="1">
      <c r="A117" s="306"/>
      <c r="B117" s="73">
        <v>204</v>
      </c>
      <c r="C117" s="50" t="s">
        <v>1420</v>
      </c>
      <c r="D117" s="50" t="s">
        <v>1396</v>
      </c>
      <c r="E117" s="386" t="s">
        <v>74</v>
      </c>
      <c r="F117" s="76">
        <v>145</v>
      </c>
      <c r="G117" s="75"/>
      <c r="H117" s="75"/>
      <c r="I117" s="75"/>
      <c r="J117" s="75"/>
      <c r="K117" s="75"/>
      <c r="L117" s="75"/>
      <c r="M117" s="75"/>
      <c r="N117" s="75"/>
      <c r="O117" s="74"/>
    </row>
    <row r="118" spans="1:16" ht="21.95" customHeight="1">
      <c r="A118" s="306"/>
      <c r="B118" s="73"/>
      <c r="C118" s="49"/>
      <c r="D118" s="50"/>
      <c r="E118" s="386"/>
      <c r="F118" s="76"/>
      <c r="G118" s="75"/>
      <c r="H118" s="75"/>
      <c r="I118" s="75"/>
      <c r="J118" s="75"/>
      <c r="K118" s="75"/>
      <c r="L118" s="75"/>
      <c r="M118" s="75"/>
      <c r="N118" s="75"/>
      <c r="O118" s="74"/>
    </row>
    <row r="119" spans="1:16" ht="21.95" customHeight="1">
      <c r="A119" s="306"/>
      <c r="B119" s="574" t="s">
        <v>2380</v>
      </c>
      <c r="C119" s="49"/>
      <c r="D119" s="50"/>
      <c r="E119" s="386"/>
      <c r="F119" s="76"/>
      <c r="G119" s="75"/>
      <c r="H119" s="75"/>
      <c r="I119" s="75"/>
      <c r="J119" s="75"/>
      <c r="K119" s="75"/>
      <c r="L119" s="75"/>
      <c r="M119" s="75"/>
      <c r="N119" s="75"/>
      <c r="O119" s="74"/>
    </row>
    <row r="120" spans="1:16" ht="21.95" customHeight="1">
      <c r="A120" s="306"/>
      <c r="B120" s="73">
        <v>410</v>
      </c>
      <c r="C120" s="49" t="s">
        <v>1438</v>
      </c>
      <c r="D120" s="50" t="s">
        <v>1439</v>
      </c>
      <c r="E120" s="386" t="s">
        <v>74</v>
      </c>
      <c r="F120" s="76">
        <v>12</v>
      </c>
      <c r="G120" s="75"/>
      <c r="H120" s="75"/>
      <c r="I120" s="75"/>
      <c r="J120" s="75"/>
      <c r="K120" s="75"/>
      <c r="L120" s="75"/>
      <c r="M120" s="75"/>
      <c r="N120" s="75"/>
      <c r="O120" s="74"/>
    </row>
    <row r="121" spans="1:16" ht="21.95" customHeight="1">
      <c r="A121" s="306"/>
      <c r="B121" s="73"/>
      <c r="C121" s="50"/>
      <c r="D121" s="50"/>
      <c r="E121" s="386"/>
      <c r="F121" s="76"/>
      <c r="G121" s="75"/>
      <c r="H121" s="75"/>
      <c r="I121" s="75"/>
      <c r="J121" s="75"/>
      <c r="K121" s="75"/>
      <c r="L121" s="75"/>
      <c r="M121" s="75"/>
      <c r="N121" s="75"/>
      <c r="O121" s="74"/>
    </row>
    <row r="122" spans="1:16" ht="21.95" customHeight="1">
      <c r="A122" s="306"/>
      <c r="B122" s="574" t="s">
        <v>2379</v>
      </c>
      <c r="C122" s="50"/>
      <c r="D122" s="50"/>
      <c r="E122" s="386"/>
      <c r="F122" s="76"/>
      <c r="G122" s="75"/>
      <c r="H122" s="75"/>
      <c r="I122" s="75"/>
      <c r="J122" s="75"/>
      <c r="K122" s="75"/>
      <c r="L122" s="75"/>
      <c r="M122" s="75"/>
      <c r="N122" s="75"/>
      <c r="O122" s="74"/>
    </row>
    <row r="123" spans="1:16" ht="21.95" customHeight="1">
      <c r="A123" s="306"/>
      <c r="B123" s="73">
        <v>208</v>
      </c>
      <c r="C123" s="50" t="s">
        <v>2352</v>
      </c>
      <c r="D123" s="50" t="s">
        <v>1932</v>
      </c>
      <c r="E123" s="386" t="s">
        <v>77</v>
      </c>
      <c r="F123" s="76">
        <v>4</v>
      </c>
      <c r="G123" s="75"/>
      <c r="H123" s="75"/>
      <c r="I123" s="75"/>
      <c r="J123" s="75"/>
      <c r="K123" s="75"/>
      <c r="L123" s="75"/>
      <c r="M123" s="75"/>
      <c r="N123" s="75"/>
      <c r="O123" s="74"/>
    </row>
    <row r="124" spans="1:16" ht="21.95" customHeight="1">
      <c r="A124" s="306"/>
      <c r="B124" s="73">
        <v>209</v>
      </c>
      <c r="C124" s="50" t="s">
        <v>2339</v>
      </c>
      <c r="D124" s="50" t="s">
        <v>1932</v>
      </c>
      <c r="E124" s="386" t="s">
        <v>77</v>
      </c>
      <c r="F124" s="76">
        <v>4</v>
      </c>
      <c r="G124" s="75"/>
      <c r="H124" s="75"/>
      <c r="I124" s="75"/>
      <c r="J124" s="75"/>
      <c r="K124" s="75"/>
      <c r="L124" s="75"/>
      <c r="M124" s="75"/>
      <c r="N124" s="75"/>
      <c r="O124" s="74"/>
    </row>
    <row r="125" spans="1:16" ht="21.95" customHeight="1">
      <c r="A125" s="306"/>
      <c r="B125" s="73">
        <v>210</v>
      </c>
      <c r="C125" s="50" t="s">
        <v>2351</v>
      </c>
      <c r="D125" s="50" t="s">
        <v>1493</v>
      </c>
      <c r="E125" s="386" t="s">
        <v>77</v>
      </c>
      <c r="F125" s="76">
        <v>11</v>
      </c>
      <c r="G125" s="75"/>
      <c r="H125" s="75"/>
      <c r="I125" s="75"/>
      <c r="J125" s="75"/>
      <c r="K125" s="75"/>
      <c r="L125" s="75"/>
      <c r="M125" s="75"/>
      <c r="N125" s="75"/>
      <c r="O125" s="74"/>
    </row>
    <row r="126" spans="1:16" ht="21.95" customHeight="1">
      <c r="A126" s="306"/>
      <c r="B126" s="73">
        <v>211</v>
      </c>
      <c r="C126" s="50" t="s">
        <v>1424</v>
      </c>
      <c r="D126" s="50" t="s">
        <v>1493</v>
      </c>
      <c r="E126" s="386" t="s">
        <v>77</v>
      </c>
      <c r="F126" s="76">
        <v>11</v>
      </c>
      <c r="G126" s="75"/>
      <c r="H126" s="75"/>
      <c r="I126" s="75"/>
      <c r="J126" s="75"/>
      <c r="K126" s="75"/>
      <c r="L126" s="75"/>
      <c r="M126" s="75"/>
      <c r="N126" s="75"/>
      <c r="O126" s="74"/>
    </row>
    <row r="127" spans="1:16" ht="21.95" customHeight="1">
      <c r="A127" s="306"/>
      <c r="B127" s="612"/>
      <c r="C127" s="613"/>
      <c r="D127" s="613"/>
      <c r="E127" s="619"/>
      <c r="F127" s="614"/>
      <c r="G127" s="615"/>
      <c r="H127" s="615"/>
      <c r="I127" s="615"/>
      <c r="J127" s="615"/>
      <c r="K127" s="615"/>
      <c r="L127" s="615"/>
      <c r="M127" s="615"/>
      <c r="N127" s="615"/>
      <c r="O127" s="616"/>
    </row>
    <row r="128" spans="1:16" ht="21.95" customHeight="1">
      <c r="A128" s="306"/>
      <c r="B128" s="617" t="s">
        <v>2482</v>
      </c>
      <c r="C128" s="547"/>
      <c r="D128" s="547"/>
      <c r="E128" s="608"/>
      <c r="F128" s="609"/>
      <c r="G128" s="610"/>
      <c r="H128" s="610"/>
      <c r="I128" s="610"/>
      <c r="J128" s="610"/>
      <c r="K128" s="610"/>
      <c r="L128" s="610"/>
      <c r="M128" s="610"/>
      <c r="N128" s="610"/>
      <c r="O128" s="611"/>
    </row>
    <row r="129" spans="1:15" ht="21.95" customHeight="1">
      <c r="A129" s="306"/>
      <c r="B129" s="73">
        <v>623</v>
      </c>
      <c r="C129" s="50" t="s">
        <v>2193</v>
      </c>
      <c r="D129" s="50" t="s">
        <v>1924</v>
      </c>
      <c r="E129" s="386" t="s">
        <v>74</v>
      </c>
      <c r="F129" s="76">
        <v>1</v>
      </c>
      <c r="G129" s="75"/>
      <c r="H129" s="75"/>
      <c r="I129" s="75"/>
      <c r="J129" s="75"/>
      <c r="K129" s="75"/>
      <c r="L129" s="75"/>
      <c r="M129" s="75"/>
      <c r="N129" s="75"/>
      <c r="O129" s="74"/>
    </row>
    <row r="130" spans="1:15" ht="21.95" customHeight="1">
      <c r="A130" s="306"/>
      <c r="B130" s="73">
        <v>624</v>
      </c>
      <c r="C130" s="50" t="s">
        <v>2162</v>
      </c>
      <c r="D130" s="50" t="s">
        <v>1924</v>
      </c>
      <c r="E130" s="386" t="s">
        <v>74</v>
      </c>
      <c r="F130" s="76">
        <v>1</v>
      </c>
      <c r="G130" s="75"/>
      <c r="H130" s="75"/>
      <c r="I130" s="75"/>
      <c r="J130" s="75"/>
      <c r="K130" s="75"/>
      <c r="L130" s="75"/>
      <c r="M130" s="75"/>
      <c r="N130" s="75"/>
      <c r="O130" s="74"/>
    </row>
    <row r="131" spans="1:15" ht="21.95" customHeight="1">
      <c r="A131" s="306"/>
      <c r="B131" s="73">
        <v>625</v>
      </c>
      <c r="C131" s="50" t="s">
        <v>2163</v>
      </c>
      <c r="D131" s="50" t="s">
        <v>1926</v>
      </c>
      <c r="E131" s="386" t="s">
        <v>74</v>
      </c>
      <c r="F131" s="76">
        <v>1</v>
      </c>
      <c r="G131" s="75"/>
      <c r="H131" s="75"/>
      <c r="I131" s="75"/>
      <c r="J131" s="75"/>
      <c r="K131" s="75"/>
      <c r="L131" s="75"/>
      <c r="M131" s="75"/>
      <c r="N131" s="75"/>
      <c r="O131" s="74"/>
    </row>
    <row r="132" spans="1:15" ht="21.95" customHeight="1">
      <c r="A132" s="306"/>
      <c r="B132" s="73">
        <v>626</v>
      </c>
      <c r="C132" s="50" t="s">
        <v>2406</v>
      </c>
      <c r="D132" s="50" t="s">
        <v>2408</v>
      </c>
      <c r="E132" s="386" t="s">
        <v>38</v>
      </c>
      <c r="F132" s="76">
        <v>2</v>
      </c>
      <c r="G132" s="75"/>
      <c r="H132" s="75"/>
      <c r="I132" s="75"/>
      <c r="J132" s="75"/>
      <c r="K132" s="75"/>
      <c r="L132" s="75"/>
      <c r="M132" s="75"/>
      <c r="N132" s="75"/>
      <c r="O132" s="74"/>
    </row>
    <row r="133" spans="1:15" ht="21.95" customHeight="1">
      <c r="A133" s="306"/>
      <c r="B133" s="73">
        <v>627</v>
      </c>
      <c r="C133" s="50" t="s">
        <v>2483</v>
      </c>
      <c r="D133" s="50" t="s">
        <v>2402</v>
      </c>
      <c r="E133" s="386" t="s">
        <v>38</v>
      </c>
      <c r="F133" s="76">
        <v>4</v>
      </c>
      <c r="G133" s="75"/>
      <c r="H133" s="75"/>
      <c r="I133" s="75"/>
      <c r="J133" s="75"/>
      <c r="K133" s="75"/>
      <c r="L133" s="75"/>
      <c r="M133" s="75"/>
      <c r="N133" s="75"/>
      <c r="O133" s="74"/>
    </row>
    <row r="134" spans="1:15" ht="21.95" customHeight="1">
      <c r="A134" s="306"/>
      <c r="B134" s="73">
        <v>108</v>
      </c>
      <c r="C134" s="50" t="s">
        <v>2190</v>
      </c>
      <c r="D134" s="50" t="s">
        <v>1673</v>
      </c>
      <c r="E134" s="386" t="s">
        <v>74</v>
      </c>
      <c r="F134" s="76">
        <v>1</v>
      </c>
      <c r="G134" s="75"/>
      <c r="H134" s="75"/>
      <c r="I134" s="75"/>
      <c r="J134" s="75"/>
      <c r="K134" s="75"/>
      <c r="L134" s="75"/>
      <c r="M134" s="75"/>
      <c r="N134" s="75"/>
      <c r="O134" s="74"/>
    </row>
    <row r="135" spans="1:15" ht="21.95" customHeight="1">
      <c r="A135" s="306"/>
      <c r="B135" s="73">
        <v>104</v>
      </c>
      <c r="C135" s="50" t="s">
        <v>2165</v>
      </c>
      <c r="D135" s="50" t="s">
        <v>368</v>
      </c>
      <c r="E135" s="386" t="s">
        <v>74</v>
      </c>
      <c r="F135" s="76">
        <v>2</v>
      </c>
      <c r="G135" s="75"/>
      <c r="H135" s="75"/>
      <c r="I135" s="75"/>
      <c r="J135" s="75"/>
      <c r="K135" s="75"/>
      <c r="L135" s="75"/>
      <c r="M135" s="75"/>
      <c r="N135" s="75"/>
      <c r="O135" s="74"/>
    </row>
    <row r="136" spans="1:15" ht="21.95" customHeight="1">
      <c r="A136" s="306"/>
      <c r="B136" s="73">
        <v>410</v>
      </c>
      <c r="C136" s="50" t="s">
        <v>2194</v>
      </c>
      <c r="D136" s="50" t="s">
        <v>1439</v>
      </c>
      <c r="E136" s="386" t="s">
        <v>74</v>
      </c>
      <c r="F136" s="76">
        <v>1</v>
      </c>
      <c r="G136" s="75"/>
      <c r="H136" s="75"/>
      <c r="I136" s="75"/>
      <c r="J136" s="75"/>
      <c r="K136" s="75"/>
      <c r="L136" s="75"/>
      <c r="M136" s="75"/>
      <c r="N136" s="75"/>
      <c r="O136" s="74"/>
    </row>
    <row r="137" spans="1:15" ht="21.95" customHeight="1">
      <c r="A137" s="306"/>
      <c r="B137" s="73">
        <v>414</v>
      </c>
      <c r="C137" s="50" t="s">
        <v>2195</v>
      </c>
      <c r="D137" s="50" t="s">
        <v>1393</v>
      </c>
      <c r="E137" s="386" t="s">
        <v>74</v>
      </c>
      <c r="F137" s="76">
        <v>1</v>
      </c>
      <c r="G137" s="75"/>
      <c r="H137" s="75"/>
      <c r="I137" s="75"/>
      <c r="J137" s="75"/>
      <c r="K137" s="75"/>
      <c r="L137" s="75"/>
      <c r="M137" s="75"/>
      <c r="N137" s="75"/>
      <c r="O137" s="74"/>
    </row>
    <row r="138" spans="1:15" ht="21.95" customHeight="1">
      <c r="A138" s="306"/>
      <c r="B138" s="73">
        <v>204</v>
      </c>
      <c r="C138" s="50" t="s">
        <v>2196</v>
      </c>
      <c r="D138" s="50" t="s">
        <v>1993</v>
      </c>
      <c r="E138" s="386" t="s">
        <v>74</v>
      </c>
      <c r="F138" s="76">
        <v>1</v>
      </c>
      <c r="G138" s="75"/>
      <c r="H138" s="75"/>
      <c r="I138" s="75"/>
      <c r="J138" s="75"/>
      <c r="K138" s="75"/>
      <c r="L138" s="75"/>
      <c r="M138" s="75"/>
      <c r="N138" s="75"/>
      <c r="O138" s="74"/>
    </row>
    <row r="139" spans="1:15" ht="21.95" customHeight="1">
      <c r="A139" s="306"/>
      <c r="B139" s="73">
        <v>303</v>
      </c>
      <c r="C139" s="50" t="s">
        <v>1430</v>
      </c>
      <c r="D139" s="50" t="s">
        <v>1927</v>
      </c>
      <c r="E139" s="386" t="s">
        <v>78</v>
      </c>
      <c r="F139" s="76">
        <v>50</v>
      </c>
      <c r="G139" s="75"/>
      <c r="H139" s="75"/>
      <c r="I139" s="75"/>
      <c r="J139" s="75"/>
      <c r="K139" s="75"/>
      <c r="L139" s="75"/>
      <c r="M139" s="75"/>
      <c r="N139" s="75"/>
      <c r="O139" s="74"/>
    </row>
    <row r="140" spans="1:15" ht="21.95" customHeight="1">
      <c r="A140" s="306"/>
      <c r="B140" s="73">
        <v>343</v>
      </c>
      <c r="C140" s="50" t="s">
        <v>1576</v>
      </c>
      <c r="D140" s="50" t="s">
        <v>1652</v>
      </c>
      <c r="E140" s="386" t="s">
        <v>78</v>
      </c>
      <c r="F140" s="76">
        <v>20</v>
      </c>
      <c r="G140" s="75"/>
      <c r="H140" s="75"/>
      <c r="I140" s="75"/>
      <c r="J140" s="75"/>
      <c r="K140" s="75"/>
      <c r="L140" s="75"/>
      <c r="M140" s="75"/>
      <c r="N140" s="75"/>
      <c r="O140" s="74"/>
    </row>
    <row r="141" spans="1:15" ht="21.95" customHeight="1">
      <c r="A141" s="306"/>
      <c r="B141" s="73">
        <v>335</v>
      </c>
      <c r="C141" s="50" t="s">
        <v>1995</v>
      </c>
      <c r="D141" s="50" t="s">
        <v>346</v>
      </c>
      <c r="E141" s="386" t="s">
        <v>78</v>
      </c>
      <c r="F141" s="76">
        <v>100</v>
      </c>
      <c r="G141" s="75"/>
      <c r="H141" s="75"/>
      <c r="I141" s="75"/>
      <c r="J141" s="75"/>
      <c r="K141" s="75"/>
      <c r="L141" s="75"/>
      <c r="M141" s="75"/>
      <c r="N141" s="75"/>
      <c r="O141" s="74"/>
    </row>
    <row r="142" spans="1:15" ht="21.95" customHeight="1">
      <c r="A142" s="306"/>
      <c r="B142" s="73">
        <v>633</v>
      </c>
      <c r="C142" s="50" t="s">
        <v>1928</v>
      </c>
      <c r="D142" s="50" t="s">
        <v>2355</v>
      </c>
      <c r="E142" s="386" t="s">
        <v>38</v>
      </c>
      <c r="F142" s="76">
        <v>1</v>
      </c>
      <c r="G142" s="75"/>
      <c r="H142" s="75"/>
      <c r="I142" s="75"/>
      <c r="J142" s="75"/>
      <c r="K142" s="75"/>
      <c r="L142" s="75"/>
      <c r="M142" s="75"/>
      <c r="N142" s="75"/>
      <c r="O142" s="74"/>
    </row>
    <row r="143" spans="1:15" ht="21.95" customHeight="1">
      <c r="A143" s="306"/>
      <c r="B143" s="73">
        <v>442</v>
      </c>
      <c r="C143" s="50" t="s">
        <v>2371</v>
      </c>
      <c r="D143" s="50" t="s">
        <v>2364</v>
      </c>
      <c r="E143" s="386" t="s">
        <v>74</v>
      </c>
      <c r="F143" s="76">
        <v>1</v>
      </c>
      <c r="G143" s="75"/>
      <c r="H143" s="75"/>
      <c r="I143" s="75"/>
      <c r="J143" s="75"/>
      <c r="K143" s="75"/>
      <c r="L143" s="75"/>
      <c r="M143" s="75"/>
      <c r="N143" s="75"/>
      <c r="O143" s="74"/>
    </row>
    <row r="144" spans="1:15" ht="21.95" customHeight="1">
      <c r="A144" s="306"/>
      <c r="B144" s="73">
        <v>443</v>
      </c>
      <c r="C144" s="50" t="s">
        <v>2373</v>
      </c>
      <c r="D144" s="50" t="s">
        <v>2365</v>
      </c>
      <c r="E144" s="386" t="s">
        <v>79</v>
      </c>
      <c r="F144" s="76">
        <v>1</v>
      </c>
      <c r="G144" s="75"/>
      <c r="H144" s="75"/>
      <c r="I144" s="75"/>
      <c r="J144" s="75"/>
      <c r="K144" s="75"/>
      <c r="L144" s="75"/>
      <c r="M144" s="75"/>
      <c r="N144" s="75"/>
      <c r="O144" s="74"/>
    </row>
    <row r="145" spans="1:16" ht="21.95" customHeight="1">
      <c r="A145" s="306"/>
      <c r="B145" s="73">
        <v>312</v>
      </c>
      <c r="C145" s="50" t="s">
        <v>1996</v>
      </c>
      <c r="D145" s="50" t="s">
        <v>1997</v>
      </c>
      <c r="E145" s="386" t="s">
        <v>78</v>
      </c>
      <c r="F145" s="76">
        <v>50</v>
      </c>
      <c r="G145" s="75"/>
      <c r="H145" s="75"/>
      <c r="I145" s="75"/>
      <c r="J145" s="75"/>
      <c r="K145" s="75"/>
      <c r="L145" s="75"/>
      <c r="M145" s="75"/>
      <c r="N145" s="75"/>
      <c r="O145" s="74"/>
    </row>
    <row r="146" spans="1:16" ht="21.95" customHeight="1">
      <c r="A146" s="306"/>
      <c r="B146" s="73"/>
      <c r="C146" s="50"/>
      <c r="D146" s="50"/>
      <c r="E146" s="386"/>
      <c r="F146" s="76"/>
      <c r="G146" s="75"/>
      <c r="H146" s="75"/>
      <c r="I146" s="75"/>
      <c r="J146" s="75"/>
      <c r="K146" s="75"/>
      <c r="L146" s="75"/>
      <c r="M146" s="75"/>
      <c r="N146" s="75"/>
      <c r="O146" s="74"/>
    </row>
    <row r="147" spans="1:16" ht="21.95" customHeight="1">
      <c r="A147" s="306"/>
      <c r="B147" s="574" t="s">
        <v>2421</v>
      </c>
      <c r="C147" s="50"/>
      <c r="D147" s="50"/>
      <c r="E147" s="386"/>
      <c r="F147" s="76"/>
      <c r="G147" s="75"/>
      <c r="H147" s="75"/>
      <c r="I147" s="75"/>
      <c r="J147" s="75"/>
      <c r="K147" s="75"/>
      <c r="L147" s="75"/>
      <c r="M147" s="75"/>
      <c r="N147" s="75"/>
      <c r="O147" s="74"/>
    </row>
    <row r="148" spans="1:16" ht="21.95" customHeight="1">
      <c r="A148" s="306"/>
      <c r="B148" s="73">
        <v>334</v>
      </c>
      <c r="C148" s="50" t="s">
        <v>1845</v>
      </c>
      <c r="D148" s="50" t="s">
        <v>1844</v>
      </c>
      <c r="E148" s="386" t="s">
        <v>74</v>
      </c>
      <c r="F148" s="76">
        <v>1</v>
      </c>
      <c r="G148" s="75"/>
      <c r="H148" s="75"/>
      <c r="I148" s="75"/>
      <c r="J148" s="75"/>
      <c r="K148" s="75"/>
      <c r="L148" s="75"/>
      <c r="M148" s="75"/>
      <c r="N148" s="75"/>
      <c r="O148" s="74"/>
    </row>
    <row r="149" spans="1:16" ht="21.95" customHeight="1">
      <c r="A149" s="306"/>
      <c r="B149" s="73">
        <v>333</v>
      </c>
      <c r="C149" s="50" t="s">
        <v>1431</v>
      </c>
      <c r="D149" s="50" t="s">
        <v>1844</v>
      </c>
      <c r="E149" s="386" t="s">
        <v>74</v>
      </c>
      <c r="F149" s="76">
        <v>1</v>
      </c>
      <c r="G149" s="75"/>
      <c r="H149" s="75"/>
      <c r="I149" s="75"/>
      <c r="J149" s="75"/>
      <c r="K149" s="75"/>
      <c r="L149" s="75"/>
      <c r="M149" s="75"/>
      <c r="N149" s="75"/>
      <c r="O149" s="74"/>
    </row>
    <row r="150" spans="1:16" ht="21.95" customHeight="1">
      <c r="A150" s="306"/>
      <c r="B150" s="73"/>
      <c r="C150" s="50"/>
      <c r="D150" s="50"/>
      <c r="E150" s="386"/>
      <c r="F150" s="76"/>
      <c r="G150" s="75"/>
      <c r="H150" s="75"/>
      <c r="I150" s="75"/>
      <c r="J150" s="75"/>
      <c r="K150" s="75"/>
      <c r="L150" s="75"/>
      <c r="M150" s="75"/>
      <c r="N150" s="75"/>
      <c r="O150" s="74"/>
    </row>
    <row r="151" spans="1:16" ht="21.95" customHeight="1">
      <c r="A151" s="306"/>
      <c r="B151" s="574" t="s">
        <v>2420</v>
      </c>
      <c r="C151" s="50"/>
      <c r="D151" s="50"/>
      <c r="E151" s="386"/>
      <c r="F151" s="76"/>
      <c r="G151" s="75"/>
      <c r="H151" s="75"/>
      <c r="I151" s="75"/>
      <c r="J151" s="75"/>
      <c r="K151" s="75"/>
      <c r="L151" s="75"/>
      <c r="M151" s="75"/>
      <c r="N151" s="75"/>
      <c r="O151" s="74"/>
    </row>
    <row r="152" spans="1:16" ht="21.95" customHeight="1">
      <c r="A152" s="306"/>
      <c r="B152" s="73">
        <v>621</v>
      </c>
      <c r="C152" s="50" t="s">
        <v>2431</v>
      </c>
      <c r="D152" s="50" t="s">
        <v>1917</v>
      </c>
      <c r="E152" s="386" t="s">
        <v>74</v>
      </c>
      <c r="F152" s="76">
        <v>33</v>
      </c>
      <c r="G152" s="75"/>
      <c r="H152" s="75"/>
      <c r="I152" s="75"/>
      <c r="J152" s="75"/>
      <c r="K152" s="75"/>
      <c r="L152" s="75"/>
      <c r="M152" s="75"/>
      <c r="N152" s="75"/>
      <c r="O152" s="74"/>
    </row>
    <row r="153" spans="1:16" ht="21.95" customHeight="1">
      <c r="A153" s="306"/>
      <c r="B153" s="73">
        <v>622</v>
      </c>
      <c r="C153" s="50" t="s">
        <v>2432</v>
      </c>
      <c r="D153" s="50" t="s">
        <v>1922</v>
      </c>
      <c r="E153" s="386" t="s">
        <v>74</v>
      </c>
      <c r="F153" s="76">
        <v>1</v>
      </c>
      <c r="G153" s="75"/>
      <c r="H153" s="75"/>
      <c r="I153" s="75"/>
      <c r="J153" s="75"/>
      <c r="K153" s="75"/>
      <c r="L153" s="75"/>
      <c r="M153" s="75"/>
      <c r="N153" s="75"/>
      <c r="O153" s="74"/>
    </row>
    <row r="154" spans="1:16" ht="21.95" customHeight="1">
      <c r="A154" s="306"/>
      <c r="B154" s="73"/>
      <c r="C154" s="50"/>
      <c r="D154" s="50"/>
      <c r="E154" s="386"/>
      <c r="F154" s="76"/>
      <c r="G154" s="75"/>
      <c r="H154" s="75"/>
      <c r="I154" s="75"/>
      <c r="J154" s="75"/>
      <c r="K154" s="75"/>
      <c r="L154" s="75"/>
      <c r="M154" s="75"/>
      <c r="N154" s="75"/>
      <c r="O154" s="74"/>
    </row>
    <row r="155" spans="1:16" s="576" customFormat="1" ht="21.95" customHeight="1">
      <c r="A155" s="573"/>
      <c r="B155" s="574" t="s">
        <v>2424</v>
      </c>
      <c r="C155" s="49"/>
      <c r="D155" s="50"/>
      <c r="E155" s="26"/>
      <c r="F155" s="76"/>
      <c r="G155" s="75"/>
      <c r="H155" s="75"/>
      <c r="I155" s="75"/>
      <c r="J155" s="75"/>
      <c r="K155" s="75"/>
      <c r="L155" s="75"/>
      <c r="M155" s="75"/>
      <c r="N155" s="575"/>
      <c r="O155" s="74"/>
      <c r="P155" s="395"/>
    </row>
    <row r="156" spans="1:16" ht="21.95" customHeight="1">
      <c r="A156" s="306"/>
      <c r="B156" s="73">
        <v>701</v>
      </c>
      <c r="C156" s="50" t="s">
        <v>1839</v>
      </c>
      <c r="D156" s="50" t="s">
        <v>1862</v>
      </c>
      <c r="E156" s="386" t="s">
        <v>38</v>
      </c>
      <c r="F156" s="76">
        <v>1</v>
      </c>
      <c r="G156" s="75"/>
      <c r="H156" s="75"/>
      <c r="I156" s="75"/>
      <c r="J156" s="75"/>
      <c r="K156" s="75"/>
      <c r="L156" s="75"/>
      <c r="M156" s="75"/>
      <c r="N156" s="75"/>
      <c r="O156" s="74"/>
    </row>
    <row r="157" spans="1:16" ht="21.95" customHeight="1">
      <c r="A157" s="306"/>
      <c r="B157" s="73">
        <v>702</v>
      </c>
      <c r="C157" s="50" t="s">
        <v>1872</v>
      </c>
      <c r="D157" s="50" t="s">
        <v>1863</v>
      </c>
      <c r="E157" s="386" t="s">
        <v>38</v>
      </c>
      <c r="F157" s="76">
        <v>1</v>
      </c>
      <c r="G157" s="75"/>
      <c r="H157" s="75"/>
      <c r="I157" s="75"/>
      <c r="J157" s="75"/>
      <c r="K157" s="75"/>
      <c r="L157" s="75"/>
      <c r="M157" s="75"/>
      <c r="N157" s="75"/>
      <c r="O157" s="74"/>
    </row>
    <row r="158" spans="1:16" ht="21.95" customHeight="1">
      <c r="A158" s="306"/>
      <c r="B158" s="612">
        <v>703</v>
      </c>
      <c r="C158" s="613" t="s">
        <v>1870</v>
      </c>
      <c r="D158" s="613" t="s">
        <v>1818</v>
      </c>
      <c r="E158" s="619" t="s">
        <v>38</v>
      </c>
      <c r="F158" s="614">
        <v>1</v>
      </c>
      <c r="G158" s="615"/>
      <c r="H158" s="615"/>
      <c r="I158" s="615"/>
      <c r="J158" s="615"/>
      <c r="K158" s="615"/>
      <c r="L158" s="615"/>
      <c r="M158" s="615"/>
      <c r="N158" s="615"/>
      <c r="O158" s="616"/>
    </row>
    <row r="159" spans="1:16" ht="21.95" customHeight="1">
      <c r="A159" s="306"/>
      <c r="B159" s="726">
        <v>704</v>
      </c>
      <c r="C159" s="547" t="s">
        <v>1860</v>
      </c>
      <c r="D159" s="547" t="s">
        <v>1819</v>
      </c>
      <c r="E159" s="608" t="s">
        <v>38</v>
      </c>
      <c r="F159" s="609">
        <v>1</v>
      </c>
      <c r="G159" s="610"/>
      <c r="H159" s="610"/>
      <c r="I159" s="610"/>
      <c r="J159" s="610"/>
      <c r="K159" s="610"/>
      <c r="L159" s="610"/>
      <c r="M159" s="610"/>
      <c r="N159" s="610"/>
      <c r="O159" s="611"/>
    </row>
    <row r="160" spans="1:16" ht="21.95" customHeight="1">
      <c r="A160" s="306"/>
      <c r="B160" s="73">
        <v>705</v>
      </c>
      <c r="C160" s="50" t="s">
        <v>2369</v>
      </c>
      <c r="D160" s="50" t="s">
        <v>1819</v>
      </c>
      <c r="E160" s="386" t="s">
        <v>38</v>
      </c>
      <c r="F160" s="76">
        <v>1</v>
      </c>
      <c r="G160" s="75"/>
      <c r="H160" s="75"/>
      <c r="I160" s="75"/>
      <c r="J160" s="75"/>
      <c r="K160" s="75"/>
      <c r="L160" s="75"/>
      <c r="M160" s="75"/>
      <c r="N160" s="75"/>
      <c r="O160" s="74"/>
    </row>
    <row r="161" spans="1:15" ht="21.95" customHeight="1">
      <c r="A161" s="306"/>
      <c r="B161" s="73">
        <v>721</v>
      </c>
      <c r="C161" s="50" t="s">
        <v>2438</v>
      </c>
      <c r="D161" s="50" t="s">
        <v>2358</v>
      </c>
      <c r="E161" s="386" t="s">
        <v>38</v>
      </c>
      <c r="F161" s="76">
        <v>1</v>
      </c>
      <c r="G161" s="75"/>
      <c r="H161" s="75"/>
      <c r="I161" s="75"/>
      <c r="J161" s="75"/>
      <c r="K161" s="75"/>
      <c r="L161" s="75"/>
      <c r="M161" s="75"/>
      <c r="N161" s="75"/>
      <c r="O161" s="74"/>
    </row>
    <row r="162" spans="1:15" ht="21.95" customHeight="1">
      <c r="A162" s="306"/>
      <c r="B162" s="73">
        <v>706</v>
      </c>
      <c r="C162" s="50" t="s">
        <v>2404</v>
      </c>
      <c r="D162" s="50" t="s">
        <v>2405</v>
      </c>
      <c r="E162" s="386" t="s">
        <v>38</v>
      </c>
      <c r="F162" s="76">
        <v>1</v>
      </c>
      <c r="G162" s="75"/>
      <c r="H162" s="75"/>
      <c r="I162" s="75"/>
      <c r="J162" s="75"/>
      <c r="K162" s="75"/>
      <c r="L162" s="75"/>
      <c r="M162" s="75"/>
      <c r="N162" s="75"/>
      <c r="O162" s="74"/>
    </row>
    <row r="163" spans="1:15" ht="21.95" customHeight="1">
      <c r="A163" s="306"/>
      <c r="B163" s="73">
        <v>707</v>
      </c>
      <c r="C163" s="50" t="s">
        <v>2484</v>
      </c>
      <c r="D163" s="50" t="s">
        <v>1823</v>
      </c>
      <c r="E163" s="386" t="s">
        <v>38</v>
      </c>
      <c r="F163" s="76">
        <v>1</v>
      </c>
      <c r="G163" s="75"/>
      <c r="H163" s="75"/>
      <c r="I163" s="75"/>
      <c r="J163" s="75"/>
      <c r="K163" s="75"/>
      <c r="L163" s="75"/>
      <c r="M163" s="75"/>
      <c r="N163" s="75"/>
      <c r="O163" s="74"/>
    </row>
    <row r="164" spans="1:15" ht="21.95" customHeight="1">
      <c r="A164" s="306"/>
      <c r="B164" s="73">
        <v>708</v>
      </c>
      <c r="C164" s="50" t="s">
        <v>2412</v>
      </c>
      <c r="D164" s="50" t="s">
        <v>2410</v>
      </c>
      <c r="E164" s="386" t="s">
        <v>38</v>
      </c>
      <c r="F164" s="76">
        <v>1</v>
      </c>
      <c r="G164" s="75"/>
      <c r="H164" s="75"/>
      <c r="I164" s="75"/>
      <c r="J164" s="75"/>
      <c r="K164" s="75"/>
      <c r="L164" s="75"/>
      <c r="M164" s="75"/>
      <c r="N164" s="75"/>
      <c r="O164" s="74"/>
    </row>
    <row r="165" spans="1:15" ht="21.95" customHeight="1">
      <c r="A165" s="306"/>
      <c r="B165" s="73">
        <v>709</v>
      </c>
      <c r="C165" s="49" t="s">
        <v>2480</v>
      </c>
      <c r="D165" s="50" t="s">
        <v>1908</v>
      </c>
      <c r="E165" s="386" t="s">
        <v>38</v>
      </c>
      <c r="F165" s="76">
        <v>1</v>
      </c>
      <c r="G165" s="75"/>
      <c r="H165" s="75"/>
      <c r="I165" s="75"/>
      <c r="J165" s="75"/>
      <c r="K165" s="75"/>
      <c r="L165" s="75"/>
      <c r="M165" s="75"/>
      <c r="N165" s="75"/>
      <c r="O165" s="74"/>
    </row>
    <row r="166" spans="1:15" ht="21.95" customHeight="1">
      <c r="A166" s="306"/>
      <c r="B166" s="73">
        <v>710</v>
      </c>
      <c r="C166" s="50" t="s">
        <v>2481</v>
      </c>
      <c r="D166" s="50" t="s">
        <v>1908</v>
      </c>
      <c r="E166" s="386" t="s">
        <v>38</v>
      </c>
      <c r="F166" s="76">
        <v>1</v>
      </c>
      <c r="G166" s="75"/>
      <c r="H166" s="75"/>
      <c r="I166" s="75"/>
      <c r="J166" s="75"/>
      <c r="K166" s="75"/>
      <c r="L166" s="75"/>
      <c r="M166" s="75"/>
      <c r="N166" s="75"/>
      <c r="O166" s="74"/>
    </row>
    <row r="167" spans="1:15" ht="21.95" customHeight="1">
      <c r="A167" s="306"/>
      <c r="B167" s="73">
        <v>711</v>
      </c>
      <c r="C167" s="50" t="s">
        <v>1911</v>
      </c>
      <c r="D167" s="50" t="s">
        <v>1909</v>
      </c>
      <c r="E167" s="386" t="s">
        <v>38</v>
      </c>
      <c r="F167" s="76">
        <v>1</v>
      </c>
      <c r="G167" s="75"/>
      <c r="H167" s="75"/>
      <c r="I167" s="75"/>
      <c r="J167" s="75"/>
      <c r="K167" s="75"/>
      <c r="L167" s="75"/>
      <c r="M167" s="75"/>
      <c r="N167" s="75"/>
      <c r="O167" s="74"/>
    </row>
    <row r="168" spans="1:15" ht="21.95" customHeight="1">
      <c r="A168" s="306"/>
      <c r="B168" s="73">
        <v>714</v>
      </c>
      <c r="C168" s="50" t="s">
        <v>1831</v>
      </c>
      <c r="D168" s="50" t="s">
        <v>1829</v>
      </c>
      <c r="E168" s="386" t="s">
        <v>38</v>
      </c>
      <c r="F168" s="76">
        <v>2</v>
      </c>
      <c r="G168" s="75"/>
      <c r="H168" s="75"/>
      <c r="I168" s="75"/>
      <c r="J168" s="75"/>
      <c r="K168" s="75"/>
      <c r="L168" s="75"/>
      <c r="M168" s="75"/>
      <c r="N168" s="75"/>
      <c r="O168" s="74"/>
    </row>
    <row r="169" spans="1:15" ht="21.95" customHeight="1">
      <c r="A169" s="306"/>
      <c r="B169" s="73">
        <v>716</v>
      </c>
      <c r="C169" s="50" t="s">
        <v>1868</v>
      </c>
      <c r="D169" s="50" t="s">
        <v>1830</v>
      </c>
      <c r="E169" s="26" t="s">
        <v>38</v>
      </c>
      <c r="F169" s="76">
        <v>1</v>
      </c>
      <c r="G169" s="75"/>
      <c r="H169" s="75"/>
      <c r="I169" s="75"/>
      <c r="J169" s="75"/>
      <c r="K169" s="75"/>
      <c r="L169" s="75"/>
      <c r="M169" s="75"/>
      <c r="N169" s="75"/>
      <c r="O169" s="74"/>
    </row>
    <row r="170" spans="1:15" ht="21.95" customHeight="1">
      <c r="A170" s="306"/>
      <c r="B170" s="73">
        <v>718</v>
      </c>
      <c r="C170" s="50" t="s">
        <v>2453</v>
      </c>
      <c r="D170" s="50" t="s">
        <v>2452</v>
      </c>
      <c r="E170" s="26" t="s">
        <v>38</v>
      </c>
      <c r="F170" s="76">
        <v>1</v>
      </c>
      <c r="G170" s="75"/>
      <c r="H170" s="75"/>
      <c r="I170" s="75"/>
      <c r="J170" s="75"/>
      <c r="K170" s="75"/>
      <c r="L170" s="75"/>
      <c r="M170" s="75"/>
      <c r="N170" s="75"/>
      <c r="O170" s="74"/>
    </row>
    <row r="171" spans="1:15" ht="21.95" customHeight="1">
      <c r="A171" s="306"/>
      <c r="B171" s="73">
        <v>719</v>
      </c>
      <c r="C171" s="50" t="s">
        <v>2413</v>
      </c>
      <c r="D171" s="50" t="s">
        <v>2415</v>
      </c>
      <c r="E171" s="386" t="s">
        <v>38</v>
      </c>
      <c r="F171" s="76">
        <v>1</v>
      </c>
      <c r="G171" s="75"/>
      <c r="H171" s="75"/>
      <c r="I171" s="75"/>
      <c r="J171" s="75"/>
      <c r="K171" s="75"/>
      <c r="L171" s="75"/>
      <c r="M171" s="75"/>
      <c r="N171" s="75"/>
      <c r="O171" s="74"/>
    </row>
    <row r="172" spans="1:15" ht="21.95" customHeight="1">
      <c r="A172" s="306"/>
      <c r="B172" s="73">
        <v>720</v>
      </c>
      <c r="C172" s="50" t="s">
        <v>2443</v>
      </c>
      <c r="D172" s="50" t="s">
        <v>2441</v>
      </c>
      <c r="E172" s="386" t="s">
        <v>38</v>
      </c>
      <c r="F172" s="76">
        <v>1</v>
      </c>
      <c r="G172" s="75"/>
      <c r="H172" s="75"/>
      <c r="I172" s="75"/>
      <c r="J172" s="75"/>
      <c r="K172" s="75"/>
      <c r="L172" s="75"/>
      <c r="M172" s="75"/>
      <c r="N172" s="75"/>
      <c r="O172" s="74"/>
    </row>
    <row r="173" spans="1:15" ht="21.95" customHeight="1">
      <c r="A173" s="306"/>
      <c r="B173" s="73">
        <v>722</v>
      </c>
      <c r="C173" s="50" t="s">
        <v>2485</v>
      </c>
      <c r="D173" s="50" t="s">
        <v>2359</v>
      </c>
      <c r="E173" s="386" t="s">
        <v>74</v>
      </c>
      <c r="F173" s="76">
        <v>6</v>
      </c>
      <c r="G173" s="75"/>
      <c r="H173" s="75"/>
      <c r="I173" s="75"/>
      <c r="J173" s="75"/>
      <c r="K173" s="75"/>
      <c r="L173" s="75"/>
      <c r="M173" s="75"/>
      <c r="N173" s="75"/>
      <c r="O173" s="74"/>
    </row>
    <row r="174" spans="1:15" ht="21.95" customHeight="1">
      <c r="A174" s="306"/>
      <c r="B174" s="73">
        <v>723</v>
      </c>
      <c r="C174" s="50" t="s">
        <v>2486</v>
      </c>
      <c r="D174" s="50" t="s">
        <v>2360</v>
      </c>
      <c r="E174" s="386" t="s">
        <v>74</v>
      </c>
      <c r="F174" s="76">
        <v>14</v>
      </c>
      <c r="G174" s="75"/>
      <c r="H174" s="75"/>
      <c r="I174" s="75"/>
      <c r="J174" s="75"/>
      <c r="K174" s="75"/>
      <c r="L174" s="75"/>
      <c r="M174" s="75"/>
      <c r="N174" s="75"/>
      <c r="O174" s="74"/>
    </row>
    <row r="175" spans="1:15" ht="21.95" customHeight="1">
      <c r="A175" s="306"/>
      <c r="B175" s="73">
        <v>712</v>
      </c>
      <c r="C175" s="50" t="s">
        <v>1837</v>
      </c>
      <c r="D175" s="50" t="s">
        <v>1825</v>
      </c>
      <c r="E175" s="386" t="s">
        <v>38</v>
      </c>
      <c r="F175" s="76">
        <v>6</v>
      </c>
      <c r="G175" s="75"/>
      <c r="H175" s="75"/>
      <c r="I175" s="75"/>
      <c r="J175" s="75"/>
      <c r="K175" s="75"/>
      <c r="L175" s="75"/>
      <c r="M175" s="75"/>
      <c r="N175" s="75"/>
      <c r="O175" s="74"/>
    </row>
    <row r="176" spans="1:15" ht="21.95" customHeight="1">
      <c r="A176" s="306"/>
      <c r="B176" s="73">
        <v>713</v>
      </c>
      <c r="C176" s="49" t="s">
        <v>1835</v>
      </c>
      <c r="D176" s="50" t="s">
        <v>1828</v>
      </c>
      <c r="E176" s="68" t="s">
        <v>74</v>
      </c>
      <c r="F176" s="76">
        <v>7</v>
      </c>
      <c r="G176" s="75"/>
      <c r="H176" s="75"/>
      <c r="I176" s="75"/>
      <c r="J176" s="75"/>
      <c r="K176" s="75"/>
      <c r="L176" s="75"/>
      <c r="M176" s="75"/>
      <c r="N176" s="75"/>
      <c r="O176" s="74"/>
    </row>
    <row r="177" spans="1:15" ht="21.95" customHeight="1">
      <c r="A177" s="306"/>
      <c r="B177" s="73">
        <v>717</v>
      </c>
      <c r="C177" s="50" t="s">
        <v>1866</v>
      </c>
      <c r="D177" s="50" t="s">
        <v>2370</v>
      </c>
      <c r="E177" s="26" t="s">
        <v>38</v>
      </c>
      <c r="F177" s="76">
        <v>1</v>
      </c>
      <c r="G177" s="75"/>
      <c r="H177" s="75"/>
      <c r="I177" s="75"/>
      <c r="J177" s="75"/>
      <c r="K177" s="75"/>
      <c r="L177" s="75"/>
      <c r="M177" s="75"/>
      <c r="N177" s="75"/>
      <c r="O177" s="74"/>
    </row>
    <row r="178" spans="1:15" ht="21.95" customHeight="1">
      <c r="A178" s="306"/>
      <c r="B178" s="73"/>
      <c r="C178" s="50"/>
      <c r="D178" s="50"/>
      <c r="E178" s="26"/>
      <c r="F178" s="76"/>
      <c r="G178" s="75"/>
      <c r="H178" s="75"/>
      <c r="I178" s="75"/>
      <c r="J178" s="75"/>
      <c r="K178" s="75"/>
      <c r="L178" s="75"/>
      <c r="M178" s="75"/>
      <c r="N178" s="75"/>
      <c r="O178" s="74"/>
    </row>
    <row r="179" spans="1:15" ht="21.95" customHeight="1">
      <c r="A179" s="306"/>
      <c r="B179" s="73"/>
      <c r="C179" s="50"/>
      <c r="D179" s="50"/>
      <c r="E179" s="26"/>
      <c r="F179" s="76"/>
      <c r="G179" s="75"/>
      <c r="H179" s="75"/>
      <c r="I179" s="75"/>
      <c r="J179" s="75"/>
      <c r="K179" s="75"/>
      <c r="L179" s="75"/>
      <c r="M179" s="75"/>
      <c r="N179" s="75"/>
      <c r="O179" s="74"/>
    </row>
    <row r="180" spans="1:15" ht="21.95" customHeight="1">
      <c r="A180" s="306"/>
      <c r="B180" s="73"/>
      <c r="C180" s="50"/>
      <c r="D180" s="50"/>
      <c r="E180" s="26"/>
      <c r="F180" s="76"/>
      <c r="G180" s="75"/>
      <c r="H180" s="75"/>
      <c r="I180" s="75"/>
      <c r="J180" s="75"/>
      <c r="K180" s="75"/>
      <c r="L180" s="75"/>
      <c r="M180" s="75"/>
      <c r="N180" s="75"/>
      <c r="O180" s="74"/>
    </row>
    <row r="181" spans="1:15" ht="21.95" customHeight="1">
      <c r="A181" s="306"/>
      <c r="B181" s="73"/>
      <c r="C181" s="50"/>
      <c r="D181" s="50"/>
      <c r="E181" s="26"/>
      <c r="F181" s="76"/>
      <c r="G181" s="75"/>
      <c r="H181" s="75"/>
      <c r="I181" s="75"/>
      <c r="J181" s="75"/>
      <c r="K181" s="75"/>
      <c r="L181" s="75"/>
      <c r="M181" s="75"/>
      <c r="N181" s="75"/>
      <c r="O181" s="74"/>
    </row>
    <row r="182" spans="1:15" ht="21.95" customHeight="1">
      <c r="A182" s="306"/>
      <c r="B182" s="73"/>
      <c r="C182" s="50"/>
      <c r="D182" s="50"/>
      <c r="E182" s="26"/>
      <c r="F182" s="76"/>
      <c r="G182" s="75"/>
      <c r="H182" s="75"/>
      <c r="I182" s="75"/>
      <c r="J182" s="75"/>
      <c r="K182" s="75"/>
      <c r="L182" s="75"/>
      <c r="M182" s="75"/>
      <c r="N182" s="75"/>
      <c r="O182" s="74"/>
    </row>
    <row r="183" spans="1:15" ht="21.95" customHeight="1">
      <c r="A183" s="306"/>
      <c r="B183" s="73"/>
      <c r="C183" s="50"/>
      <c r="D183" s="50"/>
      <c r="E183" s="26"/>
      <c r="F183" s="76"/>
      <c r="G183" s="75"/>
      <c r="H183" s="75"/>
      <c r="I183" s="75"/>
      <c r="J183" s="75"/>
      <c r="K183" s="75"/>
      <c r="L183" s="75"/>
      <c r="M183" s="75"/>
      <c r="N183" s="75"/>
      <c r="O183" s="74"/>
    </row>
    <row r="184" spans="1:15" ht="21.95" customHeight="1">
      <c r="A184" s="306"/>
      <c r="B184" s="73"/>
      <c r="C184" s="50"/>
      <c r="D184" s="50"/>
      <c r="E184" s="26"/>
      <c r="F184" s="76"/>
      <c r="G184" s="75"/>
      <c r="H184" s="75"/>
      <c r="I184" s="75"/>
      <c r="J184" s="75"/>
      <c r="K184" s="75"/>
      <c r="L184" s="75"/>
      <c r="M184" s="75"/>
      <c r="N184" s="75"/>
      <c r="O184" s="74"/>
    </row>
    <row r="185" spans="1:15" ht="21.95" customHeight="1">
      <c r="A185" s="306"/>
      <c r="B185" s="73"/>
      <c r="C185" s="50"/>
      <c r="D185" s="50"/>
      <c r="E185" s="26"/>
      <c r="F185" s="76"/>
      <c r="G185" s="75"/>
      <c r="H185" s="75"/>
      <c r="I185" s="75"/>
      <c r="J185" s="75"/>
      <c r="K185" s="75"/>
      <c r="L185" s="75"/>
      <c r="M185" s="75"/>
      <c r="N185" s="75"/>
      <c r="O185" s="74"/>
    </row>
    <row r="186" spans="1:15" ht="21.95" customHeight="1">
      <c r="A186" s="306"/>
      <c r="B186" s="73"/>
      <c r="C186" s="50"/>
      <c r="D186" s="50"/>
      <c r="E186" s="26"/>
      <c r="F186" s="76"/>
      <c r="G186" s="75"/>
      <c r="H186" s="75"/>
      <c r="I186" s="75"/>
      <c r="J186" s="75"/>
      <c r="K186" s="75"/>
      <c r="L186" s="75"/>
      <c r="M186" s="75"/>
      <c r="N186" s="75"/>
      <c r="O186" s="74"/>
    </row>
    <row r="187" spans="1:15" ht="21.95" customHeight="1">
      <c r="A187" s="306"/>
      <c r="B187" s="73"/>
      <c r="C187" s="50"/>
      <c r="D187" s="50"/>
      <c r="E187" s="26"/>
      <c r="F187" s="76"/>
      <c r="G187" s="75"/>
      <c r="H187" s="75"/>
      <c r="I187" s="75"/>
      <c r="J187" s="75"/>
      <c r="K187" s="75"/>
      <c r="L187" s="75"/>
      <c r="M187" s="75"/>
      <c r="N187" s="75"/>
      <c r="O187" s="74"/>
    </row>
    <row r="188" spans="1:15" ht="21.95" customHeight="1">
      <c r="A188" s="306"/>
      <c r="B188" s="73"/>
      <c r="C188" s="50"/>
      <c r="D188" s="50"/>
      <c r="E188" s="26"/>
      <c r="F188" s="76"/>
      <c r="G188" s="75"/>
      <c r="H188" s="75"/>
      <c r="I188" s="75"/>
      <c r="J188" s="75"/>
      <c r="K188" s="75"/>
      <c r="L188" s="75"/>
      <c r="M188" s="75"/>
      <c r="N188" s="75"/>
      <c r="O188" s="74"/>
    </row>
    <row r="189" spans="1:15" ht="21.95" customHeight="1">
      <c r="A189" s="306"/>
      <c r="B189" s="612"/>
      <c r="C189" s="613"/>
      <c r="D189" s="613"/>
      <c r="E189" s="408"/>
      <c r="F189" s="614"/>
      <c r="G189" s="615"/>
      <c r="H189" s="615"/>
      <c r="I189" s="615"/>
      <c r="J189" s="615"/>
      <c r="K189" s="615"/>
      <c r="L189" s="615"/>
      <c r="M189" s="615"/>
      <c r="N189" s="615"/>
      <c r="O189" s="616"/>
    </row>
  </sheetData>
  <mergeCells count="10">
    <mergeCell ref="D2:D3"/>
    <mergeCell ref="C2:C3"/>
    <mergeCell ref="B2:B3"/>
    <mergeCell ref="O2:O3"/>
    <mergeCell ref="M2:N2"/>
    <mergeCell ref="K2:L2"/>
    <mergeCell ref="I2:J2"/>
    <mergeCell ref="G2:H2"/>
    <mergeCell ref="F2:F3"/>
    <mergeCell ref="E2:E3"/>
  </mergeCells>
  <phoneticPr fontId="11" type="noConversion"/>
  <conditionalFormatting sqref="A108">
    <cfRule type="duplicateValues" dxfId="11" priority="7"/>
  </conditionalFormatting>
  <conditionalFormatting sqref="A123">
    <cfRule type="duplicateValues" dxfId="10" priority="3"/>
  </conditionalFormatting>
  <conditionalFormatting sqref="A125">
    <cfRule type="duplicateValues" dxfId="9" priority="2"/>
  </conditionalFormatting>
  <conditionalFormatting sqref="A128">
    <cfRule type="duplicateValues" dxfId="8" priority="4"/>
  </conditionalFormatting>
  <conditionalFormatting sqref="A147">
    <cfRule type="duplicateValues" dxfId="7" priority="5"/>
  </conditionalFormatting>
  <conditionalFormatting sqref="A151">
    <cfRule type="duplicateValues" dxfId="6" priority="1"/>
  </conditionalFormatting>
  <conditionalFormatting sqref="A152:A154 A124 A126:A127 A148:A150 A156:A189 A129:A146 A109:A122">
    <cfRule type="duplicateValues" dxfId="5" priority="203"/>
  </conditionalFormatting>
  <printOptions horizontalCentered="1"/>
  <pageMargins left="0.39370078740157483" right="0.39370078740157483" top="0.39370078740157483" bottom="0.39370078740157483" header="0.27559055118110237" footer="0.27559055118110237"/>
  <pageSetup paperSize="9" scale="70" orientation="landscape" blackAndWhite="1"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79998168889431442"/>
  </sheetPr>
  <dimension ref="A2:O31"/>
  <sheetViews>
    <sheetView view="pageBreakPreview" zoomScale="85" zoomScaleNormal="100" zoomScaleSheetLayoutView="85" workbookViewId="0">
      <selection activeCell="G5" sqref="G5:N30"/>
    </sheetView>
  </sheetViews>
  <sheetFormatPr defaultRowHeight="13.5"/>
  <cols>
    <col min="1" max="1" width="4.77734375" style="307" customWidth="1"/>
    <col min="2" max="2" width="7.33203125" customWidth="1"/>
    <col min="3" max="3" width="18.109375" customWidth="1"/>
    <col min="4" max="4" width="26.109375" customWidth="1"/>
    <col min="5" max="6" width="6.88671875" customWidth="1"/>
    <col min="7" max="14" width="10.44140625" customWidth="1"/>
    <col min="15" max="15" width="8" customWidth="1"/>
    <col min="17" max="17" width="15.44140625" bestFit="1" customWidth="1"/>
  </cols>
  <sheetData>
    <row r="2" spans="1:15" ht="31.5">
      <c r="B2" s="311" t="s">
        <v>1563</v>
      </c>
      <c r="C2" s="51"/>
      <c r="D2" s="51"/>
      <c r="E2" s="51"/>
      <c r="F2" s="51"/>
      <c r="G2" s="51"/>
      <c r="H2" s="51"/>
      <c r="I2" s="51"/>
      <c r="J2" s="51"/>
      <c r="K2" s="51"/>
      <c r="L2" s="51"/>
      <c r="M2" s="51"/>
      <c r="N2" s="51"/>
      <c r="O2" s="51"/>
    </row>
    <row r="3" spans="1:15" ht="20.100000000000001" customHeight="1">
      <c r="B3" s="755" t="s">
        <v>375</v>
      </c>
      <c r="C3" s="755" t="s">
        <v>39</v>
      </c>
      <c r="D3" s="755" t="s">
        <v>11</v>
      </c>
      <c r="E3" s="755" t="s">
        <v>0</v>
      </c>
      <c r="F3" s="755" t="s">
        <v>376</v>
      </c>
      <c r="G3" s="755" t="s">
        <v>377</v>
      </c>
      <c r="H3" s="755"/>
      <c r="I3" s="755" t="s">
        <v>378</v>
      </c>
      <c r="J3" s="755"/>
      <c r="K3" s="755" t="s">
        <v>379</v>
      </c>
      <c r="L3" s="755"/>
      <c r="M3" s="755" t="s">
        <v>380</v>
      </c>
      <c r="N3" s="755"/>
      <c r="O3" s="755" t="s">
        <v>381</v>
      </c>
    </row>
    <row r="4" spans="1:15" ht="20.100000000000001" customHeight="1">
      <c r="B4" s="755"/>
      <c r="C4" s="755"/>
      <c r="D4" s="755"/>
      <c r="E4" s="755"/>
      <c r="F4" s="755"/>
      <c r="G4" s="273" t="s">
        <v>382</v>
      </c>
      <c r="H4" s="273" t="s">
        <v>383</v>
      </c>
      <c r="I4" s="273" t="s">
        <v>382</v>
      </c>
      <c r="J4" s="273" t="s">
        <v>383</v>
      </c>
      <c r="K4" s="273" t="s">
        <v>382</v>
      </c>
      <c r="L4" s="273" t="s">
        <v>383</v>
      </c>
      <c r="M4" s="273" t="s">
        <v>382</v>
      </c>
      <c r="N4" s="273" t="s">
        <v>383</v>
      </c>
      <c r="O4" s="755"/>
    </row>
    <row r="5" spans="1:15" ht="21.95" customHeight="1">
      <c r="B5" s="139"/>
      <c r="C5" s="140" t="s">
        <v>384</v>
      </c>
      <c r="D5" s="141"/>
      <c r="E5" s="141"/>
      <c r="F5" s="142"/>
      <c r="G5" s="756"/>
      <c r="H5" s="756"/>
      <c r="I5" s="756"/>
      <c r="J5" s="756"/>
      <c r="K5" s="756"/>
      <c r="L5" s="756"/>
      <c r="M5" s="756"/>
      <c r="N5" s="756"/>
      <c r="O5" s="141"/>
    </row>
    <row r="6" spans="1:15" ht="21.95" customHeight="1">
      <c r="A6" s="308">
        <v>101</v>
      </c>
      <c r="B6" s="628">
        <v>1</v>
      </c>
      <c r="C6" s="629" t="s">
        <v>1929</v>
      </c>
      <c r="D6" s="629" t="s">
        <v>1930</v>
      </c>
      <c r="E6" s="630" t="s">
        <v>74</v>
      </c>
      <c r="F6" s="631">
        <v>4</v>
      </c>
      <c r="G6" s="632"/>
      <c r="H6" s="633"/>
      <c r="I6" s="632"/>
      <c r="J6" s="633"/>
      <c r="K6" s="632"/>
      <c r="L6" s="633"/>
      <c r="M6" s="632"/>
      <c r="N6" s="632"/>
      <c r="O6" s="628"/>
    </row>
    <row r="7" spans="1:15" ht="21.95" customHeight="1">
      <c r="A7" s="308"/>
      <c r="B7" s="146">
        <f>B6+1</f>
        <v>2</v>
      </c>
      <c r="C7" s="147" t="s">
        <v>2140</v>
      </c>
      <c r="D7" s="147" t="s">
        <v>1932</v>
      </c>
      <c r="E7" s="112" t="s">
        <v>77</v>
      </c>
      <c r="F7" s="143">
        <v>2</v>
      </c>
      <c r="G7" s="145"/>
      <c r="H7" s="144"/>
      <c r="I7" s="145"/>
      <c r="J7" s="144"/>
      <c r="K7" s="145"/>
      <c r="L7" s="144"/>
      <c r="M7" s="145"/>
      <c r="N7" s="145"/>
      <c r="O7" s="146"/>
    </row>
    <row r="8" spans="1:15" ht="21.95" customHeight="1">
      <c r="A8" s="308">
        <v>403</v>
      </c>
      <c r="B8" s="146">
        <f t="shared" ref="B8:B27" si="0">B7+1</f>
        <v>3</v>
      </c>
      <c r="C8" s="147" t="s">
        <v>370</v>
      </c>
      <c r="D8" s="147" t="s">
        <v>1425</v>
      </c>
      <c r="E8" s="112" t="s">
        <v>77</v>
      </c>
      <c r="F8" s="143">
        <v>4</v>
      </c>
      <c r="G8" s="145"/>
      <c r="H8" s="144"/>
      <c r="I8" s="145"/>
      <c r="J8" s="144"/>
      <c r="K8" s="145"/>
      <c r="L8" s="144"/>
      <c r="M8" s="145"/>
      <c r="N8" s="145"/>
      <c r="O8" s="146"/>
    </row>
    <row r="9" spans="1:15" ht="21.95" customHeight="1">
      <c r="A9" s="308">
        <v>211</v>
      </c>
      <c r="B9" s="146">
        <f t="shared" si="0"/>
        <v>4</v>
      </c>
      <c r="C9" s="147" t="s">
        <v>1933</v>
      </c>
      <c r="D9" s="147" t="s">
        <v>1934</v>
      </c>
      <c r="E9" s="112" t="s">
        <v>74</v>
      </c>
      <c r="F9" s="143">
        <v>2</v>
      </c>
      <c r="G9" s="145"/>
      <c r="H9" s="144"/>
      <c r="I9" s="145"/>
      <c r="J9" s="144"/>
      <c r="K9" s="145"/>
      <c r="L9" s="144"/>
      <c r="M9" s="145"/>
      <c r="N9" s="145"/>
      <c r="O9" s="146"/>
    </row>
    <row r="10" spans="1:15" ht="21.95" customHeight="1">
      <c r="A10" s="308">
        <v>304</v>
      </c>
      <c r="B10" s="146">
        <f t="shared" si="0"/>
        <v>5</v>
      </c>
      <c r="C10" s="147" t="s">
        <v>1935</v>
      </c>
      <c r="D10" s="147" t="s">
        <v>1936</v>
      </c>
      <c r="E10" s="112" t="s">
        <v>74</v>
      </c>
      <c r="F10" s="143">
        <v>5</v>
      </c>
      <c r="G10" s="145"/>
      <c r="H10" s="144"/>
      <c r="I10" s="145"/>
      <c r="J10" s="144"/>
      <c r="K10" s="145"/>
      <c r="L10" s="144"/>
      <c r="M10" s="145"/>
      <c r="N10" s="145"/>
      <c r="O10" s="146"/>
    </row>
    <row r="11" spans="1:15" ht="21.95" customHeight="1">
      <c r="A11" s="308"/>
      <c r="B11" s="146">
        <f t="shared" si="0"/>
        <v>6</v>
      </c>
      <c r="C11" s="147" t="s">
        <v>1937</v>
      </c>
      <c r="D11" s="147" t="s">
        <v>2019</v>
      </c>
      <c r="E11" s="112" t="s">
        <v>74</v>
      </c>
      <c r="F11" s="143">
        <v>5</v>
      </c>
      <c r="G11" s="145"/>
      <c r="H11" s="144"/>
      <c r="I11" s="145"/>
      <c r="J11" s="144"/>
      <c r="K11" s="145"/>
      <c r="L11" s="144"/>
      <c r="M11" s="145"/>
      <c r="N11" s="145"/>
      <c r="O11" s="146"/>
    </row>
    <row r="12" spans="1:15" ht="21.95" customHeight="1">
      <c r="A12" s="308"/>
      <c r="B12" s="146">
        <f t="shared" si="0"/>
        <v>7</v>
      </c>
      <c r="C12" s="147" t="s">
        <v>2419</v>
      </c>
      <c r="D12" s="147" t="s">
        <v>2356</v>
      </c>
      <c r="E12" s="112" t="s">
        <v>13</v>
      </c>
      <c r="F12" s="143">
        <v>2</v>
      </c>
      <c r="G12" s="145"/>
      <c r="H12" s="144"/>
      <c r="I12" s="145"/>
      <c r="J12" s="144"/>
      <c r="K12" s="145"/>
      <c r="L12" s="144"/>
      <c r="M12" s="145"/>
      <c r="N12" s="145"/>
      <c r="O12" s="146"/>
    </row>
    <row r="13" spans="1:15" ht="21.95" customHeight="1">
      <c r="A13" s="308"/>
      <c r="B13" s="146">
        <f>B12+1</f>
        <v>8</v>
      </c>
      <c r="C13" s="147" t="s">
        <v>2446</v>
      </c>
      <c r="D13" s="147" t="s">
        <v>2447</v>
      </c>
      <c r="E13" s="112" t="s">
        <v>13</v>
      </c>
      <c r="F13" s="143">
        <v>3</v>
      </c>
      <c r="G13" s="145"/>
      <c r="H13" s="144"/>
      <c r="I13" s="145"/>
      <c r="J13" s="144"/>
      <c r="K13" s="145"/>
      <c r="L13" s="144"/>
      <c r="M13" s="145"/>
      <c r="N13" s="145"/>
      <c r="O13" s="146"/>
    </row>
    <row r="14" spans="1:15" ht="21.95" customHeight="1">
      <c r="A14" s="308"/>
      <c r="B14" s="146">
        <f>B13+1</f>
        <v>9</v>
      </c>
      <c r="C14" s="147" t="s">
        <v>364</v>
      </c>
      <c r="D14" s="147" t="s">
        <v>365</v>
      </c>
      <c r="E14" s="112" t="s">
        <v>74</v>
      </c>
      <c r="F14" s="143">
        <v>20</v>
      </c>
      <c r="G14" s="145"/>
      <c r="H14" s="144"/>
      <c r="I14" s="145"/>
      <c r="J14" s="144"/>
      <c r="K14" s="145"/>
      <c r="L14" s="144"/>
      <c r="M14" s="145"/>
      <c r="N14" s="145"/>
      <c r="O14" s="146"/>
    </row>
    <row r="15" spans="1:15" ht="21.95" customHeight="1">
      <c r="A15" s="308"/>
      <c r="B15" s="146">
        <f t="shared" si="0"/>
        <v>10</v>
      </c>
      <c r="C15" s="147" t="s">
        <v>1440</v>
      </c>
      <c r="D15" s="147" t="s">
        <v>1439</v>
      </c>
      <c r="E15" s="112" t="s">
        <v>74</v>
      </c>
      <c r="F15" s="143">
        <v>51</v>
      </c>
      <c r="G15" s="145"/>
      <c r="H15" s="144"/>
      <c r="I15" s="145"/>
      <c r="J15" s="144"/>
      <c r="K15" s="145"/>
      <c r="L15" s="144"/>
      <c r="M15" s="145"/>
      <c r="N15" s="145"/>
      <c r="O15" s="146"/>
    </row>
    <row r="16" spans="1:15" ht="21.95" customHeight="1">
      <c r="A16" s="308"/>
      <c r="B16" s="146">
        <f t="shared" si="0"/>
        <v>11</v>
      </c>
      <c r="C16" s="147" t="s">
        <v>84</v>
      </c>
      <c r="D16" s="147" t="s">
        <v>1434</v>
      </c>
      <c r="E16" s="112" t="s">
        <v>38</v>
      </c>
      <c r="F16" s="143">
        <v>7</v>
      </c>
      <c r="G16" s="145"/>
      <c r="H16" s="144"/>
      <c r="I16" s="145"/>
      <c r="J16" s="144"/>
      <c r="K16" s="145"/>
      <c r="L16" s="144"/>
      <c r="M16" s="145"/>
      <c r="N16" s="145"/>
      <c r="O16" s="146"/>
    </row>
    <row r="17" spans="1:15" ht="21.95" customHeight="1">
      <c r="A17" s="308"/>
      <c r="B17" s="146">
        <f t="shared" si="0"/>
        <v>12</v>
      </c>
      <c r="C17" s="147" t="s">
        <v>1953</v>
      </c>
      <c r="D17" s="147" t="s">
        <v>1961</v>
      </c>
      <c r="E17" s="112" t="s">
        <v>74</v>
      </c>
      <c r="F17" s="143">
        <v>1</v>
      </c>
      <c r="G17" s="145"/>
      <c r="H17" s="144"/>
      <c r="I17" s="145"/>
      <c r="J17" s="144"/>
      <c r="K17" s="145"/>
      <c r="L17" s="144"/>
      <c r="M17" s="145"/>
      <c r="N17" s="145"/>
      <c r="O17" s="146"/>
    </row>
    <row r="18" spans="1:15" ht="21.95" customHeight="1">
      <c r="A18" s="16"/>
      <c r="B18" s="146">
        <f t="shared" si="0"/>
        <v>13</v>
      </c>
      <c r="C18" s="147" t="s">
        <v>1955</v>
      </c>
      <c r="D18" s="147" t="s">
        <v>1963</v>
      </c>
      <c r="E18" s="112" t="s">
        <v>74</v>
      </c>
      <c r="F18" s="143">
        <v>1</v>
      </c>
      <c r="G18" s="145"/>
      <c r="H18" s="144"/>
      <c r="I18" s="145"/>
      <c r="J18" s="144"/>
      <c r="K18" s="145"/>
      <c r="L18" s="144"/>
      <c r="M18" s="145"/>
      <c r="N18" s="145"/>
      <c r="O18" s="146"/>
    </row>
    <row r="19" spans="1:15" ht="21.95" customHeight="1">
      <c r="A19" s="16"/>
      <c r="B19" s="146">
        <f t="shared" si="0"/>
        <v>14</v>
      </c>
      <c r="C19" s="147" t="s">
        <v>1958</v>
      </c>
      <c r="D19" s="147" t="s">
        <v>1966</v>
      </c>
      <c r="E19" s="112" t="s">
        <v>74</v>
      </c>
      <c r="F19" s="143">
        <v>1</v>
      </c>
      <c r="G19" s="145"/>
      <c r="H19" s="144"/>
      <c r="I19" s="145"/>
      <c r="J19" s="144"/>
      <c r="K19" s="145"/>
      <c r="L19" s="144"/>
      <c r="M19" s="145"/>
      <c r="N19" s="145"/>
      <c r="O19" s="146"/>
    </row>
    <row r="20" spans="1:15" ht="21.95" customHeight="1">
      <c r="A20" s="308"/>
      <c r="B20" s="146">
        <f t="shared" si="0"/>
        <v>15</v>
      </c>
      <c r="C20" s="147" t="s">
        <v>1938</v>
      </c>
      <c r="D20" s="147" t="s">
        <v>1939</v>
      </c>
      <c r="E20" s="112" t="s">
        <v>74</v>
      </c>
      <c r="F20" s="143">
        <v>1</v>
      </c>
      <c r="G20" s="145"/>
      <c r="H20" s="144"/>
      <c r="I20" s="145"/>
      <c r="J20" s="144"/>
      <c r="K20" s="145"/>
      <c r="L20" s="144"/>
      <c r="M20" s="145"/>
      <c r="N20" s="145"/>
      <c r="O20" s="146"/>
    </row>
    <row r="21" spans="1:15" ht="21.95" customHeight="1">
      <c r="A21" s="308"/>
      <c r="B21" s="146">
        <f t="shared" si="0"/>
        <v>16</v>
      </c>
      <c r="C21" s="147" t="s">
        <v>2433</v>
      </c>
      <c r="D21" s="147" t="s">
        <v>1942</v>
      </c>
      <c r="E21" s="112" t="s">
        <v>74</v>
      </c>
      <c r="F21" s="143">
        <v>1</v>
      </c>
      <c r="G21" s="145"/>
      <c r="H21" s="144"/>
      <c r="I21" s="145"/>
      <c r="J21" s="144"/>
      <c r="K21" s="145"/>
      <c r="L21" s="144"/>
      <c r="M21" s="145"/>
      <c r="N21" s="145"/>
      <c r="O21" s="146"/>
    </row>
    <row r="22" spans="1:15" ht="21.95" customHeight="1">
      <c r="A22" s="308"/>
      <c r="B22" s="146">
        <f t="shared" si="0"/>
        <v>17</v>
      </c>
      <c r="C22" s="147" t="s">
        <v>2012</v>
      </c>
      <c r="D22" s="147" t="s">
        <v>1942</v>
      </c>
      <c r="E22" s="112" t="s">
        <v>74</v>
      </c>
      <c r="F22" s="143">
        <v>1</v>
      </c>
      <c r="G22" s="145"/>
      <c r="H22" s="144"/>
      <c r="I22" s="145"/>
      <c r="J22" s="144"/>
      <c r="K22" s="145"/>
      <c r="L22" s="144"/>
      <c r="M22" s="145"/>
      <c r="N22" s="145"/>
      <c r="O22" s="146"/>
    </row>
    <row r="23" spans="1:15" ht="21.95" customHeight="1">
      <c r="A23" s="308"/>
      <c r="B23" s="146">
        <f t="shared" si="0"/>
        <v>18</v>
      </c>
      <c r="C23" s="147" t="s">
        <v>1943</v>
      </c>
      <c r="D23" s="147" t="s">
        <v>1942</v>
      </c>
      <c r="E23" s="112" t="s">
        <v>1951</v>
      </c>
      <c r="F23" s="143">
        <v>1</v>
      </c>
      <c r="G23" s="145"/>
      <c r="H23" s="144"/>
      <c r="I23" s="145"/>
      <c r="J23" s="144"/>
      <c r="K23" s="145"/>
      <c r="L23" s="144"/>
      <c r="M23" s="145"/>
      <c r="N23" s="145"/>
      <c r="O23" s="146"/>
    </row>
    <row r="24" spans="1:15" ht="21.95" customHeight="1">
      <c r="A24" s="308"/>
      <c r="B24" s="146">
        <f t="shared" si="0"/>
        <v>19</v>
      </c>
      <c r="C24" s="147" t="s">
        <v>1944</v>
      </c>
      <c r="D24" s="147" t="s">
        <v>1942</v>
      </c>
      <c r="E24" s="112" t="s">
        <v>1951</v>
      </c>
      <c r="F24" s="143">
        <v>1</v>
      </c>
      <c r="G24" s="145"/>
      <c r="H24" s="144"/>
      <c r="I24" s="145"/>
      <c r="J24" s="144"/>
      <c r="K24" s="145"/>
      <c r="L24" s="144"/>
      <c r="M24" s="145"/>
      <c r="N24" s="145"/>
      <c r="O24" s="146"/>
    </row>
    <row r="25" spans="1:15" ht="21.95" customHeight="1">
      <c r="A25" s="308"/>
      <c r="B25" s="146">
        <f t="shared" si="0"/>
        <v>20</v>
      </c>
      <c r="C25" s="147" t="s">
        <v>2070</v>
      </c>
      <c r="D25" s="147" t="s">
        <v>1946</v>
      </c>
      <c r="E25" s="112" t="s">
        <v>38</v>
      </c>
      <c r="F25" s="143">
        <v>1</v>
      </c>
      <c r="G25" s="145"/>
      <c r="H25" s="144"/>
      <c r="I25" s="145"/>
      <c r="J25" s="144"/>
      <c r="K25" s="145"/>
      <c r="L25" s="144"/>
      <c r="M25" s="145"/>
      <c r="N25" s="145"/>
      <c r="O25" s="146"/>
    </row>
    <row r="26" spans="1:15" ht="21.95" customHeight="1">
      <c r="A26" s="308"/>
      <c r="B26" s="146">
        <f t="shared" si="0"/>
        <v>21</v>
      </c>
      <c r="C26" s="147" t="s">
        <v>2159</v>
      </c>
      <c r="D26" s="147" t="s">
        <v>1948</v>
      </c>
      <c r="E26" s="112" t="s">
        <v>74</v>
      </c>
      <c r="F26" s="143">
        <v>1</v>
      </c>
      <c r="G26" s="145"/>
      <c r="H26" s="144"/>
      <c r="I26" s="145"/>
      <c r="J26" s="144"/>
      <c r="K26" s="145"/>
      <c r="L26" s="144"/>
      <c r="M26" s="145"/>
      <c r="N26" s="145"/>
      <c r="O26" s="146"/>
    </row>
    <row r="27" spans="1:15" ht="21.95" customHeight="1">
      <c r="A27" s="308"/>
      <c r="B27" s="146">
        <f t="shared" si="0"/>
        <v>22</v>
      </c>
      <c r="C27" s="147" t="s">
        <v>2074</v>
      </c>
      <c r="D27" s="147" t="s">
        <v>1950</v>
      </c>
      <c r="E27" s="112" t="s">
        <v>74</v>
      </c>
      <c r="F27" s="143">
        <v>1</v>
      </c>
      <c r="G27" s="145"/>
      <c r="H27" s="144"/>
      <c r="I27" s="145"/>
      <c r="J27" s="144"/>
      <c r="K27" s="145"/>
      <c r="L27" s="144"/>
      <c r="M27" s="145"/>
      <c r="N27" s="145"/>
      <c r="O27" s="146"/>
    </row>
    <row r="28" spans="1:15" ht="21.95" customHeight="1">
      <c r="A28" s="308"/>
      <c r="B28" s="146"/>
      <c r="C28" s="147"/>
      <c r="D28" s="147"/>
      <c r="E28" s="112"/>
      <c r="F28" s="143"/>
      <c r="G28" s="145"/>
      <c r="H28" s="144"/>
      <c r="I28" s="145"/>
      <c r="J28" s="144"/>
      <c r="K28" s="145"/>
      <c r="L28" s="144"/>
      <c r="M28" s="145"/>
      <c r="N28" s="145"/>
      <c r="O28" s="146"/>
    </row>
    <row r="29" spans="1:15" ht="21.95" customHeight="1">
      <c r="A29" s="308"/>
      <c r="B29" s="146"/>
      <c r="C29" s="147"/>
      <c r="D29" s="147"/>
      <c r="E29" s="112"/>
      <c r="F29" s="143"/>
      <c r="G29" s="145"/>
      <c r="H29" s="144"/>
      <c r="I29" s="145"/>
      <c r="J29" s="144"/>
      <c r="K29" s="145"/>
      <c r="L29" s="144"/>
      <c r="M29" s="145"/>
      <c r="N29" s="145"/>
      <c r="O29" s="146"/>
    </row>
    <row r="30" spans="1:15" ht="21.95" customHeight="1">
      <c r="A30" s="308"/>
      <c r="B30" s="146"/>
      <c r="C30" s="147"/>
      <c r="D30" s="147"/>
      <c r="E30" s="112"/>
      <c r="F30" s="143"/>
      <c r="G30" s="145"/>
      <c r="H30" s="144"/>
      <c r="I30" s="145"/>
      <c r="J30" s="144"/>
      <c r="K30" s="145"/>
      <c r="L30" s="144"/>
      <c r="M30" s="145"/>
      <c r="N30" s="145"/>
      <c r="O30" s="146"/>
    </row>
    <row r="31" spans="1:15" ht="21.95" customHeight="1">
      <c r="A31" s="308"/>
      <c r="B31" s="634"/>
      <c r="C31" s="635"/>
      <c r="D31" s="635"/>
      <c r="E31" s="636"/>
      <c r="F31" s="637"/>
      <c r="G31" s="638"/>
      <c r="H31" s="639"/>
      <c r="I31" s="638"/>
      <c r="J31" s="639"/>
      <c r="K31" s="638"/>
      <c r="L31" s="639"/>
      <c r="M31" s="638"/>
      <c r="N31" s="638"/>
      <c r="O31" s="634"/>
    </row>
  </sheetData>
  <mergeCells count="14">
    <mergeCell ref="B3:B4"/>
    <mergeCell ref="C3:C4"/>
    <mergeCell ref="D3:D4"/>
    <mergeCell ref="E3:E4"/>
    <mergeCell ref="F3:F4"/>
    <mergeCell ref="I3:J3"/>
    <mergeCell ref="K3:L3"/>
    <mergeCell ref="M3:N3"/>
    <mergeCell ref="O3:O4"/>
    <mergeCell ref="G5:H5"/>
    <mergeCell ref="I5:J5"/>
    <mergeCell ref="K5:L5"/>
    <mergeCell ref="M5:N5"/>
    <mergeCell ref="G3:H3"/>
  </mergeCells>
  <phoneticPr fontId="11" type="noConversion"/>
  <pageMargins left="0.70866141732283472" right="0.70866141732283472" top="0.74803149606299213" bottom="0.74803149606299213" header="0.31496062992125984" footer="0.31496062992125984"/>
  <pageSetup paperSize="9" scale="72" orientation="landscape" blackAndWhite="1"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tint="0.79998168889431442"/>
  </sheetPr>
  <dimension ref="B2:H34"/>
  <sheetViews>
    <sheetView view="pageBreakPreview" topLeftCell="A13" zoomScale="85" zoomScaleNormal="100" zoomScaleSheetLayoutView="85" workbookViewId="0">
      <selection activeCell="H10" sqref="H10"/>
    </sheetView>
  </sheetViews>
  <sheetFormatPr defaultColWidth="8.88671875" defaultRowHeight="16.5"/>
  <cols>
    <col min="1" max="1" width="4.77734375" style="166" customWidth="1"/>
    <col min="2" max="2" width="8.88671875" style="166"/>
    <col min="3" max="3" width="16.6640625" style="166" customWidth="1"/>
    <col min="4" max="7" width="14.77734375" style="166" customWidth="1"/>
    <col min="8" max="8" width="73.33203125" style="166" customWidth="1"/>
    <col min="9" max="16384" width="8.88671875" style="166"/>
  </cols>
  <sheetData>
    <row r="2" spans="2:8" ht="31.5">
      <c r="B2" s="757" t="s">
        <v>1634</v>
      </c>
      <c r="C2" s="757"/>
      <c r="D2" s="757"/>
      <c r="E2" s="757"/>
      <c r="F2" s="757"/>
      <c r="G2" s="757"/>
      <c r="H2" s="757"/>
    </row>
    <row r="3" spans="2:8" s="167" customFormat="1" ht="21.75" customHeight="1">
      <c r="B3" s="758" t="str">
        <f>'가. 공사원가계산서'!B3</f>
        <v>공사명 : '24년 AI홍수예보를 위한 수문관측설비 구매·설치 사업</v>
      </c>
      <c r="C3" s="758"/>
      <c r="D3" s="758"/>
      <c r="E3" s="758"/>
      <c r="F3" s="758"/>
      <c r="G3" s="758"/>
      <c r="H3" s="758"/>
    </row>
    <row r="4" spans="2:8" s="167" customFormat="1" ht="21.75" customHeight="1">
      <c r="B4" s="759" t="s">
        <v>514</v>
      </c>
      <c r="C4" s="760"/>
      <c r="D4" s="245" t="s">
        <v>8</v>
      </c>
      <c r="E4" s="245" t="s">
        <v>515</v>
      </c>
      <c r="F4" s="245" t="s">
        <v>516</v>
      </c>
      <c r="G4" s="245" t="s">
        <v>517</v>
      </c>
      <c r="H4" s="245" t="s">
        <v>518</v>
      </c>
    </row>
    <row r="5" spans="2:8" s="167" customFormat="1" ht="21.75" customHeight="1">
      <c r="B5" s="170" t="s">
        <v>519</v>
      </c>
      <c r="C5" s="171"/>
      <c r="D5" s="169"/>
      <c r="E5" s="172"/>
      <c r="F5" s="171"/>
      <c r="G5" s="172"/>
      <c r="H5" s="173" t="s">
        <v>520</v>
      </c>
    </row>
    <row r="6" spans="2:8" s="167" customFormat="1" ht="21.75" customHeight="1">
      <c r="B6" s="169">
        <v>1</v>
      </c>
      <c r="C6" s="173" t="s">
        <v>1633</v>
      </c>
      <c r="D6" s="169" t="s">
        <v>521</v>
      </c>
      <c r="E6" s="172">
        <v>9</v>
      </c>
      <c r="F6" s="172">
        <v>15000</v>
      </c>
      <c r="G6" s="172">
        <f>E6*F6</f>
        <v>135000</v>
      </c>
      <c r="H6" s="174" t="s">
        <v>522</v>
      </c>
    </row>
    <row r="7" spans="2:8" s="167" customFormat="1" ht="21.75" customHeight="1">
      <c r="B7" s="272"/>
      <c r="C7" s="173"/>
      <c r="D7" s="169"/>
      <c r="E7" s="172"/>
      <c r="F7" s="172"/>
      <c r="G7" s="172"/>
      <c r="H7" s="174"/>
    </row>
    <row r="8" spans="2:8" s="167" customFormat="1" ht="21.75" customHeight="1">
      <c r="B8" s="168"/>
      <c r="C8" s="168"/>
      <c r="D8" s="169"/>
      <c r="E8" s="172"/>
      <c r="F8" s="172"/>
      <c r="G8" s="172"/>
      <c r="H8" s="175"/>
    </row>
    <row r="9" spans="2:8" s="167" customFormat="1" ht="21.75" customHeight="1">
      <c r="B9" s="176"/>
      <c r="C9" s="171"/>
      <c r="D9" s="169"/>
      <c r="E9" s="172"/>
      <c r="F9" s="171"/>
      <c r="G9" s="172"/>
      <c r="H9" s="210"/>
    </row>
    <row r="10" spans="2:8" s="167" customFormat="1" ht="21.75" customHeight="1">
      <c r="B10" s="176"/>
      <c r="C10" s="171"/>
      <c r="D10" s="169"/>
      <c r="E10" s="172"/>
      <c r="F10" s="171"/>
      <c r="G10" s="172"/>
      <c r="H10" s="210"/>
    </row>
    <row r="11" spans="2:8" s="167" customFormat="1" ht="21.75" customHeight="1">
      <c r="B11" s="176"/>
      <c r="C11" s="171"/>
      <c r="D11" s="169"/>
      <c r="E11" s="172"/>
      <c r="F11" s="171"/>
      <c r="G11" s="172"/>
      <c r="H11" s="210"/>
    </row>
    <row r="12" spans="2:8" s="167" customFormat="1" ht="21.75" customHeight="1">
      <c r="B12" s="176"/>
      <c r="C12" s="171"/>
      <c r="D12" s="169"/>
      <c r="E12" s="172"/>
      <c r="F12" s="171"/>
      <c r="G12" s="172"/>
      <c r="H12" s="210"/>
    </row>
    <row r="13" spans="2:8" s="167" customFormat="1" ht="21.75" customHeight="1">
      <c r="B13" s="176"/>
      <c r="C13" s="171"/>
      <c r="D13" s="169"/>
      <c r="E13" s="172"/>
      <c r="F13" s="171"/>
      <c r="G13" s="172"/>
      <c r="H13" s="210"/>
    </row>
    <row r="14" spans="2:8" s="167" customFormat="1" ht="21.75" customHeight="1">
      <c r="B14" s="176"/>
      <c r="C14" s="171"/>
      <c r="D14" s="169"/>
      <c r="E14" s="172"/>
      <c r="F14" s="171"/>
      <c r="G14" s="172"/>
      <c r="H14" s="210"/>
    </row>
    <row r="15" spans="2:8" s="167" customFormat="1" ht="21.75" customHeight="1">
      <c r="B15" s="176"/>
      <c r="C15" s="171"/>
      <c r="D15" s="169"/>
      <c r="E15" s="172"/>
      <c r="F15" s="171"/>
      <c r="G15" s="172"/>
      <c r="H15" s="210"/>
    </row>
    <row r="16" spans="2:8" s="167" customFormat="1" ht="21.75" customHeight="1">
      <c r="B16" s="176"/>
      <c r="C16" s="171"/>
      <c r="D16" s="169"/>
      <c r="E16" s="172"/>
      <c r="F16" s="171"/>
      <c r="G16" s="172"/>
      <c r="H16" s="210"/>
    </row>
    <row r="17" spans="2:8" s="167" customFormat="1" ht="21.75" customHeight="1">
      <c r="B17" s="176"/>
      <c r="C17" s="171"/>
      <c r="D17" s="169"/>
      <c r="E17" s="172"/>
      <c r="F17" s="171"/>
      <c r="G17" s="172"/>
      <c r="H17" s="210"/>
    </row>
    <row r="18" spans="2:8" s="167" customFormat="1" ht="21.75" customHeight="1">
      <c r="B18" s="176"/>
      <c r="C18" s="171"/>
      <c r="D18" s="169"/>
      <c r="E18" s="172"/>
      <c r="F18" s="171"/>
      <c r="G18" s="172"/>
      <c r="H18" s="210"/>
    </row>
    <row r="19" spans="2:8" s="167" customFormat="1" ht="21.75" customHeight="1">
      <c r="B19" s="176"/>
      <c r="C19" s="171"/>
      <c r="D19" s="169"/>
      <c r="E19" s="172"/>
      <c r="F19" s="171"/>
      <c r="G19" s="172"/>
      <c r="H19" s="210"/>
    </row>
    <row r="20" spans="2:8" s="167" customFormat="1" ht="21.75" customHeight="1">
      <c r="B20" s="176"/>
      <c r="C20" s="171"/>
      <c r="D20" s="169"/>
      <c r="E20" s="172"/>
      <c r="F20" s="171"/>
      <c r="G20" s="172"/>
      <c r="H20" s="210"/>
    </row>
    <row r="21" spans="2:8" s="167" customFormat="1" ht="21.75" customHeight="1">
      <c r="B21" s="176"/>
      <c r="C21" s="171"/>
      <c r="D21" s="169"/>
      <c r="E21" s="172"/>
      <c r="F21" s="171"/>
      <c r="G21" s="172"/>
      <c r="H21" s="210"/>
    </row>
    <row r="22" spans="2:8" s="167" customFormat="1" ht="21.75" customHeight="1">
      <c r="B22" s="176"/>
      <c r="C22" s="171"/>
      <c r="D22" s="169"/>
      <c r="E22" s="172"/>
      <c r="F22" s="171"/>
      <c r="G22" s="172"/>
      <c r="H22" s="210"/>
    </row>
    <row r="23" spans="2:8" s="167" customFormat="1" ht="21.75" customHeight="1">
      <c r="B23" s="176"/>
      <c r="C23" s="171"/>
      <c r="D23" s="169"/>
      <c r="E23" s="172"/>
      <c r="F23" s="171"/>
      <c r="G23" s="172"/>
      <c r="H23" s="210"/>
    </row>
    <row r="24" spans="2:8" s="167" customFormat="1" ht="21.75" customHeight="1">
      <c r="B24" s="176"/>
      <c r="C24" s="171"/>
      <c r="D24" s="169"/>
      <c r="E24" s="172"/>
      <c r="F24" s="171"/>
      <c r="G24" s="172"/>
      <c r="H24" s="210"/>
    </row>
    <row r="25" spans="2:8" s="167" customFormat="1" ht="21.75" customHeight="1">
      <c r="B25" s="176"/>
      <c r="C25" s="171"/>
      <c r="D25" s="169"/>
      <c r="E25" s="172"/>
      <c r="F25" s="171"/>
      <c r="G25" s="172"/>
      <c r="H25" s="210"/>
    </row>
    <row r="26" spans="2:8" s="167" customFormat="1" ht="21.75" customHeight="1">
      <c r="B26" s="176"/>
      <c r="C26" s="171"/>
      <c r="D26" s="169"/>
      <c r="E26" s="172"/>
      <c r="F26" s="171"/>
      <c r="G26" s="172"/>
      <c r="H26" s="210"/>
    </row>
    <row r="27" spans="2:8" s="167" customFormat="1" ht="21.75" customHeight="1">
      <c r="B27" s="176"/>
      <c r="C27" s="171"/>
      <c r="D27" s="169"/>
      <c r="E27" s="172"/>
      <c r="F27" s="171"/>
      <c r="G27" s="172"/>
      <c r="H27" s="210"/>
    </row>
    <row r="28" spans="2:8" s="167" customFormat="1" ht="21.75" customHeight="1">
      <c r="B28" s="176"/>
      <c r="C28" s="171"/>
      <c r="D28" s="169"/>
      <c r="E28" s="172"/>
      <c r="F28" s="171"/>
      <c r="G28" s="172"/>
      <c r="H28" s="210"/>
    </row>
    <row r="29" spans="2:8" s="167" customFormat="1" ht="21.75" customHeight="1">
      <c r="B29" s="176"/>
      <c r="C29" s="171"/>
      <c r="D29" s="169"/>
      <c r="E29" s="172"/>
      <c r="F29" s="171"/>
      <c r="G29" s="172"/>
      <c r="H29" s="210"/>
    </row>
    <row r="30" spans="2:8" s="167" customFormat="1" ht="21.75" customHeight="1">
      <c r="B30" s="176"/>
      <c r="C30" s="171"/>
      <c r="D30" s="169"/>
      <c r="E30" s="172"/>
      <c r="F30" s="171"/>
      <c r="G30" s="172"/>
      <c r="H30" s="210"/>
    </row>
    <row r="31" spans="2:8" s="167" customFormat="1" ht="21.75" customHeight="1">
      <c r="B31" s="168"/>
      <c r="C31" s="168" t="s">
        <v>523</v>
      </c>
      <c r="D31" s="169"/>
      <c r="E31" s="172"/>
      <c r="F31" s="172"/>
      <c r="G31" s="172">
        <f>SUM(G6:G7)</f>
        <v>135000</v>
      </c>
      <c r="H31" s="169" t="s">
        <v>2386</v>
      </c>
    </row>
    <row r="32" spans="2:8">
      <c r="B32" s="177"/>
      <c r="C32" s="178"/>
      <c r="D32" s="179"/>
      <c r="E32" s="180"/>
      <c r="F32" s="180"/>
      <c r="G32" s="180"/>
      <c r="H32" s="181"/>
    </row>
    <row r="34" ht="18" customHeight="1"/>
  </sheetData>
  <mergeCells count="3">
    <mergeCell ref="B2:H2"/>
    <mergeCell ref="B3:H3"/>
    <mergeCell ref="B4:C4"/>
  </mergeCells>
  <phoneticPr fontId="11" type="noConversion"/>
  <pageMargins left="0.70866141732283472" right="0.70866141732283472" top="0.74803149606299213" bottom="0.74803149606299213" header="0.31496062992125984" footer="0.31496062992125984"/>
  <pageSetup paperSize="9" scale="72" orientation="landscape" blackAndWhite="1"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tint="0.79998168889431442"/>
    <pageSetUpPr fitToPage="1"/>
  </sheetPr>
  <dimension ref="B1:L80"/>
  <sheetViews>
    <sheetView view="pageBreakPreview" zoomScale="70" zoomScaleNormal="100" zoomScaleSheetLayoutView="70" workbookViewId="0">
      <selection activeCell="M18" sqref="M18"/>
    </sheetView>
  </sheetViews>
  <sheetFormatPr defaultColWidth="8.88671875" defaultRowHeight="13.5"/>
  <cols>
    <col min="1" max="1" width="4.77734375" style="148" customWidth="1"/>
    <col min="2" max="2" width="21.88671875" style="148" customWidth="1"/>
    <col min="3" max="3" width="17.6640625" style="148" customWidth="1"/>
    <col min="4" max="4" width="14.109375" style="148" bestFit="1" customWidth="1"/>
    <col min="5" max="5" width="9.77734375" style="148" bestFit="1" customWidth="1"/>
    <col min="6" max="6" width="11.5546875" style="148" bestFit="1" customWidth="1"/>
    <col min="7" max="7" width="32" style="148" bestFit="1" customWidth="1"/>
    <col min="8" max="8" width="16.44140625" style="148" customWidth="1"/>
    <col min="9" max="10" width="11.21875" style="148" bestFit="1" customWidth="1"/>
    <col min="11" max="12" width="10.33203125" style="148" bestFit="1" customWidth="1"/>
    <col min="13" max="16384" width="8.88671875" style="148"/>
  </cols>
  <sheetData>
    <row r="1" spans="2:12" ht="40.5" customHeight="1">
      <c r="B1" s="767" t="s">
        <v>385</v>
      </c>
      <c r="C1" s="768"/>
      <c r="D1" s="768"/>
      <c r="E1" s="768"/>
      <c r="F1" s="769"/>
      <c r="G1" s="777" t="s">
        <v>386</v>
      </c>
      <c r="H1" s="778"/>
      <c r="I1" s="778"/>
      <c r="J1" s="778"/>
      <c r="K1" s="778"/>
      <c r="L1" s="779"/>
    </row>
    <row r="2" spans="2:12" ht="27" customHeight="1">
      <c r="B2" s="780" t="s">
        <v>387</v>
      </c>
      <c r="C2" s="781"/>
      <c r="D2" s="781"/>
      <c r="E2" s="781"/>
      <c r="F2" s="782"/>
      <c r="G2" s="783" t="s">
        <v>388</v>
      </c>
      <c r="H2" s="775" t="s">
        <v>389</v>
      </c>
      <c r="I2" s="149" t="s">
        <v>390</v>
      </c>
      <c r="J2" s="149" t="s">
        <v>391</v>
      </c>
      <c r="K2" s="149" t="s">
        <v>392</v>
      </c>
      <c r="L2" s="149" t="s">
        <v>393</v>
      </c>
    </row>
    <row r="3" spans="2:12" ht="27">
      <c r="B3" s="150" t="s">
        <v>388</v>
      </c>
      <c r="C3" s="150" t="s">
        <v>389</v>
      </c>
      <c r="D3" s="150" t="s">
        <v>394</v>
      </c>
      <c r="E3" s="150" t="s">
        <v>395</v>
      </c>
      <c r="F3" s="150" t="s">
        <v>396</v>
      </c>
      <c r="G3" s="784"/>
      <c r="H3" s="776"/>
      <c r="I3" s="151" t="s">
        <v>397</v>
      </c>
      <c r="J3" s="151" t="s">
        <v>397</v>
      </c>
      <c r="K3" s="151" t="s">
        <v>397</v>
      </c>
      <c r="L3" s="151" t="s">
        <v>397</v>
      </c>
    </row>
    <row r="4" spans="2:12" ht="22.5" customHeight="1">
      <c r="B4" s="773" t="s">
        <v>398</v>
      </c>
      <c r="C4" s="149" t="s">
        <v>399</v>
      </c>
      <c r="D4" s="149" t="s">
        <v>400</v>
      </c>
      <c r="E4" s="149" t="s">
        <v>401</v>
      </c>
      <c r="F4" s="149" t="s">
        <v>401</v>
      </c>
      <c r="G4" s="775" t="s">
        <v>402</v>
      </c>
      <c r="H4" s="152" t="s">
        <v>403</v>
      </c>
      <c r="I4" s="153" t="s">
        <v>404</v>
      </c>
      <c r="J4" s="153" t="s">
        <v>405</v>
      </c>
      <c r="K4" s="153" t="s">
        <v>405</v>
      </c>
      <c r="L4" s="153" t="s">
        <v>405</v>
      </c>
    </row>
    <row r="5" spans="2:12" ht="22.5" customHeight="1">
      <c r="B5" s="774"/>
      <c r="C5" s="151" t="s">
        <v>406</v>
      </c>
      <c r="D5" s="151" t="s">
        <v>407</v>
      </c>
      <c r="E5" s="151" t="s">
        <v>401</v>
      </c>
      <c r="F5" s="151" t="s">
        <v>401</v>
      </c>
      <c r="G5" s="776"/>
      <c r="H5" s="154" t="s">
        <v>408</v>
      </c>
      <c r="I5" s="155" t="s">
        <v>409</v>
      </c>
      <c r="J5" s="155" t="s">
        <v>410</v>
      </c>
      <c r="K5" s="155" t="s">
        <v>410</v>
      </c>
      <c r="L5" s="155" t="s">
        <v>410</v>
      </c>
    </row>
    <row r="6" spans="2:12" ht="17.25" customHeight="1">
      <c r="B6" s="764" t="s">
        <v>411</v>
      </c>
      <c r="C6" s="156" t="s">
        <v>412</v>
      </c>
      <c r="D6" s="156" t="s">
        <v>413</v>
      </c>
      <c r="E6" s="156" t="s">
        <v>413</v>
      </c>
      <c r="F6" s="156" t="s">
        <v>413</v>
      </c>
      <c r="G6" s="764" t="s">
        <v>414</v>
      </c>
      <c r="H6" s="157" t="s">
        <v>415</v>
      </c>
      <c r="I6" s="158" t="s">
        <v>416</v>
      </c>
      <c r="J6" s="158" t="s">
        <v>417</v>
      </c>
      <c r="K6" s="158" t="s">
        <v>417</v>
      </c>
      <c r="L6" s="158" t="s">
        <v>418</v>
      </c>
    </row>
    <row r="7" spans="2:12" ht="17.25" customHeight="1">
      <c r="B7" s="765"/>
      <c r="C7" s="159" t="s">
        <v>419</v>
      </c>
      <c r="D7" s="159" t="s">
        <v>417</v>
      </c>
      <c r="E7" s="159" t="s">
        <v>420</v>
      </c>
      <c r="F7" s="159" t="s">
        <v>420</v>
      </c>
      <c r="G7" s="766"/>
      <c r="H7" s="160" t="s">
        <v>421</v>
      </c>
      <c r="I7" s="161" t="s">
        <v>422</v>
      </c>
      <c r="J7" s="161" t="s">
        <v>416</v>
      </c>
      <c r="K7" s="161" t="s">
        <v>416</v>
      </c>
      <c r="L7" s="161" t="s">
        <v>416</v>
      </c>
    </row>
    <row r="8" spans="2:12" ht="17.25" customHeight="1">
      <c r="B8" s="764" t="s">
        <v>423</v>
      </c>
      <c r="C8" s="156" t="s">
        <v>412</v>
      </c>
      <c r="D8" s="156" t="s">
        <v>424</v>
      </c>
      <c r="E8" s="156" t="s">
        <v>425</v>
      </c>
      <c r="F8" s="156" t="s">
        <v>425</v>
      </c>
      <c r="G8" s="765"/>
      <c r="H8" s="162" t="s">
        <v>419</v>
      </c>
      <c r="I8" s="163" t="s">
        <v>426</v>
      </c>
      <c r="J8" s="163" t="s">
        <v>422</v>
      </c>
      <c r="K8" s="163" t="s">
        <v>422</v>
      </c>
      <c r="L8" s="163" t="s">
        <v>422</v>
      </c>
    </row>
    <row r="9" spans="2:12" ht="17.25" customHeight="1">
      <c r="B9" s="765"/>
      <c r="C9" s="159" t="s">
        <v>419</v>
      </c>
      <c r="D9" s="159" t="s">
        <v>422</v>
      </c>
      <c r="E9" s="159" t="s">
        <v>425</v>
      </c>
      <c r="F9" s="159" t="s">
        <v>425</v>
      </c>
      <c r="G9" s="764" t="s">
        <v>427</v>
      </c>
      <c r="H9" s="157" t="s">
        <v>428</v>
      </c>
      <c r="I9" s="158" t="s">
        <v>429</v>
      </c>
      <c r="J9" s="158" t="s">
        <v>430</v>
      </c>
      <c r="K9" s="158" t="s">
        <v>431</v>
      </c>
      <c r="L9" s="158" t="s">
        <v>432</v>
      </c>
    </row>
    <row r="10" spans="2:12" ht="17.25" customHeight="1">
      <c r="B10" s="764" t="s">
        <v>433</v>
      </c>
      <c r="C10" s="156" t="s">
        <v>403</v>
      </c>
      <c r="D10" s="156" t="s">
        <v>434</v>
      </c>
      <c r="E10" s="156" t="s">
        <v>434</v>
      </c>
      <c r="F10" s="156" t="s">
        <v>434</v>
      </c>
      <c r="G10" s="766"/>
      <c r="H10" s="160" t="s">
        <v>435</v>
      </c>
      <c r="I10" s="161" t="s">
        <v>436</v>
      </c>
      <c r="J10" s="161" t="s">
        <v>437</v>
      </c>
      <c r="K10" s="161" t="s">
        <v>438</v>
      </c>
      <c r="L10" s="161" t="s">
        <v>439</v>
      </c>
    </row>
    <row r="11" spans="2:12" ht="17.25" customHeight="1">
      <c r="B11" s="766"/>
      <c r="C11" s="164" t="s">
        <v>440</v>
      </c>
      <c r="D11" s="164" t="s">
        <v>441</v>
      </c>
      <c r="E11" s="164" t="s">
        <v>442</v>
      </c>
      <c r="F11" s="164" t="s">
        <v>442</v>
      </c>
      <c r="G11" s="765"/>
      <c r="H11" s="162" t="s">
        <v>443</v>
      </c>
      <c r="I11" s="163" t="s">
        <v>444</v>
      </c>
      <c r="J11" s="163" t="s">
        <v>445</v>
      </c>
      <c r="K11" s="163" t="s">
        <v>446</v>
      </c>
      <c r="L11" s="163" t="s">
        <v>446</v>
      </c>
    </row>
    <row r="12" spans="2:12" ht="17.25" customHeight="1">
      <c r="B12" s="766"/>
      <c r="C12" s="164" t="s">
        <v>447</v>
      </c>
      <c r="D12" s="164" t="s">
        <v>431</v>
      </c>
      <c r="E12" s="164" t="s">
        <v>442</v>
      </c>
      <c r="F12" s="164" t="s">
        <v>442</v>
      </c>
      <c r="G12" s="764" t="s">
        <v>448</v>
      </c>
      <c r="H12" s="157" t="s">
        <v>403</v>
      </c>
      <c r="I12" s="158" t="s">
        <v>449</v>
      </c>
      <c r="J12" s="158" t="s">
        <v>450</v>
      </c>
      <c r="K12" s="158" t="s">
        <v>451</v>
      </c>
      <c r="L12" s="158" t="s">
        <v>432</v>
      </c>
    </row>
    <row r="13" spans="2:12" ht="17.25" customHeight="1">
      <c r="B13" s="765"/>
      <c r="C13" s="159" t="s">
        <v>452</v>
      </c>
      <c r="D13" s="159" t="s">
        <v>446</v>
      </c>
      <c r="E13" s="159" t="s">
        <v>442</v>
      </c>
      <c r="F13" s="159" t="s">
        <v>442</v>
      </c>
      <c r="G13" s="766"/>
      <c r="H13" s="160" t="s">
        <v>453</v>
      </c>
      <c r="I13" s="161" t="s">
        <v>454</v>
      </c>
      <c r="J13" s="161" t="s">
        <v>455</v>
      </c>
      <c r="K13" s="161" t="s">
        <v>456</v>
      </c>
      <c r="L13" s="161" t="s">
        <v>456</v>
      </c>
    </row>
    <row r="14" spans="2:12" ht="17.25" customHeight="1">
      <c r="B14" s="764" t="s">
        <v>457</v>
      </c>
      <c r="C14" s="156" t="s">
        <v>403</v>
      </c>
      <c r="D14" s="156" t="s">
        <v>404</v>
      </c>
      <c r="E14" s="156" t="s">
        <v>404</v>
      </c>
      <c r="F14" s="156" t="s">
        <v>458</v>
      </c>
      <c r="G14" s="766"/>
      <c r="H14" s="160" t="s">
        <v>459</v>
      </c>
      <c r="I14" s="161" t="s">
        <v>460</v>
      </c>
      <c r="J14" s="161" t="s">
        <v>461</v>
      </c>
      <c r="K14" s="161" t="s">
        <v>462</v>
      </c>
      <c r="L14" s="161" t="s">
        <v>463</v>
      </c>
    </row>
    <row r="15" spans="2:12" ht="17.25" customHeight="1">
      <c r="B15" s="766"/>
      <c r="C15" s="164" t="s">
        <v>440</v>
      </c>
      <c r="D15" s="164" t="s">
        <v>464</v>
      </c>
      <c r="E15" s="164" t="s">
        <v>465</v>
      </c>
      <c r="F15" s="164" t="s">
        <v>458</v>
      </c>
      <c r="G15" s="765"/>
      <c r="H15" s="162" t="s">
        <v>466</v>
      </c>
      <c r="I15" s="163" t="s">
        <v>467</v>
      </c>
      <c r="J15" s="163" t="s">
        <v>468</v>
      </c>
      <c r="K15" s="163" t="s">
        <v>469</v>
      </c>
      <c r="L15" s="163" t="s">
        <v>470</v>
      </c>
    </row>
    <row r="16" spans="2:12" ht="17.25" customHeight="1">
      <c r="B16" s="766"/>
      <c r="C16" s="164" t="s">
        <v>447</v>
      </c>
      <c r="D16" s="164" t="s">
        <v>471</v>
      </c>
      <c r="E16" s="164" t="s">
        <v>465</v>
      </c>
      <c r="F16" s="164" t="s">
        <v>458</v>
      </c>
      <c r="G16" s="764" t="s">
        <v>472</v>
      </c>
      <c r="H16" s="157" t="s">
        <v>412</v>
      </c>
      <c r="I16" s="158" t="s">
        <v>424</v>
      </c>
      <c r="J16" s="158" t="s">
        <v>473</v>
      </c>
      <c r="K16" s="158" t="s">
        <v>473</v>
      </c>
      <c r="L16" s="158" t="s">
        <v>473</v>
      </c>
    </row>
    <row r="17" spans="2:12" ht="17.25" customHeight="1">
      <c r="B17" s="765"/>
      <c r="C17" s="159" t="s">
        <v>452</v>
      </c>
      <c r="D17" s="159" t="s">
        <v>474</v>
      </c>
      <c r="E17" s="159" t="s">
        <v>465</v>
      </c>
      <c r="F17" s="159" t="s">
        <v>458</v>
      </c>
      <c r="G17" s="766"/>
      <c r="H17" s="160" t="s">
        <v>475</v>
      </c>
      <c r="I17" s="161" t="s">
        <v>476</v>
      </c>
      <c r="J17" s="161" t="s">
        <v>418</v>
      </c>
      <c r="K17" s="161" t="s">
        <v>418</v>
      </c>
      <c r="L17" s="161" t="s">
        <v>418</v>
      </c>
    </row>
    <row r="18" spans="2:12" ht="17.25" customHeight="1">
      <c r="B18" s="764" t="s">
        <v>477</v>
      </c>
      <c r="C18" s="156" t="s">
        <v>412</v>
      </c>
      <c r="D18" s="156" t="s">
        <v>478</v>
      </c>
      <c r="E18" s="156" t="s">
        <v>413</v>
      </c>
      <c r="F18" s="156" t="s">
        <v>413</v>
      </c>
      <c r="G18" s="766"/>
      <c r="H18" s="160" t="s">
        <v>479</v>
      </c>
      <c r="I18" s="161" t="s">
        <v>480</v>
      </c>
      <c r="J18" s="161" t="s">
        <v>481</v>
      </c>
      <c r="K18" s="161" t="s">
        <v>481</v>
      </c>
      <c r="L18" s="161" t="s">
        <v>481</v>
      </c>
    </row>
    <row r="19" spans="2:12" ht="27.75" customHeight="1">
      <c r="B19" s="766"/>
      <c r="C19" s="164" t="s">
        <v>482</v>
      </c>
      <c r="D19" s="164" t="s">
        <v>417</v>
      </c>
      <c r="E19" s="164" t="s">
        <v>413</v>
      </c>
      <c r="F19" s="164" t="s">
        <v>413</v>
      </c>
      <c r="G19" s="765"/>
      <c r="H19" s="162" t="s">
        <v>483</v>
      </c>
      <c r="I19" s="163" t="s">
        <v>484</v>
      </c>
      <c r="J19" s="163" t="s">
        <v>485</v>
      </c>
      <c r="K19" s="163" t="s">
        <v>485</v>
      </c>
      <c r="L19" s="163" t="s">
        <v>485</v>
      </c>
    </row>
    <row r="20" spans="2:12" ht="17.25" customHeight="1">
      <c r="B20" s="765"/>
      <c r="C20" s="159" t="s">
        <v>408</v>
      </c>
      <c r="D20" s="159" t="s">
        <v>486</v>
      </c>
      <c r="E20" s="159" t="s">
        <v>413</v>
      </c>
      <c r="F20" s="159" t="s">
        <v>413</v>
      </c>
      <c r="G20" s="764" t="s">
        <v>487</v>
      </c>
      <c r="H20" s="157" t="s">
        <v>403</v>
      </c>
      <c r="I20" s="158" t="s">
        <v>417</v>
      </c>
      <c r="J20" s="158" t="s">
        <v>488</v>
      </c>
      <c r="K20" s="158" t="s">
        <v>488</v>
      </c>
      <c r="L20" s="158" t="s">
        <v>488</v>
      </c>
    </row>
    <row r="21" spans="2:12" ht="17.25" customHeight="1">
      <c r="B21" s="764" t="s">
        <v>489</v>
      </c>
      <c r="C21" s="156" t="s">
        <v>412</v>
      </c>
      <c r="D21" s="156" t="s">
        <v>478</v>
      </c>
      <c r="E21" s="156" t="s">
        <v>425</v>
      </c>
      <c r="F21" s="156" t="s">
        <v>413</v>
      </c>
      <c r="G21" s="766"/>
      <c r="H21" s="160" t="s">
        <v>453</v>
      </c>
      <c r="I21" s="161" t="s">
        <v>486</v>
      </c>
      <c r="J21" s="161" t="s">
        <v>418</v>
      </c>
      <c r="K21" s="161" t="s">
        <v>418</v>
      </c>
      <c r="L21" s="161" t="s">
        <v>418</v>
      </c>
    </row>
    <row r="22" spans="2:12" ht="17.25" customHeight="1">
      <c r="B22" s="765"/>
      <c r="C22" s="159" t="s">
        <v>419</v>
      </c>
      <c r="D22" s="159" t="s">
        <v>424</v>
      </c>
      <c r="E22" s="159" t="s">
        <v>425</v>
      </c>
      <c r="F22" s="159" t="s">
        <v>490</v>
      </c>
      <c r="G22" s="766"/>
      <c r="H22" s="160" t="s">
        <v>459</v>
      </c>
      <c r="I22" s="161" t="s">
        <v>485</v>
      </c>
      <c r="J22" s="161" t="s">
        <v>416</v>
      </c>
      <c r="K22" s="161" t="s">
        <v>416</v>
      </c>
      <c r="L22" s="161" t="s">
        <v>416</v>
      </c>
    </row>
    <row r="23" spans="2:12" ht="17.25" customHeight="1">
      <c r="B23" s="764" t="s">
        <v>491</v>
      </c>
      <c r="C23" s="393" t="s">
        <v>412</v>
      </c>
      <c r="D23" s="393" t="s">
        <v>492</v>
      </c>
      <c r="E23" s="156" t="s">
        <v>488</v>
      </c>
      <c r="F23" s="156" t="s">
        <v>488</v>
      </c>
      <c r="G23" s="765"/>
      <c r="H23" s="162" t="s">
        <v>466</v>
      </c>
      <c r="I23" s="163" t="s">
        <v>493</v>
      </c>
      <c r="J23" s="163" t="s">
        <v>494</v>
      </c>
      <c r="K23" s="163" t="s">
        <v>494</v>
      </c>
      <c r="L23" s="163" t="s">
        <v>494</v>
      </c>
    </row>
    <row r="24" spans="2:12" ht="17.25" customHeight="1">
      <c r="B24" s="766"/>
      <c r="C24" s="164" t="s">
        <v>482</v>
      </c>
      <c r="D24" s="164" t="s">
        <v>495</v>
      </c>
      <c r="E24" s="164" t="s">
        <v>488</v>
      </c>
      <c r="F24" s="164" t="s">
        <v>488</v>
      </c>
      <c r="G24" s="764" t="s">
        <v>496</v>
      </c>
      <c r="H24" s="157" t="s">
        <v>497</v>
      </c>
      <c r="I24" s="158" t="s">
        <v>424</v>
      </c>
      <c r="J24" s="158" t="s">
        <v>488</v>
      </c>
      <c r="K24" s="158" t="s">
        <v>488</v>
      </c>
      <c r="L24" s="158" t="s">
        <v>488</v>
      </c>
    </row>
    <row r="25" spans="2:12" ht="17.25" customHeight="1">
      <c r="B25" s="766"/>
      <c r="C25" s="164" t="s">
        <v>498</v>
      </c>
      <c r="D25" s="164" t="s">
        <v>499</v>
      </c>
      <c r="E25" s="164" t="s">
        <v>488</v>
      </c>
      <c r="F25" s="164" t="s">
        <v>488</v>
      </c>
      <c r="G25" s="766"/>
      <c r="H25" s="160" t="s">
        <v>500</v>
      </c>
      <c r="I25" s="161" t="s">
        <v>501</v>
      </c>
      <c r="J25" s="161" t="s">
        <v>485</v>
      </c>
      <c r="K25" s="161" t="s">
        <v>494</v>
      </c>
      <c r="L25" s="161" t="s">
        <v>494</v>
      </c>
    </row>
    <row r="26" spans="2:12" ht="17.25" customHeight="1">
      <c r="B26" s="765"/>
      <c r="C26" s="159" t="s">
        <v>502</v>
      </c>
      <c r="D26" s="159" t="s">
        <v>503</v>
      </c>
      <c r="E26" s="159" t="s">
        <v>488</v>
      </c>
      <c r="F26" s="159" t="s">
        <v>488</v>
      </c>
      <c r="G26" s="766"/>
      <c r="H26" s="160" t="s">
        <v>504</v>
      </c>
      <c r="I26" s="161" t="s">
        <v>505</v>
      </c>
      <c r="J26" s="161" t="s">
        <v>506</v>
      </c>
      <c r="K26" s="161" t="s">
        <v>506</v>
      </c>
      <c r="L26" s="161" t="s">
        <v>506</v>
      </c>
    </row>
    <row r="27" spans="2:12" ht="17.25" customHeight="1">
      <c r="B27" s="165"/>
      <c r="C27" s="165"/>
      <c r="D27" s="165"/>
      <c r="E27" s="165"/>
      <c r="F27" s="165"/>
      <c r="G27" s="766"/>
      <c r="H27" s="160" t="s">
        <v>475</v>
      </c>
      <c r="I27" s="161" t="s">
        <v>409</v>
      </c>
      <c r="J27" s="161" t="s">
        <v>410</v>
      </c>
      <c r="K27" s="161" t="s">
        <v>410</v>
      </c>
      <c r="L27" s="161" t="s">
        <v>410</v>
      </c>
    </row>
    <row r="28" spans="2:12" ht="17.25" customHeight="1">
      <c r="B28" s="165"/>
      <c r="C28" s="165"/>
      <c r="D28" s="165"/>
      <c r="E28" s="165"/>
      <c r="F28" s="165"/>
      <c r="G28" s="766"/>
      <c r="H28" s="160" t="s">
        <v>479</v>
      </c>
      <c r="I28" s="161" t="s">
        <v>507</v>
      </c>
      <c r="J28" s="161" t="s">
        <v>508</v>
      </c>
      <c r="K28" s="161" t="s">
        <v>509</v>
      </c>
      <c r="L28" s="161" t="s">
        <v>509</v>
      </c>
    </row>
    <row r="29" spans="2:12" ht="17.25" customHeight="1">
      <c r="B29" s="165"/>
      <c r="C29" s="165"/>
      <c r="D29" s="165"/>
      <c r="E29" s="165"/>
      <c r="F29" s="165"/>
      <c r="G29" s="765"/>
      <c r="H29" s="162" t="s">
        <v>483</v>
      </c>
      <c r="I29" s="163" t="s">
        <v>510</v>
      </c>
      <c r="J29" s="163" t="s">
        <v>511</v>
      </c>
      <c r="K29" s="163" t="s">
        <v>511</v>
      </c>
      <c r="L29" s="163" t="s">
        <v>511</v>
      </c>
    </row>
    <row r="30" spans="2:12" ht="17.25" customHeight="1">
      <c r="B30" s="165"/>
      <c r="C30" s="165"/>
      <c r="D30" s="165"/>
      <c r="E30" s="165"/>
      <c r="F30" s="165"/>
      <c r="G30" s="767"/>
      <c r="H30" s="768"/>
      <c r="I30" s="768"/>
      <c r="J30" s="768"/>
      <c r="K30" s="768"/>
      <c r="L30" s="769"/>
    </row>
    <row r="31" spans="2:12" ht="17.25" customHeight="1">
      <c r="B31" s="165"/>
      <c r="C31" s="165"/>
      <c r="D31" s="165"/>
      <c r="E31" s="165"/>
      <c r="F31" s="165"/>
      <c r="G31" s="770" t="s">
        <v>512</v>
      </c>
      <c r="H31" s="771"/>
      <c r="I31" s="771"/>
      <c r="J31" s="771"/>
      <c r="K31" s="771"/>
      <c r="L31" s="772"/>
    </row>
    <row r="32" spans="2:12" ht="75" customHeight="1">
      <c r="B32" s="165"/>
      <c r="C32" s="165"/>
      <c r="D32" s="165"/>
      <c r="E32" s="165"/>
      <c r="F32" s="165"/>
      <c r="G32" s="761" t="s">
        <v>513</v>
      </c>
      <c r="H32" s="762"/>
      <c r="I32" s="762"/>
      <c r="J32" s="762"/>
      <c r="K32" s="762"/>
      <c r="L32" s="763"/>
    </row>
    <row r="33" spans="2:12">
      <c r="B33" s="165"/>
      <c r="C33" s="165"/>
      <c r="D33" s="165"/>
      <c r="E33" s="165"/>
      <c r="F33" s="165"/>
      <c r="G33" s="165"/>
      <c r="H33" s="165"/>
      <c r="I33" s="165"/>
      <c r="J33" s="165"/>
      <c r="K33" s="165"/>
      <c r="L33" s="165"/>
    </row>
    <row r="80" ht="56.25" customHeight="1"/>
  </sheetData>
  <mergeCells count="23">
    <mergeCell ref="B4:B5"/>
    <mergeCell ref="G4:G5"/>
    <mergeCell ref="B1:F1"/>
    <mergeCell ref="G1:L1"/>
    <mergeCell ref="B2:F2"/>
    <mergeCell ref="G2:G3"/>
    <mergeCell ref="H2:H3"/>
    <mergeCell ref="G32:L32"/>
    <mergeCell ref="B6:B7"/>
    <mergeCell ref="G6:G8"/>
    <mergeCell ref="B8:B9"/>
    <mergeCell ref="G9:G11"/>
    <mergeCell ref="B10:B13"/>
    <mergeCell ref="G12:G15"/>
    <mergeCell ref="B14:B17"/>
    <mergeCell ref="G16:G19"/>
    <mergeCell ref="B18:B20"/>
    <mergeCell ref="G20:G23"/>
    <mergeCell ref="B21:B22"/>
    <mergeCell ref="B23:B26"/>
    <mergeCell ref="G24:G29"/>
    <mergeCell ref="G30:L30"/>
    <mergeCell ref="G31:L31"/>
  </mergeCells>
  <phoneticPr fontId="11" type="noConversion"/>
  <pageMargins left="0.7" right="0.7" top="0.75" bottom="0.75" header="0.3" footer="0.3"/>
  <pageSetup paperSize="9" scale="68"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5" tint="0.79998168889431442"/>
  </sheetPr>
  <dimension ref="B1:H33"/>
  <sheetViews>
    <sheetView view="pageBreakPreview" zoomScale="70" zoomScaleNormal="100" zoomScaleSheetLayoutView="70" workbookViewId="0">
      <selection activeCell="H19" sqref="H19"/>
    </sheetView>
  </sheetViews>
  <sheetFormatPr defaultColWidth="8.88671875" defaultRowHeight="16.5"/>
  <cols>
    <col min="1" max="1" width="4.77734375" style="166" customWidth="1"/>
    <col min="2" max="2" width="8.88671875" style="166"/>
    <col min="3" max="3" width="16.6640625" style="166" customWidth="1"/>
    <col min="4" max="7" width="14.77734375" style="166" customWidth="1"/>
    <col min="8" max="8" width="73.33203125" style="166" customWidth="1"/>
    <col min="9" max="16384" width="8.88671875" style="166"/>
  </cols>
  <sheetData>
    <row r="1" spans="2:8" ht="26.25">
      <c r="B1" s="785" t="s">
        <v>1656</v>
      </c>
      <c r="C1" s="785"/>
      <c r="D1" s="785"/>
      <c r="E1" s="785"/>
      <c r="F1" s="785"/>
      <c r="G1" s="785"/>
      <c r="H1" s="785"/>
    </row>
    <row r="2" spans="2:8" s="167" customFormat="1" ht="21.75" customHeight="1">
      <c r="B2" s="758" t="str">
        <f>'라. 지급수수료'!B3:H3</f>
        <v>공사명 : '24년 AI홍수예보를 위한 수문관측설비 구매·설치 사업</v>
      </c>
      <c r="C2" s="758"/>
      <c r="D2" s="758"/>
      <c r="E2" s="758"/>
      <c r="F2" s="758"/>
      <c r="G2" s="758"/>
      <c r="H2" s="758"/>
    </row>
    <row r="3" spans="2:8" s="167" customFormat="1" ht="21.75" customHeight="1">
      <c r="B3" s="759" t="s">
        <v>514</v>
      </c>
      <c r="C3" s="760"/>
      <c r="D3" s="245" t="s">
        <v>8</v>
      </c>
      <c r="E3" s="245" t="s">
        <v>515</v>
      </c>
      <c r="F3" s="245" t="s">
        <v>516</v>
      </c>
      <c r="G3" s="245" t="s">
        <v>517</v>
      </c>
      <c r="H3" s="245" t="s">
        <v>518</v>
      </c>
    </row>
    <row r="4" spans="2:8" s="167" customFormat="1" ht="21.75" customHeight="1">
      <c r="B4" s="170" t="s">
        <v>1657</v>
      </c>
      <c r="C4" s="171"/>
      <c r="D4" s="169"/>
      <c r="E4" s="172"/>
      <c r="F4" s="171"/>
      <c r="G4" s="172"/>
      <c r="H4" s="173"/>
    </row>
    <row r="5" spans="2:8" s="167" customFormat="1" ht="21.75" customHeight="1">
      <c r="B5" s="169">
        <v>1</v>
      </c>
      <c r="C5" s="173" t="s">
        <v>1658</v>
      </c>
      <c r="D5" s="169" t="s">
        <v>521</v>
      </c>
      <c r="E5" s="172">
        <v>12</v>
      </c>
      <c r="F5" s="172">
        <f>306000*1.1</f>
        <v>336600</v>
      </c>
      <c r="G5" s="172">
        <f>E5*F5</f>
        <v>4039200</v>
      </c>
      <c r="H5" s="174" t="s">
        <v>2054</v>
      </c>
    </row>
    <row r="6" spans="2:8" s="167" customFormat="1" ht="21.75" customHeight="1">
      <c r="B6" s="272"/>
      <c r="C6" s="173"/>
      <c r="D6" s="169"/>
      <c r="E6" s="172"/>
      <c r="F6" s="172"/>
      <c r="G6" s="172"/>
      <c r="H6" s="174"/>
    </row>
    <row r="7" spans="2:8" s="167" customFormat="1" ht="21.75" customHeight="1">
      <c r="B7" s="168"/>
      <c r="C7" s="168"/>
      <c r="D7" s="169"/>
      <c r="E7" s="172"/>
      <c r="F7" s="172"/>
      <c r="G7" s="172"/>
      <c r="H7" s="175"/>
    </row>
    <row r="8" spans="2:8" s="167" customFormat="1" ht="21.75" customHeight="1">
      <c r="B8" s="176"/>
      <c r="C8" s="171"/>
      <c r="D8" s="169"/>
      <c r="E8" s="172"/>
      <c r="F8" s="171"/>
      <c r="G8" s="172"/>
      <c r="H8" s="210"/>
    </row>
    <row r="9" spans="2:8" s="167" customFormat="1" ht="21.75" customHeight="1">
      <c r="B9" s="176"/>
      <c r="C9" s="171"/>
      <c r="D9" s="169"/>
      <c r="E9" s="172"/>
      <c r="F9" s="171"/>
      <c r="G9" s="172"/>
      <c r="H9" s="210"/>
    </row>
    <row r="10" spans="2:8" s="167" customFormat="1" ht="21.75" customHeight="1">
      <c r="B10" s="176"/>
      <c r="C10" s="171"/>
      <c r="D10" s="169"/>
      <c r="E10" s="172"/>
      <c r="F10" s="171"/>
      <c r="G10" s="172"/>
      <c r="H10" s="210"/>
    </row>
    <row r="11" spans="2:8" s="167" customFormat="1" ht="21.75" customHeight="1">
      <c r="B11" s="176"/>
      <c r="C11" s="171"/>
      <c r="D11" s="169"/>
      <c r="E11" s="172"/>
      <c r="F11" s="171"/>
      <c r="G11" s="172"/>
      <c r="H11" s="210"/>
    </row>
    <row r="12" spans="2:8" s="167" customFormat="1" ht="21.75" customHeight="1">
      <c r="B12" s="176"/>
      <c r="C12" s="171"/>
      <c r="D12" s="169"/>
      <c r="E12" s="172"/>
      <c r="F12" s="171"/>
      <c r="G12" s="172"/>
      <c r="H12" s="210"/>
    </row>
    <row r="13" spans="2:8" s="167" customFormat="1" ht="21.75" customHeight="1">
      <c r="B13" s="176"/>
      <c r="C13" s="171"/>
      <c r="D13" s="169"/>
      <c r="E13" s="172"/>
      <c r="F13" s="171"/>
      <c r="G13" s="172"/>
      <c r="H13" s="210"/>
    </row>
    <row r="14" spans="2:8" s="167" customFormat="1" ht="21.75" customHeight="1">
      <c r="B14" s="176"/>
      <c r="C14" s="171"/>
      <c r="D14" s="169"/>
      <c r="E14" s="172"/>
      <c r="F14" s="171"/>
      <c r="G14" s="172"/>
      <c r="H14" s="210"/>
    </row>
    <row r="15" spans="2:8" s="167" customFormat="1" ht="21.75" customHeight="1">
      <c r="B15" s="176"/>
      <c r="C15" s="171"/>
      <c r="D15" s="169"/>
      <c r="E15" s="172"/>
      <c r="F15" s="171"/>
      <c r="G15" s="172"/>
      <c r="H15" s="210"/>
    </row>
    <row r="16" spans="2:8" s="167" customFormat="1" ht="21.75" customHeight="1">
      <c r="B16" s="176"/>
      <c r="C16" s="171"/>
      <c r="D16" s="169"/>
      <c r="E16" s="172"/>
      <c r="F16" s="171"/>
      <c r="G16" s="172"/>
      <c r="H16" s="210"/>
    </row>
    <row r="17" spans="2:8" s="167" customFormat="1" ht="21.75" customHeight="1">
      <c r="B17" s="176"/>
      <c r="C17" s="171"/>
      <c r="D17" s="169"/>
      <c r="E17" s="172"/>
      <c r="F17" s="171"/>
      <c r="G17" s="172"/>
      <c r="H17" s="210"/>
    </row>
    <row r="18" spans="2:8" s="167" customFormat="1" ht="21.75" customHeight="1">
      <c r="B18" s="176"/>
      <c r="C18" s="171"/>
      <c r="D18" s="169"/>
      <c r="E18" s="172"/>
      <c r="F18" s="171"/>
      <c r="G18" s="172"/>
      <c r="H18" s="210"/>
    </row>
    <row r="19" spans="2:8" s="167" customFormat="1" ht="21.75" customHeight="1">
      <c r="B19" s="176"/>
      <c r="C19" s="171"/>
      <c r="D19" s="169"/>
      <c r="E19" s="172"/>
      <c r="F19" s="171"/>
      <c r="G19" s="172"/>
      <c r="H19" s="210"/>
    </row>
    <row r="20" spans="2:8" s="167" customFormat="1" ht="21.75" customHeight="1">
      <c r="B20" s="176"/>
      <c r="C20" s="171"/>
      <c r="D20" s="169"/>
      <c r="E20" s="172"/>
      <c r="F20" s="171"/>
      <c r="G20" s="172"/>
      <c r="H20" s="210"/>
    </row>
    <row r="21" spans="2:8" s="167" customFormat="1" ht="21.75" customHeight="1">
      <c r="B21" s="176"/>
      <c r="C21" s="171"/>
      <c r="D21" s="169"/>
      <c r="E21" s="172"/>
      <c r="F21" s="171"/>
      <c r="G21" s="172"/>
      <c r="H21" s="210"/>
    </row>
    <row r="22" spans="2:8" s="167" customFormat="1" ht="21.75" customHeight="1">
      <c r="B22" s="176"/>
      <c r="C22" s="171"/>
      <c r="D22" s="169"/>
      <c r="E22" s="172"/>
      <c r="F22" s="171"/>
      <c r="G22" s="172"/>
      <c r="H22" s="210"/>
    </row>
    <row r="23" spans="2:8" s="167" customFormat="1" ht="21.75" customHeight="1">
      <c r="B23" s="176"/>
      <c r="C23" s="171"/>
      <c r="D23" s="169"/>
      <c r="E23" s="172"/>
      <c r="F23" s="171"/>
      <c r="G23" s="172"/>
      <c r="H23" s="210"/>
    </row>
    <row r="24" spans="2:8" s="167" customFormat="1" ht="21.75" customHeight="1">
      <c r="B24" s="176"/>
      <c r="C24" s="171"/>
      <c r="D24" s="169"/>
      <c r="E24" s="172"/>
      <c r="F24" s="171"/>
      <c r="G24" s="172"/>
      <c r="H24" s="210"/>
    </row>
    <row r="25" spans="2:8" s="167" customFormat="1" ht="21.75" customHeight="1">
      <c r="B25" s="176"/>
      <c r="C25" s="171"/>
      <c r="D25" s="169"/>
      <c r="E25" s="172"/>
      <c r="F25" s="171"/>
      <c r="G25" s="172"/>
      <c r="H25" s="210"/>
    </row>
    <row r="26" spans="2:8" s="167" customFormat="1" ht="21.75" customHeight="1">
      <c r="B26" s="176"/>
      <c r="C26" s="171"/>
      <c r="D26" s="169"/>
      <c r="E26" s="172"/>
      <c r="F26" s="171"/>
      <c r="G26" s="172"/>
      <c r="H26" s="210"/>
    </row>
    <row r="27" spans="2:8" s="167" customFormat="1" ht="21.75" customHeight="1">
      <c r="B27" s="176"/>
      <c r="C27" s="171"/>
      <c r="D27" s="169"/>
      <c r="E27" s="172"/>
      <c r="F27" s="171"/>
      <c r="G27" s="172"/>
      <c r="H27" s="210"/>
    </row>
    <row r="28" spans="2:8" s="167" customFormat="1" ht="21.75" customHeight="1">
      <c r="B28" s="176"/>
      <c r="C28" s="171"/>
      <c r="D28" s="169"/>
      <c r="E28" s="172"/>
      <c r="F28" s="171"/>
      <c r="G28" s="172"/>
      <c r="H28" s="210"/>
    </row>
    <row r="29" spans="2:8" s="167" customFormat="1" ht="21.75" customHeight="1">
      <c r="B29" s="176"/>
      <c r="C29" s="171"/>
      <c r="D29" s="169"/>
      <c r="E29" s="172"/>
      <c r="F29" s="171"/>
      <c r="G29" s="172"/>
      <c r="H29" s="210"/>
    </row>
    <row r="30" spans="2:8" s="167" customFormat="1" ht="21.75" customHeight="1">
      <c r="B30" s="168"/>
      <c r="C30" s="168" t="s">
        <v>523</v>
      </c>
      <c r="D30" s="169"/>
      <c r="E30" s="172"/>
      <c r="F30" s="172"/>
      <c r="G30" s="172">
        <f>SUM(G5:G6)</f>
        <v>4039200</v>
      </c>
      <c r="H30" s="169"/>
    </row>
    <row r="31" spans="2:8">
      <c r="B31" s="177"/>
      <c r="C31" s="178"/>
      <c r="D31" s="179"/>
      <c r="E31" s="180"/>
      <c r="F31" s="180"/>
      <c r="G31" s="180"/>
      <c r="H31" s="181"/>
    </row>
    <row r="33" ht="18" customHeight="1"/>
  </sheetData>
  <mergeCells count="3">
    <mergeCell ref="B1:H1"/>
    <mergeCell ref="B2:H2"/>
    <mergeCell ref="B3:C3"/>
  </mergeCells>
  <phoneticPr fontId="11" type="noConversion"/>
  <pageMargins left="0.70866141732283472" right="0.70866141732283472" top="0.74803149606299213" bottom="0.74803149606299213" header="0.31496062992125984" footer="0.31496062992125984"/>
  <pageSetup paperSize="9" scale="72" orientation="landscape" blackAndWhite="1"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21</vt:i4>
      </vt:variant>
      <vt:variant>
        <vt:lpstr>이름 지정된 범위</vt:lpstr>
      </vt:variant>
      <vt:variant>
        <vt:i4>25</vt:i4>
      </vt:variant>
    </vt:vector>
  </HeadingPairs>
  <TitlesOfParts>
    <vt:vector size="46" baseType="lpstr">
      <vt:lpstr>표지</vt:lpstr>
      <vt:lpstr>목차-1</vt:lpstr>
      <vt:lpstr>간지-1</vt:lpstr>
      <vt:lpstr>가. 공사원가계산서</vt:lpstr>
      <vt:lpstr>나. 예산내역서(총괄)</vt:lpstr>
      <vt:lpstr>다. 예비품구매비</vt:lpstr>
      <vt:lpstr>라. 지급수수료</vt:lpstr>
      <vt:lpstr>라-1. 지급수수료근거</vt:lpstr>
      <vt:lpstr>마. 한전인입비</vt:lpstr>
      <vt:lpstr>간지-2</vt:lpstr>
      <vt:lpstr>Sheet1</vt:lpstr>
      <vt:lpstr>Sheet2</vt:lpstr>
      <vt:lpstr>가. 수량산출서</vt:lpstr>
      <vt:lpstr>간지-3</vt:lpstr>
      <vt:lpstr>가. 일위대가(1. 목록표)</vt:lpstr>
      <vt:lpstr>나. 일위대가(2. 산출기초)</vt:lpstr>
      <vt:lpstr>간지-4</vt:lpstr>
      <vt:lpstr>가. 물품적용단가</vt:lpstr>
      <vt:lpstr>나. 정부노임단가</vt:lpstr>
      <vt:lpstr>다. 제비율표</vt:lpstr>
      <vt:lpstr>간지-5</vt:lpstr>
      <vt:lpstr>'가. 공사원가계산서'!Print_Area</vt:lpstr>
      <vt:lpstr>'가. 물품적용단가'!Print_Area</vt:lpstr>
      <vt:lpstr>'가. 수량산출서'!Print_Area</vt:lpstr>
      <vt:lpstr>'가. 일위대가(1. 목록표)'!Print_Area</vt:lpstr>
      <vt:lpstr>'간지-1'!Print_Area</vt:lpstr>
      <vt:lpstr>'간지-2'!Print_Area</vt:lpstr>
      <vt:lpstr>'간지-3'!Print_Area</vt:lpstr>
      <vt:lpstr>'간지-4'!Print_Area</vt:lpstr>
      <vt:lpstr>'간지-5'!Print_Area</vt:lpstr>
      <vt:lpstr>'나. 예산내역서(총괄)'!Print_Area</vt:lpstr>
      <vt:lpstr>'나. 일위대가(2. 산출기초)'!Print_Area</vt:lpstr>
      <vt:lpstr>'나. 정부노임단가'!Print_Area</vt:lpstr>
      <vt:lpstr>'다. 예비품구매비'!Print_Area</vt:lpstr>
      <vt:lpstr>'다. 제비율표'!Print_Area</vt:lpstr>
      <vt:lpstr>'라. 지급수수료'!Print_Area</vt:lpstr>
      <vt:lpstr>'라-1. 지급수수료근거'!Print_Area</vt:lpstr>
      <vt:lpstr>'마. 한전인입비'!Print_Area</vt:lpstr>
      <vt:lpstr>'목차-1'!Print_Area</vt:lpstr>
      <vt:lpstr>표지!Print_Area</vt:lpstr>
      <vt:lpstr>'가. 물품적용단가'!Print_Titles</vt:lpstr>
      <vt:lpstr>'가. 수량산출서'!Print_Titles</vt:lpstr>
      <vt:lpstr>'가. 일위대가(1. 목록표)'!Print_Titles</vt:lpstr>
      <vt:lpstr>'나. 예산내역서(총괄)'!Print_Titles</vt:lpstr>
      <vt:lpstr>'나. 일위대가(2. 산출기초)'!Print_Titles</vt:lpstr>
      <vt:lpstr>'다. 예비품구매비'!Print_Titles</vt:lpstr>
    </vt:vector>
  </TitlesOfParts>
  <Company>(주)안세기술</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cgpark</dc:creator>
  <cp:lastModifiedBy>user</cp:lastModifiedBy>
  <cp:lastPrinted>2024-07-05T04:31:36Z</cp:lastPrinted>
  <dcterms:created xsi:type="dcterms:W3CDTF">2003-06-13T01:35:20Z</dcterms:created>
  <dcterms:modified xsi:type="dcterms:W3CDTF">2024-07-25T12:00:09Z</dcterms:modified>
</cp:coreProperties>
</file>